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9" documentId="8_{9A5FC0BB-A03E-477A-80FD-BC82132799C3}" xr6:coauthVersionLast="47" xr6:coauthVersionMax="47" xr10:uidLastSave="{60E9648D-E68D-4A45-BA3F-A0F105CEE6B6}"/>
  <bookViews>
    <workbookView xWindow="20835" yWindow="1305" windowWidth="25590" windowHeight="13455" tabRatio="827" activeTab="2" xr2:uid="{00000000-000D-0000-FFFF-FFFF00000000}"/>
  </bookViews>
  <sheets>
    <sheet name="export" sheetId="138" r:id="rId1"/>
    <sheet name="import" sheetId="137" r:id="rId2"/>
    <sheet name="Week 26" sheetId="133" r:id="rId3"/>
    <sheet name="PSA Loaded Rebates Monitoring" sheetId="58" r:id="rId4"/>
    <sheet name="PH List" sheetId="147" r:id="rId5"/>
  </sheets>
  <definedNames>
    <definedName name="_xlnm._FilterDatabase" localSheetId="2" hidden="1">'Week 26'!$A$1:$AJ$1719</definedName>
    <definedName name="AS2DocOpenMode" hidden="1">"AS2DocumentBrowse"</definedName>
    <definedName name="TextRefCopyRangeCount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33" l="1"/>
  <c r="Z4" i="133"/>
  <c r="Z5" i="133"/>
  <c r="Z6" i="133"/>
  <c r="Z7" i="133"/>
  <c r="Z8" i="133"/>
  <c r="Z9" i="133"/>
  <c r="Z10" i="133"/>
  <c r="Z11" i="133"/>
  <c r="Z12" i="133"/>
  <c r="Z13" i="133"/>
  <c r="Z14" i="133"/>
  <c r="Z15" i="133"/>
  <c r="Z16" i="133"/>
  <c r="Z17" i="133"/>
  <c r="Z18" i="133"/>
  <c r="Z19" i="133"/>
  <c r="Z20" i="133"/>
  <c r="Z21" i="133"/>
  <c r="Z22" i="133"/>
  <c r="Z23" i="133"/>
  <c r="Z24" i="133"/>
  <c r="Z25" i="133"/>
  <c r="Z26" i="133"/>
  <c r="Z27" i="133"/>
  <c r="Z28" i="133"/>
  <c r="Z29" i="133"/>
  <c r="Z30" i="133"/>
  <c r="Z31" i="133"/>
  <c r="Z32" i="133"/>
  <c r="Z33" i="133"/>
  <c r="Z34" i="133"/>
  <c r="Z35" i="133"/>
  <c r="Z36" i="133"/>
  <c r="Z37" i="133"/>
  <c r="Z38" i="133"/>
  <c r="Z39" i="133"/>
  <c r="Z40" i="133"/>
  <c r="Z41" i="133"/>
  <c r="Z42" i="133"/>
  <c r="Z43" i="133"/>
  <c r="Z44" i="133"/>
  <c r="Z45" i="133"/>
  <c r="Z46" i="133"/>
  <c r="Z47" i="133"/>
  <c r="Z48" i="133"/>
  <c r="Z49" i="133"/>
  <c r="Z50" i="133"/>
  <c r="Z51" i="133"/>
  <c r="Z52" i="133"/>
  <c r="Z53" i="133"/>
  <c r="Z54" i="133"/>
  <c r="Z55" i="133"/>
  <c r="Z56" i="133"/>
  <c r="Z57" i="133"/>
  <c r="Z58" i="133"/>
  <c r="Z59" i="133"/>
  <c r="Z60" i="133"/>
  <c r="Z61" i="133"/>
  <c r="Z62" i="133"/>
  <c r="Z63" i="133"/>
  <c r="Z64" i="133"/>
  <c r="Z65" i="133"/>
  <c r="Z66" i="133"/>
  <c r="Z67" i="133"/>
  <c r="Z68" i="133"/>
  <c r="Z69" i="133"/>
  <c r="Z70" i="133"/>
  <c r="Z71" i="133"/>
  <c r="Z72" i="133"/>
  <c r="Z73" i="133"/>
  <c r="Z74" i="133"/>
  <c r="Z75" i="133"/>
  <c r="Z76" i="133"/>
  <c r="Z77" i="133"/>
  <c r="Z78" i="133"/>
  <c r="Z79" i="133"/>
  <c r="Z80" i="133"/>
  <c r="Z81" i="133"/>
  <c r="Z82" i="133"/>
  <c r="Z83" i="133"/>
  <c r="Z84" i="133"/>
  <c r="Z85" i="133"/>
  <c r="Z86" i="133"/>
  <c r="Z87" i="133"/>
  <c r="Z88" i="133"/>
  <c r="Z89" i="133"/>
  <c r="Z90" i="133"/>
  <c r="Z91" i="133"/>
  <c r="Z92" i="133"/>
  <c r="Z93" i="133"/>
  <c r="Z94" i="133"/>
  <c r="Z95" i="133"/>
  <c r="Z96" i="133"/>
  <c r="Z97" i="133"/>
  <c r="Z98" i="133"/>
  <c r="Z99" i="133"/>
  <c r="Z100" i="133"/>
  <c r="Z101" i="133"/>
  <c r="Z102" i="133"/>
  <c r="Z103" i="133"/>
  <c r="Z104" i="133"/>
  <c r="Z105" i="133"/>
  <c r="Z106" i="133"/>
  <c r="Z107" i="133"/>
  <c r="Z108" i="133"/>
  <c r="Z109" i="133"/>
  <c r="Z110" i="133"/>
  <c r="Z111" i="133"/>
  <c r="Z112" i="133"/>
  <c r="Z113" i="133"/>
  <c r="Z114" i="133"/>
  <c r="Z115" i="133"/>
  <c r="Z116" i="133"/>
  <c r="Z117" i="133"/>
  <c r="Z118" i="133"/>
  <c r="Z119" i="133"/>
  <c r="Z120" i="133"/>
  <c r="Z121" i="133"/>
  <c r="Z122" i="133"/>
  <c r="Z123" i="133"/>
  <c r="Z124" i="133"/>
  <c r="Z125" i="133"/>
  <c r="Z126" i="133"/>
  <c r="Z127" i="133"/>
  <c r="Z128" i="133"/>
  <c r="Z129" i="133"/>
  <c r="Z130" i="133"/>
  <c r="Z131" i="133"/>
  <c r="Z132" i="133"/>
  <c r="Z133" i="133"/>
  <c r="Z134" i="133"/>
  <c r="Z135" i="133"/>
  <c r="Z136" i="133"/>
  <c r="Z137" i="133"/>
  <c r="Z138" i="133"/>
  <c r="Z139" i="133"/>
  <c r="Z140" i="133"/>
  <c r="Z141" i="133"/>
  <c r="Z142" i="133"/>
  <c r="Z143" i="133"/>
  <c r="Z144" i="133"/>
  <c r="Z145" i="133"/>
  <c r="Z146" i="133"/>
  <c r="Z147" i="133"/>
  <c r="Z148" i="133"/>
  <c r="Z149" i="133"/>
  <c r="Z150" i="133"/>
  <c r="Z151" i="133"/>
  <c r="Z152" i="133"/>
  <c r="Z153" i="133"/>
  <c r="Z154" i="133"/>
  <c r="Z155" i="133"/>
  <c r="Z156" i="133"/>
  <c r="Z157" i="133"/>
  <c r="Z158" i="133"/>
  <c r="Z159" i="133"/>
  <c r="Z160" i="133"/>
  <c r="Z161" i="133"/>
  <c r="Z162" i="133"/>
  <c r="Z163" i="133"/>
  <c r="Z164" i="133"/>
  <c r="Z165" i="133"/>
  <c r="Z166" i="133"/>
  <c r="Z167" i="133"/>
  <c r="Z168" i="133"/>
  <c r="Z169" i="133"/>
  <c r="Z170" i="133"/>
  <c r="Z171" i="133"/>
  <c r="Z172" i="133"/>
  <c r="Z173" i="133"/>
  <c r="Z174" i="133"/>
  <c r="Z175" i="133"/>
  <c r="Z176" i="133"/>
  <c r="Z177" i="133"/>
  <c r="Z178" i="133"/>
  <c r="Z179" i="133"/>
  <c r="Z180" i="133"/>
  <c r="Z181" i="133"/>
  <c r="Z182" i="133"/>
  <c r="Z183" i="133"/>
  <c r="Z184" i="133"/>
  <c r="Z185" i="133"/>
  <c r="Z186" i="133"/>
  <c r="Z187" i="133"/>
  <c r="Z188" i="133"/>
  <c r="Z189" i="133"/>
  <c r="Z190" i="133"/>
  <c r="Z191" i="133"/>
  <c r="Z192" i="133"/>
  <c r="Z193" i="133"/>
  <c r="Z194" i="133"/>
  <c r="Z195" i="133"/>
  <c r="Z196" i="133"/>
  <c r="Z197" i="133"/>
  <c r="Z198" i="133"/>
  <c r="Z199" i="133"/>
  <c r="Z200" i="133"/>
  <c r="Z201" i="133"/>
  <c r="Z202" i="133"/>
  <c r="Z203" i="133"/>
  <c r="Z204" i="133"/>
  <c r="Z205" i="133"/>
  <c r="Z206" i="133"/>
  <c r="Z207" i="133"/>
  <c r="Z208" i="133"/>
  <c r="Z209" i="133"/>
  <c r="Z210" i="133"/>
  <c r="Z211" i="133"/>
  <c r="Z212" i="133"/>
  <c r="Z213" i="133"/>
  <c r="Z214" i="133"/>
  <c r="Z215" i="133"/>
  <c r="Z216" i="133"/>
  <c r="Z217" i="133"/>
  <c r="Z218" i="133"/>
  <c r="Z219" i="133"/>
  <c r="Z220" i="133"/>
  <c r="Z221" i="133"/>
  <c r="Z222" i="133"/>
  <c r="Z223" i="133"/>
  <c r="Z224" i="133"/>
  <c r="Z225" i="133"/>
  <c r="Z226" i="133"/>
  <c r="Z227" i="133"/>
  <c r="Z228" i="133"/>
  <c r="Z229" i="133"/>
  <c r="Z230" i="133"/>
  <c r="Z231" i="133"/>
  <c r="Z232" i="133"/>
  <c r="Z233" i="133"/>
  <c r="Z234" i="133"/>
  <c r="Z235" i="133"/>
  <c r="Z236" i="133"/>
  <c r="Z237" i="133"/>
  <c r="Z238" i="133"/>
  <c r="Z239" i="133"/>
  <c r="Z240" i="133"/>
  <c r="Z241" i="133"/>
  <c r="Z242" i="133"/>
  <c r="Z243" i="133"/>
  <c r="Z244" i="133"/>
  <c r="Z245" i="133"/>
  <c r="Z246" i="133"/>
  <c r="Z247" i="133"/>
  <c r="Z248" i="133"/>
  <c r="Z249" i="133"/>
  <c r="Z250" i="133"/>
  <c r="Z251" i="133"/>
  <c r="Z252" i="133"/>
  <c r="Z253" i="133"/>
  <c r="Z254" i="133"/>
  <c r="Z255" i="133"/>
  <c r="Z256" i="133"/>
  <c r="Z257" i="133"/>
  <c r="Z258" i="133"/>
  <c r="Z259" i="133"/>
  <c r="Z260" i="133"/>
  <c r="Z261" i="133"/>
  <c r="Z262" i="133"/>
  <c r="Z263" i="133"/>
  <c r="Z264" i="133"/>
  <c r="Z265" i="133"/>
  <c r="Z266" i="133"/>
  <c r="Z267" i="133"/>
  <c r="Z268" i="133"/>
  <c r="Z269" i="133"/>
  <c r="Z270" i="133"/>
  <c r="Z271" i="133"/>
  <c r="Z272" i="133"/>
  <c r="Z273" i="133"/>
  <c r="Z274" i="133"/>
  <c r="Z275" i="133"/>
  <c r="Z276" i="133"/>
  <c r="Z277" i="133"/>
  <c r="Z278" i="133"/>
  <c r="Z279" i="133"/>
  <c r="Z280" i="133"/>
  <c r="Z281" i="133"/>
  <c r="Z282" i="133"/>
  <c r="Z283" i="133"/>
  <c r="Z284" i="133"/>
  <c r="Z285" i="133"/>
  <c r="Z286" i="133"/>
  <c r="Z287" i="133"/>
  <c r="Z288" i="133"/>
  <c r="Z289" i="133"/>
  <c r="Z290" i="133"/>
  <c r="Z291" i="133"/>
  <c r="Z292" i="133"/>
  <c r="Z293" i="133"/>
  <c r="Z294" i="133"/>
  <c r="Z295" i="133"/>
  <c r="Z296" i="133"/>
  <c r="Z297" i="133"/>
  <c r="Z298" i="133"/>
  <c r="Z299" i="133"/>
  <c r="Z300" i="133"/>
  <c r="Z301" i="133"/>
  <c r="Z302" i="133"/>
  <c r="Z303" i="133"/>
  <c r="Z304" i="133"/>
  <c r="Z305" i="133"/>
  <c r="Z306" i="133"/>
  <c r="Z307" i="133"/>
  <c r="Z308" i="133"/>
  <c r="Z309" i="133"/>
  <c r="Z310" i="133"/>
  <c r="Z311" i="133"/>
  <c r="Z312" i="133"/>
  <c r="Z313" i="133"/>
  <c r="Z314" i="133"/>
  <c r="Z315" i="133"/>
  <c r="Z316" i="133"/>
  <c r="Z317" i="133"/>
  <c r="Z318" i="133"/>
  <c r="Z319" i="133"/>
  <c r="Z320" i="133"/>
  <c r="Z321" i="133"/>
  <c r="Z322" i="133"/>
  <c r="Z323" i="133"/>
  <c r="Z324" i="133"/>
  <c r="Z325" i="133"/>
  <c r="Z326" i="133"/>
  <c r="Z327" i="133"/>
  <c r="Z328" i="133"/>
  <c r="Z329" i="133"/>
  <c r="Z330" i="133"/>
  <c r="Z331" i="133"/>
  <c r="Z332" i="133"/>
  <c r="Z333" i="133"/>
  <c r="Z334" i="133"/>
  <c r="Z335" i="133"/>
  <c r="Z336" i="133"/>
  <c r="Z337" i="133"/>
  <c r="Z338" i="133"/>
  <c r="Z339" i="133"/>
  <c r="Z340" i="133"/>
  <c r="Z341" i="133"/>
  <c r="Z342" i="133"/>
  <c r="Z343" i="133"/>
  <c r="Z344" i="133"/>
  <c r="Z345" i="133"/>
  <c r="Z346" i="133"/>
  <c r="Z347" i="133"/>
  <c r="Z348" i="133"/>
  <c r="Z349" i="133"/>
  <c r="Z350" i="133"/>
  <c r="Z351" i="133"/>
  <c r="Z352" i="133"/>
  <c r="Z353" i="133"/>
  <c r="Z354" i="133"/>
  <c r="Z355" i="133"/>
  <c r="Z356" i="133"/>
  <c r="Z357" i="133"/>
  <c r="Z358" i="133"/>
  <c r="Z359" i="133"/>
  <c r="Z360" i="133"/>
  <c r="Z361" i="133"/>
  <c r="Z362" i="133"/>
  <c r="Z363" i="133"/>
  <c r="Z364" i="133"/>
  <c r="Z365" i="133"/>
  <c r="Z366" i="133"/>
  <c r="Z367" i="133"/>
  <c r="Z368" i="133"/>
  <c r="Z369" i="133"/>
  <c r="Z370" i="133"/>
  <c r="Z371" i="133"/>
  <c r="Z372" i="133"/>
  <c r="Z373" i="133"/>
  <c r="Z374" i="133"/>
  <c r="Z375" i="133"/>
  <c r="Z376" i="133"/>
  <c r="Z377" i="133"/>
  <c r="Z378" i="133"/>
  <c r="Z379" i="133"/>
  <c r="Z380" i="133"/>
  <c r="Z381" i="133"/>
  <c r="Z382" i="133"/>
  <c r="Z383" i="133"/>
  <c r="Z384" i="133"/>
  <c r="Z385" i="133"/>
  <c r="Z386" i="133"/>
  <c r="Z387" i="133"/>
  <c r="Z388" i="133"/>
  <c r="Z389" i="133"/>
  <c r="Z390" i="133"/>
  <c r="Z391" i="133"/>
  <c r="Z392" i="133"/>
  <c r="Z393" i="133"/>
  <c r="Z394" i="133"/>
  <c r="Z395" i="133"/>
  <c r="Z396" i="133"/>
  <c r="Z397" i="133"/>
  <c r="Z398" i="133"/>
  <c r="Z399" i="133"/>
  <c r="Z400" i="133"/>
  <c r="Z401" i="133"/>
  <c r="Z402" i="133"/>
  <c r="Z403" i="133"/>
  <c r="Z404" i="133"/>
  <c r="Z405" i="133"/>
  <c r="Z406" i="133"/>
  <c r="Z407" i="133"/>
  <c r="Z408" i="133"/>
  <c r="Z409" i="133"/>
  <c r="Z410" i="133"/>
  <c r="Z411" i="133"/>
  <c r="Z412" i="133"/>
  <c r="Z413" i="133"/>
  <c r="Z414" i="133"/>
  <c r="Z415" i="133"/>
  <c r="Z416" i="133"/>
  <c r="Z417" i="133"/>
  <c r="Z418" i="133"/>
  <c r="Z419" i="133"/>
  <c r="Z420" i="133"/>
  <c r="Z421" i="133"/>
  <c r="Z422" i="133"/>
  <c r="Z423" i="133"/>
  <c r="Z424" i="133"/>
  <c r="Z425" i="133"/>
  <c r="Z426" i="133"/>
  <c r="Z427" i="133"/>
  <c r="Z428" i="133"/>
  <c r="Z429" i="133"/>
  <c r="Z430" i="133"/>
  <c r="Z431" i="133"/>
  <c r="Z432" i="133"/>
  <c r="Z433" i="133"/>
  <c r="Z434" i="133"/>
  <c r="Z435" i="133"/>
  <c r="Z436" i="133"/>
  <c r="Z437" i="133"/>
  <c r="Z438" i="133"/>
  <c r="Z439" i="133"/>
  <c r="Z440" i="133"/>
  <c r="Z441" i="133"/>
  <c r="Z442" i="133"/>
  <c r="Z443" i="133"/>
  <c r="Z444" i="133"/>
  <c r="Z445" i="133"/>
  <c r="Z446" i="133"/>
  <c r="Z447" i="133"/>
  <c r="Z448" i="133"/>
  <c r="Z449" i="133"/>
  <c r="Z450" i="133"/>
  <c r="Z451" i="133"/>
  <c r="Z452" i="133"/>
  <c r="Z453" i="133"/>
  <c r="Z454" i="133"/>
  <c r="Z455" i="133"/>
  <c r="Z456" i="133"/>
  <c r="Z457" i="133"/>
  <c r="Z458" i="133"/>
  <c r="Z459" i="133"/>
  <c r="Z460" i="133"/>
  <c r="Z461" i="133"/>
  <c r="Z462" i="133"/>
  <c r="Z463" i="133"/>
  <c r="Z464" i="133"/>
  <c r="Z465" i="133"/>
  <c r="Z466" i="133"/>
  <c r="Z467" i="133"/>
  <c r="Z468" i="133"/>
  <c r="Z469" i="133"/>
  <c r="Z470" i="133"/>
  <c r="Z471" i="133"/>
  <c r="Z472" i="133"/>
  <c r="Z473" i="133"/>
  <c r="Z474" i="133"/>
  <c r="Z475" i="133"/>
  <c r="Z476" i="133"/>
  <c r="Z477" i="133"/>
  <c r="Z478" i="133"/>
  <c r="Z479" i="133"/>
  <c r="Z480" i="133"/>
  <c r="Z481" i="133"/>
  <c r="Z482" i="133"/>
  <c r="Z483" i="133"/>
  <c r="Z484" i="133"/>
  <c r="Z485" i="133"/>
  <c r="Z486" i="133"/>
  <c r="Z487" i="133"/>
  <c r="Z488" i="133"/>
  <c r="Z489" i="133"/>
  <c r="Z490" i="133"/>
  <c r="Z491" i="133"/>
  <c r="Z492" i="133"/>
  <c r="Z493" i="133"/>
  <c r="Z494" i="133"/>
  <c r="Z495" i="133"/>
  <c r="Z496" i="133"/>
  <c r="Z497" i="133"/>
  <c r="Z498" i="133"/>
  <c r="Z499" i="133"/>
  <c r="Z500" i="133"/>
  <c r="Z501" i="133"/>
  <c r="Z502" i="133"/>
  <c r="Z503" i="133"/>
  <c r="Z504" i="133"/>
  <c r="Z505" i="133"/>
  <c r="Z506" i="133"/>
  <c r="Z507" i="133"/>
  <c r="Z508" i="133"/>
  <c r="Z509" i="133"/>
  <c r="Z510" i="133"/>
  <c r="Z511" i="133"/>
  <c r="Z512" i="133"/>
  <c r="Z513" i="133"/>
  <c r="Z514" i="133"/>
  <c r="Z515" i="133"/>
  <c r="Z516" i="133"/>
  <c r="Z517" i="133"/>
  <c r="Z518" i="133"/>
  <c r="Z519" i="133"/>
  <c r="Z520" i="133"/>
  <c r="Z521" i="133"/>
  <c r="Z522" i="133"/>
  <c r="Z523" i="133"/>
  <c r="Z524" i="133"/>
  <c r="Z525" i="133"/>
  <c r="Z526" i="133"/>
  <c r="Z527" i="133"/>
  <c r="Z528" i="133"/>
  <c r="Z529" i="133"/>
  <c r="Z530" i="133"/>
  <c r="Z531" i="133"/>
  <c r="Z532" i="133"/>
  <c r="Z533" i="133"/>
  <c r="Z534" i="133"/>
  <c r="Z535" i="133"/>
  <c r="Z536" i="133"/>
  <c r="Z537" i="133"/>
  <c r="Z538" i="133"/>
  <c r="Z539" i="133"/>
  <c r="Z540" i="133"/>
  <c r="Z541" i="133"/>
  <c r="Z542" i="133"/>
  <c r="Z543" i="133"/>
  <c r="Z544" i="133"/>
  <c r="Z545" i="133"/>
  <c r="Z546" i="133"/>
  <c r="Z547" i="133"/>
  <c r="Z548" i="133"/>
  <c r="Z549" i="133"/>
  <c r="Z550" i="133"/>
  <c r="Z551" i="133"/>
  <c r="Z552" i="133"/>
  <c r="Z553" i="133"/>
  <c r="Z554" i="133"/>
  <c r="Z555" i="133"/>
  <c r="Z556" i="133"/>
  <c r="Z557" i="133"/>
  <c r="Z558" i="133"/>
  <c r="Z559" i="133"/>
  <c r="Z560" i="133"/>
  <c r="Z561" i="133"/>
  <c r="Z562" i="133"/>
  <c r="Z563" i="133"/>
  <c r="Z564" i="133"/>
  <c r="Z565" i="133"/>
  <c r="Z566" i="133"/>
  <c r="Z567" i="133"/>
  <c r="Z568" i="133"/>
  <c r="Z569" i="133"/>
  <c r="Z570" i="133"/>
  <c r="Z571" i="133"/>
  <c r="Z572" i="133"/>
  <c r="Z573" i="133"/>
  <c r="Z574" i="133"/>
  <c r="Z575" i="133"/>
  <c r="Z576" i="133"/>
  <c r="Z577" i="133"/>
  <c r="Z578" i="133"/>
  <c r="Z579" i="133"/>
  <c r="Z580" i="133"/>
  <c r="Z581" i="133"/>
  <c r="Z582" i="133"/>
  <c r="Z583" i="133"/>
  <c r="Z584" i="133"/>
  <c r="Z585" i="133"/>
  <c r="Z586" i="133"/>
  <c r="Z587" i="133"/>
  <c r="Z588" i="133"/>
  <c r="Z589" i="133"/>
  <c r="Z590" i="133"/>
  <c r="Z591" i="133"/>
  <c r="Z592" i="133"/>
  <c r="Z593" i="133"/>
  <c r="Z594" i="133"/>
  <c r="Z595" i="133"/>
  <c r="Z596" i="133"/>
  <c r="Z597" i="133"/>
  <c r="Z598" i="133"/>
  <c r="Z599" i="133"/>
  <c r="Z600" i="133"/>
  <c r="Z601" i="133"/>
  <c r="Z602" i="133"/>
  <c r="Z603" i="133"/>
  <c r="Z604" i="133"/>
  <c r="Z605" i="133"/>
  <c r="Z606" i="133"/>
  <c r="Z607" i="133"/>
  <c r="Z608" i="133"/>
  <c r="Z609" i="133"/>
  <c r="Z610" i="133"/>
  <c r="Z611" i="133"/>
  <c r="Z612" i="133"/>
  <c r="Z613" i="133"/>
  <c r="Z614" i="133"/>
  <c r="Z615" i="133"/>
  <c r="Z616" i="133"/>
  <c r="Z617" i="133"/>
  <c r="Z618" i="133"/>
  <c r="Z619" i="133"/>
  <c r="Z620" i="133"/>
  <c r="Z621" i="133"/>
  <c r="Z622" i="133"/>
  <c r="Z623" i="133"/>
  <c r="Z624" i="133"/>
  <c r="Z625" i="133"/>
  <c r="Z626" i="133"/>
  <c r="Z627" i="133"/>
  <c r="Z628" i="133"/>
  <c r="Z629" i="133"/>
  <c r="Z630" i="133"/>
  <c r="Z631" i="133"/>
  <c r="Z632" i="133"/>
  <c r="Z633" i="133"/>
  <c r="Z634" i="133"/>
  <c r="Z635" i="133"/>
  <c r="Z636" i="133"/>
  <c r="Z637" i="133"/>
  <c r="Z638" i="133"/>
  <c r="Z639" i="133"/>
  <c r="Z640" i="133"/>
  <c r="Z641" i="133"/>
  <c r="Z642" i="133"/>
  <c r="Z643" i="133"/>
  <c r="Z644" i="133"/>
  <c r="Z645" i="133"/>
  <c r="Z646" i="133"/>
  <c r="Z647" i="133"/>
  <c r="Z648" i="133"/>
  <c r="Z649" i="133"/>
  <c r="Z650" i="133"/>
  <c r="Z651" i="133"/>
  <c r="Z652" i="133"/>
  <c r="Z653" i="133"/>
  <c r="Z654" i="133"/>
  <c r="Z655" i="133"/>
  <c r="Z656" i="133"/>
  <c r="Z657" i="133"/>
  <c r="Z658" i="133"/>
  <c r="Z659" i="133"/>
  <c r="Z660" i="133"/>
  <c r="Z661" i="133"/>
  <c r="Z662" i="133"/>
  <c r="Z663" i="133"/>
  <c r="Z664" i="133"/>
  <c r="Z665" i="133"/>
  <c r="Z666" i="133"/>
  <c r="Z667" i="133"/>
  <c r="Z668" i="133"/>
  <c r="Z669" i="133"/>
  <c r="Z670" i="133"/>
  <c r="Z671" i="133"/>
  <c r="Z672" i="133"/>
  <c r="Z673" i="133"/>
  <c r="Z674" i="133"/>
  <c r="Z675" i="133"/>
  <c r="Z676" i="133"/>
  <c r="Z677" i="133"/>
  <c r="Z678" i="133"/>
  <c r="Z679" i="133"/>
  <c r="Z680" i="133"/>
  <c r="Z681" i="133"/>
  <c r="Z682" i="133"/>
  <c r="Z683" i="133"/>
  <c r="Z684" i="133"/>
  <c r="Z685" i="133"/>
  <c r="Z686" i="133"/>
  <c r="Z687" i="133"/>
  <c r="Z688" i="133"/>
  <c r="Z689" i="133"/>
  <c r="Z690" i="133"/>
  <c r="Z691" i="133"/>
  <c r="Z692" i="133"/>
  <c r="Z693" i="133"/>
  <c r="Z694" i="133"/>
  <c r="Z695" i="133"/>
  <c r="Z696" i="133"/>
  <c r="Z697" i="133"/>
  <c r="Z698" i="133"/>
  <c r="Z699" i="133"/>
  <c r="Z700" i="133"/>
  <c r="Z701" i="133"/>
  <c r="Z702" i="133"/>
  <c r="Z703" i="133"/>
  <c r="Z704" i="133"/>
  <c r="Z705" i="133"/>
  <c r="Z706" i="133"/>
  <c r="Z707" i="133"/>
  <c r="Z708" i="133"/>
  <c r="Z709" i="133"/>
  <c r="Z710" i="133"/>
  <c r="Z711" i="133"/>
  <c r="Z712" i="133"/>
  <c r="Z713" i="133"/>
  <c r="Z714" i="133"/>
  <c r="Z715" i="133"/>
  <c r="Z716" i="133"/>
  <c r="Z717" i="133"/>
  <c r="Z718" i="133"/>
  <c r="Z719" i="133"/>
  <c r="Z720" i="133"/>
  <c r="Z721" i="133"/>
  <c r="Z722" i="133"/>
  <c r="Z723" i="133"/>
  <c r="Z724" i="133"/>
  <c r="Z725" i="133"/>
  <c r="Z726" i="133"/>
  <c r="Z727" i="133"/>
  <c r="Z728" i="133"/>
  <c r="Z729" i="133"/>
  <c r="Z730" i="133"/>
  <c r="Z731" i="133"/>
  <c r="Z732" i="133"/>
  <c r="Z733" i="133"/>
  <c r="Z734" i="133"/>
  <c r="Z735" i="133"/>
  <c r="Z736" i="133"/>
  <c r="Z737" i="133"/>
  <c r="Z738" i="133"/>
  <c r="Z739" i="133"/>
  <c r="Z740" i="133"/>
  <c r="Z741" i="133"/>
  <c r="Z742" i="133"/>
  <c r="Z743" i="133"/>
  <c r="Z744" i="133"/>
  <c r="Z745" i="133"/>
  <c r="Z746" i="133"/>
  <c r="Z747" i="133"/>
  <c r="Z748" i="133"/>
  <c r="Z749" i="133"/>
  <c r="Z750" i="133"/>
  <c r="Z751" i="133"/>
  <c r="Z752" i="133"/>
  <c r="Z753" i="133"/>
  <c r="Z754" i="133"/>
  <c r="Z755" i="133"/>
  <c r="Z756" i="133"/>
  <c r="Z757" i="133"/>
  <c r="Z758" i="133"/>
  <c r="Z759" i="133"/>
  <c r="Z760" i="133"/>
  <c r="Z761" i="133"/>
  <c r="Z762" i="133"/>
  <c r="Z763" i="133"/>
  <c r="Z764" i="133"/>
  <c r="Z765" i="133"/>
  <c r="Z766" i="133"/>
  <c r="Z767" i="133"/>
  <c r="Z768" i="133"/>
  <c r="Z769" i="133"/>
  <c r="Z770" i="133"/>
  <c r="Z771" i="133"/>
  <c r="Z772" i="133"/>
  <c r="Z773" i="133"/>
  <c r="Z774" i="133"/>
  <c r="Z775" i="133"/>
  <c r="Z776" i="133"/>
  <c r="Z777" i="133"/>
  <c r="Z778" i="133"/>
  <c r="Z779" i="133"/>
  <c r="Z780" i="133"/>
  <c r="Z781" i="133"/>
  <c r="Z782" i="133"/>
  <c r="Z783" i="133"/>
  <c r="Z784" i="133"/>
  <c r="Z785" i="133"/>
  <c r="Z786" i="133"/>
  <c r="Z787" i="133"/>
  <c r="Z788" i="133"/>
  <c r="Z789" i="133"/>
  <c r="Z790" i="133"/>
  <c r="Z791" i="133"/>
  <c r="Z792" i="133"/>
  <c r="Z793" i="133"/>
  <c r="Z794" i="133"/>
  <c r="Z795" i="133"/>
  <c r="Z796" i="133"/>
  <c r="Z797" i="133"/>
  <c r="Z798" i="133"/>
  <c r="Z799" i="133"/>
  <c r="Z800" i="133"/>
  <c r="Z801" i="133"/>
  <c r="Z802" i="133"/>
  <c r="Z803" i="133"/>
  <c r="Z804" i="133"/>
  <c r="Z805" i="133"/>
  <c r="Z806" i="133"/>
  <c r="Z807" i="133"/>
  <c r="Z808" i="133"/>
  <c r="Z809" i="133"/>
  <c r="Z810" i="133"/>
  <c r="Z811" i="133"/>
  <c r="Z812" i="133"/>
  <c r="Z813" i="133"/>
  <c r="Z814" i="133"/>
  <c r="Z815" i="133"/>
  <c r="Z816" i="133"/>
  <c r="Z817" i="133"/>
  <c r="Z818" i="133"/>
  <c r="Z819" i="133"/>
  <c r="Z820" i="133"/>
  <c r="Z821" i="133"/>
  <c r="Z822" i="133"/>
  <c r="Z823" i="133"/>
  <c r="Z824" i="133"/>
  <c r="Z825" i="133"/>
  <c r="Z826" i="133"/>
  <c r="Z827" i="133"/>
  <c r="Z828" i="133"/>
  <c r="Z829" i="133"/>
  <c r="Z830" i="133"/>
  <c r="Z831" i="133"/>
  <c r="Z832" i="133"/>
  <c r="Z833" i="133"/>
  <c r="Z834" i="133"/>
  <c r="Z835" i="133"/>
  <c r="Z836" i="133"/>
  <c r="Z837" i="133"/>
  <c r="Z838" i="133"/>
  <c r="Z839" i="133"/>
  <c r="Z840" i="133"/>
  <c r="Z841" i="133"/>
  <c r="Z842" i="133"/>
  <c r="Z843" i="133"/>
  <c r="Z844" i="133"/>
  <c r="Z845" i="133"/>
  <c r="Z846" i="133"/>
  <c r="Z847" i="133"/>
  <c r="Z848" i="133"/>
  <c r="Z849" i="133"/>
  <c r="Z850" i="133"/>
  <c r="Z851" i="133"/>
  <c r="Z852" i="133"/>
  <c r="Z853" i="133"/>
  <c r="Z854" i="133"/>
  <c r="Z855" i="133"/>
  <c r="Z856" i="133"/>
  <c r="Z857" i="133"/>
  <c r="Z858" i="133"/>
  <c r="Z859" i="133"/>
  <c r="Z860" i="133"/>
  <c r="Z861" i="133"/>
  <c r="Z862" i="133"/>
  <c r="Z863" i="133"/>
  <c r="Z864" i="133"/>
  <c r="Z865" i="133"/>
  <c r="Z866" i="133"/>
  <c r="Z867" i="133"/>
  <c r="Z868" i="133"/>
  <c r="Z869" i="133"/>
  <c r="Z870" i="133"/>
  <c r="Z871" i="133"/>
  <c r="Z872" i="133"/>
  <c r="Z873" i="133"/>
  <c r="Z874" i="133"/>
  <c r="Z875" i="133"/>
  <c r="Z876" i="133"/>
  <c r="Z877" i="133"/>
  <c r="Z878" i="133"/>
  <c r="Z879" i="133"/>
  <c r="Z880" i="133"/>
  <c r="Z881" i="133"/>
  <c r="Z882" i="133"/>
  <c r="Z883" i="133"/>
  <c r="Z884" i="133"/>
  <c r="Z885" i="133"/>
  <c r="Z886" i="133"/>
  <c r="Z887" i="133"/>
  <c r="Z888" i="133"/>
  <c r="Z889" i="133"/>
  <c r="Z890" i="133"/>
  <c r="Z891" i="133"/>
  <c r="Z892" i="133"/>
  <c r="Z893" i="133"/>
  <c r="Z894" i="133"/>
  <c r="Z895" i="133"/>
  <c r="Z896" i="133"/>
  <c r="Z897" i="133"/>
  <c r="Z898" i="133"/>
  <c r="Z899" i="133"/>
  <c r="Z900" i="133"/>
  <c r="Z901" i="133"/>
  <c r="Z902" i="133"/>
  <c r="Z903" i="133"/>
  <c r="Z904" i="133"/>
  <c r="Z905" i="133"/>
  <c r="Z906" i="133"/>
  <c r="Z907" i="133"/>
  <c r="Z908" i="133"/>
  <c r="Z909" i="133"/>
  <c r="Z910" i="133"/>
  <c r="Z911" i="133"/>
  <c r="Z912" i="133"/>
  <c r="Z913" i="133"/>
  <c r="Z914" i="133"/>
  <c r="Z915" i="133"/>
  <c r="Z916" i="133"/>
  <c r="Z917" i="133"/>
  <c r="Z918" i="133"/>
  <c r="Z919" i="133"/>
  <c r="Z920" i="133"/>
  <c r="Z921" i="133"/>
  <c r="Z922" i="133"/>
  <c r="Z923" i="133"/>
  <c r="Z924" i="133"/>
  <c r="Z925" i="133"/>
  <c r="Z926" i="133"/>
  <c r="Z927" i="133"/>
  <c r="Z928" i="133"/>
  <c r="Z929" i="133"/>
  <c r="Z930" i="133"/>
  <c r="Z931" i="133"/>
  <c r="Z932" i="133"/>
  <c r="Z933" i="133"/>
  <c r="Z934" i="133"/>
  <c r="Z935" i="133"/>
  <c r="Z936" i="133"/>
  <c r="Z937" i="133"/>
  <c r="Z938" i="133"/>
  <c r="Z939" i="133"/>
  <c r="Z940" i="133"/>
  <c r="Z941" i="133"/>
  <c r="Z942" i="133"/>
  <c r="Z943" i="133"/>
  <c r="Z944" i="133"/>
  <c r="Z945" i="133"/>
  <c r="Z946" i="133"/>
  <c r="Z947" i="133"/>
  <c r="Z948" i="133"/>
  <c r="Z949" i="133"/>
  <c r="Z950" i="133"/>
  <c r="Z951" i="133"/>
  <c r="Z952" i="133"/>
  <c r="Z953" i="133"/>
  <c r="Z954" i="133"/>
  <c r="Z955" i="133"/>
  <c r="Z956" i="133"/>
  <c r="Z957" i="133"/>
  <c r="Z958" i="133"/>
  <c r="Z959" i="133"/>
  <c r="Z960" i="133"/>
  <c r="Z961" i="133"/>
  <c r="Z962" i="133"/>
  <c r="Z963" i="133"/>
  <c r="Z964" i="133"/>
  <c r="Z965" i="133"/>
  <c r="Z966" i="133"/>
  <c r="Z967" i="133"/>
  <c r="Z968" i="133"/>
  <c r="Z969" i="133"/>
  <c r="Z970" i="133"/>
  <c r="Z971" i="133"/>
  <c r="Z972" i="133"/>
  <c r="Z973" i="133"/>
  <c r="Z974" i="133"/>
  <c r="Z975" i="133"/>
  <c r="Z976" i="133"/>
  <c r="Z977" i="133"/>
  <c r="Z978" i="133"/>
  <c r="Z979" i="133"/>
  <c r="Z980" i="133"/>
  <c r="Z981" i="133"/>
  <c r="Z982" i="133"/>
  <c r="Z983" i="133"/>
  <c r="Z984" i="133"/>
  <c r="Z985" i="133"/>
  <c r="Z986" i="133"/>
  <c r="Z987" i="133"/>
  <c r="Z988" i="133"/>
  <c r="Z989" i="133"/>
  <c r="Z990" i="133"/>
  <c r="Z991" i="133"/>
  <c r="Z992" i="133"/>
  <c r="Z993" i="133"/>
  <c r="Z994" i="133"/>
  <c r="Z995" i="133"/>
  <c r="Z996" i="133"/>
  <c r="Z997" i="133"/>
  <c r="Z998" i="133"/>
  <c r="Z999" i="133"/>
  <c r="Z1000" i="133"/>
  <c r="Z1001" i="133"/>
  <c r="Z1002" i="133"/>
  <c r="Z1003" i="133"/>
  <c r="Z1004" i="133"/>
  <c r="Z1005" i="133"/>
  <c r="Z1006" i="133"/>
  <c r="Z1007" i="133"/>
  <c r="Z1008" i="133"/>
  <c r="Z1009" i="133"/>
  <c r="Z1010" i="133"/>
  <c r="Z1011" i="133"/>
  <c r="Z1012" i="133"/>
  <c r="Z1013" i="133"/>
  <c r="Z1014" i="133"/>
  <c r="Z1015" i="133"/>
  <c r="Z1016" i="133"/>
  <c r="Z1017" i="133"/>
  <c r="Z1018" i="133"/>
  <c r="Z1019" i="133"/>
  <c r="Z1020" i="133"/>
  <c r="Z1021" i="133"/>
  <c r="Z1022" i="133"/>
  <c r="Z1023" i="133"/>
  <c r="Z1024" i="133"/>
  <c r="Z1025" i="133"/>
  <c r="Z1026" i="133"/>
  <c r="Z1027" i="133"/>
  <c r="Z1028" i="133"/>
  <c r="Z1029" i="133"/>
  <c r="Z1030" i="133"/>
  <c r="Z1031" i="133"/>
  <c r="Z1032" i="133"/>
  <c r="Z1033" i="133"/>
  <c r="Z1034" i="133"/>
  <c r="Z1035" i="133"/>
  <c r="Z1036" i="133"/>
  <c r="Z1037" i="133"/>
  <c r="Z1038" i="133"/>
  <c r="Z1039" i="133"/>
  <c r="Z1040" i="133"/>
  <c r="Z1041" i="133"/>
  <c r="Z1042" i="133"/>
  <c r="Z1043" i="133"/>
  <c r="Z1044" i="133"/>
  <c r="Z1045" i="133"/>
  <c r="Z1046" i="133"/>
  <c r="Z1047" i="133"/>
  <c r="Z1048" i="133"/>
  <c r="Z1049" i="133"/>
  <c r="Z1050" i="133"/>
  <c r="Z1051" i="133"/>
  <c r="Z1052" i="133"/>
  <c r="Z1053" i="133"/>
  <c r="Z1054" i="133"/>
  <c r="Z1055" i="133"/>
  <c r="Z1056" i="133"/>
  <c r="Z1057" i="133"/>
  <c r="Z1058" i="133"/>
  <c r="Z1059" i="133"/>
  <c r="Z1060" i="133"/>
  <c r="Z1061" i="133"/>
  <c r="Z1062" i="133"/>
  <c r="Z1063" i="133"/>
  <c r="Z1064" i="133"/>
  <c r="Z1065" i="133"/>
  <c r="Z1066" i="133"/>
  <c r="Z1067" i="133"/>
  <c r="Z1068" i="133"/>
  <c r="Z1069" i="133"/>
  <c r="Z1070" i="133"/>
  <c r="Z1071" i="133"/>
  <c r="Z1072" i="133"/>
  <c r="Z1073" i="133"/>
  <c r="Z1074" i="133"/>
  <c r="Z1075" i="133"/>
  <c r="Z1076" i="133"/>
  <c r="Z1077" i="133"/>
  <c r="Z1078" i="133"/>
  <c r="Z1079" i="133"/>
  <c r="Z1080" i="133"/>
  <c r="Z1081" i="133"/>
  <c r="Z1082" i="133"/>
  <c r="Z1083" i="133"/>
  <c r="Z1084" i="133"/>
  <c r="Z1085" i="133"/>
  <c r="Z1086" i="133"/>
  <c r="Z1087" i="133"/>
  <c r="Z1088" i="133"/>
  <c r="Z1089" i="133"/>
  <c r="Z1090" i="133"/>
  <c r="Z1091" i="133"/>
  <c r="Z1092" i="133"/>
  <c r="Z1093" i="133"/>
  <c r="Z1094" i="133"/>
  <c r="Z1095" i="133"/>
  <c r="Z1096" i="133"/>
  <c r="Z1097" i="133"/>
  <c r="Z1098" i="133"/>
  <c r="Z1099" i="133"/>
  <c r="Z1100" i="133"/>
  <c r="Z1101" i="133"/>
  <c r="Z1102" i="133"/>
  <c r="Z1103" i="133"/>
  <c r="Z1104" i="133"/>
  <c r="Z1105" i="133"/>
  <c r="Z1106" i="133"/>
  <c r="Z1107" i="133"/>
  <c r="Z1108" i="133"/>
  <c r="Z1109" i="133"/>
  <c r="Z1110" i="133"/>
  <c r="Z1111" i="133"/>
  <c r="Z1112" i="133"/>
  <c r="Z1113" i="133"/>
  <c r="Z1114" i="133"/>
  <c r="Z1115" i="133"/>
  <c r="Z1116" i="133"/>
  <c r="Z1117" i="133"/>
  <c r="Z1118" i="133"/>
  <c r="Z1119" i="133"/>
  <c r="Z1120" i="133"/>
  <c r="Z1121" i="133"/>
  <c r="Z1122" i="133"/>
  <c r="Z1123" i="133"/>
  <c r="Z1124" i="133"/>
  <c r="Z1125" i="133"/>
  <c r="Z1126" i="133"/>
  <c r="Z1127" i="133"/>
  <c r="Z1128" i="133"/>
  <c r="Z1129" i="133"/>
  <c r="Z1130" i="133"/>
  <c r="Z1131" i="133"/>
  <c r="Z1132" i="133"/>
  <c r="Z1133" i="133"/>
  <c r="Z1134" i="133"/>
  <c r="Z1135" i="133"/>
  <c r="Z1136" i="133"/>
  <c r="Z1137" i="133"/>
  <c r="Z1138" i="133"/>
  <c r="Z1139" i="133"/>
  <c r="Z1140" i="133"/>
  <c r="Z1141" i="133"/>
  <c r="Z1142" i="133"/>
  <c r="Z1143" i="133"/>
  <c r="Z1144" i="133"/>
  <c r="Z1145" i="133"/>
  <c r="Z1146" i="133"/>
  <c r="Z1147" i="133"/>
  <c r="Z1148" i="133"/>
  <c r="Z1149" i="133"/>
  <c r="Z1150" i="133"/>
  <c r="Z1151" i="133"/>
  <c r="Z1152" i="133"/>
  <c r="Z1153" i="133"/>
  <c r="Z1154" i="133"/>
  <c r="Z1155" i="133"/>
  <c r="Z1156" i="133"/>
  <c r="Z1157" i="133"/>
  <c r="Z1158" i="133"/>
  <c r="Z1159" i="133"/>
  <c r="Z1160" i="133"/>
  <c r="Z1161" i="133"/>
  <c r="Z1162" i="133"/>
  <c r="Z1163" i="133"/>
  <c r="Z1164" i="133"/>
  <c r="Z1165" i="133"/>
  <c r="Z1166" i="133"/>
  <c r="Z1167" i="133"/>
  <c r="Z1168" i="133"/>
  <c r="Z1169" i="133"/>
  <c r="Z1170" i="133"/>
  <c r="Z1171" i="133"/>
  <c r="Z1172" i="133"/>
  <c r="Z1173" i="133"/>
  <c r="Z1174" i="133"/>
  <c r="Z1175" i="133"/>
  <c r="Z1176" i="133"/>
  <c r="Z1177" i="133"/>
  <c r="Z1178" i="133"/>
  <c r="Z1179" i="133"/>
  <c r="Z1180" i="133"/>
  <c r="Z1181" i="133"/>
  <c r="Z1182" i="133"/>
  <c r="Z1183" i="133"/>
  <c r="Z1184" i="133"/>
  <c r="Z1185" i="133"/>
  <c r="Z1186" i="133"/>
  <c r="Z1187" i="133"/>
  <c r="Z1188" i="133"/>
  <c r="Z1189" i="133"/>
  <c r="Z1190" i="133"/>
  <c r="Z1191" i="133"/>
  <c r="Z1192" i="133"/>
  <c r="Z1193" i="133"/>
  <c r="Z1194" i="133"/>
  <c r="Z1195" i="133"/>
  <c r="Z1196" i="133"/>
  <c r="Z1197" i="133"/>
  <c r="Z1198" i="133"/>
  <c r="Z1199" i="133"/>
  <c r="Z1200" i="133"/>
  <c r="Z1201" i="133"/>
  <c r="Z1202" i="133"/>
  <c r="Z1203" i="133"/>
  <c r="Z1204" i="133"/>
  <c r="Z1205" i="133"/>
  <c r="Z1206" i="133"/>
  <c r="Z1207" i="133"/>
  <c r="Z1208" i="133"/>
  <c r="Z1209" i="133"/>
  <c r="Z1210" i="133"/>
  <c r="Z1211" i="133"/>
  <c r="Z1212" i="133"/>
  <c r="Z1213" i="133"/>
  <c r="Z1214" i="133"/>
  <c r="Z1215" i="133"/>
  <c r="Z1216" i="133"/>
  <c r="Z1217" i="133"/>
  <c r="Z1218" i="133"/>
  <c r="Z1219" i="133"/>
  <c r="Z1220" i="133"/>
  <c r="Z1221" i="133"/>
  <c r="Z1222" i="133"/>
  <c r="Z1223" i="133"/>
  <c r="Z1224" i="133"/>
  <c r="Z1225" i="133"/>
  <c r="Z1226" i="133"/>
  <c r="Z1227" i="133"/>
  <c r="Z1228" i="133"/>
  <c r="Z1229" i="133"/>
  <c r="Z1230" i="133"/>
  <c r="Z1231" i="133"/>
  <c r="Z1232" i="133"/>
  <c r="Z1233" i="133"/>
  <c r="Z1234" i="133"/>
  <c r="Z1235" i="133"/>
  <c r="Z1236" i="133"/>
  <c r="Z1237" i="133"/>
  <c r="Z1238" i="133"/>
  <c r="Z1239" i="133"/>
  <c r="Z1240" i="133"/>
  <c r="Z1241" i="133"/>
  <c r="Z1242" i="133"/>
  <c r="Z1243" i="133"/>
  <c r="Z1244" i="133"/>
  <c r="Z1245" i="133"/>
  <c r="Z1246" i="133"/>
  <c r="Z1247" i="133"/>
  <c r="Z1248" i="133"/>
  <c r="Z1249" i="133"/>
  <c r="Z1250" i="133"/>
  <c r="Z1251" i="133"/>
  <c r="Z1252" i="133"/>
  <c r="Z1253" i="133"/>
  <c r="Z1254" i="133"/>
  <c r="Z1255" i="133"/>
  <c r="Z1256" i="133"/>
  <c r="Z1257" i="133"/>
  <c r="Z1258" i="133"/>
  <c r="Z1259" i="133"/>
  <c r="Z1260" i="133"/>
  <c r="Z1261" i="133"/>
  <c r="Z1262" i="133"/>
  <c r="Z1263" i="133"/>
  <c r="Z1264" i="133"/>
  <c r="Z1265" i="133"/>
  <c r="Z1266" i="133"/>
  <c r="Z1267" i="133"/>
  <c r="Z1268" i="133"/>
  <c r="Z1269" i="133"/>
  <c r="Z1270" i="133"/>
  <c r="Z1271" i="133"/>
  <c r="Z1272" i="133"/>
  <c r="Z1273" i="133"/>
  <c r="Z1274" i="133"/>
  <c r="Z1275" i="133"/>
  <c r="Z1276" i="133"/>
  <c r="Z1277" i="133"/>
  <c r="Z1278" i="133"/>
  <c r="Z1279" i="133"/>
  <c r="Z1280" i="133"/>
  <c r="Z1281" i="133"/>
  <c r="Z1282" i="133"/>
  <c r="Z1283" i="133"/>
  <c r="Z1284" i="133"/>
  <c r="Z1285" i="133"/>
  <c r="Z1286" i="133"/>
  <c r="Z1287" i="133"/>
  <c r="Z1288" i="133"/>
  <c r="Z1289" i="133"/>
  <c r="Z1290" i="133"/>
  <c r="Z1291" i="133"/>
  <c r="Z1292" i="133"/>
  <c r="Z1293" i="133"/>
  <c r="Z1294" i="133"/>
  <c r="Z1295" i="133"/>
  <c r="Z1296" i="133"/>
  <c r="Z1297" i="133"/>
  <c r="Z1298" i="133"/>
  <c r="Z1299" i="133"/>
  <c r="Z1300" i="133"/>
  <c r="Z1301" i="133"/>
  <c r="Z1302" i="133"/>
  <c r="Z1303" i="133"/>
  <c r="Z1304" i="133"/>
  <c r="Z1305" i="133"/>
  <c r="Z1306" i="133"/>
  <c r="Z1307" i="133"/>
  <c r="Z1308" i="133"/>
  <c r="Z1309" i="133"/>
  <c r="Z1310" i="133"/>
  <c r="Z1311" i="133"/>
  <c r="Z1312" i="133"/>
  <c r="Z1313" i="133"/>
  <c r="Z1314" i="133"/>
  <c r="Z1315" i="133"/>
  <c r="Z1316" i="133"/>
  <c r="Z1317" i="133"/>
  <c r="Z1318" i="133"/>
  <c r="Z1319" i="133"/>
  <c r="Z1320" i="133"/>
  <c r="Z1321" i="133"/>
  <c r="Z1322" i="133"/>
  <c r="Z1323" i="133"/>
  <c r="Z1324" i="133"/>
  <c r="Z1325" i="133"/>
  <c r="Z1326" i="133"/>
  <c r="Z1327" i="133"/>
  <c r="Z1328" i="133"/>
  <c r="Z1329" i="133"/>
  <c r="Z1330" i="133"/>
  <c r="Z1331" i="133"/>
  <c r="Z1332" i="133"/>
  <c r="Z1333" i="133"/>
  <c r="Z1334" i="133"/>
  <c r="Z1335" i="133"/>
  <c r="Z1336" i="133"/>
  <c r="Z1337" i="133"/>
  <c r="Z1338" i="133"/>
  <c r="Z1339" i="133"/>
  <c r="Z1340" i="133"/>
  <c r="Z1341" i="133"/>
  <c r="Z1342" i="133"/>
  <c r="Z1343" i="133"/>
  <c r="Z1344" i="133"/>
  <c r="Z1345" i="133"/>
  <c r="Z1346" i="133"/>
  <c r="Z1347" i="133"/>
  <c r="Z1348" i="133"/>
  <c r="Z1349" i="133"/>
  <c r="Z1350" i="133"/>
  <c r="Z1351" i="133"/>
  <c r="Z1352" i="133"/>
  <c r="Z1353" i="133"/>
  <c r="Z1354" i="133"/>
  <c r="Z1355" i="133"/>
  <c r="Z1356" i="133"/>
  <c r="Z1357" i="133"/>
  <c r="Z1358" i="133"/>
  <c r="Z1359" i="133"/>
  <c r="Z1360" i="133"/>
  <c r="Z1361" i="133"/>
  <c r="Z1362" i="133"/>
  <c r="Z1363" i="133"/>
  <c r="Z1364" i="133"/>
  <c r="Z1365" i="133"/>
  <c r="Z1366" i="133"/>
  <c r="Z1367" i="133"/>
  <c r="Z1368" i="133"/>
  <c r="Z1369" i="133"/>
  <c r="Z1370" i="133"/>
  <c r="Z1371" i="133"/>
  <c r="Z1372" i="133"/>
  <c r="Z1373" i="133"/>
  <c r="Z1374" i="133"/>
  <c r="Z1375" i="133"/>
  <c r="Z1376" i="133"/>
  <c r="Z1377" i="133"/>
  <c r="Z1378" i="133"/>
  <c r="Z1379" i="133"/>
  <c r="Z1380" i="133"/>
  <c r="Z1381" i="133"/>
  <c r="Z1382" i="133"/>
  <c r="Z1383" i="133"/>
  <c r="Z1384" i="133"/>
  <c r="Z1385" i="133"/>
  <c r="Z1386" i="133"/>
  <c r="Z1387" i="133"/>
  <c r="Z1388" i="133"/>
  <c r="Z1389" i="133"/>
  <c r="Z1390" i="133"/>
  <c r="Z1391" i="133"/>
  <c r="Z1392" i="133"/>
  <c r="Z1393" i="133"/>
  <c r="Z1394" i="133"/>
  <c r="Z1395" i="133"/>
  <c r="Z1396" i="133"/>
  <c r="Z1397" i="133"/>
  <c r="Z1398" i="133"/>
  <c r="Z1399" i="133"/>
  <c r="Z1400" i="133"/>
  <c r="Z1401" i="133"/>
  <c r="Z1402" i="133"/>
  <c r="Z1403" i="133"/>
  <c r="Z1404" i="133"/>
  <c r="Z1405" i="133"/>
  <c r="Z1406" i="133"/>
  <c r="Z1407" i="133"/>
  <c r="Z1408" i="133"/>
  <c r="Z1409" i="133"/>
  <c r="Z1410" i="133"/>
  <c r="Z1411" i="133"/>
  <c r="Z1412" i="133"/>
  <c r="Z1413" i="133"/>
  <c r="Z1414" i="133"/>
  <c r="Z1415" i="133"/>
  <c r="Z1416" i="133"/>
  <c r="Z1417" i="133"/>
  <c r="Z1418" i="133"/>
  <c r="Z1419" i="133"/>
  <c r="Z1420" i="133"/>
  <c r="Z1421" i="133"/>
  <c r="Z1422" i="133"/>
  <c r="Z1423" i="133"/>
  <c r="Z1424" i="133"/>
  <c r="Z1425" i="133"/>
  <c r="Z1426" i="133"/>
  <c r="Z1427" i="133"/>
  <c r="Z1428" i="133"/>
  <c r="Z1429" i="133"/>
  <c r="Z1430" i="133"/>
  <c r="Z1431" i="133"/>
  <c r="Z1432" i="133"/>
  <c r="Z1433" i="133"/>
  <c r="Z1434" i="133"/>
  <c r="Z1435" i="133"/>
  <c r="Z1436" i="133"/>
  <c r="Z1437" i="133"/>
  <c r="Z1438" i="133"/>
  <c r="Z1439" i="133"/>
  <c r="Z1440" i="133"/>
  <c r="Z1441" i="133"/>
  <c r="Z1442" i="133"/>
  <c r="Z1443" i="133"/>
  <c r="Z1444" i="133"/>
  <c r="Z1445" i="133"/>
  <c r="Z1446" i="133"/>
  <c r="Z1447" i="133"/>
  <c r="Z1448" i="133"/>
  <c r="Z1449" i="133"/>
  <c r="Z1450" i="133"/>
  <c r="Z1451" i="133"/>
  <c r="Z1452" i="133"/>
  <c r="Z1453" i="133"/>
  <c r="Z1454" i="133"/>
  <c r="Z1455" i="133"/>
  <c r="Z1456" i="133"/>
  <c r="Z1457" i="133"/>
  <c r="Z1458" i="133"/>
  <c r="Z1459" i="133"/>
  <c r="Z1460" i="133"/>
  <c r="Z1461" i="133"/>
  <c r="Z1462" i="133"/>
  <c r="Z1463" i="133"/>
  <c r="Z1464" i="133"/>
  <c r="Z1465" i="133"/>
  <c r="Z1466" i="133"/>
  <c r="Z1467" i="133"/>
  <c r="Z1468" i="133"/>
  <c r="Z1469" i="133"/>
  <c r="Z1470" i="133"/>
  <c r="Z1471" i="133"/>
  <c r="Z1472" i="133"/>
  <c r="Z1473" i="133"/>
  <c r="Z1474" i="133"/>
  <c r="Z1475" i="133"/>
  <c r="Z1476" i="133"/>
  <c r="Z1477" i="133"/>
  <c r="Z1478" i="133"/>
  <c r="Z1479" i="133"/>
  <c r="Z1480" i="133"/>
  <c r="Z1481" i="133"/>
  <c r="Z1482" i="133"/>
  <c r="Z1483" i="133"/>
  <c r="Z1484" i="133"/>
  <c r="Z1485" i="133"/>
  <c r="Z1486" i="133"/>
  <c r="Z1487" i="133"/>
  <c r="Z1488" i="133"/>
  <c r="Z1489" i="133"/>
  <c r="Z1490" i="133"/>
  <c r="Z1491" i="133"/>
  <c r="Z1492" i="133"/>
  <c r="Z1493" i="133"/>
  <c r="Z1494" i="133"/>
  <c r="Z1495" i="133"/>
  <c r="Z1496" i="133"/>
  <c r="Z1497" i="133"/>
  <c r="Z1498" i="133"/>
  <c r="Z1499" i="133"/>
  <c r="Z1500" i="133"/>
  <c r="Z1501" i="133"/>
  <c r="Z1502" i="133"/>
  <c r="Z1503" i="133"/>
  <c r="Z1504" i="133"/>
  <c r="Z1505" i="133"/>
  <c r="Z1506" i="133"/>
  <c r="Z1507" i="133"/>
  <c r="Z1508" i="133"/>
  <c r="Z1509" i="133"/>
  <c r="Z1510" i="133"/>
  <c r="Z1511" i="133"/>
  <c r="Z1512" i="133"/>
  <c r="Z1513" i="133"/>
  <c r="Z1514" i="133"/>
  <c r="Z1515" i="133"/>
  <c r="Z1516" i="133"/>
  <c r="Z1517" i="133"/>
  <c r="Z1518" i="133"/>
  <c r="Z1519" i="133"/>
  <c r="Z1520" i="133"/>
  <c r="Z1521" i="133"/>
  <c r="Z1522" i="133"/>
  <c r="Z1523" i="133"/>
  <c r="Z1524" i="133"/>
  <c r="Z1525" i="133"/>
  <c r="Z1526" i="133"/>
  <c r="Z1527" i="133"/>
  <c r="Z1528" i="133"/>
  <c r="Z1529" i="133"/>
  <c r="Z1530" i="133"/>
  <c r="Z1531" i="133"/>
  <c r="Z1532" i="133"/>
  <c r="Z1533" i="133"/>
  <c r="Z1534" i="133"/>
  <c r="Z1535" i="133"/>
  <c r="Z1536" i="133"/>
  <c r="Z1537" i="133"/>
  <c r="Z1538" i="133"/>
  <c r="Z1539" i="133"/>
  <c r="Z1540" i="133"/>
  <c r="Z1541" i="133"/>
  <c r="Z1542" i="133"/>
  <c r="Z1543" i="133"/>
  <c r="Z1544" i="133"/>
  <c r="Z1545" i="133"/>
  <c r="Z1546" i="133"/>
  <c r="Z1547" i="133"/>
  <c r="Z1548" i="133"/>
  <c r="Z1549" i="133"/>
  <c r="Z1550" i="133"/>
  <c r="Z1551" i="133"/>
  <c r="Z1552" i="133"/>
  <c r="Z1553" i="133"/>
  <c r="Z1554" i="133"/>
  <c r="Z1555" i="133"/>
  <c r="Z1556" i="133"/>
  <c r="Z1557" i="133"/>
  <c r="Z1558" i="133"/>
  <c r="Z1559" i="133"/>
  <c r="Z1560" i="133"/>
  <c r="Z1561" i="133"/>
  <c r="Z1562" i="133"/>
  <c r="Z1563" i="133"/>
  <c r="Z1564" i="133"/>
  <c r="Z1565" i="133"/>
  <c r="Z1566" i="133"/>
  <c r="Z1567" i="133"/>
  <c r="Z1568" i="133"/>
  <c r="Z1569" i="133"/>
  <c r="Z1570" i="133"/>
  <c r="Z1571" i="133"/>
  <c r="Z1572" i="133"/>
  <c r="Z1573" i="133"/>
  <c r="Z1574" i="133"/>
  <c r="Z1575" i="133"/>
  <c r="Z1576" i="133"/>
  <c r="Z1577" i="133"/>
  <c r="Z1578" i="133"/>
  <c r="Z1579" i="133"/>
  <c r="Z1580" i="133"/>
  <c r="Z1581" i="133"/>
  <c r="Z1582" i="133"/>
  <c r="Z1583" i="133"/>
  <c r="Z1584" i="133"/>
  <c r="Z1585" i="133"/>
  <c r="Z1586" i="133"/>
  <c r="Z1587" i="133"/>
  <c r="Z1588" i="133"/>
  <c r="Z1589" i="133"/>
  <c r="Z1590" i="133"/>
  <c r="Z1591" i="133"/>
  <c r="Z1592" i="133"/>
  <c r="Z1593" i="133"/>
  <c r="Z1594" i="133"/>
  <c r="Z1595" i="133"/>
  <c r="Z1596" i="133"/>
  <c r="Z1597" i="133"/>
  <c r="Z1598" i="133"/>
  <c r="Z1599" i="133"/>
  <c r="Z1600" i="133"/>
  <c r="Z1601" i="133"/>
  <c r="Z1602" i="133"/>
  <c r="Z1603" i="133"/>
  <c r="Z1604" i="133"/>
  <c r="Z1605" i="133"/>
  <c r="Z1606" i="133"/>
  <c r="Z1607" i="133"/>
  <c r="Z1608" i="133"/>
  <c r="Z1609" i="133"/>
  <c r="Z1610" i="133"/>
  <c r="Z1611" i="133"/>
  <c r="Z1612" i="133"/>
  <c r="Z1613" i="133"/>
  <c r="Z1614" i="133"/>
  <c r="Z1615" i="133"/>
  <c r="Z1616" i="133"/>
  <c r="Z1617" i="133"/>
  <c r="Z1618" i="133"/>
  <c r="Z1619" i="133"/>
  <c r="Z1620" i="133"/>
  <c r="Z1621" i="133"/>
  <c r="Z1622" i="133"/>
  <c r="Z1623" i="133"/>
  <c r="Z1624" i="133"/>
  <c r="Z1625" i="133"/>
  <c r="Z1626" i="133"/>
  <c r="Z1627" i="133"/>
  <c r="Z1628" i="133"/>
  <c r="Z1629" i="133"/>
  <c r="Z1630" i="133"/>
  <c r="Z1631" i="133"/>
  <c r="Z1632" i="133"/>
  <c r="Z1633" i="133"/>
  <c r="Z1634" i="133"/>
  <c r="Z1635" i="133"/>
  <c r="Z1636" i="133"/>
  <c r="Z1637" i="133"/>
  <c r="Z1638" i="133"/>
  <c r="Z1639" i="133"/>
  <c r="Z1640" i="133"/>
  <c r="Z1641" i="133"/>
  <c r="Z1642" i="133"/>
  <c r="Z1643" i="133"/>
  <c r="Z1644" i="133"/>
  <c r="Z1645" i="133"/>
  <c r="Z1646" i="133"/>
  <c r="Z1647" i="133"/>
  <c r="Z1648" i="133"/>
  <c r="Z1649" i="133"/>
  <c r="Z1650" i="133"/>
  <c r="Z1651" i="133"/>
  <c r="Z1652" i="133"/>
  <c r="Z1653" i="133"/>
  <c r="Z1654" i="133"/>
  <c r="Z1655" i="133"/>
  <c r="Z1656" i="133"/>
  <c r="Z1657" i="133"/>
  <c r="Z1658" i="133"/>
  <c r="Z1659" i="133"/>
  <c r="Z1660" i="133"/>
  <c r="Z1661" i="133"/>
  <c r="Z1662" i="133"/>
  <c r="Z1663" i="133"/>
  <c r="Z1664" i="133"/>
  <c r="Z1665" i="133"/>
  <c r="Z1666" i="133"/>
  <c r="Z1667" i="133"/>
  <c r="Z1668" i="133"/>
  <c r="Z1669" i="133"/>
  <c r="Z1670" i="133"/>
  <c r="Z1671" i="133"/>
  <c r="Z1672" i="133"/>
  <c r="Z1673" i="133"/>
  <c r="Z1674" i="133"/>
  <c r="Z1675" i="133"/>
  <c r="Z1676" i="133"/>
  <c r="Z1677" i="133"/>
  <c r="Z1678" i="133"/>
  <c r="Z1679" i="133"/>
  <c r="Z1680" i="133"/>
  <c r="Z1681" i="133"/>
  <c r="Z1682" i="133"/>
  <c r="Z1683" i="133"/>
  <c r="Z1684" i="133"/>
  <c r="Z1685" i="133"/>
  <c r="Z1686" i="133"/>
  <c r="Z1687" i="133"/>
  <c r="Z1688" i="133"/>
  <c r="Z1689" i="133"/>
  <c r="Z1690" i="133"/>
  <c r="Z1691" i="133"/>
  <c r="Z1692" i="133"/>
  <c r="Z1693" i="133"/>
  <c r="Z1694" i="133"/>
  <c r="Z1695" i="133"/>
  <c r="Z1696" i="133"/>
  <c r="Z1697" i="133"/>
  <c r="Z1698" i="133"/>
  <c r="Z1699" i="133"/>
  <c r="Z1700" i="133"/>
  <c r="Z1701" i="133"/>
  <c r="Z1702" i="133"/>
  <c r="Z1703" i="133"/>
  <c r="Z1704" i="133"/>
  <c r="Z1705" i="133"/>
  <c r="Z1706" i="133"/>
  <c r="Z1707" i="133"/>
  <c r="Z1708" i="133"/>
  <c r="Z1709" i="133"/>
  <c r="Z1710" i="133"/>
  <c r="Z1711" i="133"/>
  <c r="Z1712" i="133"/>
  <c r="Z1713" i="133"/>
  <c r="Z1714" i="133"/>
  <c r="Z1715" i="133"/>
  <c r="Z1716" i="133"/>
  <c r="Z1717" i="133"/>
  <c r="Z1718" i="133"/>
  <c r="Z1719" i="133"/>
  <c r="Z2" i="133"/>
  <c r="AI285" i="133"/>
  <c r="T1638" i="133"/>
  <c r="AF1638" i="133" s="1"/>
  <c r="U1638" i="133"/>
  <c r="AC1638" i="133" s="1"/>
  <c r="AG1638" i="133"/>
  <c r="AH1638" i="133"/>
  <c r="AI1638" i="133"/>
  <c r="T1639" i="133"/>
  <c r="AF1639" i="133" s="1"/>
  <c r="U1639" i="133"/>
  <c r="AC1639" i="133" s="1"/>
  <c r="AG1639" i="133"/>
  <c r="AH1639" i="133"/>
  <c r="AI1639" i="133"/>
  <c r="T1640" i="133"/>
  <c r="AF1640" i="133" s="1"/>
  <c r="U1640" i="133"/>
  <c r="AC1640" i="133" s="1"/>
  <c r="AG1640" i="133"/>
  <c r="AH1640" i="133"/>
  <c r="S1640" i="133" s="1"/>
  <c r="AI1640" i="133"/>
  <c r="T1641" i="133"/>
  <c r="AF1641" i="133" s="1"/>
  <c r="U1641" i="133"/>
  <c r="AC1641" i="133" s="1"/>
  <c r="AG1641" i="133"/>
  <c r="AH1641" i="133"/>
  <c r="AI1641" i="133"/>
  <c r="T1642" i="133"/>
  <c r="AF1642" i="133" s="1"/>
  <c r="U1642" i="133"/>
  <c r="AC1642" i="133" s="1"/>
  <c r="AG1642" i="133"/>
  <c r="AH1642" i="133"/>
  <c r="AI1642" i="133"/>
  <c r="T1643" i="133"/>
  <c r="AF1643" i="133" s="1"/>
  <c r="U1643" i="133"/>
  <c r="AC1643" i="133" s="1"/>
  <c r="AG1643" i="133"/>
  <c r="AH1643" i="133"/>
  <c r="AI1643" i="133"/>
  <c r="T1644" i="133"/>
  <c r="AF1644" i="133" s="1"/>
  <c r="U1644" i="133"/>
  <c r="AG1644" i="133"/>
  <c r="AH1644" i="133"/>
  <c r="S1644" i="133" s="1"/>
  <c r="AI1644" i="133"/>
  <c r="T1645" i="133"/>
  <c r="AF1645" i="133" s="1"/>
  <c r="U1645" i="133"/>
  <c r="AC1645" i="133" s="1"/>
  <c r="AG1645" i="133"/>
  <c r="AH1645" i="133"/>
  <c r="S1645" i="133" s="1"/>
  <c r="AI1645" i="133"/>
  <c r="T1646" i="133"/>
  <c r="AF1646" i="133" s="1"/>
  <c r="U1646" i="133"/>
  <c r="AC1646" i="133" s="1"/>
  <c r="AG1646" i="133"/>
  <c r="AH1646" i="133"/>
  <c r="AI1646" i="133"/>
  <c r="T1647" i="133"/>
  <c r="AF1647" i="133" s="1"/>
  <c r="U1647" i="133"/>
  <c r="AC1647" i="133" s="1"/>
  <c r="AG1647" i="133"/>
  <c r="AH1647" i="133"/>
  <c r="S1647" i="133" s="1"/>
  <c r="AI1647" i="133"/>
  <c r="T1648" i="133"/>
  <c r="AF1648" i="133" s="1"/>
  <c r="U1648" i="133"/>
  <c r="AC1648" i="133" s="1"/>
  <c r="AG1648" i="133"/>
  <c r="AH1648" i="133"/>
  <c r="S1648" i="133" s="1"/>
  <c r="AI1648" i="133"/>
  <c r="T1649" i="133"/>
  <c r="AF1649" i="133" s="1"/>
  <c r="U1649" i="133"/>
  <c r="AC1649" i="133" s="1"/>
  <c r="AG1649" i="133"/>
  <c r="AH1649" i="133"/>
  <c r="AI1649" i="133"/>
  <c r="T1650" i="133"/>
  <c r="AF1650" i="133" s="1"/>
  <c r="U1650" i="133"/>
  <c r="AC1650" i="133" s="1"/>
  <c r="AG1650" i="133"/>
  <c r="AH1650" i="133"/>
  <c r="S1650" i="133" s="1"/>
  <c r="AI1650" i="133"/>
  <c r="T1651" i="133"/>
  <c r="AF1651" i="133" s="1"/>
  <c r="U1651" i="133"/>
  <c r="AC1651" i="133" s="1"/>
  <c r="AG1651" i="133"/>
  <c r="AH1651" i="133"/>
  <c r="S1651" i="133" s="1"/>
  <c r="AI1651" i="133"/>
  <c r="T1652" i="133"/>
  <c r="AF1652" i="133" s="1"/>
  <c r="U1652" i="133"/>
  <c r="AG1652" i="133"/>
  <c r="AH1652" i="133"/>
  <c r="S1652" i="133" s="1"/>
  <c r="AI1652" i="133"/>
  <c r="T1653" i="133"/>
  <c r="AF1653" i="133" s="1"/>
  <c r="U1653" i="133"/>
  <c r="AC1653" i="133" s="1"/>
  <c r="AG1653" i="133"/>
  <c r="AH1653" i="133"/>
  <c r="S1653" i="133" s="1"/>
  <c r="AI1653" i="133"/>
  <c r="T1654" i="133"/>
  <c r="AF1654" i="133" s="1"/>
  <c r="U1654" i="133"/>
  <c r="AC1654" i="133" s="1"/>
  <c r="AG1654" i="133"/>
  <c r="AH1654" i="133"/>
  <c r="S1654" i="133" s="1"/>
  <c r="AI1654" i="133"/>
  <c r="T1655" i="133"/>
  <c r="AF1655" i="133" s="1"/>
  <c r="U1655" i="133"/>
  <c r="AC1655" i="133" s="1"/>
  <c r="AG1655" i="133"/>
  <c r="AH1655" i="133"/>
  <c r="S1655" i="133" s="1"/>
  <c r="AI1655" i="133"/>
  <c r="T1656" i="133"/>
  <c r="AF1656" i="133" s="1"/>
  <c r="U1656" i="133"/>
  <c r="AC1656" i="133" s="1"/>
  <c r="AG1656" i="133"/>
  <c r="AH1656" i="133"/>
  <c r="S1656" i="133" s="1"/>
  <c r="AI1656" i="133"/>
  <c r="T1657" i="133"/>
  <c r="AF1657" i="133" s="1"/>
  <c r="U1657" i="133"/>
  <c r="AC1657" i="133" s="1"/>
  <c r="AG1657" i="133"/>
  <c r="AH1657" i="133"/>
  <c r="S1657" i="133" s="1"/>
  <c r="AI1657" i="133"/>
  <c r="T1658" i="133"/>
  <c r="AF1658" i="133" s="1"/>
  <c r="U1658" i="133"/>
  <c r="AC1658" i="133" s="1"/>
  <c r="AG1658" i="133"/>
  <c r="AH1658" i="133"/>
  <c r="S1658" i="133" s="1"/>
  <c r="AI1658" i="133"/>
  <c r="T1659" i="133"/>
  <c r="AF1659" i="133" s="1"/>
  <c r="U1659" i="133"/>
  <c r="AG1659" i="133"/>
  <c r="AH1659" i="133"/>
  <c r="S1659" i="133" s="1"/>
  <c r="AI1659" i="133"/>
  <c r="T1660" i="133"/>
  <c r="AF1660" i="133" s="1"/>
  <c r="U1660" i="133"/>
  <c r="AG1660" i="133"/>
  <c r="AH1660" i="133"/>
  <c r="S1660" i="133" s="1"/>
  <c r="AI1660" i="133"/>
  <c r="T1661" i="133"/>
  <c r="AF1661" i="133" s="1"/>
  <c r="U1661" i="133"/>
  <c r="AC1661" i="133" s="1"/>
  <c r="AG1661" i="133"/>
  <c r="AH1661" i="133"/>
  <c r="S1661" i="133" s="1"/>
  <c r="AI1661" i="133"/>
  <c r="T1662" i="133"/>
  <c r="AF1662" i="133" s="1"/>
  <c r="U1662" i="133"/>
  <c r="AC1662" i="133" s="1"/>
  <c r="AG1662" i="133"/>
  <c r="AH1662" i="133"/>
  <c r="S1662" i="133" s="1"/>
  <c r="AI1662" i="133"/>
  <c r="T1663" i="133"/>
  <c r="AF1663" i="133" s="1"/>
  <c r="U1663" i="133"/>
  <c r="AC1663" i="133" s="1"/>
  <c r="AG1663" i="133"/>
  <c r="AH1663" i="133"/>
  <c r="S1663" i="133" s="1"/>
  <c r="AI1663" i="133"/>
  <c r="T1664" i="133"/>
  <c r="AF1664" i="133" s="1"/>
  <c r="U1664" i="133"/>
  <c r="AC1664" i="133" s="1"/>
  <c r="AG1664" i="133"/>
  <c r="AH1664" i="133"/>
  <c r="S1664" i="133" s="1"/>
  <c r="AI1664" i="133"/>
  <c r="T1665" i="133"/>
  <c r="AF1665" i="133" s="1"/>
  <c r="U1665" i="133"/>
  <c r="AC1665" i="133" s="1"/>
  <c r="AG1665" i="133"/>
  <c r="AH1665" i="133"/>
  <c r="S1665" i="133" s="1"/>
  <c r="AI1665" i="133"/>
  <c r="T1666" i="133"/>
  <c r="AF1666" i="133" s="1"/>
  <c r="U1666" i="133"/>
  <c r="AC1666" i="133" s="1"/>
  <c r="AG1666" i="133"/>
  <c r="AH1666" i="133"/>
  <c r="S1666" i="133" s="1"/>
  <c r="AI1666" i="133"/>
  <c r="T1667" i="133"/>
  <c r="AF1667" i="133" s="1"/>
  <c r="U1667" i="133"/>
  <c r="AG1667" i="133"/>
  <c r="AH1667" i="133"/>
  <c r="S1667" i="133" s="1"/>
  <c r="AI1667" i="133"/>
  <c r="T1668" i="133"/>
  <c r="AF1668" i="133" s="1"/>
  <c r="U1668" i="133"/>
  <c r="AG1668" i="133"/>
  <c r="AH1668" i="133"/>
  <c r="S1668" i="133" s="1"/>
  <c r="AI1668" i="133"/>
  <c r="T1669" i="133"/>
  <c r="AF1669" i="133" s="1"/>
  <c r="U1669" i="133"/>
  <c r="AC1669" i="133" s="1"/>
  <c r="AG1669" i="133"/>
  <c r="AH1669" i="133"/>
  <c r="S1669" i="133" s="1"/>
  <c r="AI1669" i="133"/>
  <c r="T1670" i="133"/>
  <c r="AF1670" i="133" s="1"/>
  <c r="U1670" i="133"/>
  <c r="AC1670" i="133" s="1"/>
  <c r="AG1670" i="133"/>
  <c r="AH1670" i="133"/>
  <c r="S1670" i="133" s="1"/>
  <c r="AI1670" i="133"/>
  <c r="T1671" i="133"/>
  <c r="AF1671" i="133" s="1"/>
  <c r="U1671" i="133"/>
  <c r="AC1671" i="133" s="1"/>
  <c r="AG1671" i="133"/>
  <c r="AH1671" i="133"/>
  <c r="S1671" i="133" s="1"/>
  <c r="AI1671" i="133"/>
  <c r="T1672" i="133"/>
  <c r="AF1672" i="133" s="1"/>
  <c r="U1672" i="133"/>
  <c r="AC1672" i="133" s="1"/>
  <c r="AG1672" i="133"/>
  <c r="AH1672" i="133"/>
  <c r="S1672" i="133" s="1"/>
  <c r="AI1672" i="133"/>
  <c r="T1673" i="133"/>
  <c r="AF1673" i="133" s="1"/>
  <c r="U1673" i="133"/>
  <c r="AC1673" i="133" s="1"/>
  <c r="AG1673" i="133"/>
  <c r="AH1673" i="133"/>
  <c r="S1673" i="133" s="1"/>
  <c r="AI1673" i="133"/>
  <c r="T1674" i="133"/>
  <c r="AF1674" i="133" s="1"/>
  <c r="U1674" i="133"/>
  <c r="AC1674" i="133" s="1"/>
  <c r="AG1674" i="133"/>
  <c r="AH1674" i="133"/>
  <c r="S1674" i="133" s="1"/>
  <c r="AI1674" i="133"/>
  <c r="T1675" i="133"/>
  <c r="AF1675" i="133" s="1"/>
  <c r="U1675" i="133"/>
  <c r="AG1675" i="133"/>
  <c r="AH1675" i="133"/>
  <c r="AI1675" i="133"/>
  <c r="T1676" i="133"/>
  <c r="AF1676" i="133" s="1"/>
  <c r="U1676" i="133"/>
  <c r="AG1676" i="133"/>
  <c r="AH1676" i="133"/>
  <c r="AI1676" i="133"/>
  <c r="T1677" i="133"/>
  <c r="AF1677" i="133" s="1"/>
  <c r="U1677" i="133"/>
  <c r="AC1677" i="133" s="1"/>
  <c r="AG1677" i="133"/>
  <c r="AH1677" i="133"/>
  <c r="S1677" i="133" s="1"/>
  <c r="AI1677" i="133"/>
  <c r="T1678" i="133"/>
  <c r="AF1678" i="133" s="1"/>
  <c r="U1678" i="133"/>
  <c r="AC1678" i="133" s="1"/>
  <c r="AG1678" i="133"/>
  <c r="AH1678" i="133"/>
  <c r="S1678" i="133" s="1"/>
  <c r="AI1678" i="133"/>
  <c r="T1679" i="133"/>
  <c r="AF1679" i="133" s="1"/>
  <c r="U1679" i="133"/>
  <c r="AC1679" i="133" s="1"/>
  <c r="AG1679" i="133"/>
  <c r="AH1679" i="133"/>
  <c r="S1679" i="133" s="1"/>
  <c r="AI1679" i="133"/>
  <c r="T1680" i="133"/>
  <c r="AF1680" i="133" s="1"/>
  <c r="U1680" i="133"/>
  <c r="AC1680" i="133" s="1"/>
  <c r="AG1680" i="133"/>
  <c r="AH1680" i="133"/>
  <c r="S1680" i="133" s="1"/>
  <c r="AI1680" i="133"/>
  <c r="T1681" i="133"/>
  <c r="AF1681" i="133" s="1"/>
  <c r="U1681" i="133"/>
  <c r="AC1681" i="133" s="1"/>
  <c r="AG1681" i="133"/>
  <c r="AH1681" i="133"/>
  <c r="S1681" i="133" s="1"/>
  <c r="AI1681" i="133"/>
  <c r="T1682" i="133"/>
  <c r="AF1682" i="133" s="1"/>
  <c r="U1682" i="133"/>
  <c r="AC1682" i="133" s="1"/>
  <c r="AG1682" i="133"/>
  <c r="AH1682" i="133"/>
  <c r="S1682" i="133" s="1"/>
  <c r="AI1682" i="133"/>
  <c r="T1683" i="133"/>
  <c r="AF1683" i="133" s="1"/>
  <c r="U1683" i="133"/>
  <c r="AG1683" i="133"/>
  <c r="AH1683" i="133"/>
  <c r="AI1683" i="133"/>
  <c r="T1684" i="133"/>
  <c r="AF1684" i="133" s="1"/>
  <c r="U1684" i="133"/>
  <c r="AG1684" i="133"/>
  <c r="AH1684" i="133"/>
  <c r="S1684" i="133" s="1"/>
  <c r="AI1684" i="133"/>
  <c r="T1685" i="133"/>
  <c r="AF1685" i="133" s="1"/>
  <c r="U1685" i="133"/>
  <c r="AC1685" i="133" s="1"/>
  <c r="AG1685" i="133"/>
  <c r="AH1685" i="133"/>
  <c r="S1685" i="133" s="1"/>
  <c r="AI1685" i="133"/>
  <c r="T1686" i="133"/>
  <c r="AF1686" i="133" s="1"/>
  <c r="U1686" i="133"/>
  <c r="AC1686" i="133" s="1"/>
  <c r="AG1686" i="133"/>
  <c r="AH1686" i="133"/>
  <c r="S1686" i="133" s="1"/>
  <c r="AI1686" i="133"/>
  <c r="T1687" i="133"/>
  <c r="AF1687" i="133" s="1"/>
  <c r="U1687" i="133"/>
  <c r="AC1687" i="133" s="1"/>
  <c r="AG1687" i="133"/>
  <c r="AH1687" i="133"/>
  <c r="S1687" i="133" s="1"/>
  <c r="AI1687" i="133"/>
  <c r="T1688" i="133"/>
  <c r="AF1688" i="133" s="1"/>
  <c r="U1688" i="133"/>
  <c r="AC1688" i="133" s="1"/>
  <c r="AG1688" i="133"/>
  <c r="AH1688" i="133"/>
  <c r="S1688" i="133" s="1"/>
  <c r="AI1688" i="133"/>
  <c r="T1689" i="133"/>
  <c r="AF1689" i="133" s="1"/>
  <c r="U1689" i="133"/>
  <c r="AC1689" i="133" s="1"/>
  <c r="AG1689" i="133"/>
  <c r="AH1689" i="133"/>
  <c r="S1689" i="133" s="1"/>
  <c r="AI1689" i="133"/>
  <c r="T1690" i="133"/>
  <c r="AF1690" i="133" s="1"/>
  <c r="U1690" i="133"/>
  <c r="AC1690" i="133" s="1"/>
  <c r="AG1690" i="133"/>
  <c r="AH1690" i="133"/>
  <c r="S1690" i="133" s="1"/>
  <c r="AI1690" i="133"/>
  <c r="T1691" i="133"/>
  <c r="AF1691" i="133" s="1"/>
  <c r="U1691" i="133"/>
  <c r="AG1691" i="133"/>
  <c r="AH1691" i="133"/>
  <c r="AI1691" i="133"/>
  <c r="T1692" i="133"/>
  <c r="AF1692" i="133" s="1"/>
  <c r="U1692" i="133"/>
  <c r="AC1692" i="133" s="1"/>
  <c r="AG1692" i="133"/>
  <c r="AH1692" i="133"/>
  <c r="S1692" i="133" s="1"/>
  <c r="AI1692" i="133"/>
  <c r="T1693" i="133"/>
  <c r="AF1693" i="133" s="1"/>
  <c r="U1693" i="133"/>
  <c r="AC1693" i="133" s="1"/>
  <c r="AG1693" i="133"/>
  <c r="AH1693" i="133"/>
  <c r="S1693" i="133" s="1"/>
  <c r="AI1693" i="133"/>
  <c r="T1694" i="133"/>
  <c r="AF1694" i="133" s="1"/>
  <c r="U1694" i="133"/>
  <c r="AC1694" i="133" s="1"/>
  <c r="AG1694" i="133"/>
  <c r="AH1694" i="133"/>
  <c r="S1694" i="133" s="1"/>
  <c r="AI1694" i="133"/>
  <c r="T1695" i="133"/>
  <c r="AF1695" i="133" s="1"/>
  <c r="U1695" i="133"/>
  <c r="AC1695" i="133" s="1"/>
  <c r="AG1695" i="133"/>
  <c r="AH1695" i="133"/>
  <c r="S1695" i="133" s="1"/>
  <c r="AI1695" i="133"/>
  <c r="T1696" i="133"/>
  <c r="AF1696" i="133" s="1"/>
  <c r="U1696" i="133"/>
  <c r="AC1696" i="133" s="1"/>
  <c r="AG1696" i="133"/>
  <c r="AH1696" i="133"/>
  <c r="S1696" i="133" s="1"/>
  <c r="AI1696" i="133"/>
  <c r="T1697" i="133"/>
  <c r="AF1697" i="133" s="1"/>
  <c r="U1697" i="133"/>
  <c r="AC1697" i="133" s="1"/>
  <c r="AG1697" i="133"/>
  <c r="AH1697" i="133"/>
  <c r="S1697" i="133" s="1"/>
  <c r="AI1697" i="133"/>
  <c r="T1698" i="133"/>
  <c r="AF1698" i="133" s="1"/>
  <c r="U1698" i="133"/>
  <c r="AC1698" i="133" s="1"/>
  <c r="AG1698" i="133"/>
  <c r="AH1698" i="133"/>
  <c r="S1698" i="133" s="1"/>
  <c r="AI1698" i="133"/>
  <c r="T1699" i="133"/>
  <c r="AF1699" i="133" s="1"/>
  <c r="U1699" i="133"/>
  <c r="AG1699" i="133"/>
  <c r="AH1699" i="133"/>
  <c r="S1699" i="133" s="1"/>
  <c r="AI1699" i="133"/>
  <c r="T1700" i="133"/>
  <c r="AF1700" i="133" s="1"/>
  <c r="U1700" i="133"/>
  <c r="AC1700" i="133" s="1"/>
  <c r="AG1700" i="133"/>
  <c r="AH1700" i="133"/>
  <c r="S1700" i="133" s="1"/>
  <c r="AI1700" i="133"/>
  <c r="T1701" i="133"/>
  <c r="AF1701" i="133" s="1"/>
  <c r="U1701" i="133"/>
  <c r="AC1701" i="133" s="1"/>
  <c r="AG1701" i="133"/>
  <c r="AH1701" i="133"/>
  <c r="S1701" i="133" s="1"/>
  <c r="AI1701" i="133"/>
  <c r="T1702" i="133"/>
  <c r="AF1702" i="133" s="1"/>
  <c r="U1702" i="133"/>
  <c r="AC1702" i="133" s="1"/>
  <c r="AG1702" i="133"/>
  <c r="AH1702" i="133"/>
  <c r="S1702" i="133" s="1"/>
  <c r="AI1702" i="133"/>
  <c r="T1703" i="133"/>
  <c r="AF1703" i="133" s="1"/>
  <c r="U1703" i="133"/>
  <c r="AC1703" i="133" s="1"/>
  <c r="AG1703" i="133"/>
  <c r="AH1703" i="133"/>
  <c r="S1703" i="133" s="1"/>
  <c r="AI1703" i="133"/>
  <c r="T1704" i="133"/>
  <c r="AF1704" i="133" s="1"/>
  <c r="U1704" i="133"/>
  <c r="AC1704" i="133" s="1"/>
  <c r="AG1704" i="133"/>
  <c r="AH1704" i="133"/>
  <c r="S1704" i="133" s="1"/>
  <c r="AI1704" i="133"/>
  <c r="T1705" i="133"/>
  <c r="AF1705" i="133" s="1"/>
  <c r="U1705" i="133"/>
  <c r="AC1705" i="133" s="1"/>
  <c r="AG1705" i="133"/>
  <c r="AH1705" i="133"/>
  <c r="S1705" i="133" s="1"/>
  <c r="AI1705" i="133"/>
  <c r="T1706" i="133"/>
  <c r="AF1706" i="133" s="1"/>
  <c r="U1706" i="133"/>
  <c r="AC1706" i="133" s="1"/>
  <c r="AG1706" i="133"/>
  <c r="AH1706" i="133"/>
  <c r="S1706" i="133" s="1"/>
  <c r="AI1706" i="133"/>
  <c r="T1707" i="133"/>
  <c r="AF1707" i="133" s="1"/>
  <c r="U1707" i="133"/>
  <c r="AC1707" i="133" s="1"/>
  <c r="AG1707" i="133"/>
  <c r="AH1707" i="133"/>
  <c r="S1707" i="133" s="1"/>
  <c r="AI1707" i="133"/>
  <c r="T1708" i="133"/>
  <c r="AF1708" i="133" s="1"/>
  <c r="U1708" i="133"/>
  <c r="AC1708" i="133" s="1"/>
  <c r="AG1708" i="133"/>
  <c r="AH1708" i="133"/>
  <c r="S1708" i="133" s="1"/>
  <c r="AI1708" i="133"/>
  <c r="T1709" i="133"/>
  <c r="AF1709" i="133" s="1"/>
  <c r="U1709" i="133"/>
  <c r="AC1709" i="133" s="1"/>
  <c r="AG1709" i="133"/>
  <c r="AH1709" i="133"/>
  <c r="S1709" i="133" s="1"/>
  <c r="AI1709" i="133"/>
  <c r="T1710" i="133"/>
  <c r="AF1710" i="133" s="1"/>
  <c r="U1710" i="133"/>
  <c r="AC1710" i="133" s="1"/>
  <c r="AG1710" i="133"/>
  <c r="AH1710" i="133"/>
  <c r="S1710" i="133" s="1"/>
  <c r="AI1710" i="133"/>
  <c r="T1711" i="133"/>
  <c r="AF1711" i="133" s="1"/>
  <c r="U1711" i="133"/>
  <c r="AC1711" i="133" s="1"/>
  <c r="AG1711" i="133"/>
  <c r="AH1711" i="133"/>
  <c r="AI1711" i="133"/>
  <c r="T1712" i="133"/>
  <c r="AF1712" i="133" s="1"/>
  <c r="U1712" i="133"/>
  <c r="AC1712" i="133" s="1"/>
  <c r="AG1712" i="133"/>
  <c r="AH1712" i="133"/>
  <c r="S1712" i="133" s="1"/>
  <c r="AI1712" i="133"/>
  <c r="T1713" i="133"/>
  <c r="AF1713" i="133" s="1"/>
  <c r="U1713" i="133"/>
  <c r="AC1713" i="133" s="1"/>
  <c r="AG1713" i="133"/>
  <c r="AH1713" i="133"/>
  <c r="S1713" i="133" s="1"/>
  <c r="AI1713" i="133"/>
  <c r="T1714" i="133"/>
  <c r="AF1714" i="133" s="1"/>
  <c r="U1714" i="133"/>
  <c r="AC1714" i="133" s="1"/>
  <c r="AG1714" i="133"/>
  <c r="AH1714" i="133"/>
  <c r="S1714" i="133" s="1"/>
  <c r="AI1714" i="133"/>
  <c r="T1715" i="133"/>
  <c r="AF1715" i="133" s="1"/>
  <c r="U1715" i="133"/>
  <c r="AC1715" i="133" s="1"/>
  <c r="AG1715" i="133"/>
  <c r="AH1715" i="133"/>
  <c r="S1715" i="133" s="1"/>
  <c r="AI1715" i="133"/>
  <c r="T1716" i="133"/>
  <c r="AF1716" i="133" s="1"/>
  <c r="U1716" i="133"/>
  <c r="AC1716" i="133" s="1"/>
  <c r="AG1716" i="133"/>
  <c r="AH1716" i="133"/>
  <c r="S1716" i="133" s="1"/>
  <c r="AI1716" i="133"/>
  <c r="T1717" i="133"/>
  <c r="AF1717" i="133" s="1"/>
  <c r="U1717" i="133"/>
  <c r="AC1717" i="133" s="1"/>
  <c r="AG1717" i="133"/>
  <c r="AH1717" i="133"/>
  <c r="S1717" i="133" s="1"/>
  <c r="AI1717" i="133"/>
  <c r="T1718" i="133"/>
  <c r="AF1718" i="133" s="1"/>
  <c r="U1718" i="133"/>
  <c r="AC1718" i="133" s="1"/>
  <c r="AG1718" i="133"/>
  <c r="AH1718" i="133"/>
  <c r="AI1718" i="133"/>
  <c r="T1719" i="133"/>
  <c r="AF1719" i="133" s="1"/>
  <c r="U1719" i="133"/>
  <c r="AC1719" i="133" s="1"/>
  <c r="AG1719" i="133"/>
  <c r="AH1719" i="133"/>
  <c r="AI1719" i="133"/>
  <c r="S1641" i="133"/>
  <c r="AI1398" i="133"/>
  <c r="AH1398" i="133"/>
  <c r="AG1398" i="133"/>
  <c r="U1398" i="133"/>
  <c r="AC1398" i="133" s="1"/>
  <c r="T1398" i="133"/>
  <c r="AF1398" i="133" s="1"/>
  <c r="AI1397" i="133"/>
  <c r="AH1397" i="133"/>
  <c r="AG1397" i="133"/>
  <c r="U1397" i="133"/>
  <c r="AC1397" i="133" s="1"/>
  <c r="T1397" i="133"/>
  <c r="AF1397" i="133" s="1"/>
  <c r="AI1396" i="133"/>
  <c r="AH1396" i="133"/>
  <c r="AG1396" i="133"/>
  <c r="U1396" i="133"/>
  <c r="AC1396" i="133" s="1"/>
  <c r="T1396" i="133"/>
  <c r="AF1396" i="133" s="1"/>
  <c r="AI1395" i="133"/>
  <c r="AH1395" i="133"/>
  <c r="AG1395" i="133"/>
  <c r="U1395" i="133"/>
  <c r="AC1395" i="133" s="1"/>
  <c r="T1395" i="133"/>
  <c r="AF1395" i="133" s="1"/>
  <c r="AI1394" i="133"/>
  <c r="AH1394" i="133"/>
  <c r="AG1394" i="133"/>
  <c r="U1394" i="133"/>
  <c r="AC1394" i="133" s="1"/>
  <c r="T1394" i="133"/>
  <c r="AF1394" i="133" s="1"/>
  <c r="AI1393" i="133"/>
  <c r="AH1393" i="133"/>
  <c r="AG1393" i="133"/>
  <c r="U1393" i="133"/>
  <c r="AC1393" i="133" s="1"/>
  <c r="T1393" i="133"/>
  <c r="AF1393" i="133" s="1"/>
  <c r="AI1392" i="133"/>
  <c r="AH1392" i="133"/>
  <c r="AG1392" i="133"/>
  <c r="U1392" i="133"/>
  <c r="AC1392" i="133" s="1"/>
  <c r="T1392" i="133"/>
  <c r="AF1392" i="133" s="1"/>
  <c r="AI1391" i="133"/>
  <c r="AH1391" i="133"/>
  <c r="AG1391" i="133"/>
  <c r="U1391" i="133"/>
  <c r="AC1391" i="133" s="1"/>
  <c r="T1391" i="133"/>
  <c r="AF1391" i="133" s="1"/>
  <c r="AI1390" i="133"/>
  <c r="AH1390" i="133"/>
  <c r="AG1390" i="133"/>
  <c r="U1390" i="133"/>
  <c r="AC1390" i="133" s="1"/>
  <c r="T1390" i="133"/>
  <c r="AF1390" i="133" s="1"/>
  <c r="AI1389" i="133"/>
  <c r="AH1389" i="133"/>
  <c r="AG1389" i="133"/>
  <c r="U1389" i="133"/>
  <c r="AC1389" i="133" s="1"/>
  <c r="T1389" i="133"/>
  <c r="AF1389" i="133" s="1"/>
  <c r="AI1388" i="133"/>
  <c r="AH1388" i="133"/>
  <c r="AG1388" i="133"/>
  <c r="U1388" i="133"/>
  <c r="AC1388" i="133" s="1"/>
  <c r="T1388" i="133"/>
  <c r="AF1388" i="133" s="1"/>
  <c r="AI1387" i="133"/>
  <c r="AH1387" i="133"/>
  <c r="AG1387" i="133"/>
  <c r="U1387" i="133"/>
  <c r="AC1387" i="133" s="1"/>
  <c r="T1387" i="133"/>
  <c r="AF1387" i="133" s="1"/>
  <c r="AI1386" i="133"/>
  <c r="AH1386" i="133"/>
  <c r="AG1386" i="133"/>
  <c r="U1386" i="133"/>
  <c r="AC1386" i="133" s="1"/>
  <c r="T1386" i="133"/>
  <c r="AF1386" i="133" s="1"/>
  <c r="AI1385" i="133"/>
  <c r="AH1385" i="133"/>
  <c r="AG1385" i="133"/>
  <c r="U1385" i="133"/>
  <c r="AC1385" i="133" s="1"/>
  <c r="T1385" i="133"/>
  <c r="AF1385" i="133" s="1"/>
  <c r="AI1384" i="133"/>
  <c r="AH1384" i="133"/>
  <c r="AG1384" i="133"/>
  <c r="U1384" i="133"/>
  <c r="AC1384" i="133" s="1"/>
  <c r="T1384" i="133"/>
  <c r="AF1384" i="133" s="1"/>
  <c r="AI1383" i="133"/>
  <c r="AH1383" i="133"/>
  <c r="AG1383" i="133"/>
  <c r="U1383" i="133"/>
  <c r="AC1383" i="133" s="1"/>
  <c r="T1383" i="133"/>
  <c r="AF1383" i="133" s="1"/>
  <c r="AI1382" i="133"/>
  <c r="AH1382" i="133"/>
  <c r="AG1382" i="133"/>
  <c r="U1382" i="133"/>
  <c r="T1382" i="133"/>
  <c r="AF1382" i="133" s="1"/>
  <c r="AI1381" i="133"/>
  <c r="AH1381" i="133"/>
  <c r="AG1381" i="133"/>
  <c r="U1381" i="133"/>
  <c r="T1381" i="133"/>
  <c r="AF1381" i="133" s="1"/>
  <c r="AI1380" i="133"/>
  <c r="AH1380" i="133"/>
  <c r="AG1380" i="133"/>
  <c r="U1380" i="133"/>
  <c r="AC1380" i="133" s="1"/>
  <c r="T1380" i="133"/>
  <c r="AF1380" i="133" s="1"/>
  <c r="AI1379" i="133"/>
  <c r="AH1379" i="133"/>
  <c r="AG1379" i="133"/>
  <c r="U1379" i="133"/>
  <c r="AC1379" i="133" s="1"/>
  <c r="T1379" i="133"/>
  <c r="AF1379" i="133" s="1"/>
  <c r="AI1378" i="133"/>
  <c r="AH1378" i="133"/>
  <c r="AG1378" i="133"/>
  <c r="U1378" i="133"/>
  <c r="AC1378" i="133" s="1"/>
  <c r="T1378" i="133"/>
  <c r="AF1378" i="133" s="1"/>
  <c r="AI1377" i="133"/>
  <c r="AH1377" i="133"/>
  <c r="AG1377" i="133"/>
  <c r="U1377" i="133"/>
  <c r="AC1377" i="133" s="1"/>
  <c r="T1377" i="133"/>
  <c r="AF1377" i="133" s="1"/>
  <c r="AI1376" i="133"/>
  <c r="AH1376" i="133"/>
  <c r="AG1376" i="133"/>
  <c r="U1376" i="133"/>
  <c r="AC1376" i="133" s="1"/>
  <c r="T1376" i="133"/>
  <c r="AF1376" i="133" s="1"/>
  <c r="AI1375" i="133"/>
  <c r="AH1375" i="133"/>
  <c r="AG1375" i="133"/>
  <c r="U1375" i="133"/>
  <c r="AC1375" i="133" s="1"/>
  <c r="T1375" i="133"/>
  <c r="AF1375" i="133" s="1"/>
  <c r="AI1374" i="133"/>
  <c r="AH1374" i="133"/>
  <c r="AG1374" i="133"/>
  <c r="U1374" i="133"/>
  <c r="AC1374" i="133" s="1"/>
  <c r="T1374" i="133"/>
  <c r="AF1374" i="133" s="1"/>
  <c r="AI1373" i="133"/>
  <c r="AH1373" i="133"/>
  <c r="AG1373" i="133"/>
  <c r="U1373" i="133"/>
  <c r="AC1373" i="133" s="1"/>
  <c r="T1373" i="133"/>
  <c r="AF1373" i="133" s="1"/>
  <c r="AI1372" i="133"/>
  <c r="AH1372" i="133"/>
  <c r="AG1372" i="133"/>
  <c r="U1372" i="133"/>
  <c r="AC1372" i="133" s="1"/>
  <c r="T1372" i="133"/>
  <c r="AF1372" i="133" s="1"/>
  <c r="AI1371" i="133"/>
  <c r="AH1371" i="133"/>
  <c r="AG1371" i="133"/>
  <c r="U1371" i="133"/>
  <c r="AC1371" i="133" s="1"/>
  <c r="T1371" i="133"/>
  <c r="AF1371" i="133" s="1"/>
  <c r="AI1370" i="133"/>
  <c r="AH1370" i="133"/>
  <c r="AG1370" i="133"/>
  <c r="U1370" i="133"/>
  <c r="AC1370" i="133" s="1"/>
  <c r="T1370" i="133"/>
  <c r="AF1370" i="133" s="1"/>
  <c r="AI1369" i="133"/>
  <c r="AH1369" i="133"/>
  <c r="AG1369" i="133"/>
  <c r="U1369" i="133"/>
  <c r="AC1369" i="133" s="1"/>
  <c r="T1369" i="133"/>
  <c r="AF1369" i="133" s="1"/>
  <c r="AI1368" i="133"/>
  <c r="AH1368" i="133"/>
  <c r="AG1368" i="133"/>
  <c r="U1368" i="133"/>
  <c r="AC1368" i="133" s="1"/>
  <c r="T1368" i="133"/>
  <c r="AF1368" i="133" s="1"/>
  <c r="AI1367" i="133"/>
  <c r="AH1367" i="133"/>
  <c r="S1367" i="133" s="1"/>
  <c r="AG1367" i="133"/>
  <c r="U1367" i="133"/>
  <c r="AC1367" i="133" s="1"/>
  <c r="T1367" i="133"/>
  <c r="AF1367" i="133" s="1"/>
  <c r="AI1366" i="133"/>
  <c r="AH1366" i="133"/>
  <c r="S1366" i="133" s="1"/>
  <c r="AG1366" i="133"/>
  <c r="U1366" i="133"/>
  <c r="AC1366" i="133" s="1"/>
  <c r="T1366" i="133"/>
  <c r="AF1366" i="133" s="1"/>
  <c r="AI1365" i="133"/>
  <c r="AH1365" i="133"/>
  <c r="S1365" i="133" s="1"/>
  <c r="AG1365" i="133"/>
  <c r="U1365" i="133"/>
  <c r="AC1365" i="133" s="1"/>
  <c r="T1365" i="133"/>
  <c r="AF1365" i="133" s="1"/>
  <c r="AI1364" i="133"/>
  <c r="AH1364" i="133"/>
  <c r="S1364" i="133" s="1"/>
  <c r="AG1364" i="133"/>
  <c r="U1364" i="133"/>
  <c r="AC1364" i="133" s="1"/>
  <c r="T1364" i="133"/>
  <c r="AF1364" i="133" s="1"/>
  <c r="AI1363" i="133"/>
  <c r="AH1363" i="133"/>
  <c r="S1363" i="133" s="1"/>
  <c r="AG1363" i="133"/>
  <c r="U1363" i="133"/>
  <c r="AC1363" i="133" s="1"/>
  <c r="T1363" i="133"/>
  <c r="AF1363" i="133" s="1"/>
  <c r="AI1362" i="133"/>
  <c r="AH1362" i="133"/>
  <c r="S1362" i="133" s="1"/>
  <c r="AG1362" i="133"/>
  <c r="U1362" i="133"/>
  <c r="AC1362" i="133" s="1"/>
  <c r="T1362" i="133"/>
  <c r="AF1362" i="133" s="1"/>
  <c r="AI1361" i="133"/>
  <c r="AH1361" i="133"/>
  <c r="AG1361" i="133"/>
  <c r="U1361" i="133"/>
  <c r="AC1361" i="133" s="1"/>
  <c r="T1361" i="133"/>
  <c r="AF1361" i="133" s="1"/>
  <c r="AI1360" i="133"/>
  <c r="AH1360" i="133"/>
  <c r="S1360" i="133" s="1"/>
  <c r="AG1360" i="133"/>
  <c r="U1360" i="133"/>
  <c r="AC1360" i="133" s="1"/>
  <c r="T1360" i="133"/>
  <c r="AF1360" i="133" s="1"/>
  <c r="AI1359" i="133"/>
  <c r="AH1359" i="133"/>
  <c r="AG1359" i="133"/>
  <c r="U1359" i="133"/>
  <c r="AC1359" i="133" s="1"/>
  <c r="T1359" i="133"/>
  <c r="AF1359" i="133" s="1"/>
  <c r="AI1358" i="133"/>
  <c r="AH1358" i="133"/>
  <c r="S1358" i="133" s="1"/>
  <c r="AG1358" i="133"/>
  <c r="U1358" i="133"/>
  <c r="AC1358" i="133" s="1"/>
  <c r="T1358" i="133"/>
  <c r="AF1358" i="133" s="1"/>
  <c r="AI1357" i="133"/>
  <c r="AH1357" i="133"/>
  <c r="AG1357" i="133"/>
  <c r="U1357" i="133"/>
  <c r="AC1357" i="133" s="1"/>
  <c r="T1357" i="133"/>
  <c r="AF1357" i="133" s="1"/>
  <c r="AI1356" i="133"/>
  <c r="AH1356" i="133"/>
  <c r="S1356" i="133" s="1"/>
  <c r="AG1356" i="133"/>
  <c r="U1356" i="133"/>
  <c r="AC1356" i="133" s="1"/>
  <c r="T1356" i="133"/>
  <c r="AF1356" i="133" s="1"/>
  <c r="AI1355" i="133"/>
  <c r="AH1355" i="133"/>
  <c r="S1355" i="133" s="1"/>
  <c r="AG1355" i="133"/>
  <c r="U1355" i="133"/>
  <c r="AC1355" i="133" s="1"/>
  <c r="T1355" i="133"/>
  <c r="AF1355" i="133" s="1"/>
  <c r="AI1354" i="133"/>
  <c r="AH1354" i="133"/>
  <c r="AG1354" i="133"/>
  <c r="U1354" i="133"/>
  <c r="AC1354" i="133" s="1"/>
  <c r="T1354" i="133"/>
  <c r="AF1354" i="133" s="1"/>
  <c r="AI1353" i="133"/>
  <c r="AH1353" i="133"/>
  <c r="AG1353" i="133"/>
  <c r="U1353" i="133"/>
  <c r="AC1353" i="133" s="1"/>
  <c r="T1353" i="133"/>
  <c r="AF1353" i="133" s="1"/>
  <c r="AI1352" i="133"/>
  <c r="AH1352" i="133"/>
  <c r="S1352" i="133" s="1"/>
  <c r="AG1352" i="133"/>
  <c r="U1352" i="133"/>
  <c r="AC1352" i="133" s="1"/>
  <c r="T1352" i="133"/>
  <c r="AF1352" i="133" s="1"/>
  <c r="AI1351" i="133"/>
  <c r="AH1351" i="133"/>
  <c r="AG1351" i="133"/>
  <c r="U1351" i="133"/>
  <c r="AC1351" i="133" s="1"/>
  <c r="T1351" i="133"/>
  <c r="AF1351" i="133" s="1"/>
  <c r="AI1350" i="133"/>
  <c r="AH1350" i="133"/>
  <c r="S1350" i="133" s="1"/>
  <c r="AG1350" i="133"/>
  <c r="U1350" i="133"/>
  <c r="AC1350" i="133" s="1"/>
  <c r="T1350" i="133"/>
  <c r="AF1350" i="133" s="1"/>
  <c r="AI1349" i="133"/>
  <c r="AH1349" i="133"/>
  <c r="AG1349" i="133"/>
  <c r="U1349" i="133"/>
  <c r="AC1349" i="133" s="1"/>
  <c r="T1349" i="133"/>
  <c r="AF1349" i="133" s="1"/>
  <c r="AI1348" i="133"/>
  <c r="AH1348" i="133"/>
  <c r="AG1348" i="133"/>
  <c r="U1348" i="133"/>
  <c r="AC1348" i="133" s="1"/>
  <c r="T1348" i="133"/>
  <c r="AF1348" i="133" s="1"/>
  <c r="AI1347" i="133"/>
  <c r="AH1347" i="133"/>
  <c r="S1347" i="133" s="1"/>
  <c r="AG1347" i="133"/>
  <c r="U1347" i="133"/>
  <c r="AC1347" i="133" s="1"/>
  <c r="T1347" i="133"/>
  <c r="AF1347" i="133" s="1"/>
  <c r="AI1346" i="133"/>
  <c r="AH1346" i="133"/>
  <c r="S1346" i="133" s="1"/>
  <c r="AG1346" i="133"/>
  <c r="U1346" i="133"/>
  <c r="AC1346" i="133" s="1"/>
  <c r="T1346" i="133"/>
  <c r="AF1346" i="133" s="1"/>
  <c r="AI1345" i="133"/>
  <c r="AH1345" i="133"/>
  <c r="S1345" i="133" s="1"/>
  <c r="AG1345" i="133"/>
  <c r="U1345" i="133"/>
  <c r="AC1345" i="133" s="1"/>
  <c r="T1345" i="133"/>
  <c r="AF1345" i="133" s="1"/>
  <c r="AI1344" i="133"/>
  <c r="AH1344" i="133"/>
  <c r="AG1344" i="133"/>
  <c r="U1344" i="133"/>
  <c r="AC1344" i="133" s="1"/>
  <c r="T1344" i="133"/>
  <c r="AF1344" i="133" s="1"/>
  <c r="AI1343" i="133"/>
  <c r="AH1343" i="133"/>
  <c r="S1343" i="133" s="1"/>
  <c r="AG1343" i="133"/>
  <c r="U1343" i="133"/>
  <c r="AC1343" i="133" s="1"/>
  <c r="T1343" i="133"/>
  <c r="AF1343" i="133" s="1"/>
  <c r="AI1342" i="133"/>
  <c r="AH1342" i="133"/>
  <c r="AG1342" i="133"/>
  <c r="U1342" i="133"/>
  <c r="AC1342" i="133" s="1"/>
  <c r="T1342" i="133"/>
  <c r="AF1342" i="133" s="1"/>
  <c r="AI1341" i="133"/>
  <c r="AH1341" i="133"/>
  <c r="S1341" i="133" s="1"/>
  <c r="AG1341" i="133"/>
  <c r="U1341" i="133"/>
  <c r="AC1341" i="133" s="1"/>
  <c r="T1341" i="133"/>
  <c r="AF1341" i="133" s="1"/>
  <c r="AI1340" i="133"/>
  <c r="AH1340" i="133"/>
  <c r="AG1340" i="133"/>
  <c r="U1340" i="133"/>
  <c r="AC1340" i="133" s="1"/>
  <c r="T1340" i="133"/>
  <c r="AF1340" i="133" s="1"/>
  <c r="AI1339" i="133"/>
  <c r="AH1339" i="133"/>
  <c r="AG1339" i="133"/>
  <c r="U1339" i="133"/>
  <c r="AC1339" i="133" s="1"/>
  <c r="T1339" i="133"/>
  <c r="AF1339" i="133" s="1"/>
  <c r="AI1338" i="133"/>
  <c r="AH1338" i="133"/>
  <c r="S1338" i="133" s="1"/>
  <c r="AG1338" i="133"/>
  <c r="U1338" i="133"/>
  <c r="AC1338" i="133" s="1"/>
  <c r="T1338" i="133"/>
  <c r="AF1338" i="133" s="1"/>
  <c r="AI1337" i="133"/>
  <c r="AH1337" i="133"/>
  <c r="AG1337" i="133"/>
  <c r="U1337" i="133"/>
  <c r="AC1337" i="133" s="1"/>
  <c r="T1337" i="133"/>
  <c r="AF1337" i="133" s="1"/>
  <c r="AI1336" i="133"/>
  <c r="AH1336" i="133"/>
  <c r="AG1336" i="133"/>
  <c r="U1336" i="133"/>
  <c r="AC1336" i="133" s="1"/>
  <c r="T1336" i="133"/>
  <c r="AF1336" i="133" s="1"/>
  <c r="AI1335" i="133"/>
  <c r="AH1335" i="133"/>
  <c r="S1335" i="133" s="1"/>
  <c r="AG1335" i="133"/>
  <c r="U1335" i="133"/>
  <c r="AC1335" i="133" s="1"/>
  <c r="T1335" i="133"/>
  <c r="AF1335" i="133" s="1"/>
  <c r="AI1334" i="133"/>
  <c r="AH1334" i="133"/>
  <c r="S1334" i="133" s="1"/>
  <c r="AG1334" i="133"/>
  <c r="U1334" i="133"/>
  <c r="AC1334" i="133" s="1"/>
  <c r="T1334" i="133"/>
  <c r="AF1334" i="133" s="1"/>
  <c r="AI1333" i="133"/>
  <c r="AH1333" i="133"/>
  <c r="S1333" i="133" s="1"/>
  <c r="AG1333" i="133"/>
  <c r="U1333" i="133"/>
  <c r="AC1333" i="133" s="1"/>
  <c r="T1333" i="133"/>
  <c r="AF1333" i="133" s="1"/>
  <c r="AI1332" i="133"/>
  <c r="AH1332" i="133"/>
  <c r="S1332" i="133" s="1"/>
  <c r="AG1332" i="133"/>
  <c r="U1332" i="133"/>
  <c r="AC1332" i="133" s="1"/>
  <c r="T1332" i="133"/>
  <c r="AF1332" i="133" s="1"/>
  <c r="AI1331" i="133"/>
  <c r="AH1331" i="133"/>
  <c r="S1331" i="133" s="1"/>
  <c r="AG1331" i="133"/>
  <c r="U1331" i="133"/>
  <c r="AC1331" i="133" s="1"/>
  <c r="T1331" i="133"/>
  <c r="AF1331" i="133" s="1"/>
  <c r="AI1330" i="133"/>
  <c r="AH1330" i="133"/>
  <c r="S1330" i="133" s="1"/>
  <c r="AG1330" i="133"/>
  <c r="U1330" i="133"/>
  <c r="AC1330" i="133" s="1"/>
  <c r="T1330" i="133"/>
  <c r="AF1330" i="133" s="1"/>
  <c r="AI1329" i="133"/>
  <c r="AH1329" i="133"/>
  <c r="AG1329" i="133"/>
  <c r="U1329" i="133"/>
  <c r="AC1329" i="133" s="1"/>
  <c r="T1329" i="133"/>
  <c r="AF1329" i="133" s="1"/>
  <c r="AI1328" i="133"/>
  <c r="AH1328" i="133"/>
  <c r="AG1328" i="133"/>
  <c r="U1328" i="133"/>
  <c r="AC1328" i="133" s="1"/>
  <c r="T1328" i="133"/>
  <c r="AF1328" i="133" s="1"/>
  <c r="AI1327" i="133"/>
  <c r="AH1327" i="133"/>
  <c r="AG1327" i="133"/>
  <c r="U1327" i="133"/>
  <c r="AC1327" i="133" s="1"/>
  <c r="T1327" i="133"/>
  <c r="AF1327" i="133" s="1"/>
  <c r="AI1326" i="133"/>
  <c r="AH1326" i="133"/>
  <c r="AG1326" i="133"/>
  <c r="U1326" i="133"/>
  <c r="AC1326" i="133" s="1"/>
  <c r="T1326" i="133"/>
  <c r="AF1326" i="133" s="1"/>
  <c r="AI1325" i="133"/>
  <c r="AH1325" i="133"/>
  <c r="S1325" i="133" s="1"/>
  <c r="AG1325" i="133"/>
  <c r="U1325" i="133"/>
  <c r="AC1325" i="133" s="1"/>
  <c r="T1325" i="133"/>
  <c r="AF1325" i="133" s="1"/>
  <c r="AI1324" i="133"/>
  <c r="AH1324" i="133"/>
  <c r="AG1324" i="133"/>
  <c r="U1324" i="133"/>
  <c r="AC1324" i="133" s="1"/>
  <c r="T1324" i="133"/>
  <c r="AF1324" i="133" s="1"/>
  <c r="AI1323" i="133"/>
  <c r="AH1323" i="133"/>
  <c r="S1323" i="133" s="1"/>
  <c r="AG1323" i="133"/>
  <c r="U1323" i="133"/>
  <c r="AC1323" i="133" s="1"/>
  <c r="T1323" i="133"/>
  <c r="AF1323" i="133" s="1"/>
  <c r="AI1322" i="133"/>
  <c r="AH1322" i="133"/>
  <c r="S1322" i="133" s="1"/>
  <c r="AG1322" i="133"/>
  <c r="U1322" i="133"/>
  <c r="AC1322" i="133" s="1"/>
  <c r="T1322" i="133"/>
  <c r="AF1322" i="133" s="1"/>
  <c r="AI1321" i="133"/>
  <c r="AH1321" i="133"/>
  <c r="AG1321" i="133"/>
  <c r="U1321" i="133"/>
  <c r="AC1321" i="133" s="1"/>
  <c r="T1321" i="133"/>
  <c r="AF1321" i="133" s="1"/>
  <c r="AI1320" i="133"/>
  <c r="AH1320" i="133"/>
  <c r="S1320" i="133" s="1"/>
  <c r="AG1320" i="133"/>
  <c r="U1320" i="133"/>
  <c r="AC1320" i="133" s="1"/>
  <c r="T1320" i="133"/>
  <c r="AF1320" i="133" s="1"/>
  <c r="AI1319" i="133"/>
  <c r="AH1319" i="133"/>
  <c r="AG1319" i="133"/>
  <c r="U1319" i="133"/>
  <c r="AC1319" i="133" s="1"/>
  <c r="T1319" i="133"/>
  <c r="AF1319" i="133" s="1"/>
  <c r="AI1318" i="133"/>
  <c r="AH1318" i="133"/>
  <c r="AG1318" i="133"/>
  <c r="U1318" i="133"/>
  <c r="AC1318" i="133" s="1"/>
  <c r="T1318" i="133"/>
  <c r="AF1318" i="133" s="1"/>
  <c r="AI1317" i="133"/>
  <c r="AH1317" i="133"/>
  <c r="S1317" i="133" s="1"/>
  <c r="AG1317" i="133"/>
  <c r="U1317" i="133"/>
  <c r="AC1317" i="133" s="1"/>
  <c r="T1317" i="133"/>
  <c r="AF1317" i="133" s="1"/>
  <c r="AI1316" i="133"/>
  <c r="AH1316" i="133"/>
  <c r="S1316" i="133" s="1"/>
  <c r="AG1316" i="133"/>
  <c r="U1316" i="133"/>
  <c r="AC1316" i="133" s="1"/>
  <c r="T1316" i="133"/>
  <c r="AF1316" i="133" s="1"/>
  <c r="AI1315" i="133"/>
  <c r="AH1315" i="133"/>
  <c r="AG1315" i="133"/>
  <c r="U1315" i="133"/>
  <c r="AC1315" i="133" s="1"/>
  <c r="T1315" i="133"/>
  <c r="AF1315" i="133" s="1"/>
  <c r="AI1314" i="133"/>
  <c r="AH1314" i="133"/>
  <c r="S1314" i="133" s="1"/>
  <c r="AG1314" i="133"/>
  <c r="U1314" i="133"/>
  <c r="AC1314" i="133" s="1"/>
  <c r="T1314" i="133"/>
  <c r="AF1314" i="133" s="1"/>
  <c r="AI1313" i="133"/>
  <c r="AH1313" i="133"/>
  <c r="S1313" i="133" s="1"/>
  <c r="AG1313" i="133"/>
  <c r="U1313" i="133"/>
  <c r="AC1313" i="133" s="1"/>
  <c r="T1313" i="133"/>
  <c r="AF1313" i="133" s="1"/>
  <c r="AI1312" i="133"/>
  <c r="AH1312" i="133"/>
  <c r="S1312" i="133" s="1"/>
  <c r="AG1312" i="133"/>
  <c r="U1312" i="133"/>
  <c r="AC1312" i="133" s="1"/>
  <c r="T1312" i="133"/>
  <c r="AF1312" i="133" s="1"/>
  <c r="AI1311" i="133"/>
  <c r="AH1311" i="133"/>
  <c r="AG1311" i="133"/>
  <c r="U1311" i="133"/>
  <c r="AC1311" i="133" s="1"/>
  <c r="T1311" i="133"/>
  <c r="AF1311" i="133" s="1"/>
  <c r="AI1310" i="133"/>
  <c r="AH1310" i="133"/>
  <c r="AG1310" i="133"/>
  <c r="U1310" i="133"/>
  <c r="AC1310" i="133" s="1"/>
  <c r="T1310" i="133"/>
  <c r="AF1310" i="133" s="1"/>
  <c r="AI1309" i="133"/>
  <c r="AH1309" i="133"/>
  <c r="S1309" i="133" s="1"/>
  <c r="AG1309" i="133"/>
  <c r="U1309" i="133"/>
  <c r="AC1309" i="133" s="1"/>
  <c r="T1309" i="133"/>
  <c r="AF1309" i="133" s="1"/>
  <c r="AI1308" i="133"/>
  <c r="AH1308" i="133"/>
  <c r="S1308" i="133" s="1"/>
  <c r="AG1308" i="133"/>
  <c r="U1308" i="133"/>
  <c r="AC1308" i="133" s="1"/>
  <c r="T1308" i="133"/>
  <c r="AF1308" i="133" s="1"/>
  <c r="AI1307" i="133"/>
  <c r="AH1307" i="133"/>
  <c r="AG1307" i="133"/>
  <c r="U1307" i="133"/>
  <c r="AC1307" i="133" s="1"/>
  <c r="T1307" i="133"/>
  <c r="AF1307" i="133" s="1"/>
  <c r="AI1306" i="133"/>
  <c r="AH1306" i="133"/>
  <c r="S1306" i="133" s="1"/>
  <c r="AG1306" i="133"/>
  <c r="U1306" i="133"/>
  <c r="AC1306" i="133" s="1"/>
  <c r="T1306" i="133"/>
  <c r="AF1306" i="133" s="1"/>
  <c r="AI1305" i="133"/>
  <c r="AH1305" i="133"/>
  <c r="S1305" i="133" s="1"/>
  <c r="AG1305" i="133"/>
  <c r="U1305" i="133"/>
  <c r="AC1305" i="133" s="1"/>
  <c r="T1305" i="133"/>
  <c r="AF1305" i="133" s="1"/>
  <c r="AI1304" i="133"/>
  <c r="AH1304" i="133"/>
  <c r="S1304" i="133" s="1"/>
  <c r="AG1304" i="133"/>
  <c r="U1304" i="133"/>
  <c r="AC1304" i="133" s="1"/>
  <c r="T1304" i="133"/>
  <c r="AF1304" i="133" s="1"/>
  <c r="AI1303" i="133"/>
  <c r="AH1303" i="133"/>
  <c r="S1303" i="133" s="1"/>
  <c r="AG1303" i="133"/>
  <c r="U1303" i="133"/>
  <c r="AC1303" i="133" s="1"/>
  <c r="T1303" i="133"/>
  <c r="AF1303" i="133" s="1"/>
  <c r="AI1302" i="133"/>
  <c r="AH1302" i="133"/>
  <c r="AG1302" i="133"/>
  <c r="U1302" i="133"/>
  <c r="AC1302" i="133" s="1"/>
  <c r="T1302" i="133"/>
  <c r="AF1302" i="133" s="1"/>
  <c r="AI1301" i="133"/>
  <c r="AH1301" i="133"/>
  <c r="AG1301" i="133"/>
  <c r="U1301" i="133"/>
  <c r="AC1301" i="133" s="1"/>
  <c r="T1301" i="133"/>
  <c r="AF1301" i="133" s="1"/>
  <c r="AI1300" i="133"/>
  <c r="AH1300" i="133"/>
  <c r="AG1300" i="133"/>
  <c r="U1300" i="133"/>
  <c r="AC1300" i="133" s="1"/>
  <c r="T1300" i="133"/>
  <c r="AF1300" i="133" s="1"/>
  <c r="AI1299" i="133"/>
  <c r="AH1299" i="133"/>
  <c r="AG1299" i="133"/>
  <c r="U1299" i="133"/>
  <c r="AC1299" i="133" s="1"/>
  <c r="T1299" i="133"/>
  <c r="AF1299" i="133" s="1"/>
  <c r="AI1298" i="133"/>
  <c r="AH1298" i="133"/>
  <c r="S1298" i="133" s="1"/>
  <c r="AG1298" i="133"/>
  <c r="U1298" i="133"/>
  <c r="AC1298" i="133" s="1"/>
  <c r="T1298" i="133"/>
  <c r="AF1298" i="133" s="1"/>
  <c r="AI1297" i="133"/>
  <c r="AH1297" i="133"/>
  <c r="AG1297" i="133"/>
  <c r="U1297" i="133"/>
  <c r="AC1297" i="133" s="1"/>
  <c r="T1297" i="133"/>
  <c r="AF1297" i="133" s="1"/>
  <c r="AI1296" i="133"/>
  <c r="AH1296" i="133"/>
  <c r="S1296" i="133" s="1"/>
  <c r="AG1296" i="133"/>
  <c r="U1296" i="133"/>
  <c r="AC1296" i="133" s="1"/>
  <c r="T1296" i="133"/>
  <c r="AF1296" i="133" s="1"/>
  <c r="AI1295" i="133"/>
  <c r="AH1295" i="133"/>
  <c r="S1295" i="133" s="1"/>
  <c r="AG1295" i="133"/>
  <c r="U1295" i="133"/>
  <c r="AC1295" i="133" s="1"/>
  <c r="T1295" i="133"/>
  <c r="AF1295" i="133" s="1"/>
  <c r="AI1294" i="133"/>
  <c r="AH1294" i="133"/>
  <c r="S1294" i="133" s="1"/>
  <c r="AG1294" i="133"/>
  <c r="U1294" i="133"/>
  <c r="T1294" i="133"/>
  <c r="AF1294" i="133" s="1"/>
  <c r="AI1293" i="133"/>
  <c r="AH1293" i="133"/>
  <c r="AG1293" i="133"/>
  <c r="U1293" i="133"/>
  <c r="AC1293" i="133" s="1"/>
  <c r="T1293" i="133"/>
  <c r="AF1293" i="133" s="1"/>
  <c r="AI1292" i="133"/>
  <c r="AH1292" i="133"/>
  <c r="AG1292" i="133"/>
  <c r="U1292" i="133"/>
  <c r="AC1292" i="133" s="1"/>
  <c r="T1292" i="133"/>
  <c r="AF1292" i="133" s="1"/>
  <c r="AI1291" i="133"/>
  <c r="AH1291" i="133"/>
  <c r="AG1291" i="133"/>
  <c r="U1291" i="133"/>
  <c r="AC1291" i="133" s="1"/>
  <c r="T1291" i="133"/>
  <c r="AF1291" i="133" s="1"/>
  <c r="AI1290" i="133"/>
  <c r="AH1290" i="133"/>
  <c r="S1290" i="133" s="1"/>
  <c r="AG1290" i="133"/>
  <c r="U1290" i="133"/>
  <c r="AC1290" i="133" s="1"/>
  <c r="T1290" i="133"/>
  <c r="AF1290" i="133" s="1"/>
  <c r="AI1289" i="133"/>
  <c r="AH1289" i="133"/>
  <c r="S1289" i="133" s="1"/>
  <c r="AG1289" i="133"/>
  <c r="U1289" i="133"/>
  <c r="AC1289" i="133" s="1"/>
  <c r="T1289" i="133"/>
  <c r="AF1289" i="133" s="1"/>
  <c r="AI1288" i="133"/>
  <c r="AH1288" i="133"/>
  <c r="AG1288" i="133"/>
  <c r="U1288" i="133"/>
  <c r="AC1288" i="133" s="1"/>
  <c r="T1288" i="133"/>
  <c r="AF1288" i="133" s="1"/>
  <c r="AI1287" i="133"/>
  <c r="AH1287" i="133"/>
  <c r="AG1287" i="133"/>
  <c r="U1287" i="133"/>
  <c r="AC1287" i="133" s="1"/>
  <c r="T1287" i="133"/>
  <c r="AF1287" i="133" s="1"/>
  <c r="AI1286" i="133"/>
  <c r="AH1286" i="133"/>
  <c r="S1286" i="133" s="1"/>
  <c r="AG1286" i="133"/>
  <c r="U1286" i="133"/>
  <c r="AC1286" i="133" s="1"/>
  <c r="T1286" i="133"/>
  <c r="AF1286" i="133" s="1"/>
  <c r="AI1285" i="133"/>
  <c r="AH1285" i="133"/>
  <c r="AG1285" i="133"/>
  <c r="U1285" i="133"/>
  <c r="AC1285" i="133" s="1"/>
  <c r="T1285" i="133"/>
  <c r="AF1285" i="133" s="1"/>
  <c r="AI1284" i="133"/>
  <c r="AH1284" i="133"/>
  <c r="AG1284" i="133"/>
  <c r="U1284" i="133"/>
  <c r="AC1284" i="133" s="1"/>
  <c r="T1284" i="133"/>
  <c r="AF1284" i="133" s="1"/>
  <c r="AI1283" i="133"/>
  <c r="AH1283" i="133"/>
  <c r="AG1283" i="133"/>
  <c r="U1283" i="133"/>
  <c r="AC1283" i="133" s="1"/>
  <c r="T1283" i="133"/>
  <c r="AF1283" i="133" s="1"/>
  <c r="AI1282" i="133"/>
  <c r="AH1282" i="133"/>
  <c r="AG1282" i="133"/>
  <c r="U1282" i="133"/>
  <c r="AC1282" i="133" s="1"/>
  <c r="T1282" i="133"/>
  <c r="AF1282" i="133" s="1"/>
  <c r="AI1281" i="133"/>
  <c r="AH1281" i="133"/>
  <c r="AG1281" i="133"/>
  <c r="U1281" i="133"/>
  <c r="AC1281" i="133" s="1"/>
  <c r="T1281" i="133"/>
  <c r="AF1281" i="133" s="1"/>
  <c r="AI1280" i="133"/>
  <c r="AH1280" i="133"/>
  <c r="AG1280" i="133"/>
  <c r="U1280" i="133"/>
  <c r="AC1280" i="133" s="1"/>
  <c r="T1280" i="133"/>
  <c r="AF1280" i="133" s="1"/>
  <c r="AI1279" i="133"/>
  <c r="AH1279" i="133"/>
  <c r="S1279" i="133" s="1"/>
  <c r="AG1279" i="133"/>
  <c r="U1279" i="133"/>
  <c r="AC1279" i="133" s="1"/>
  <c r="T1279" i="133"/>
  <c r="AF1279" i="133" s="1"/>
  <c r="AI1278" i="133"/>
  <c r="AH1278" i="133"/>
  <c r="S1278" i="133" s="1"/>
  <c r="AG1278" i="133"/>
  <c r="U1278" i="133"/>
  <c r="AC1278" i="133" s="1"/>
  <c r="T1278" i="133"/>
  <c r="AF1278" i="133" s="1"/>
  <c r="AI1277" i="133"/>
  <c r="AH1277" i="133"/>
  <c r="AG1277" i="133"/>
  <c r="U1277" i="133"/>
  <c r="AC1277" i="133" s="1"/>
  <c r="T1277" i="133"/>
  <c r="AF1277" i="133" s="1"/>
  <c r="AI1276" i="133"/>
  <c r="AH1276" i="133"/>
  <c r="AG1276" i="133"/>
  <c r="U1276" i="133"/>
  <c r="AC1276" i="133" s="1"/>
  <c r="T1276" i="133"/>
  <c r="AF1276" i="133" s="1"/>
  <c r="AI1275" i="133"/>
  <c r="AH1275" i="133"/>
  <c r="S1275" i="133" s="1"/>
  <c r="AG1275" i="133"/>
  <c r="U1275" i="133"/>
  <c r="AC1275" i="133" s="1"/>
  <c r="T1275" i="133"/>
  <c r="AF1275" i="133" s="1"/>
  <c r="AI1274" i="133"/>
  <c r="AH1274" i="133"/>
  <c r="S1274" i="133" s="1"/>
  <c r="AG1274" i="133"/>
  <c r="U1274" i="133"/>
  <c r="AC1274" i="133" s="1"/>
  <c r="T1274" i="133"/>
  <c r="AF1274" i="133" s="1"/>
  <c r="AI1273" i="133"/>
  <c r="AH1273" i="133"/>
  <c r="S1273" i="133" s="1"/>
  <c r="AG1273" i="133"/>
  <c r="U1273" i="133"/>
  <c r="AC1273" i="133" s="1"/>
  <c r="T1273" i="133"/>
  <c r="AF1273" i="133" s="1"/>
  <c r="AI1272" i="133"/>
  <c r="AH1272" i="133"/>
  <c r="S1272" i="133" s="1"/>
  <c r="AG1272" i="133"/>
  <c r="U1272" i="133"/>
  <c r="T1272" i="133"/>
  <c r="AF1272" i="133" s="1"/>
  <c r="AI1271" i="133"/>
  <c r="AH1271" i="133"/>
  <c r="S1271" i="133" s="1"/>
  <c r="AG1271" i="133"/>
  <c r="U1271" i="133"/>
  <c r="AC1271" i="133" s="1"/>
  <c r="T1271" i="133"/>
  <c r="AF1271" i="133" s="1"/>
  <c r="AI1270" i="133"/>
  <c r="AH1270" i="133"/>
  <c r="AG1270" i="133"/>
  <c r="U1270" i="133"/>
  <c r="AC1270" i="133" s="1"/>
  <c r="T1270" i="133"/>
  <c r="AF1270" i="133" s="1"/>
  <c r="AI1269" i="133"/>
  <c r="AH1269" i="133"/>
  <c r="S1269" i="133" s="1"/>
  <c r="AG1269" i="133"/>
  <c r="U1269" i="133"/>
  <c r="AC1269" i="133" s="1"/>
  <c r="T1269" i="133"/>
  <c r="AF1269" i="133" s="1"/>
  <c r="AI1268" i="133"/>
  <c r="AH1268" i="133"/>
  <c r="AG1268" i="133"/>
  <c r="U1268" i="133"/>
  <c r="AC1268" i="133" s="1"/>
  <c r="T1268" i="133"/>
  <c r="AF1268" i="133" s="1"/>
  <c r="AI1267" i="133"/>
  <c r="AH1267" i="133"/>
  <c r="AG1267" i="133"/>
  <c r="U1267" i="133"/>
  <c r="AC1267" i="133" s="1"/>
  <c r="T1267" i="133"/>
  <c r="AF1267" i="133" s="1"/>
  <c r="AI1266" i="133"/>
  <c r="AH1266" i="133"/>
  <c r="S1266" i="133" s="1"/>
  <c r="AG1266" i="133"/>
  <c r="U1266" i="133"/>
  <c r="T1266" i="133"/>
  <c r="AF1266" i="133" s="1"/>
  <c r="AI1265" i="133"/>
  <c r="AH1265" i="133"/>
  <c r="AG1265" i="133"/>
  <c r="U1265" i="133"/>
  <c r="AC1265" i="133" s="1"/>
  <c r="T1265" i="133"/>
  <c r="AF1265" i="133" s="1"/>
  <c r="AI1264" i="133"/>
  <c r="AH1264" i="133"/>
  <c r="AG1264" i="133"/>
  <c r="U1264" i="133"/>
  <c r="AC1264" i="133" s="1"/>
  <c r="T1264" i="133"/>
  <c r="AF1264" i="133" s="1"/>
  <c r="AI1263" i="133"/>
  <c r="AH1263" i="133"/>
  <c r="AG1263" i="133"/>
  <c r="U1263" i="133"/>
  <c r="AC1263" i="133" s="1"/>
  <c r="T1263" i="133"/>
  <c r="AF1263" i="133" s="1"/>
  <c r="AI1262" i="133"/>
  <c r="AH1262" i="133"/>
  <c r="AG1262" i="133"/>
  <c r="U1262" i="133"/>
  <c r="AC1262" i="133" s="1"/>
  <c r="T1262" i="133"/>
  <c r="AF1262" i="133" s="1"/>
  <c r="AI1261" i="133"/>
  <c r="AH1261" i="133"/>
  <c r="AG1261" i="133"/>
  <c r="U1261" i="133"/>
  <c r="AC1261" i="133" s="1"/>
  <c r="T1261" i="133"/>
  <c r="AF1261" i="133" s="1"/>
  <c r="AI1260" i="133"/>
  <c r="AH1260" i="133"/>
  <c r="S1260" i="133" s="1"/>
  <c r="AG1260" i="133"/>
  <c r="U1260" i="133"/>
  <c r="AC1260" i="133" s="1"/>
  <c r="T1260" i="133"/>
  <c r="AF1260" i="133" s="1"/>
  <c r="AI1259" i="133"/>
  <c r="AH1259" i="133"/>
  <c r="AG1259" i="133"/>
  <c r="U1259" i="133"/>
  <c r="AC1259" i="133" s="1"/>
  <c r="T1259" i="133"/>
  <c r="AF1259" i="133" s="1"/>
  <c r="AI1258" i="133"/>
  <c r="AH1258" i="133"/>
  <c r="AG1258" i="133"/>
  <c r="U1258" i="133"/>
  <c r="AC1258" i="133" s="1"/>
  <c r="T1258" i="133"/>
  <c r="AF1258" i="133" s="1"/>
  <c r="AI1257" i="133"/>
  <c r="AH1257" i="133"/>
  <c r="AG1257" i="133"/>
  <c r="U1257" i="133"/>
  <c r="AC1257" i="133" s="1"/>
  <c r="T1257" i="133"/>
  <c r="AF1257" i="133" s="1"/>
  <c r="AI1256" i="133"/>
  <c r="AH1256" i="133"/>
  <c r="AG1256" i="133"/>
  <c r="U1256" i="133"/>
  <c r="AC1256" i="133" s="1"/>
  <c r="T1256" i="133"/>
  <c r="AF1256" i="133" s="1"/>
  <c r="AI1255" i="133"/>
  <c r="AH1255" i="133"/>
  <c r="S1255" i="133" s="1"/>
  <c r="AG1255" i="133"/>
  <c r="U1255" i="133"/>
  <c r="T1255" i="133"/>
  <c r="AF1255" i="133" s="1"/>
  <c r="AI1254" i="133"/>
  <c r="AH1254" i="133"/>
  <c r="AG1254" i="133"/>
  <c r="U1254" i="133"/>
  <c r="AC1254" i="133" s="1"/>
  <c r="T1254" i="133"/>
  <c r="AF1254" i="133" s="1"/>
  <c r="AI1253" i="133"/>
  <c r="AH1253" i="133"/>
  <c r="S1253" i="133" s="1"/>
  <c r="AG1253" i="133"/>
  <c r="U1253" i="133"/>
  <c r="AC1253" i="133" s="1"/>
  <c r="T1253" i="133"/>
  <c r="AF1253" i="133" s="1"/>
  <c r="AI1252" i="133"/>
  <c r="AH1252" i="133"/>
  <c r="AG1252" i="133"/>
  <c r="U1252" i="133"/>
  <c r="AC1252" i="133" s="1"/>
  <c r="T1252" i="133"/>
  <c r="AF1252" i="133" s="1"/>
  <c r="AI1251" i="133"/>
  <c r="AH1251" i="133"/>
  <c r="AG1251" i="133"/>
  <c r="U1251" i="133"/>
  <c r="AC1251" i="133" s="1"/>
  <c r="T1251" i="133"/>
  <c r="AF1251" i="133" s="1"/>
  <c r="AI1250" i="133"/>
  <c r="AH1250" i="133"/>
  <c r="S1250" i="133" s="1"/>
  <c r="AG1250" i="133"/>
  <c r="U1250" i="133"/>
  <c r="AC1250" i="133" s="1"/>
  <c r="T1250" i="133"/>
  <c r="AF1250" i="133" s="1"/>
  <c r="AI1249" i="133"/>
  <c r="AH1249" i="133"/>
  <c r="AG1249" i="133"/>
  <c r="U1249" i="133"/>
  <c r="AC1249" i="133" s="1"/>
  <c r="T1249" i="133"/>
  <c r="AF1249" i="133" s="1"/>
  <c r="AI1248" i="133"/>
  <c r="AH1248" i="133"/>
  <c r="AG1248" i="133"/>
  <c r="U1248" i="133"/>
  <c r="AC1248" i="133" s="1"/>
  <c r="T1248" i="133"/>
  <c r="AF1248" i="133" s="1"/>
  <c r="AI1247" i="133"/>
  <c r="AH1247" i="133"/>
  <c r="S1247" i="133" s="1"/>
  <c r="AG1247" i="133"/>
  <c r="U1247" i="133"/>
  <c r="AC1247" i="133" s="1"/>
  <c r="T1247" i="133"/>
  <c r="AF1247" i="133" s="1"/>
  <c r="AI1246" i="133"/>
  <c r="AH1246" i="133"/>
  <c r="S1246" i="133" s="1"/>
  <c r="AG1246" i="133"/>
  <c r="U1246" i="133"/>
  <c r="AC1246" i="133" s="1"/>
  <c r="T1246" i="133"/>
  <c r="AF1246" i="133" s="1"/>
  <c r="AI1245" i="133"/>
  <c r="AH1245" i="133"/>
  <c r="AG1245" i="133"/>
  <c r="U1245" i="133"/>
  <c r="AC1245" i="133" s="1"/>
  <c r="T1245" i="133"/>
  <c r="AF1245" i="133" s="1"/>
  <c r="AI1244" i="133"/>
  <c r="AH1244" i="133"/>
  <c r="AG1244" i="133"/>
  <c r="U1244" i="133"/>
  <c r="AC1244" i="133" s="1"/>
  <c r="T1244" i="133"/>
  <c r="AF1244" i="133" s="1"/>
  <c r="AI1243" i="133"/>
  <c r="AH1243" i="133"/>
  <c r="AG1243" i="133"/>
  <c r="U1243" i="133"/>
  <c r="AC1243" i="133" s="1"/>
  <c r="T1243" i="133"/>
  <c r="AF1243" i="133" s="1"/>
  <c r="AI1242" i="133"/>
  <c r="AH1242" i="133"/>
  <c r="S1242" i="133" s="1"/>
  <c r="AG1242" i="133"/>
  <c r="U1242" i="133"/>
  <c r="AC1242" i="133" s="1"/>
  <c r="T1242" i="133"/>
  <c r="AF1242" i="133" s="1"/>
  <c r="AI1241" i="133"/>
  <c r="AH1241" i="133"/>
  <c r="AG1241" i="133"/>
  <c r="U1241" i="133"/>
  <c r="AC1241" i="133" s="1"/>
  <c r="T1241" i="133"/>
  <c r="AF1241" i="133" s="1"/>
  <c r="AI1240" i="133"/>
  <c r="AH1240" i="133"/>
  <c r="S1240" i="133" s="1"/>
  <c r="AG1240" i="133"/>
  <c r="U1240" i="133"/>
  <c r="AC1240" i="133" s="1"/>
  <c r="T1240" i="133"/>
  <c r="AF1240" i="133" s="1"/>
  <c r="AI1239" i="133"/>
  <c r="AH1239" i="133"/>
  <c r="AG1239" i="133"/>
  <c r="U1239" i="133"/>
  <c r="AC1239" i="133" s="1"/>
  <c r="T1239" i="133"/>
  <c r="AF1239" i="133" s="1"/>
  <c r="AI1238" i="133"/>
  <c r="AH1238" i="133"/>
  <c r="S1238" i="133" s="1"/>
  <c r="AG1238" i="133"/>
  <c r="U1238" i="133"/>
  <c r="AC1238" i="133" s="1"/>
  <c r="T1238" i="133"/>
  <c r="AF1238" i="133" s="1"/>
  <c r="AI1237" i="133"/>
  <c r="AH1237" i="133"/>
  <c r="AG1237" i="133"/>
  <c r="U1237" i="133"/>
  <c r="AC1237" i="133" s="1"/>
  <c r="T1237" i="133"/>
  <c r="AF1237" i="133" s="1"/>
  <c r="AI1236" i="133"/>
  <c r="AH1236" i="133"/>
  <c r="AG1236" i="133"/>
  <c r="U1236" i="133"/>
  <c r="AC1236" i="133" s="1"/>
  <c r="T1236" i="133"/>
  <c r="AF1236" i="133" s="1"/>
  <c r="AI1235" i="133"/>
  <c r="AH1235" i="133"/>
  <c r="S1235" i="133" s="1"/>
  <c r="AG1235" i="133"/>
  <c r="U1235" i="133"/>
  <c r="AC1235" i="133" s="1"/>
  <c r="T1235" i="133"/>
  <c r="AF1235" i="133" s="1"/>
  <c r="AI1234" i="133"/>
  <c r="AH1234" i="133"/>
  <c r="S1234" i="133" s="1"/>
  <c r="AG1234" i="133"/>
  <c r="U1234" i="133"/>
  <c r="AC1234" i="133" s="1"/>
  <c r="T1234" i="133"/>
  <c r="AF1234" i="133" s="1"/>
  <c r="AI1233" i="133"/>
  <c r="AH1233" i="133"/>
  <c r="S1233" i="133" s="1"/>
  <c r="AG1233" i="133"/>
  <c r="U1233" i="133"/>
  <c r="AC1233" i="133" s="1"/>
  <c r="T1233" i="133"/>
  <c r="AF1233" i="133" s="1"/>
  <c r="AI1232" i="133"/>
  <c r="AH1232" i="133"/>
  <c r="S1232" i="133" s="1"/>
  <c r="AG1232" i="133"/>
  <c r="U1232" i="133"/>
  <c r="AC1232" i="133" s="1"/>
  <c r="T1232" i="133"/>
  <c r="AF1232" i="133" s="1"/>
  <c r="AI1231" i="133"/>
  <c r="AH1231" i="133"/>
  <c r="S1231" i="133" s="1"/>
  <c r="AG1231" i="133"/>
  <c r="U1231" i="133"/>
  <c r="AC1231" i="133" s="1"/>
  <c r="T1231" i="133"/>
  <c r="AF1231" i="133" s="1"/>
  <c r="AI1230" i="133"/>
  <c r="AH1230" i="133"/>
  <c r="AG1230" i="133"/>
  <c r="U1230" i="133"/>
  <c r="AC1230" i="133" s="1"/>
  <c r="T1230" i="133"/>
  <c r="AF1230" i="133" s="1"/>
  <c r="AI1229" i="133"/>
  <c r="AH1229" i="133"/>
  <c r="AG1229" i="133"/>
  <c r="U1229" i="133"/>
  <c r="AC1229" i="133" s="1"/>
  <c r="T1229" i="133"/>
  <c r="AF1229" i="133" s="1"/>
  <c r="AI1228" i="133"/>
  <c r="AH1228" i="133"/>
  <c r="S1228" i="133" s="1"/>
  <c r="AG1228" i="133"/>
  <c r="U1228" i="133"/>
  <c r="AC1228" i="133" s="1"/>
  <c r="T1228" i="133"/>
  <c r="AF1228" i="133" s="1"/>
  <c r="AI1227" i="133"/>
  <c r="AH1227" i="133"/>
  <c r="S1227" i="133" s="1"/>
  <c r="AG1227" i="133"/>
  <c r="U1227" i="133"/>
  <c r="AC1227" i="133" s="1"/>
  <c r="T1227" i="133"/>
  <c r="AF1227" i="133" s="1"/>
  <c r="AI1226" i="133"/>
  <c r="AH1226" i="133"/>
  <c r="S1226" i="133" s="1"/>
  <c r="AG1226" i="133"/>
  <c r="U1226" i="133"/>
  <c r="AC1226" i="133" s="1"/>
  <c r="T1226" i="133"/>
  <c r="AF1226" i="133" s="1"/>
  <c r="AI1225" i="133"/>
  <c r="AH1225" i="133"/>
  <c r="S1225" i="133" s="1"/>
  <c r="AG1225" i="133"/>
  <c r="U1225" i="133"/>
  <c r="AC1225" i="133" s="1"/>
  <c r="T1225" i="133"/>
  <c r="AF1225" i="133" s="1"/>
  <c r="AI1224" i="133"/>
  <c r="AH1224" i="133"/>
  <c r="AG1224" i="133"/>
  <c r="U1224" i="133"/>
  <c r="AC1224" i="133" s="1"/>
  <c r="T1224" i="133"/>
  <c r="AF1224" i="133" s="1"/>
  <c r="AI1223" i="133"/>
  <c r="AH1223" i="133"/>
  <c r="S1223" i="133" s="1"/>
  <c r="AG1223" i="133"/>
  <c r="U1223" i="133"/>
  <c r="AC1223" i="133" s="1"/>
  <c r="T1223" i="133"/>
  <c r="AF1223" i="133" s="1"/>
  <c r="AI1222" i="133"/>
  <c r="AH1222" i="133"/>
  <c r="S1222" i="133" s="1"/>
  <c r="AG1222" i="133"/>
  <c r="U1222" i="133"/>
  <c r="AC1222" i="133" s="1"/>
  <c r="T1222" i="133"/>
  <c r="AF1222" i="133" s="1"/>
  <c r="AI1221" i="133"/>
  <c r="AH1221" i="133"/>
  <c r="AG1221" i="133"/>
  <c r="U1221" i="133"/>
  <c r="AC1221" i="133" s="1"/>
  <c r="T1221" i="133"/>
  <c r="AF1221" i="133" s="1"/>
  <c r="AI1220" i="133"/>
  <c r="AH1220" i="133"/>
  <c r="AG1220" i="133"/>
  <c r="U1220" i="133"/>
  <c r="AC1220" i="133" s="1"/>
  <c r="T1220" i="133"/>
  <c r="AF1220" i="133" s="1"/>
  <c r="AI1219" i="133"/>
  <c r="AH1219" i="133"/>
  <c r="AG1219" i="133"/>
  <c r="U1219" i="133"/>
  <c r="AC1219" i="133" s="1"/>
  <c r="T1219" i="133"/>
  <c r="AF1219" i="133" s="1"/>
  <c r="AI1218" i="133"/>
  <c r="AH1218" i="133"/>
  <c r="S1218" i="133" s="1"/>
  <c r="AG1218" i="133"/>
  <c r="U1218" i="133"/>
  <c r="T1218" i="133"/>
  <c r="AF1218" i="133" s="1"/>
  <c r="AI1217" i="133"/>
  <c r="AH1217" i="133"/>
  <c r="AG1217" i="133"/>
  <c r="U1217" i="133"/>
  <c r="AC1217" i="133" s="1"/>
  <c r="T1217" i="133"/>
  <c r="AF1217" i="133" s="1"/>
  <c r="AI1216" i="133"/>
  <c r="AH1216" i="133"/>
  <c r="AG1216" i="133"/>
  <c r="U1216" i="133"/>
  <c r="AC1216" i="133" s="1"/>
  <c r="T1216" i="133"/>
  <c r="AF1216" i="133" s="1"/>
  <c r="AI1215" i="133"/>
  <c r="AH1215" i="133"/>
  <c r="AG1215" i="133"/>
  <c r="U1215" i="133"/>
  <c r="AC1215" i="133" s="1"/>
  <c r="T1215" i="133"/>
  <c r="AF1215" i="133" s="1"/>
  <c r="AI1214" i="133"/>
  <c r="AH1214" i="133"/>
  <c r="AG1214" i="133"/>
  <c r="U1214" i="133"/>
  <c r="AC1214" i="133" s="1"/>
  <c r="T1214" i="133"/>
  <c r="AF1214" i="133" s="1"/>
  <c r="AI1213" i="133"/>
  <c r="AH1213" i="133"/>
  <c r="AG1213" i="133"/>
  <c r="U1213" i="133"/>
  <c r="AC1213" i="133" s="1"/>
  <c r="T1213" i="133"/>
  <c r="AF1213" i="133" s="1"/>
  <c r="AI1212" i="133"/>
  <c r="AH1212" i="133"/>
  <c r="AG1212" i="133"/>
  <c r="U1212" i="133"/>
  <c r="AC1212" i="133" s="1"/>
  <c r="T1212" i="133"/>
  <c r="AF1212" i="133" s="1"/>
  <c r="AI1211" i="133"/>
  <c r="AH1211" i="133"/>
  <c r="AG1211" i="133"/>
  <c r="U1211" i="133"/>
  <c r="AC1211" i="133" s="1"/>
  <c r="T1211" i="133"/>
  <c r="AF1211" i="133" s="1"/>
  <c r="AI1210" i="133"/>
  <c r="AH1210" i="133"/>
  <c r="AG1210" i="133"/>
  <c r="U1210" i="133"/>
  <c r="AC1210" i="133" s="1"/>
  <c r="T1210" i="133"/>
  <c r="AF1210" i="133" s="1"/>
  <c r="AI1209" i="133"/>
  <c r="AH1209" i="133"/>
  <c r="AG1209" i="133"/>
  <c r="U1209" i="133"/>
  <c r="AC1209" i="133" s="1"/>
  <c r="T1209" i="133"/>
  <c r="AF1209" i="133" s="1"/>
  <c r="AI1208" i="133"/>
  <c r="AH1208" i="133"/>
  <c r="AG1208" i="133"/>
  <c r="U1208" i="133"/>
  <c r="AC1208" i="133" s="1"/>
  <c r="T1208" i="133"/>
  <c r="AF1208" i="133" s="1"/>
  <c r="AI1207" i="133"/>
  <c r="AH1207" i="133"/>
  <c r="S1207" i="133" s="1"/>
  <c r="AG1207" i="133"/>
  <c r="U1207" i="133"/>
  <c r="AC1207" i="133" s="1"/>
  <c r="T1207" i="133"/>
  <c r="AF1207" i="133" s="1"/>
  <c r="AI1206" i="133"/>
  <c r="AH1206" i="133"/>
  <c r="AG1206" i="133"/>
  <c r="U1206" i="133"/>
  <c r="AC1206" i="133" s="1"/>
  <c r="T1206" i="133"/>
  <c r="AF1206" i="133" s="1"/>
  <c r="AI1205" i="133"/>
  <c r="AH1205" i="133"/>
  <c r="AG1205" i="133"/>
  <c r="U1205" i="133"/>
  <c r="AC1205" i="133" s="1"/>
  <c r="T1205" i="133"/>
  <c r="AF1205" i="133" s="1"/>
  <c r="AI1204" i="133"/>
  <c r="AH1204" i="133"/>
  <c r="S1204" i="133" s="1"/>
  <c r="AG1204" i="133"/>
  <c r="U1204" i="133"/>
  <c r="AC1204" i="133" s="1"/>
  <c r="T1204" i="133"/>
  <c r="AF1204" i="133" s="1"/>
  <c r="AI1203" i="133"/>
  <c r="AH1203" i="133"/>
  <c r="S1203" i="133" s="1"/>
  <c r="AG1203" i="133"/>
  <c r="U1203" i="133"/>
  <c r="AC1203" i="133" s="1"/>
  <c r="T1203" i="133"/>
  <c r="AF1203" i="133" s="1"/>
  <c r="AI1202" i="133"/>
  <c r="AH1202" i="133"/>
  <c r="AG1202" i="133"/>
  <c r="U1202" i="133"/>
  <c r="AC1202" i="133" s="1"/>
  <c r="T1202" i="133"/>
  <c r="AF1202" i="133" s="1"/>
  <c r="AI1201" i="133"/>
  <c r="AH1201" i="133"/>
  <c r="AG1201" i="133"/>
  <c r="U1201" i="133"/>
  <c r="AC1201" i="133" s="1"/>
  <c r="T1201" i="133"/>
  <c r="AF1201" i="133" s="1"/>
  <c r="AI1200" i="133"/>
  <c r="AH1200" i="133"/>
  <c r="AG1200" i="133"/>
  <c r="U1200" i="133"/>
  <c r="AC1200" i="133" s="1"/>
  <c r="T1200" i="133"/>
  <c r="AF1200" i="133" s="1"/>
  <c r="AI1199" i="133"/>
  <c r="AH1199" i="133"/>
  <c r="AG1199" i="133"/>
  <c r="U1199" i="133"/>
  <c r="AC1199" i="133" s="1"/>
  <c r="T1199" i="133"/>
  <c r="AF1199" i="133" s="1"/>
  <c r="AI1198" i="133"/>
  <c r="AH1198" i="133"/>
  <c r="AG1198" i="133"/>
  <c r="U1198" i="133"/>
  <c r="AC1198" i="133" s="1"/>
  <c r="T1198" i="133"/>
  <c r="AF1198" i="133" s="1"/>
  <c r="AI1197" i="133"/>
  <c r="AH1197" i="133"/>
  <c r="AG1197" i="133"/>
  <c r="U1197" i="133"/>
  <c r="AC1197" i="133" s="1"/>
  <c r="T1197" i="133"/>
  <c r="AF1197" i="133" s="1"/>
  <c r="AI1196" i="133"/>
  <c r="AH1196" i="133"/>
  <c r="AG1196" i="133"/>
  <c r="U1196" i="133"/>
  <c r="AC1196" i="133" s="1"/>
  <c r="T1196" i="133"/>
  <c r="AF1196" i="133" s="1"/>
  <c r="AI1195" i="133"/>
  <c r="AH1195" i="133"/>
  <c r="AG1195" i="133"/>
  <c r="U1195" i="133"/>
  <c r="AC1195" i="133" s="1"/>
  <c r="T1195" i="133"/>
  <c r="AF1195" i="133" s="1"/>
  <c r="AI1194" i="133"/>
  <c r="AH1194" i="133"/>
  <c r="AG1194" i="133"/>
  <c r="U1194" i="133"/>
  <c r="AC1194" i="133" s="1"/>
  <c r="T1194" i="133"/>
  <c r="AF1194" i="133" s="1"/>
  <c r="AI1193" i="133"/>
  <c r="AH1193" i="133"/>
  <c r="AG1193" i="133"/>
  <c r="U1193" i="133"/>
  <c r="AC1193" i="133" s="1"/>
  <c r="T1193" i="133"/>
  <c r="AF1193" i="133" s="1"/>
  <c r="AI1192" i="133"/>
  <c r="AH1192" i="133"/>
  <c r="AG1192" i="133"/>
  <c r="U1192" i="133"/>
  <c r="AC1192" i="133" s="1"/>
  <c r="T1192" i="133"/>
  <c r="AF1192" i="133" s="1"/>
  <c r="AI1191" i="133"/>
  <c r="AH1191" i="133"/>
  <c r="AG1191" i="133"/>
  <c r="U1191" i="133"/>
  <c r="AC1191" i="133" s="1"/>
  <c r="T1191" i="133"/>
  <c r="AF1191" i="133" s="1"/>
  <c r="AI1190" i="133"/>
  <c r="AH1190" i="133"/>
  <c r="AG1190" i="133"/>
  <c r="U1190" i="133"/>
  <c r="AC1190" i="133" s="1"/>
  <c r="T1190" i="133"/>
  <c r="AF1190" i="133" s="1"/>
  <c r="AI1189" i="133"/>
  <c r="AH1189" i="133"/>
  <c r="AG1189" i="133"/>
  <c r="U1189" i="133"/>
  <c r="AC1189" i="133" s="1"/>
  <c r="T1189" i="133"/>
  <c r="AF1189" i="133" s="1"/>
  <c r="AI1188" i="133"/>
  <c r="AH1188" i="133"/>
  <c r="AG1188" i="133"/>
  <c r="U1188" i="133"/>
  <c r="AC1188" i="133" s="1"/>
  <c r="T1188" i="133"/>
  <c r="AF1188" i="133" s="1"/>
  <c r="AI1187" i="133"/>
  <c r="AH1187" i="133"/>
  <c r="S1187" i="133" s="1"/>
  <c r="AG1187" i="133"/>
  <c r="U1187" i="133"/>
  <c r="AC1187" i="133" s="1"/>
  <c r="T1187" i="133"/>
  <c r="AF1187" i="133" s="1"/>
  <c r="AI1186" i="133"/>
  <c r="AH1186" i="133"/>
  <c r="S1186" i="133" s="1"/>
  <c r="AG1186" i="133"/>
  <c r="U1186" i="133"/>
  <c r="AC1186" i="133" s="1"/>
  <c r="T1186" i="133"/>
  <c r="AF1186" i="133" s="1"/>
  <c r="AI1185" i="133"/>
  <c r="AH1185" i="133"/>
  <c r="AG1185" i="133"/>
  <c r="U1185" i="133"/>
  <c r="AC1185" i="133" s="1"/>
  <c r="T1185" i="133"/>
  <c r="AF1185" i="133" s="1"/>
  <c r="AI1184" i="133"/>
  <c r="AH1184" i="133"/>
  <c r="AG1184" i="133"/>
  <c r="U1184" i="133"/>
  <c r="AC1184" i="133" s="1"/>
  <c r="T1184" i="133"/>
  <c r="AF1184" i="133" s="1"/>
  <c r="AI1183" i="133"/>
  <c r="AH1183" i="133"/>
  <c r="S1183" i="133" s="1"/>
  <c r="AG1183" i="133"/>
  <c r="U1183" i="133"/>
  <c r="AC1183" i="133" s="1"/>
  <c r="T1183" i="133"/>
  <c r="AF1183" i="133" s="1"/>
  <c r="AI1182" i="133"/>
  <c r="AH1182" i="133"/>
  <c r="S1182" i="133" s="1"/>
  <c r="AG1182" i="133"/>
  <c r="U1182" i="133"/>
  <c r="AC1182" i="133" s="1"/>
  <c r="T1182" i="133"/>
  <c r="AF1182" i="133" s="1"/>
  <c r="AI1181" i="133"/>
  <c r="AH1181" i="133"/>
  <c r="S1181" i="133" s="1"/>
  <c r="AG1181" i="133"/>
  <c r="U1181" i="133"/>
  <c r="AC1181" i="133" s="1"/>
  <c r="T1181" i="133"/>
  <c r="AF1181" i="133" s="1"/>
  <c r="AI1180" i="133"/>
  <c r="AH1180" i="133"/>
  <c r="S1180" i="133" s="1"/>
  <c r="AG1180" i="133"/>
  <c r="U1180" i="133"/>
  <c r="AC1180" i="133" s="1"/>
  <c r="T1180" i="133"/>
  <c r="AF1180" i="133" s="1"/>
  <c r="AI1179" i="133"/>
  <c r="AH1179" i="133"/>
  <c r="AG1179" i="133"/>
  <c r="U1179" i="133"/>
  <c r="AC1179" i="133" s="1"/>
  <c r="T1179" i="133"/>
  <c r="AF1179" i="133" s="1"/>
  <c r="AI1178" i="133"/>
  <c r="AH1178" i="133"/>
  <c r="S1178" i="133" s="1"/>
  <c r="AG1178" i="133"/>
  <c r="U1178" i="133"/>
  <c r="AC1178" i="133" s="1"/>
  <c r="T1178" i="133"/>
  <c r="AF1178" i="133" s="1"/>
  <c r="AI1177" i="133"/>
  <c r="AH1177" i="133"/>
  <c r="AG1177" i="133"/>
  <c r="U1177" i="133"/>
  <c r="AC1177" i="133" s="1"/>
  <c r="T1177" i="133"/>
  <c r="AF1177" i="133" s="1"/>
  <c r="AI1176" i="133"/>
  <c r="AH1176" i="133"/>
  <c r="S1176" i="133" s="1"/>
  <c r="AG1176" i="133"/>
  <c r="U1176" i="133"/>
  <c r="AC1176" i="133" s="1"/>
  <c r="T1176" i="133"/>
  <c r="AF1176" i="133" s="1"/>
  <c r="AI1175" i="133"/>
  <c r="AH1175" i="133"/>
  <c r="S1175" i="133" s="1"/>
  <c r="AG1175" i="133"/>
  <c r="U1175" i="133"/>
  <c r="AC1175" i="133" s="1"/>
  <c r="T1175" i="133"/>
  <c r="AF1175" i="133" s="1"/>
  <c r="AI1174" i="133"/>
  <c r="AH1174" i="133"/>
  <c r="S1174" i="133" s="1"/>
  <c r="AG1174" i="133"/>
  <c r="U1174" i="133"/>
  <c r="AC1174" i="133" s="1"/>
  <c r="T1174" i="133"/>
  <c r="AF1174" i="133" s="1"/>
  <c r="AI1173" i="133"/>
  <c r="AH1173" i="133"/>
  <c r="S1173" i="133" s="1"/>
  <c r="AG1173" i="133"/>
  <c r="U1173" i="133"/>
  <c r="AC1173" i="133" s="1"/>
  <c r="T1173" i="133"/>
  <c r="AF1173" i="133" s="1"/>
  <c r="AI1172" i="133"/>
  <c r="AH1172" i="133"/>
  <c r="AG1172" i="133"/>
  <c r="U1172" i="133"/>
  <c r="AC1172" i="133" s="1"/>
  <c r="T1172" i="133"/>
  <c r="AF1172" i="133" s="1"/>
  <c r="AI1171" i="133"/>
  <c r="AH1171" i="133"/>
  <c r="AG1171" i="133"/>
  <c r="U1171" i="133"/>
  <c r="AC1171" i="133" s="1"/>
  <c r="T1171" i="133"/>
  <c r="AF1171" i="133" s="1"/>
  <c r="AI1170" i="133"/>
  <c r="AH1170" i="133"/>
  <c r="AG1170" i="133"/>
  <c r="U1170" i="133"/>
  <c r="AC1170" i="133" s="1"/>
  <c r="T1170" i="133"/>
  <c r="AF1170" i="133" s="1"/>
  <c r="AI1169" i="133"/>
  <c r="AH1169" i="133"/>
  <c r="S1169" i="133" s="1"/>
  <c r="AG1169" i="133"/>
  <c r="U1169" i="133"/>
  <c r="AC1169" i="133" s="1"/>
  <c r="T1169" i="133"/>
  <c r="AF1169" i="133" s="1"/>
  <c r="AI1168" i="133"/>
  <c r="AH1168" i="133"/>
  <c r="AG1168" i="133"/>
  <c r="U1168" i="133"/>
  <c r="AC1168" i="133" s="1"/>
  <c r="T1168" i="133"/>
  <c r="AF1168" i="133" s="1"/>
  <c r="AI1167" i="133"/>
  <c r="AH1167" i="133"/>
  <c r="S1167" i="133" s="1"/>
  <c r="AG1167" i="133"/>
  <c r="U1167" i="133"/>
  <c r="AC1167" i="133" s="1"/>
  <c r="T1167" i="133"/>
  <c r="AF1167" i="133" s="1"/>
  <c r="AI1166" i="133"/>
  <c r="AH1166" i="133"/>
  <c r="AG1166" i="133"/>
  <c r="U1166" i="133"/>
  <c r="AC1166" i="133" s="1"/>
  <c r="T1166" i="133"/>
  <c r="AF1166" i="133" s="1"/>
  <c r="AI1165" i="133"/>
  <c r="AH1165" i="133"/>
  <c r="AG1165" i="133"/>
  <c r="U1165" i="133"/>
  <c r="AC1165" i="133" s="1"/>
  <c r="T1165" i="133"/>
  <c r="AF1165" i="133" s="1"/>
  <c r="AI1164" i="133"/>
  <c r="AH1164" i="133"/>
  <c r="AG1164" i="133"/>
  <c r="U1164" i="133"/>
  <c r="T1164" i="133"/>
  <c r="AF1164" i="133" s="1"/>
  <c r="AI1163" i="133"/>
  <c r="AH1163" i="133"/>
  <c r="AG1163" i="133"/>
  <c r="U1163" i="133"/>
  <c r="AC1163" i="133" s="1"/>
  <c r="T1163" i="133"/>
  <c r="AF1163" i="133" s="1"/>
  <c r="AI1162" i="133"/>
  <c r="AH1162" i="133"/>
  <c r="AG1162" i="133"/>
  <c r="U1162" i="133"/>
  <c r="AC1162" i="133" s="1"/>
  <c r="T1162" i="133"/>
  <c r="AF1162" i="133" s="1"/>
  <c r="AI1161" i="133"/>
  <c r="AH1161" i="133"/>
  <c r="AG1161" i="133"/>
  <c r="U1161" i="133"/>
  <c r="AC1161" i="133" s="1"/>
  <c r="T1161" i="133"/>
  <c r="AF1161" i="133" s="1"/>
  <c r="AI1160" i="133"/>
  <c r="AH1160" i="133"/>
  <c r="AG1160" i="133"/>
  <c r="U1160" i="133"/>
  <c r="AC1160" i="133" s="1"/>
  <c r="T1160" i="133"/>
  <c r="AF1160" i="133" s="1"/>
  <c r="AI1159" i="133"/>
  <c r="AH1159" i="133"/>
  <c r="AG1159" i="133"/>
  <c r="U1159" i="133"/>
  <c r="AC1159" i="133" s="1"/>
  <c r="T1159" i="133"/>
  <c r="AF1159" i="133" s="1"/>
  <c r="AI1158" i="133"/>
  <c r="AH1158" i="133"/>
  <c r="S1158" i="133" s="1"/>
  <c r="AG1158" i="133"/>
  <c r="U1158" i="133"/>
  <c r="AC1158" i="133" s="1"/>
  <c r="T1158" i="133"/>
  <c r="AF1158" i="133" s="1"/>
  <c r="AI1157" i="133"/>
  <c r="AH1157" i="133"/>
  <c r="S1157" i="133" s="1"/>
  <c r="AG1157" i="133"/>
  <c r="U1157" i="133"/>
  <c r="AC1157" i="133" s="1"/>
  <c r="T1157" i="133"/>
  <c r="AF1157" i="133" s="1"/>
  <c r="AI1156" i="133"/>
  <c r="AH1156" i="133"/>
  <c r="AG1156" i="133"/>
  <c r="U1156" i="133"/>
  <c r="AC1156" i="133" s="1"/>
  <c r="T1156" i="133"/>
  <c r="AF1156" i="133" s="1"/>
  <c r="AI1155" i="133"/>
  <c r="AH1155" i="133"/>
  <c r="S1155" i="133" s="1"/>
  <c r="AG1155" i="133"/>
  <c r="U1155" i="133"/>
  <c r="T1155" i="133"/>
  <c r="AF1155" i="133" s="1"/>
  <c r="AI1154" i="133"/>
  <c r="AH1154" i="133"/>
  <c r="S1154" i="133" s="1"/>
  <c r="AG1154" i="133"/>
  <c r="U1154" i="133"/>
  <c r="AC1154" i="133" s="1"/>
  <c r="T1154" i="133"/>
  <c r="AF1154" i="133" s="1"/>
  <c r="AI1153" i="133"/>
  <c r="AH1153" i="133"/>
  <c r="S1153" i="133" s="1"/>
  <c r="AG1153" i="133"/>
  <c r="U1153" i="133"/>
  <c r="AC1153" i="133" s="1"/>
  <c r="T1153" i="133"/>
  <c r="AF1153" i="133" s="1"/>
  <c r="AI1152" i="133"/>
  <c r="AH1152" i="133"/>
  <c r="S1152" i="133" s="1"/>
  <c r="AG1152" i="133"/>
  <c r="U1152" i="133"/>
  <c r="AC1152" i="133" s="1"/>
  <c r="T1152" i="133"/>
  <c r="AF1152" i="133" s="1"/>
  <c r="AI1151" i="133"/>
  <c r="AH1151" i="133"/>
  <c r="S1151" i="133" s="1"/>
  <c r="AG1151" i="133"/>
  <c r="U1151" i="133"/>
  <c r="AC1151" i="133" s="1"/>
  <c r="T1151" i="133"/>
  <c r="AF1151" i="133" s="1"/>
  <c r="AI1150" i="133"/>
  <c r="AH1150" i="133"/>
  <c r="S1150" i="133" s="1"/>
  <c r="AG1150" i="133"/>
  <c r="U1150" i="133"/>
  <c r="AC1150" i="133" s="1"/>
  <c r="T1150" i="133"/>
  <c r="AF1150" i="133" s="1"/>
  <c r="AI1149" i="133"/>
  <c r="AH1149" i="133"/>
  <c r="S1149" i="133" s="1"/>
  <c r="AG1149" i="133"/>
  <c r="U1149" i="133"/>
  <c r="AC1149" i="133" s="1"/>
  <c r="T1149" i="133"/>
  <c r="AF1149" i="133" s="1"/>
  <c r="AI1148" i="133"/>
  <c r="AH1148" i="133"/>
  <c r="AG1148" i="133"/>
  <c r="U1148" i="133"/>
  <c r="AC1148" i="133" s="1"/>
  <c r="T1148" i="133"/>
  <c r="AF1148" i="133" s="1"/>
  <c r="AI1147" i="133"/>
  <c r="AH1147" i="133"/>
  <c r="S1147" i="133" s="1"/>
  <c r="AG1147" i="133"/>
  <c r="U1147" i="133"/>
  <c r="AC1147" i="133" s="1"/>
  <c r="T1147" i="133"/>
  <c r="AF1147" i="133" s="1"/>
  <c r="AI1146" i="133"/>
  <c r="AH1146" i="133"/>
  <c r="S1146" i="133" s="1"/>
  <c r="AG1146" i="133"/>
  <c r="U1146" i="133"/>
  <c r="AC1146" i="133" s="1"/>
  <c r="T1146" i="133"/>
  <c r="AF1146" i="133" s="1"/>
  <c r="AI1145" i="133"/>
  <c r="AH1145" i="133"/>
  <c r="S1145" i="133" s="1"/>
  <c r="AG1145" i="133"/>
  <c r="U1145" i="133"/>
  <c r="AC1145" i="133" s="1"/>
  <c r="T1145" i="133"/>
  <c r="AF1145" i="133" s="1"/>
  <c r="AI1144" i="133"/>
  <c r="AH1144" i="133"/>
  <c r="S1144" i="133" s="1"/>
  <c r="AG1144" i="133"/>
  <c r="U1144" i="133"/>
  <c r="AC1144" i="133" s="1"/>
  <c r="T1144" i="133"/>
  <c r="AF1144" i="133" s="1"/>
  <c r="AI1143" i="133"/>
  <c r="AH1143" i="133"/>
  <c r="S1143" i="133" s="1"/>
  <c r="AG1143" i="133"/>
  <c r="U1143" i="133"/>
  <c r="AC1143" i="133" s="1"/>
  <c r="T1143" i="133"/>
  <c r="AF1143" i="133" s="1"/>
  <c r="AI1142" i="133"/>
  <c r="AH1142" i="133"/>
  <c r="AG1142" i="133"/>
  <c r="U1142" i="133"/>
  <c r="AC1142" i="133" s="1"/>
  <c r="T1142" i="133"/>
  <c r="AF1142" i="133" s="1"/>
  <c r="AI1141" i="133"/>
  <c r="AH1141" i="133"/>
  <c r="S1141" i="133" s="1"/>
  <c r="AG1141" i="133"/>
  <c r="U1141" i="133"/>
  <c r="AC1141" i="133" s="1"/>
  <c r="T1141" i="133"/>
  <c r="AF1141" i="133" s="1"/>
  <c r="AI1140" i="133"/>
  <c r="AH1140" i="133"/>
  <c r="S1140" i="133" s="1"/>
  <c r="AG1140" i="133"/>
  <c r="U1140" i="133"/>
  <c r="AC1140" i="133" s="1"/>
  <c r="T1140" i="133"/>
  <c r="AF1140" i="133" s="1"/>
  <c r="AI1139" i="133"/>
  <c r="AH1139" i="133"/>
  <c r="S1139" i="133" s="1"/>
  <c r="AG1139" i="133"/>
  <c r="U1139" i="133"/>
  <c r="AC1139" i="133" s="1"/>
  <c r="T1139" i="133"/>
  <c r="AF1139" i="133" s="1"/>
  <c r="AI1138" i="133"/>
  <c r="AH1138" i="133"/>
  <c r="S1138" i="133" s="1"/>
  <c r="AG1138" i="133"/>
  <c r="U1138" i="133"/>
  <c r="AC1138" i="133" s="1"/>
  <c r="T1138" i="133"/>
  <c r="AF1138" i="133" s="1"/>
  <c r="AI1137" i="133"/>
  <c r="AH1137" i="133"/>
  <c r="AG1137" i="133"/>
  <c r="U1137" i="133"/>
  <c r="AC1137" i="133" s="1"/>
  <c r="T1137" i="133"/>
  <c r="AF1137" i="133" s="1"/>
  <c r="AI1136" i="133"/>
  <c r="AH1136" i="133"/>
  <c r="S1136" i="133" s="1"/>
  <c r="AG1136" i="133"/>
  <c r="U1136" i="133"/>
  <c r="AC1136" i="133" s="1"/>
  <c r="T1136" i="133"/>
  <c r="AF1136" i="133" s="1"/>
  <c r="AI1135" i="133"/>
  <c r="AH1135" i="133"/>
  <c r="S1135" i="133" s="1"/>
  <c r="AG1135" i="133"/>
  <c r="U1135" i="133"/>
  <c r="AC1135" i="133" s="1"/>
  <c r="T1135" i="133"/>
  <c r="AF1135" i="133" s="1"/>
  <c r="AI1134" i="133"/>
  <c r="AH1134" i="133"/>
  <c r="S1134" i="133" s="1"/>
  <c r="AG1134" i="133"/>
  <c r="U1134" i="133"/>
  <c r="AC1134" i="133" s="1"/>
  <c r="T1134" i="133"/>
  <c r="AF1134" i="133" s="1"/>
  <c r="AI1133" i="133"/>
  <c r="AH1133" i="133"/>
  <c r="S1133" i="133" s="1"/>
  <c r="AG1133" i="133"/>
  <c r="U1133" i="133"/>
  <c r="AC1133" i="133" s="1"/>
  <c r="T1133" i="133"/>
  <c r="AF1133" i="133" s="1"/>
  <c r="AI1132" i="133"/>
  <c r="AH1132" i="133"/>
  <c r="S1132" i="133" s="1"/>
  <c r="AG1132" i="133"/>
  <c r="U1132" i="133"/>
  <c r="AC1132" i="133" s="1"/>
  <c r="T1132" i="133"/>
  <c r="AF1132" i="133" s="1"/>
  <c r="AI1131" i="133"/>
  <c r="AH1131" i="133"/>
  <c r="S1131" i="133" s="1"/>
  <c r="AG1131" i="133"/>
  <c r="U1131" i="133"/>
  <c r="AC1131" i="133" s="1"/>
  <c r="T1131" i="133"/>
  <c r="AF1131" i="133" s="1"/>
  <c r="AI1130" i="133"/>
  <c r="AH1130" i="133"/>
  <c r="AG1130" i="133"/>
  <c r="U1130" i="133"/>
  <c r="AC1130" i="133" s="1"/>
  <c r="T1130" i="133"/>
  <c r="AF1130" i="133" s="1"/>
  <c r="AI1129" i="133"/>
  <c r="AH1129" i="133"/>
  <c r="AG1129" i="133"/>
  <c r="U1129" i="133"/>
  <c r="AC1129" i="133" s="1"/>
  <c r="T1129" i="133"/>
  <c r="AF1129" i="133" s="1"/>
  <c r="AI1128" i="133"/>
  <c r="AH1128" i="133"/>
  <c r="S1128" i="133" s="1"/>
  <c r="AG1128" i="133"/>
  <c r="U1128" i="133"/>
  <c r="AC1128" i="133" s="1"/>
  <c r="T1128" i="133"/>
  <c r="AF1128" i="133" s="1"/>
  <c r="AI1127" i="133"/>
  <c r="AH1127" i="133"/>
  <c r="S1127" i="133" s="1"/>
  <c r="AG1127" i="133"/>
  <c r="U1127" i="133"/>
  <c r="AC1127" i="133" s="1"/>
  <c r="T1127" i="133"/>
  <c r="AF1127" i="133" s="1"/>
  <c r="AI1126" i="133"/>
  <c r="AH1126" i="133"/>
  <c r="S1126" i="133" s="1"/>
  <c r="AG1126" i="133"/>
  <c r="U1126" i="133"/>
  <c r="AC1126" i="133" s="1"/>
  <c r="T1126" i="133"/>
  <c r="AF1126" i="133" s="1"/>
  <c r="AI1125" i="133"/>
  <c r="AH1125" i="133"/>
  <c r="AG1125" i="133"/>
  <c r="U1125" i="133"/>
  <c r="AC1125" i="133" s="1"/>
  <c r="T1125" i="133"/>
  <c r="AF1125" i="133" s="1"/>
  <c r="AI1124" i="133"/>
  <c r="AH1124" i="133"/>
  <c r="AG1124" i="133"/>
  <c r="U1124" i="133"/>
  <c r="AC1124" i="133" s="1"/>
  <c r="T1124" i="133"/>
  <c r="AF1124" i="133" s="1"/>
  <c r="AI1123" i="133"/>
  <c r="AH1123" i="133"/>
  <c r="AG1123" i="133"/>
  <c r="U1123" i="133"/>
  <c r="AC1123" i="133" s="1"/>
  <c r="T1123" i="133"/>
  <c r="AF1123" i="133" s="1"/>
  <c r="AI1122" i="133"/>
  <c r="AH1122" i="133"/>
  <c r="S1122" i="133" s="1"/>
  <c r="AG1122" i="133"/>
  <c r="U1122" i="133"/>
  <c r="AC1122" i="133" s="1"/>
  <c r="T1122" i="133"/>
  <c r="AF1122" i="133" s="1"/>
  <c r="AI1121" i="133"/>
  <c r="AH1121" i="133"/>
  <c r="AG1121" i="133"/>
  <c r="U1121" i="133"/>
  <c r="AC1121" i="133" s="1"/>
  <c r="T1121" i="133"/>
  <c r="AF1121" i="133" s="1"/>
  <c r="AI1120" i="133"/>
  <c r="AH1120" i="133"/>
  <c r="S1120" i="133" s="1"/>
  <c r="AG1120" i="133"/>
  <c r="U1120" i="133"/>
  <c r="AC1120" i="133" s="1"/>
  <c r="T1120" i="133"/>
  <c r="AF1120" i="133" s="1"/>
  <c r="AI1119" i="133"/>
  <c r="AH1119" i="133"/>
  <c r="AG1119" i="133"/>
  <c r="U1119" i="133"/>
  <c r="AC1119" i="133" s="1"/>
  <c r="T1119" i="133"/>
  <c r="AF1119" i="133" s="1"/>
  <c r="AI1118" i="133"/>
  <c r="AH1118" i="133"/>
  <c r="S1118" i="133" s="1"/>
  <c r="AG1118" i="133"/>
  <c r="U1118" i="133"/>
  <c r="AC1118" i="133" s="1"/>
  <c r="T1118" i="133"/>
  <c r="AF1118" i="133" s="1"/>
  <c r="AI1117" i="133"/>
  <c r="AH1117" i="133"/>
  <c r="AG1117" i="133"/>
  <c r="U1117" i="133"/>
  <c r="AC1117" i="133" s="1"/>
  <c r="T1117" i="133"/>
  <c r="AF1117" i="133" s="1"/>
  <c r="AI1116" i="133"/>
  <c r="AH1116" i="133"/>
  <c r="S1116" i="133" s="1"/>
  <c r="AG1116" i="133"/>
  <c r="U1116" i="133"/>
  <c r="AC1116" i="133" s="1"/>
  <c r="T1116" i="133"/>
  <c r="AF1116" i="133" s="1"/>
  <c r="AI1115" i="133"/>
  <c r="AH1115" i="133"/>
  <c r="AG1115" i="133"/>
  <c r="U1115" i="133"/>
  <c r="AC1115" i="133" s="1"/>
  <c r="T1115" i="133"/>
  <c r="AF1115" i="133" s="1"/>
  <c r="AI1114" i="133"/>
  <c r="AH1114" i="133"/>
  <c r="AG1114" i="133"/>
  <c r="U1114" i="133"/>
  <c r="AC1114" i="133" s="1"/>
  <c r="T1114" i="133"/>
  <c r="AF1114" i="133" s="1"/>
  <c r="AI1113" i="133"/>
  <c r="AH1113" i="133"/>
  <c r="AG1113" i="133"/>
  <c r="U1113" i="133"/>
  <c r="AC1113" i="133" s="1"/>
  <c r="T1113" i="133"/>
  <c r="AF1113" i="133" s="1"/>
  <c r="AI1112" i="133"/>
  <c r="AH1112" i="133"/>
  <c r="AG1112" i="133"/>
  <c r="U1112" i="133"/>
  <c r="AC1112" i="133" s="1"/>
  <c r="T1112" i="133"/>
  <c r="AF1112" i="133" s="1"/>
  <c r="AI1111" i="133"/>
  <c r="AH1111" i="133"/>
  <c r="AG1111" i="133"/>
  <c r="U1111" i="133"/>
  <c r="AC1111" i="133" s="1"/>
  <c r="T1111" i="133"/>
  <c r="AF1111" i="133" s="1"/>
  <c r="AI1110" i="133"/>
  <c r="AH1110" i="133"/>
  <c r="AG1110" i="133"/>
  <c r="U1110" i="133"/>
  <c r="AC1110" i="133" s="1"/>
  <c r="T1110" i="133"/>
  <c r="AF1110" i="133" s="1"/>
  <c r="AI1109" i="133"/>
  <c r="AH1109" i="133"/>
  <c r="AG1109" i="133"/>
  <c r="U1109" i="133"/>
  <c r="AC1109" i="133" s="1"/>
  <c r="T1109" i="133"/>
  <c r="AF1109" i="133" s="1"/>
  <c r="AI1108" i="133"/>
  <c r="AH1108" i="133"/>
  <c r="AG1108" i="133"/>
  <c r="U1108" i="133"/>
  <c r="AC1108" i="133" s="1"/>
  <c r="T1108" i="133"/>
  <c r="AF1108" i="133" s="1"/>
  <c r="AI1107" i="133"/>
  <c r="AH1107" i="133"/>
  <c r="AG1107" i="133"/>
  <c r="U1107" i="133"/>
  <c r="AC1107" i="133" s="1"/>
  <c r="T1107" i="133"/>
  <c r="AF1107" i="133" s="1"/>
  <c r="AI1106" i="133"/>
  <c r="AH1106" i="133"/>
  <c r="AG1106" i="133"/>
  <c r="U1106" i="133"/>
  <c r="AC1106" i="133" s="1"/>
  <c r="T1106" i="133"/>
  <c r="AF1106" i="133" s="1"/>
  <c r="AI1105" i="133"/>
  <c r="AH1105" i="133"/>
  <c r="S1105" i="133" s="1"/>
  <c r="AG1105" i="133"/>
  <c r="U1105" i="133"/>
  <c r="AC1105" i="133" s="1"/>
  <c r="T1105" i="133"/>
  <c r="AF1105" i="133" s="1"/>
  <c r="AI1104" i="133"/>
  <c r="AH1104" i="133"/>
  <c r="S1104" i="133" s="1"/>
  <c r="AG1104" i="133"/>
  <c r="U1104" i="133"/>
  <c r="AC1104" i="133" s="1"/>
  <c r="T1104" i="133"/>
  <c r="AF1104" i="133" s="1"/>
  <c r="AI1103" i="133"/>
  <c r="AH1103" i="133"/>
  <c r="AG1103" i="133"/>
  <c r="U1103" i="133"/>
  <c r="AC1103" i="133" s="1"/>
  <c r="T1103" i="133"/>
  <c r="AF1103" i="133" s="1"/>
  <c r="AI1102" i="133"/>
  <c r="AH1102" i="133"/>
  <c r="S1102" i="133" s="1"/>
  <c r="AG1102" i="133"/>
  <c r="U1102" i="133"/>
  <c r="AC1102" i="133" s="1"/>
  <c r="T1102" i="133"/>
  <c r="AF1102" i="133" s="1"/>
  <c r="AI1101" i="133"/>
  <c r="AH1101" i="133"/>
  <c r="AG1101" i="133"/>
  <c r="U1101" i="133"/>
  <c r="AC1101" i="133" s="1"/>
  <c r="T1101" i="133"/>
  <c r="AF1101" i="133" s="1"/>
  <c r="AI1100" i="133"/>
  <c r="AH1100" i="133"/>
  <c r="AG1100" i="133"/>
  <c r="U1100" i="133"/>
  <c r="AC1100" i="133" s="1"/>
  <c r="T1100" i="133"/>
  <c r="AF1100" i="133" s="1"/>
  <c r="AI1099" i="133"/>
  <c r="AH1099" i="133"/>
  <c r="AG1099" i="133"/>
  <c r="U1099" i="133"/>
  <c r="AC1099" i="133" s="1"/>
  <c r="T1099" i="133"/>
  <c r="AF1099" i="133" s="1"/>
  <c r="AI1098" i="133"/>
  <c r="AH1098" i="133"/>
  <c r="AG1098" i="133"/>
  <c r="U1098" i="133"/>
  <c r="AC1098" i="133" s="1"/>
  <c r="T1098" i="133"/>
  <c r="AF1098" i="133" s="1"/>
  <c r="AI1097" i="133"/>
  <c r="AH1097" i="133"/>
  <c r="AG1097" i="133"/>
  <c r="U1097" i="133"/>
  <c r="AC1097" i="133" s="1"/>
  <c r="T1097" i="133"/>
  <c r="AF1097" i="133" s="1"/>
  <c r="AI1096" i="133"/>
  <c r="AH1096" i="133"/>
  <c r="S1096" i="133" s="1"/>
  <c r="AG1096" i="133"/>
  <c r="U1096" i="133"/>
  <c r="AC1096" i="133" s="1"/>
  <c r="T1096" i="133"/>
  <c r="AF1096" i="133" s="1"/>
  <c r="AI1095" i="133"/>
  <c r="AH1095" i="133"/>
  <c r="S1095" i="133" s="1"/>
  <c r="AG1095" i="133"/>
  <c r="U1095" i="133"/>
  <c r="AC1095" i="133" s="1"/>
  <c r="T1095" i="133"/>
  <c r="AF1095" i="133" s="1"/>
  <c r="AI1094" i="133"/>
  <c r="AH1094" i="133"/>
  <c r="S1094" i="133" s="1"/>
  <c r="AG1094" i="133"/>
  <c r="U1094" i="133"/>
  <c r="AC1094" i="133" s="1"/>
  <c r="T1094" i="133"/>
  <c r="AF1094" i="133" s="1"/>
  <c r="AI1093" i="133"/>
  <c r="AH1093" i="133"/>
  <c r="S1093" i="133" s="1"/>
  <c r="AG1093" i="133"/>
  <c r="U1093" i="133"/>
  <c r="AC1093" i="133" s="1"/>
  <c r="T1093" i="133"/>
  <c r="AF1093" i="133" s="1"/>
  <c r="AI1092" i="133"/>
  <c r="AH1092" i="133"/>
  <c r="S1092" i="133" s="1"/>
  <c r="AG1092" i="133"/>
  <c r="U1092" i="133"/>
  <c r="AC1092" i="133" s="1"/>
  <c r="T1092" i="133"/>
  <c r="AF1092" i="133" s="1"/>
  <c r="AI1091" i="133"/>
  <c r="AH1091" i="133"/>
  <c r="S1091" i="133" s="1"/>
  <c r="AG1091" i="133"/>
  <c r="U1091" i="133"/>
  <c r="AC1091" i="133" s="1"/>
  <c r="T1091" i="133"/>
  <c r="AF1091" i="133" s="1"/>
  <c r="AI1090" i="133"/>
  <c r="AH1090" i="133"/>
  <c r="AG1090" i="133"/>
  <c r="U1090" i="133"/>
  <c r="AC1090" i="133" s="1"/>
  <c r="T1090" i="133"/>
  <c r="AF1090" i="133" s="1"/>
  <c r="AI1089" i="133"/>
  <c r="AH1089" i="133"/>
  <c r="AG1089" i="133"/>
  <c r="U1089" i="133"/>
  <c r="AC1089" i="133" s="1"/>
  <c r="T1089" i="133"/>
  <c r="AF1089" i="133" s="1"/>
  <c r="AI1088" i="133"/>
  <c r="AH1088" i="133"/>
  <c r="S1088" i="133" s="1"/>
  <c r="AG1088" i="133"/>
  <c r="U1088" i="133"/>
  <c r="AC1088" i="133" s="1"/>
  <c r="T1088" i="133"/>
  <c r="AF1088" i="133" s="1"/>
  <c r="AI1087" i="133"/>
  <c r="AH1087" i="133"/>
  <c r="S1087" i="133" s="1"/>
  <c r="AG1087" i="133"/>
  <c r="U1087" i="133"/>
  <c r="AC1087" i="133" s="1"/>
  <c r="T1087" i="133"/>
  <c r="AF1087" i="133" s="1"/>
  <c r="AI1086" i="133"/>
  <c r="AH1086" i="133"/>
  <c r="S1086" i="133" s="1"/>
  <c r="AG1086" i="133"/>
  <c r="U1086" i="133"/>
  <c r="AC1086" i="133" s="1"/>
  <c r="T1086" i="133"/>
  <c r="AF1086" i="133" s="1"/>
  <c r="AI1085" i="133"/>
  <c r="AH1085" i="133"/>
  <c r="AG1085" i="133"/>
  <c r="U1085" i="133"/>
  <c r="AC1085" i="133" s="1"/>
  <c r="T1085" i="133"/>
  <c r="AF1085" i="133" s="1"/>
  <c r="AI1084" i="133"/>
  <c r="AH1084" i="133"/>
  <c r="AG1084" i="133"/>
  <c r="U1084" i="133"/>
  <c r="AC1084" i="133" s="1"/>
  <c r="T1084" i="133"/>
  <c r="AF1084" i="133" s="1"/>
  <c r="AI1083" i="133"/>
  <c r="AH1083" i="133"/>
  <c r="AG1083" i="133"/>
  <c r="U1083" i="133"/>
  <c r="AC1083" i="133" s="1"/>
  <c r="T1083" i="133"/>
  <c r="AF1083" i="133" s="1"/>
  <c r="AI1082" i="133"/>
  <c r="AH1082" i="133"/>
  <c r="AG1082" i="133"/>
  <c r="U1082" i="133"/>
  <c r="AC1082" i="133" s="1"/>
  <c r="T1082" i="133"/>
  <c r="AF1082" i="133" s="1"/>
  <c r="AI1081" i="133"/>
  <c r="AH1081" i="133"/>
  <c r="AG1081" i="133"/>
  <c r="U1081" i="133"/>
  <c r="AC1081" i="133" s="1"/>
  <c r="T1081" i="133"/>
  <c r="AF1081" i="133" s="1"/>
  <c r="AI1080" i="133"/>
  <c r="AH1080" i="133"/>
  <c r="AG1080" i="133"/>
  <c r="U1080" i="133"/>
  <c r="AC1080" i="133" s="1"/>
  <c r="T1080" i="133"/>
  <c r="AF1080" i="133" s="1"/>
  <c r="AI1079" i="133"/>
  <c r="AH1079" i="133"/>
  <c r="AG1079" i="133"/>
  <c r="U1079" i="133"/>
  <c r="AC1079" i="133" s="1"/>
  <c r="T1079" i="133"/>
  <c r="AF1079" i="133" s="1"/>
  <c r="AI1078" i="133"/>
  <c r="AH1078" i="133"/>
  <c r="AG1078" i="133"/>
  <c r="U1078" i="133"/>
  <c r="AC1078" i="133" s="1"/>
  <c r="T1078" i="133"/>
  <c r="AF1078" i="133" s="1"/>
  <c r="AI1077" i="133"/>
  <c r="AH1077" i="133"/>
  <c r="S1077" i="133" s="1"/>
  <c r="AG1077" i="133"/>
  <c r="U1077" i="133"/>
  <c r="AC1077" i="133" s="1"/>
  <c r="T1077" i="133"/>
  <c r="AF1077" i="133" s="1"/>
  <c r="AI1076" i="133"/>
  <c r="AH1076" i="133"/>
  <c r="AG1076" i="133"/>
  <c r="U1076" i="133"/>
  <c r="AC1076" i="133" s="1"/>
  <c r="T1076" i="133"/>
  <c r="AF1076" i="133" s="1"/>
  <c r="AI1075" i="133"/>
  <c r="AH1075" i="133"/>
  <c r="S1075" i="133" s="1"/>
  <c r="AG1075" i="133"/>
  <c r="U1075" i="133"/>
  <c r="AC1075" i="133" s="1"/>
  <c r="T1075" i="133"/>
  <c r="AF1075" i="133" s="1"/>
  <c r="AI1074" i="133"/>
  <c r="AH1074" i="133"/>
  <c r="AG1074" i="133"/>
  <c r="U1074" i="133"/>
  <c r="AC1074" i="133" s="1"/>
  <c r="T1074" i="133"/>
  <c r="AF1074" i="133" s="1"/>
  <c r="AI1073" i="133"/>
  <c r="AH1073" i="133"/>
  <c r="AG1073" i="133"/>
  <c r="U1073" i="133"/>
  <c r="T1073" i="133"/>
  <c r="AF1073" i="133" s="1"/>
  <c r="AI1072" i="133"/>
  <c r="AH1072" i="133"/>
  <c r="S1072" i="133" s="1"/>
  <c r="AG1072" i="133"/>
  <c r="U1072" i="133"/>
  <c r="AC1072" i="133" s="1"/>
  <c r="T1072" i="133"/>
  <c r="AF1072" i="133" s="1"/>
  <c r="AI1071" i="133"/>
  <c r="AH1071" i="133"/>
  <c r="S1071" i="133" s="1"/>
  <c r="AG1071" i="133"/>
  <c r="U1071" i="133"/>
  <c r="AC1071" i="133" s="1"/>
  <c r="T1071" i="133"/>
  <c r="AF1071" i="133" s="1"/>
  <c r="AI1070" i="133"/>
  <c r="AH1070" i="133"/>
  <c r="S1070" i="133" s="1"/>
  <c r="AG1070" i="133"/>
  <c r="U1070" i="133"/>
  <c r="AC1070" i="133" s="1"/>
  <c r="T1070" i="133"/>
  <c r="AF1070" i="133" s="1"/>
  <c r="AI1069" i="133"/>
  <c r="AH1069" i="133"/>
  <c r="S1069" i="133" s="1"/>
  <c r="AG1069" i="133"/>
  <c r="U1069" i="133"/>
  <c r="AC1069" i="133" s="1"/>
  <c r="T1069" i="133"/>
  <c r="AF1069" i="133" s="1"/>
  <c r="AI1068" i="133"/>
  <c r="AH1068" i="133"/>
  <c r="S1068" i="133" s="1"/>
  <c r="AG1068" i="133"/>
  <c r="U1068" i="133"/>
  <c r="AC1068" i="133" s="1"/>
  <c r="T1068" i="133"/>
  <c r="AF1068" i="133" s="1"/>
  <c r="AI1067" i="133"/>
  <c r="AH1067" i="133"/>
  <c r="S1067" i="133" s="1"/>
  <c r="AG1067" i="133"/>
  <c r="U1067" i="133"/>
  <c r="AC1067" i="133" s="1"/>
  <c r="T1067" i="133"/>
  <c r="AF1067" i="133" s="1"/>
  <c r="AI1066" i="133"/>
  <c r="AH1066" i="133"/>
  <c r="S1066" i="133" s="1"/>
  <c r="AG1066" i="133"/>
  <c r="U1066" i="133"/>
  <c r="AC1066" i="133" s="1"/>
  <c r="T1066" i="133"/>
  <c r="AF1066" i="133" s="1"/>
  <c r="AI1065" i="133"/>
  <c r="AH1065" i="133"/>
  <c r="AG1065" i="133"/>
  <c r="U1065" i="133"/>
  <c r="AC1065" i="133" s="1"/>
  <c r="T1065" i="133"/>
  <c r="AF1065" i="133" s="1"/>
  <c r="AI1064" i="133"/>
  <c r="AH1064" i="133"/>
  <c r="S1064" i="133" s="1"/>
  <c r="AG1064" i="133"/>
  <c r="U1064" i="133"/>
  <c r="AC1064" i="133" s="1"/>
  <c r="T1064" i="133"/>
  <c r="AF1064" i="133" s="1"/>
  <c r="AI1063" i="133"/>
  <c r="AH1063" i="133"/>
  <c r="AG1063" i="133"/>
  <c r="U1063" i="133"/>
  <c r="AC1063" i="133" s="1"/>
  <c r="T1063" i="133"/>
  <c r="AF1063" i="133" s="1"/>
  <c r="AI1062" i="133"/>
  <c r="AH1062" i="133"/>
  <c r="S1062" i="133" s="1"/>
  <c r="AG1062" i="133"/>
  <c r="U1062" i="133"/>
  <c r="AC1062" i="133" s="1"/>
  <c r="T1062" i="133"/>
  <c r="AF1062" i="133" s="1"/>
  <c r="AI1061" i="133"/>
  <c r="AH1061" i="133"/>
  <c r="S1061" i="133" s="1"/>
  <c r="AG1061" i="133"/>
  <c r="U1061" i="133"/>
  <c r="AC1061" i="133" s="1"/>
  <c r="T1061" i="133"/>
  <c r="AF1061" i="133" s="1"/>
  <c r="AI1060" i="133"/>
  <c r="AH1060" i="133"/>
  <c r="AG1060" i="133"/>
  <c r="U1060" i="133"/>
  <c r="AC1060" i="133" s="1"/>
  <c r="T1060" i="133"/>
  <c r="AF1060" i="133" s="1"/>
  <c r="AI1059" i="133"/>
  <c r="AH1059" i="133"/>
  <c r="AG1059" i="133"/>
  <c r="U1059" i="133"/>
  <c r="T1059" i="133"/>
  <c r="AF1059" i="133" s="1"/>
  <c r="AI1058" i="133"/>
  <c r="AH1058" i="133"/>
  <c r="AG1058" i="133"/>
  <c r="U1058" i="133"/>
  <c r="AC1058" i="133" s="1"/>
  <c r="T1058" i="133"/>
  <c r="AF1058" i="133" s="1"/>
  <c r="AI1057" i="133"/>
  <c r="AH1057" i="133"/>
  <c r="AG1057" i="133"/>
  <c r="U1057" i="133"/>
  <c r="AC1057" i="133" s="1"/>
  <c r="T1057" i="133"/>
  <c r="AF1057" i="133" s="1"/>
  <c r="AI1056" i="133"/>
  <c r="AH1056" i="133"/>
  <c r="S1056" i="133" s="1"/>
  <c r="AG1056" i="133"/>
  <c r="U1056" i="133"/>
  <c r="AC1056" i="133" s="1"/>
  <c r="T1056" i="133"/>
  <c r="AF1056" i="133" s="1"/>
  <c r="AI1055" i="133"/>
  <c r="AH1055" i="133"/>
  <c r="AG1055" i="133"/>
  <c r="U1055" i="133"/>
  <c r="AC1055" i="133" s="1"/>
  <c r="T1055" i="133"/>
  <c r="AF1055" i="133" s="1"/>
  <c r="AI1054" i="133"/>
  <c r="AH1054" i="133"/>
  <c r="AG1054" i="133"/>
  <c r="U1054" i="133"/>
  <c r="AC1054" i="133" s="1"/>
  <c r="T1054" i="133"/>
  <c r="AF1054" i="133" s="1"/>
  <c r="AI1053" i="133"/>
  <c r="AH1053" i="133"/>
  <c r="AG1053" i="133"/>
  <c r="U1053" i="133"/>
  <c r="AC1053" i="133" s="1"/>
  <c r="T1053" i="133"/>
  <c r="AF1053" i="133" s="1"/>
  <c r="AI1052" i="133"/>
  <c r="AH1052" i="133"/>
  <c r="AG1052" i="133"/>
  <c r="U1052" i="133"/>
  <c r="AC1052" i="133" s="1"/>
  <c r="T1052" i="133"/>
  <c r="AF1052" i="133" s="1"/>
  <c r="AI1051" i="133"/>
  <c r="AH1051" i="133"/>
  <c r="AG1051" i="133"/>
  <c r="U1051" i="133"/>
  <c r="AC1051" i="133" s="1"/>
  <c r="T1051" i="133"/>
  <c r="AF1051" i="133" s="1"/>
  <c r="AI1050" i="133"/>
  <c r="AH1050" i="133"/>
  <c r="AG1050" i="133"/>
  <c r="U1050" i="133"/>
  <c r="AC1050" i="133" s="1"/>
  <c r="T1050" i="133"/>
  <c r="AF1050" i="133" s="1"/>
  <c r="AI1049" i="133"/>
  <c r="AH1049" i="133"/>
  <c r="AG1049" i="133"/>
  <c r="U1049" i="133"/>
  <c r="T1049" i="133"/>
  <c r="AF1049" i="133" s="1"/>
  <c r="AI1048" i="133"/>
  <c r="AH1048" i="133"/>
  <c r="AG1048" i="133"/>
  <c r="U1048" i="133"/>
  <c r="AC1048" i="133" s="1"/>
  <c r="T1048" i="133"/>
  <c r="AF1048" i="133" s="1"/>
  <c r="AI1047" i="133"/>
  <c r="AH1047" i="133"/>
  <c r="AG1047" i="133"/>
  <c r="U1047" i="133"/>
  <c r="AC1047" i="133" s="1"/>
  <c r="T1047" i="133"/>
  <c r="AF1047" i="133" s="1"/>
  <c r="AI1046" i="133"/>
  <c r="AH1046" i="133"/>
  <c r="AG1046" i="133"/>
  <c r="U1046" i="133"/>
  <c r="AC1046" i="133" s="1"/>
  <c r="T1046" i="133"/>
  <c r="AF1046" i="133" s="1"/>
  <c r="AI1045" i="133"/>
  <c r="AH1045" i="133"/>
  <c r="AG1045" i="133"/>
  <c r="U1045" i="133"/>
  <c r="AC1045" i="133" s="1"/>
  <c r="T1045" i="133"/>
  <c r="AF1045" i="133" s="1"/>
  <c r="AI1044" i="133"/>
  <c r="AH1044" i="133"/>
  <c r="AG1044" i="133"/>
  <c r="U1044" i="133"/>
  <c r="AC1044" i="133" s="1"/>
  <c r="T1044" i="133"/>
  <c r="AF1044" i="133" s="1"/>
  <c r="AI1043" i="133"/>
  <c r="AH1043" i="133"/>
  <c r="AG1043" i="133"/>
  <c r="U1043" i="133"/>
  <c r="AC1043" i="133" s="1"/>
  <c r="T1043" i="133"/>
  <c r="AF1043" i="133" s="1"/>
  <c r="AI1042" i="133"/>
  <c r="AH1042" i="133"/>
  <c r="AG1042" i="133"/>
  <c r="U1042" i="133"/>
  <c r="AC1042" i="133" s="1"/>
  <c r="T1042" i="133"/>
  <c r="AF1042" i="133" s="1"/>
  <c r="AI1041" i="133"/>
  <c r="AH1041" i="133"/>
  <c r="S1041" i="133" s="1"/>
  <c r="AG1041" i="133"/>
  <c r="U1041" i="133"/>
  <c r="AC1041" i="133" s="1"/>
  <c r="T1041" i="133"/>
  <c r="AF1041" i="133" s="1"/>
  <c r="AI1040" i="133"/>
  <c r="AH1040" i="133"/>
  <c r="AG1040" i="133"/>
  <c r="U1040" i="133"/>
  <c r="AC1040" i="133" s="1"/>
  <c r="T1040" i="133"/>
  <c r="AF1040" i="133" s="1"/>
  <c r="AI1039" i="133"/>
  <c r="AH1039" i="133"/>
  <c r="AG1039" i="133"/>
  <c r="U1039" i="133"/>
  <c r="AC1039" i="133" s="1"/>
  <c r="T1039" i="133"/>
  <c r="AF1039" i="133" s="1"/>
  <c r="AI1038" i="133"/>
  <c r="AH1038" i="133"/>
  <c r="AG1038" i="133"/>
  <c r="U1038" i="133"/>
  <c r="AC1038" i="133" s="1"/>
  <c r="T1038" i="133"/>
  <c r="AF1038" i="133" s="1"/>
  <c r="AI1037" i="133"/>
  <c r="AH1037" i="133"/>
  <c r="S1037" i="133" s="1"/>
  <c r="AG1037" i="133"/>
  <c r="U1037" i="133"/>
  <c r="AC1037" i="133" s="1"/>
  <c r="T1037" i="133"/>
  <c r="AF1037" i="133" s="1"/>
  <c r="AI1036" i="133"/>
  <c r="AH1036" i="133"/>
  <c r="S1036" i="133" s="1"/>
  <c r="AG1036" i="133"/>
  <c r="U1036" i="133"/>
  <c r="AC1036" i="133" s="1"/>
  <c r="T1036" i="133"/>
  <c r="AF1036" i="133" s="1"/>
  <c r="AI1035" i="133"/>
  <c r="AH1035" i="133"/>
  <c r="AG1035" i="133"/>
  <c r="U1035" i="133"/>
  <c r="AC1035" i="133" s="1"/>
  <c r="T1035" i="133"/>
  <c r="AF1035" i="133" s="1"/>
  <c r="AI1034" i="133"/>
  <c r="AH1034" i="133"/>
  <c r="AG1034" i="133"/>
  <c r="U1034" i="133"/>
  <c r="AC1034" i="133" s="1"/>
  <c r="T1034" i="133"/>
  <c r="AF1034" i="133" s="1"/>
  <c r="AI1033" i="133"/>
  <c r="AH1033" i="133"/>
  <c r="S1033" i="133" s="1"/>
  <c r="AG1033" i="133"/>
  <c r="U1033" i="133"/>
  <c r="AC1033" i="133" s="1"/>
  <c r="T1033" i="133"/>
  <c r="AF1033" i="133" s="1"/>
  <c r="AI1032" i="133"/>
  <c r="AH1032" i="133"/>
  <c r="S1032" i="133" s="1"/>
  <c r="AG1032" i="133"/>
  <c r="U1032" i="133"/>
  <c r="AC1032" i="133" s="1"/>
  <c r="T1032" i="133"/>
  <c r="AF1032" i="133" s="1"/>
  <c r="AI1031" i="133"/>
  <c r="AH1031" i="133"/>
  <c r="AG1031" i="133"/>
  <c r="U1031" i="133"/>
  <c r="AC1031" i="133" s="1"/>
  <c r="T1031" i="133"/>
  <c r="AF1031" i="133" s="1"/>
  <c r="AI1030" i="133"/>
  <c r="AH1030" i="133"/>
  <c r="AG1030" i="133"/>
  <c r="U1030" i="133"/>
  <c r="AC1030" i="133" s="1"/>
  <c r="T1030" i="133"/>
  <c r="AF1030" i="133" s="1"/>
  <c r="AI1029" i="133"/>
  <c r="AH1029" i="133"/>
  <c r="AG1029" i="133"/>
  <c r="U1029" i="133"/>
  <c r="AC1029" i="133" s="1"/>
  <c r="T1029" i="133"/>
  <c r="AF1029" i="133" s="1"/>
  <c r="AI1028" i="133"/>
  <c r="AH1028" i="133"/>
  <c r="AG1028" i="133"/>
  <c r="U1028" i="133"/>
  <c r="AC1028" i="133" s="1"/>
  <c r="T1028" i="133"/>
  <c r="AF1028" i="133" s="1"/>
  <c r="AI1027" i="133"/>
  <c r="AH1027" i="133"/>
  <c r="S1027" i="133" s="1"/>
  <c r="AG1027" i="133"/>
  <c r="U1027" i="133"/>
  <c r="AC1027" i="133" s="1"/>
  <c r="T1027" i="133"/>
  <c r="AF1027" i="133" s="1"/>
  <c r="AI1026" i="133"/>
  <c r="AH1026" i="133"/>
  <c r="S1026" i="133" s="1"/>
  <c r="AG1026" i="133"/>
  <c r="U1026" i="133"/>
  <c r="AC1026" i="133" s="1"/>
  <c r="T1026" i="133"/>
  <c r="AF1026" i="133" s="1"/>
  <c r="AI1025" i="133"/>
  <c r="AH1025" i="133"/>
  <c r="S1025" i="133" s="1"/>
  <c r="AG1025" i="133"/>
  <c r="U1025" i="133"/>
  <c r="T1025" i="133"/>
  <c r="AF1025" i="133" s="1"/>
  <c r="AI1024" i="133"/>
  <c r="AH1024" i="133"/>
  <c r="S1024" i="133" s="1"/>
  <c r="AG1024" i="133"/>
  <c r="U1024" i="133"/>
  <c r="AC1024" i="133" s="1"/>
  <c r="T1024" i="133"/>
  <c r="AF1024" i="133" s="1"/>
  <c r="AI1023" i="133"/>
  <c r="AH1023" i="133"/>
  <c r="S1023" i="133" s="1"/>
  <c r="AG1023" i="133"/>
  <c r="U1023" i="133"/>
  <c r="AC1023" i="133" s="1"/>
  <c r="T1023" i="133"/>
  <c r="AF1023" i="133" s="1"/>
  <c r="AI1022" i="133"/>
  <c r="AH1022" i="133"/>
  <c r="S1022" i="133" s="1"/>
  <c r="AG1022" i="133"/>
  <c r="U1022" i="133"/>
  <c r="AC1022" i="133" s="1"/>
  <c r="T1022" i="133"/>
  <c r="AF1022" i="133" s="1"/>
  <c r="AI1021" i="133"/>
  <c r="AH1021" i="133"/>
  <c r="S1021" i="133" s="1"/>
  <c r="AG1021" i="133"/>
  <c r="U1021" i="133"/>
  <c r="AC1021" i="133" s="1"/>
  <c r="T1021" i="133"/>
  <c r="AF1021" i="133" s="1"/>
  <c r="AI1020" i="133"/>
  <c r="AH1020" i="133"/>
  <c r="AG1020" i="133"/>
  <c r="U1020" i="133"/>
  <c r="AC1020" i="133" s="1"/>
  <c r="T1020" i="133"/>
  <c r="AF1020" i="133" s="1"/>
  <c r="AI1019" i="133"/>
  <c r="AH1019" i="133"/>
  <c r="S1019" i="133" s="1"/>
  <c r="AG1019" i="133"/>
  <c r="U1019" i="133"/>
  <c r="AC1019" i="133" s="1"/>
  <c r="T1019" i="133"/>
  <c r="AF1019" i="133" s="1"/>
  <c r="AI1018" i="133"/>
  <c r="AH1018" i="133"/>
  <c r="AG1018" i="133"/>
  <c r="U1018" i="133"/>
  <c r="AC1018" i="133" s="1"/>
  <c r="T1018" i="133"/>
  <c r="AF1018" i="133" s="1"/>
  <c r="AI1017" i="133"/>
  <c r="AH1017" i="133"/>
  <c r="AG1017" i="133"/>
  <c r="U1017" i="133"/>
  <c r="AC1017" i="133" s="1"/>
  <c r="T1017" i="133"/>
  <c r="AF1017" i="133" s="1"/>
  <c r="AI1016" i="133"/>
  <c r="AH1016" i="133"/>
  <c r="AG1016" i="133"/>
  <c r="U1016" i="133"/>
  <c r="AC1016" i="133" s="1"/>
  <c r="T1016" i="133"/>
  <c r="AF1016" i="133" s="1"/>
  <c r="AI1015" i="133"/>
  <c r="AH1015" i="133"/>
  <c r="AG1015" i="133"/>
  <c r="U1015" i="133"/>
  <c r="AC1015" i="133" s="1"/>
  <c r="T1015" i="133"/>
  <c r="AF1015" i="133" s="1"/>
  <c r="AI1014" i="133"/>
  <c r="AH1014" i="133"/>
  <c r="AG1014" i="133"/>
  <c r="U1014" i="133"/>
  <c r="AC1014" i="133" s="1"/>
  <c r="T1014" i="133"/>
  <c r="AF1014" i="133" s="1"/>
  <c r="AI1013" i="133"/>
  <c r="AH1013" i="133"/>
  <c r="AG1013" i="133"/>
  <c r="U1013" i="133"/>
  <c r="AC1013" i="133" s="1"/>
  <c r="T1013" i="133"/>
  <c r="AF1013" i="133" s="1"/>
  <c r="AI1012" i="133"/>
  <c r="AH1012" i="133"/>
  <c r="AG1012" i="133"/>
  <c r="U1012" i="133"/>
  <c r="AC1012" i="133" s="1"/>
  <c r="T1012" i="133"/>
  <c r="AF1012" i="133" s="1"/>
  <c r="AI1011" i="133"/>
  <c r="AH1011" i="133"/>
  <c r="AG1011" i="133"/>
  <c r="U1011" i="133"/>
  <c r="AC1011" i="133" s="1"/>
  <c r="T1011" i="133"/>
  <c r="AF1011" i="133" s="1"/>
  <c r="AI1010" i="133"/>
  <c r="AH1010" i="133"/>
  <c r="AG1010" i="133"/>
  <c r="U1010" i="133"/>
  <c r="AC1010" i="133" s="1"/>
  <c r="T1010" i="133"/>
  <c r="AF1010" i="133" s="1"/>
  <c r="AI1009" i="133"/>
  <c r="AH1009" i="133"/>
  <c r="S1009" i="133" s="1"/>
  <c r="AG1009" i="133"/>
  <c r="U1009" i="133"/>
  <c r="AC1009" i="133" s="1"/>
  <c r="T1009" i="133"/>
  <c r="AF1009" i="133" s="1"/>
  <c r="AI1008" i="133"/>
  <c r="AH1008" i="133"/>
  <c r="S1008" i="133" s="1"/>
  <c r="AG1008" i="133"/>
  <c r="U1008" i="133"/>
  <c r="AC1008" i="133" s="1"/>
  <c r="T1008" i="133"/>
  <c r="AF1008" i="133" s="1"/>
  <c r="AI1007" i="133"/>
  <c r="AH1007" i="133"/>
  <c r="AG1007" i="133"/>
  <c r="U1007" i="133"/>
  <c r="AC1007" i="133" s="1"/>
  <c r="T1007" i="133"/>
  <c r="AF1007" i="133" s="1"/>
  <c r="AI1006" i="133"/>
  <c r="AH1006" i="133"/>
  <c r="S1006" i="133" s="1"/>
  <c r="AG1006" i="133"/>
  <c r="U1006" i="133"/>
  <c r="AC1006" i="133" s="1"/>
  <c r="T1006" i="133"/>
  <c r="AF1006" i="133" s="1"/>
  <c r="AI1005" i="133"/>
  <c r="AH1005" i="133"/>
  <c r="AG1005" i="133"/>
  <c r="U1005" i="133"/>
  <c r="AC1005" i="133" s="1"/>
  <c r="T1005" i="133"/>
  <c r="AF1005" i="133" s="1"/>
  <c r="AI1004" i="133"/>
  <c r="AH1004" i="133"/>
  <c r="S1004" i="133" s="1"/>
  <c r="AG1004" i="133"/>
  <c r="U1004" i="133"/>
  <c r="AC1004" i="133" s="1"/>
  <c r="T1004" i="133"/>
  <c r="AF1004" i="133" s="1"/>
  <c r="AI1003" i="133"/>
  <c r="AH1003" i="133"/>
  <c r="S1003" i="133" s="1"/>
  <c r="AG1003" i="133"/>
  <c r="U1003" i="133"/>
  <c r="AC1003" i="133" s="1"/>
  <c r="T1003" i="133"/>
  <c r="AF1003" i="133" s="1"/>
  <c r="AI1002" i="133"/>
  <c r="AH1002" i="133"/>
  <c r="S1002" i="133" s="1"/>
  <c r="AG1002" i="133"/>
  <c r="U1002" i="133"/>
  <c r="AC1002" i="133" s="1"/>
  <c r="T1002" i="133"/>
  <c r="AF1002" i="133" s="1"/>
  <c r="AI1001" i="133"/>
  <c r="AH1001" i="133"/>
  <c r="AG1001" i="133"/>
  <c r="U1001" i="133"/>
  <c r="AC1001" i="133" s="1"/>
  <c r="T1001" i="133"/>
  <c r="AF1001" i="133" s="1"/>
  <c r="AI1000" i="133"/>
  <c r="AH1000" i="133"/>
  <c r="AG1000" i="133"/>
  <c r="U1000" i="133"/>
  <c r="AC1000" i="133" s="1"/>
  <c r="T1000" i="133"/>
  <c r="AF1000" i="133" s="1"/>
  <c r="AI999" i="133"/>
  <c r="AH999" i="133"/>
  <c r="S999" i="133" s="1"/>
  <c r="AG999" i="133"/>
  <c r="U999" i="133"/>
  <c r="T999" i="133"/>
  <c r="AF999" i="133" s="1"/>
  <c r="AI998" i="133"/>
  <c r="AH998" i="133"/>
  <c r="AG998" i="133"/>
  <c r="U998" i="133"/>
  <c r="AC998" i="133" s="1"/>
  <c r="T998" i="133"/>
  <c r="AF998" i="133" s="1"/>
  <c r="AI997" i="133"/>
  <c r="AH997" i="133"/>
  <c r="AG997" i="133"/>
  <c r="U997" i="133"/>
  <c r="AC997" i="133" s="1"/>
  <c r="T997" i="133"/>
  <c r="AF997" i="133" s="1"/>
  <c r="AI996" i="133"/>
  <c r="AH996" i="133"/>
  <c r="AG996" i="133"/>
  <c r="U996" i="133"/>
  <c r="AC996" i="133" s="1"/>
  <c r="T996" i="133"/>
  <c r="AF996" i="133" s="1"/>
  <c r="AI995" i="133"/>
  <c r="AH995" i="133"/>
  <c r="AG995" i="133"/>
  <c r="U995" i="133"/>
  <c r="AC995" i="133" s="1"/>
  <c r="T995" i="133"/>
  <c r="AF995" i="133" s="1"/>
  <c r="AI994" i="133"/>
  <c r="AH994" i="133"/>
  <c r="AG994" i="133"/>
  <c r="U994" i="133"/>
  <c r="AC994" i="133" s="1"/>
  <c r="T994" i="133"/>
  <c r="AF994" i="133" s="1"/>
  <c r="AI993" i="133"/>
  <c r="AH993" i="133"/>
  <c r="AG993" i="133"/>
  <c r="U993" i="133"/>
  <c r="AC993" i="133" s="1"/>
  <c r="T993" i="133"/>
  <c r="AF993" i="133" s="1"/>
  <c r="AI992" i="133"/>
  <c r="AH992" i="133"/>
  <c r="AG992" i="133"/>
  <c r="U992" i="133"/>
  <c r="AC992" i="133" s="1"/>
  <c r="T992" i="133"/>
  <c r="AF992" i="133" s="1"/>
  <c r="AI991" i="133"/>
  <c r="AH991" i="133"/>
  <c r="AG991" i="133"/>
  <c r="U991" i="133"/>
  <c r="AC991" i="133" s="1"/>
  <c r="T991" i="133"/>
  <c r="AF991" i="133" s="1"/>
  <c r="AI990" i="133"/>
  <c r="AH990" i="133"/>
  <c r="AG990" i="133"/>
  <c r="U990" i="133"/>
  <c r="AC990" i="133" s="1"/>
  <c r="T990" i="133"/>
  <c r="AF990" i="133" s="1"/>
  <c r="AI989" i="133"/>
  <c r="AH989" i="133"/>
  <c r="AG989" i="133"/>
  <c r="U989" i="133"/>
  <c r="AC989" i="133" s="1"/>
  <c r="T989" i="133"/>
  <c r="AF989" i="133" s="1"/>
  <c r="AI988" i="133"/>
  <c r="AH988" i="133"/>
  <c r="S988" i="133" s="1"/>
  <c r="AG988" i="133"/>
  <c r="U988" i="133"/>
  <c r="AC988" i="133" s="1"/>
  <c r="T988" i="133"/>
  <c r="AF988" i="133" s="1"/>
  <c r="AI987" i="133"/>
  <c r="AH987" i="133"/>
  <c r="S987" i="133" s="1"/>
  <c r="AG987" i="133"/>
  <c r="U987" i="133"/>
  <c r="AC987" i="133" s="1"/>
  <c r="T987" i="133"/>
  <c r="AF987" i="133" s="1"/>
  <c r="AI986" i="133"/>
  <c r="AH986" i="133"/>
  <c r="S986" i="133" s="1"/>
  <c r="AG986" i="133"/>
  <c r="U986" i="133"/>
  <c r="AC986" i="133" s="1"/>
  <c r="T986" i="133"/>
  <c r="AF986" i="133" s="1"/>
  <c r="AI985" i="133"/>
  <c r="AH985" i="133"/>
  <c r="S985" i="133" s="1"/>
  <c r="AG985" i="133"/>
  <c r="U985" i="133"/>
  <c r="AC985" i="133" s="1"/>
  <c r="T985" i="133"/>
  <c r="AF985" i="133" s="1"/>
  <c r="AI984" i="133"/>
  <c r="AH984" i="133"/>
  <c r="AG984" i="133"/>
  <c r="U984" i="133"/>
  <c r="AC984" i="133" s="1"/>
  <c r="T984" i="133"/>
  <c r="AF984" i="133" s="1"/>
  <c r="AI983" i="133"/>
  <c r="AH983" i="133"/>
  <c r="S983" i="133" s="1"/>
  <c r="AG983" i="133"/>
  <c r="U983" i="133"/>
  <c r="AC983" i="133" s="1"/>
  <c r="T983" i="133"/>
  <c r="AF983" i="133" s="1"/>
  <c r="AI982" i="133"/>
  <c r="AH982" i="133"/>
  <c r="S982" i="133" s="1"/>
  <c r="AG982" i="133"/>
  <c r="U982" i="133"/>
  <c r="AC982" i="133" s="1"/>
  <c r="T982" i="133"/>
  <c r="AF982" i="133" s="1"/>
  <c r="AI981" i="133"/>
  <c r="AH981" i="133"/>
  <c r="S981" i="133" s="1"/>
  <c r="AG981" i="133"/>
  <c r="U981" i="133"/>
  <c r="AC981" i="133" s="1"/>
  <c r="T981" i="133"/>
  <c r="AF981" i="133" s="1"/>
  <c r="AI980" i="133"/>
  <c r="AH980" i="133"/>
  <c r="S980" i="133" s="1"/>
  <c r="AG980" i="133"/>
  <c r="U980" i="133"/>
  <c r="AC980" i="133" s="1"/>
  <c r="T980" i="133"/>
  <c r="AF980" i="133" s="1"/>
  <c r="AI979" i="133"/>
  <c r="AH979" i="133"/>
  <c r="S979" i="133" s="1"/>
  <c r="AG979" i="133"/>
  <c r="U979" i="133"/>
  <c r="AC979" i="133" s="1"/>
  <c r="T979" i="133"/>
  <c r="AF979" i="133" s="1"/>
  <c r="AI978" i="133"/>
  <c r="AH978" i="133"/>
  <c r="S978" i="133" s="1"/>
  <c r="AG978" i="133"/>
  <c r="U978" i="133"/>
  <c r="AC978" i="133" s="1"/>
  <c r="T978" i="133"/>
  <c r="AF978" i="133" s="1"/>
  <c r="AI977" i="133"/>
  <c r="AH977" i="133"/>
  <c r="S977" i="133" s="1"/>
  <c r="AG977" i="133"/>
  <c r="U977" i="133"/>
  <c r="T977" i="133"/>
  <c r="AF977" i="133" s="1"/>
  <c r="AI976" i="133"/>
  <c r="AH976" i="133"/>
  <c r="S976" i="133" s="1"/>
  <c r="AG976" i="133"/>
  <c r="U976" i="133"/>
  <c r="AC976" i="133" s="1"/>
  <c r="T976" i="133"/>
  <c r="AF976" i="133" s="1"/>
  <c r="AI975" i="133"/>
  <c r="AH975" i="133"/>
  <c r="AG975" i="133"/>
  <c r="U975" i="133"/>
  <c r="AC975" i="133" s="1"/>
  <c r="T975" i="133"/>
  <c r="AF975" i="133" s="1"/>
  <c r="AI974" i="133"/>
  <c r="AH974" i="133"/>
  <c r="AG974" i="133"/>
  <c r="U974" i="133"/>
  <c r="AC974" i="133" s="1"/>
  <c r="T974" i="133"/>
  <c r="AF974" i="133" s="1"/>
  <c r="AI973" i="133"/>
  <c r="AH973" i="133"/>
  <c r="S973" i="133" s="1"/>
  <c r="AG973" i="133"/>
  <c r="U973" i="133"/>
  <c r="AC973" i="133" s="1"/>
  <c r="T973" i="133"/>
  <c r="AF973" i="133" s="1"/>
  <c r="AI972" i="133"/>
  <c r="AH972" i="133"/>
  <c r="S972" i="133" s="1"/>
  <c r="AG972" i="133"/>
  <c r="U972" i="133"/>
  <c r="AC972" i="133" s="1"/>
  <c r="T972" i="133"/>
  <c r="AF972" i="133" s="1"/>
  <c r="AI971" i="133"/>
  <c r="AH971" i="133"/>
  <c r="AG971" i="133"/>
  <c r="U971" i="133"/>
  <c r="AC971" i="133" s="1"/>
  <c r="T971" i="133"/>
  <c r="AF971" i="133" s="1"/>
  <c r="AI970" i="133"/>
  <c r="AH970" i="133"/>
  <c r="AG970" i="133"/>
  <c r="U970" i="133"/>
  <c r="AC970" i="133" s="1"/>
  <c r="T970" i="133"/>
  <c r="AF970" i="133" s="1"/>
  <c r="AI969" i="133"/>
  <c r="AH969" i="133"/>
  <c r="S969" i="133" s="1"/>
  <c r="AG969" i="133"/>
  <c r="U969" i="133"/>
  <c r="T969" i="133"/>
  <c r="AF969" i="133" s="1"/>
  <c r="AI968" i="133"/>
  <c r="AH968" i="133"/>
  <c r="AG968" i="133"/>
  <c r="U968" i="133"/>
  <c r="AC968" i="133" s="1"/>
  <c r="T968" i="133"/>
  <c r="AF968" i="133" s="1"/>
  <c r="AI967" i="133"/>
  <c r="AH967" i="133"/>
  <c r="S967" i="133" s="1"/>
  <c r="AG967" i="133"/>
  <c r="U967" i="133"/>
  <c r="T967" i="133"/>
  <c r="AF967" i="133" s="1"/>
  <c r="AI966" i="133"/>
  <c r="AH966" i="133"/>
  <c r="S966" i="133" s="1"/>
  <c r="AG966" i="133"/>
  <c r="U966" i="133"/>
  <c r="AC966" i="133" s="1"/>
  <c r="T966" i="133"/>
  <c r="AF966" i="133" s="1"/>
  <c r="AI965" i="133"/>
  <c r="AH965" i="133"/>
  <c r="S965" i="133" s="1"/>
  <c r="AG965" i="133"/>
  <c r="U965" i="133"/>
  <c r="T965" i="133"/>
  <c r="AF965" i="133" s="1"/>
  <c r="AI964" i="133"/>
  <c r="AH964" i="133"/>
  <c r="S964" i="133" s="1"/>
  <c r="AG964" i="133"/>
  <c r="U964" i="133"/>
  <c r="AC964" i="133" s="1"/>
  <c r="T964" i="133"/>
  <c r="AF964" i="133" s="1"/>
  <c r="AI963" i="133"/>
  <c r="AH963" i="133"/>
  <c r="S963" i="133" s="1"/>
  <c r="AG963" i="133"/>
  <c r="U963" i="133"/>
  <c r="AC963" i="133" s="1"/>
  <c r="T963" i="133"/>
  <c r="AF963" i="133" s="1"/>
  <c r="AI962" i="133"/>
  <c r="AH962" i="133"/>
  <c r="S962" i="133" s="1"/>
  <c r="AG962" i="133"/>
  <c r="U962" i="133"/>
  <c r="AC962" i="133" s="1"/>
  <c r="T962" i="133"/>
  <c r="AF962" i="133" s="1"/>
  <c r="AI961" i="133"/>
  <c r="AH961" i="133"/>
  <c r="S961" i="133" s="1"/>
  <c r="AG961" i="133"/>
  <c r="U961" i="133"/>
  <c r="AC961" i="133" s="1"/>
  <c r="T961" i="133"/>
  <c r="AF961" i="133" s="1"/>
  <c r="AI960" i="133"/>
  <c r="AH960" i="133"/>
  <c r="S960" i="133" s="1"/>
  <c r="AG960" i="133"/>
  <c r="U960" i="133"/>
  <c r="AC960" i="133" s="1"/>
  <c r="T960" i="133"/>
  <c r="AF960" i="133" s="1"/>
  <c r="AI959" i="133"/>
  <c r="AH959" i="133"/>
  <c r="AG959" i="133"/>
  <c r="U959" i="133"/>
  <c r="AC959" i="133" s="1"/>
  <c r="T959" i="133"/>
  <c r="AF959" i="133" s="1"/>
  <c r="AI958" i="133"/>
  <c r="AH958" i="133"/>
  <c r="S958" i="133" s="1"/>
  <c r="AG958" i="133"/>
  <c r="U958" i="133"/>
  <c r="AC958" i="133" s="1"/>
  <c r="T958" i="133"/>
  <c r="AF958" i="133" s="1"/>
  <c r="AI957" i="133"/>
  <c r="AH957" i="133"/>
  <c r="S957" i="133" s="1"/>
  <c r="AG957" i="133"/>
  <c r="U957" i="133"/>
  <c r="AC957" i="133" s="1"/>
  <c r="T957" i="133"/>
  <c r="AF957" i="133" s="1"/>
  <c r="AI956" i="133"/>
  <c r="AH956" i="133"/>
  <c r="S956" i="133" s="1"/>
  <c r="AG956" i="133"/>
  <c r="U956" i="133"/>
  <c r="AC956" i="133" s="1"/>
  <c r="T956" i="133"/>
  <c r="AF956" i="133" s="1"/>
  <c r="AI955" i="133"/>
  <c r="AH955" i="133"/>
  <c r="AG955" i="133"/>
  <c r="U955" i="133"/>
  <c r="AC955" i="133" s="1"/>
  <c r="T955" i="133"/>
  <c r="AF955" i="133" s="1"/>
  <c r="AI954" i="133"/>
  <c r="AH954" i="133"/>
  <c r="AG954" i="133"/>
  <c r="U954" i="133"/>
  <c r="AC954" i="133" s="1"/>
  <c r="T954" i="133"/>
  <c r="AF954" i="133" s="1"/>
  <c r="AI953" i="133"/>
  <c r="AH953" i="133"/>
  <c r="S953" i="133" s="1"/>
  <c r="AG953" i="133"/>
  <c r="U953" i="133"/>
  <c r="AC953" i="133" s="1"/>
  <c r="T953" i="133"/>
  <c r="AF953" i="133" s="1"/>
  <c r="AI952" i="133"/>
  <c r="AH952" i="133"/>
  <c r="S952" i="133" s="1"/>
  <c r="AG952" i="133"/>
  <c r="U952" i="133"/>
  <c r="AC952" i="133" s="1"/>
  <c r="T952" i="133"/>
  <c r="AF952" i="133" s="1"/>
  <c r="AI951" i="133"/>
  <c r="AH951" i="133"/>
  <c r="AG951" i="133"/>
  <c r="U951" i="133"/>
  <c r="AC951" i="133" s="1"/>
  <c r="T951" i="133"/>
  <c r="AF951" i="133" s="1"/>
  <c r="AI950" i="133"/>
  <c r="AH950" i="133"/>
  <c r="S950" i="133" s="1"/>
  <c r="AG950" i="133"/>
  <c r="U950" i="133"/>
  <c r="AC950" i="133" s="1"/>
  <c r="T950" i="133"/>
  <c r="AF950" i="133" s="1"/>
  <c r="AI949" i="133"/>
  <c r="AH949" i="133"/>
  <c r="S949" i="133" s="1"/>
  <c r="AG949" i="133"/>
  <c r="U949" i="133"/>
  <c r="T949" i="133"/>
  <c r="AF949" i="133" s="1"/>
  <c r="AI948" i="133"/>
  <c r="AH948" i="133"/>
  <c r="AG948" i="133"/>
  <c r="U948" i="133"/>
  <c r="AC948" i="133" s="1"/>
  <c r="T948" i="133"/>
  <c r="AF948" i="133" s="1"/>
  <c r="AI947" i="133"/>
  <c r="AH947" i="133"/>
  <c r="AG947" i="133"/>
  <c r="U947" i="133"/>
  <c r="AC947" i="133" s="1"/>
  <c r="T947" i="133"/>
  <c r="AF947" i="133" s="1"/>
  <c r="AI946" i="133"/>
  <c r="AH946" i="133"/>
  <c r="AG946" i="133"/>
  <c r="U946" i="133"/>
  <c r="AC946" i="133" s="1"/>
  <c r="T946" i="133"/>
  <c r="AF946" i="133" s="1"/>
  <c r="AI945" i="133"/>
  <c r="AH945" i="133"/>
  <c r="AG945" i="133"/>
  <c r="U945" i="133"/>
  <c r="AC945" i="133" s="1"/>
  <c r="T945" i="133"/>
  <c r="AF945" i="133" s="1"/>
  <c r="AI944" i="133"/>
  <c r="AH944" i="133"/>
  <c r="AG944" i="133"/>
  <c r="U944" i="133"/>
  <c r="AC944" i="133" s="1"/>
  <c r="T944" i="133"/>
  <c r="AF944" i="133" s="1"/>
  <c r="AI943" i="133"/>
  <c r="AH943" i="133"/>
  <c r="AG943" i="133"/>
  <c r="U943" i="133"/>
  <c r="AC943" i="133" s="1"/>
  <c r="T943" i="133"/>
  <c r="AF943" i="133" s="1"/>
  <c r="AI942" i="133"/>
  <c r="AH942" i="133"/>
  <c r="S942" i="133" s="1"/>
  <c r="AG942" i="133"/>
  <c r="U942" i="133"/>
  <c r="AC942" i="133" s="1"/>
  <c r="T942" i="133"/>
  <c r="AF942" i="133" s="1"/>
  <c r="AI941" i="133"/>
  <c r="AH941" i="133"/>
  <c r="AG941" i="133"/>
  <c r="U941" i="133"/>
  <c r="AC941" i="133" s="1"/>
  <c r="T941" i="133"/>
  <c r="AF941" i="133" s="1"/>
  <c r="AI940" i="133"/>
  <c r="AH940" i="133"/>
  <c r="AG940" i="133"/>
  <c r="U940" i="133"/>
  <c r="AC940" i="133" s="1"/>
  <c r="T940" i="133"/>
  <c r="AF940" i="133" s="1"/>
  <c r="AI939" i="133"/>
  <c r="AH939" i="133"/>
  <c r="AG939" i="133"/>
  <c r="U939" i="133"/>
  <c r="AC939" i="133" s="1"/>
  <c r="T939" i="133"/>
  <c r="AF939" i="133" s="1"/>
  <c r="AI938" i="133"/>
  <c r="AH938" i="133"/>
  <c r="S938" i="133" s="1"/>
  <c r="AG938" i="133"/>
  <c r="U938" i="133"/>
  <c r="AC938" i="133" s="1"/>
  <c r="T938" i="133"/>
  <c r="AF938" i="133" s="1"/>
  <c r="AI937" i="133"/>
  <c r="AH937" i="133"/>
  <c r="S937" i="133" s="1"/>
  <c r="AG937" i="133"/>
  <c r="U937" i="133"/>
  <c r="AC937" i="133" s="1"/>
  <c r="T937" i="133"/>
  <c r="AF937" i="133" s="1"/>
  <c r="AI936" i="133"/>
  <c r="AH936" i="133"/>
  <c r="AG936" i="133"/>
  <c r="U936" i="133"/>
  <c r="AC936" i="133" s="1"/>
  <c r="T936" i="133"/>
  <c r="AF936" i="133" s="1"/>
  <c r="AI935" i="133"/>
  <c r="AH935" i="133"/>
  <c r="S935" i="133" s="1"/>
  <c r="AG935" i="133"/>
  <c r="U935" i="133"/>
  <c r="AC935" i="133" s="1"/>
  <c r="T935" i="133"/>
  <c r="AF935" i="133" s="1"/>
  <c r="AI934" i="133"/>
  <c r="AH934" i="133"/>
  <c r="S934" i="133" s="1"/>
  <c r="AG934" i="133"/>
  <c r="U934" i="133"/>
  <c r="AC934" i="133" s="1"/>
  <c r="T934" i="133"/>
  <c r="AF934" i="133" s="1"/>
  <c r="AI933" i="133"/>
  <c r="AH933" i="133"/>
  <c r="AG933" i="133"/>
  <c r="U933" i="133"/>
  <c r="AC933" i="133" s="1"/>
  <c r="T933" i="133"/>
  <c r="AF933" i="133" s="1"/>
  <c r="AI932" i="133"/>
  <c r="AH932" i="133"/>
  <c r="S932" i="133" s="1"/>
  <c r="AG932" i="133"/>
  <c r="U932" i="133"/>
  <c r="AC932" i="133" s="1"/>
  <c r="T932" i="133"/>
  <c r="AF932" i="133" s="1"/>
  <c r="AI931" i="133"/>
  <c r="AH931" i="133"/>
  <c r="S931" i="133" s="1"/>
  <c r="AG931" i="133"/>
  <c r="U931" i="133"/>
  <c r="AC931" i="133" s="1"/>
  <c r="T931" i="133"/>
  <c r="AF931" i="133" s="1"/>
  <c r="AI930" i="133"/>
  <c r="AH930" i="133"/>
  <c r="S930" i="133" s="1"/>
  <c r="AG930" i="133"/>
  <c r="U930" i="133"/>
  <c r="AC930" i="133" s="1"/>
  <c r="T930" i="133"/>
  <c r="AF930" i="133" s="1"/>
  <c r="AI929" i="133"/>
  <c r="AH929" i="133"/>
  <c r="AG929" i="133"/>
  <c r="U929" i="133"/>
  <c r="AC929" i="133" s="1"/>
  <c r="T929" i="133"/>
  <c r="AF929" i="133" s="1"/>
  <c r="AI928" i="133"/>
  <c r="AH928" i="133"/>
  <c r="S928" i="133" s="1"/>
  <c r="AG928" i="133"/>
  <c r="U928" i="133"/>
  <c r="AC928" i="133" s="1"/>
  <c r="T928" i="133"/>
  <c r="AF928" i="133" s="1"/>
  <c r="AI927" i="133"/>
  <c r="AH927" i="133"/>
  <c r="S927" i="133" s="1"/>
  <c r="AG927" i="133"/>
  <c r="U927" i="133"/>
  <c r="AC927" i="133" s="1"/>
  <c r="T927" i="133"/>
  <c r="AF927" i="133" s="1"/>
  <c r="AI926" i="133"/>
  <c r="AH926" i="133"/>
  <c r="S926" i="133" s="1"/>
  <c r="AG926" i="133"/>
  <c r="U926" i="133"/>
  <c r="AC926" i="133" s="1"/>
  <c r="T926" i="133"/>
  <c r="AF926" i="133" s="1"/>
  <c r="AI925" i="133"/>
  <c r="AH925" i="133"/>
  <c r="S925" i="133" s="1"/>
  <c r="AG925" i="133"/>
  <c r="U925" i="133"/>
  <c r="AC925" i="133" s="1"/>
  <c r="T925" i="133"/>
  <c r="AF925" i="133" s="1"/>
  <c r="AI924" i="133"/>
  <c r="AH924" i="133"/>
  <c r="S924" i="133" s="1"/>
  <c r="AG924" i="133"/>
  <c r="U924" i="133"/>
  <c r="AC924" i="133" s="1"/>
  <c r="T924" i="133"/>
  <c r="AF924" i="133" s="1"/>
  <c r="AI923" i="133"/>
  <c r="AH923" i="133"/>
  <c r="AG923" i="133"/>
  <c r="U923" i="133"/>
  <c r="AC923" i="133" s="1"/>
  <c r="T923" i="133"/>
  <c r="AF923" i="133" s="1"/>
  <c r="AI922" i="133"/>
  <c r="AH922" i="133"/>
  <c r="S922" i="133" s="1"/>
  <c r="AG922" i="133"/>
  <c r="U922" i="133"/>
  <c r="AC922" i="133" s="1"/>
  <c r="T922" i="133"/>
  <c r="AF922" i="133" s="1"/>
  <c r="AI921" i="133"/>
  <c r="AH921" i="133"/>
  <c r="AG921" i="133"/>
  <c r="U921" i="133"/>
  <c r="AC921" i="133" s="1"/>
  <c r="T921" i="133"/>
  <c r="AF921" i="133" s="1"/>
  <c r="AI920" i="133"/>
  <c r="AH920" i="133"/>
  <c r="S920" i="133" s="1"/>
  <c r="AG920" i="133"/>
  <c r="U920" i="133"/>
  <c r="AC920" i="133" s="1"/>
  <c r="T920" i="133"/>
  <c r="AF920" i="133" s="1"/>
  <c r="AI919" i="133"/>
  <c r="AH919" i="133"/>
  <c r="S919" i="133" s="1"/>
  <c r="AG919" i="133"/>
  <c r="U919" i="133"/>
  <c r="AC919" i="133" s="1"/>
  <c r="T919" i="133"/>
  <c r="AF919" i="133" s="1"/>
  <c r="AI918" i="133"/>
  <c r="AH918" i="133"/>
  <c r="S918" i="133" s="1"/>
  <c r="AG918" i="133"/>
  <c r="U918" i="133"/>
  <c r="AC918" i="133" s="1"/>
  <c r="T918" i="133"/>
  <c r="AF918" i="133" s="1"/>
  <c r="AI917" i="133"/>
  <c r="AH917" i="133"/>
  <c r="S917" i="133" s="1"/>
  <c r="AG917" i="133"/>
  <c r="U917" i="133"/>
  <c r="AC917" i="133" s="1"/>
  <c r="T917" i="133"/>
  <c r="AF917" i="133" s="1"/>
  <c r="AI916" i="133"/>
  <c r="AH916" i="133"/>
  <c r="S916" i="133" s="1"/>
  <c r="AG916" i="133"/>
  <c r="U916" i="133"/>
  <c r="AC916" i="133" s="1"/>
  <c r="T916" i="133"/>
  <c r="AF916" i="133" s="1"/>
  <c r="AI915" i="133"/>
  <c r="AH915" i="133"/>
  <c r="S915" i="133" s="1"/>
  <c r="AG915" i="133"/>
  <c r="U915" i="133"/>
  <c r="AC915" i="133" s="1"/>
  <c r="T915" i="133"/>
  <c r="AF915" i="133" s="1"/>
  <c r="AI914" i="133"/>
  <c r="AH914" i="133"/>
  <c r="S914" i="133" s="1"/>
  <c r="AG914" i="133"/>
  <c r="U914" i="133"/>
  <c r="AC914" i="133" s="1"/>
  <c r="T914" i="133"/>
  <c r="AF914" i="133" s="1"/>
  <c r="AI913" i="133"/>
  <c r="AH913" i="133"/>
  <c r="S913" i="133" s="1"/>
  <c r="AG913" i="133"/>
  <c r="U913" i="133"/>
  <c r="AC913" i="133" s="1"/>
  <c r="T913" i="133"/>
  <c r="AF913" i="133" s="1"/>
  <c r="AI912" i="133"/>
  <c r="AH912" i="133"/>
  <c r="S912" i="133" s="1"/>
  <c r="AG912" i="133"/>
  <c r="U912" i="133"/>
  <c r="AC912" i="133" s="1"/>
  <c r="T912" i="133"/>
  <c r="AF912" i="133" s="1"/>
  <c r="AI911" i="133"/>
  <c r="AH911" i="133"/>
  <c r="AG911" i="133"/>
  <c r="U911" i="133"/>
  <c r="AC911" i="133" s="1"/>
  <c r="T911" i="133"/>
  <c r="AF911" i="133" s="1"/>
  <c r="AI910" i="133"/>
  <c r="AH910" i="133"/>
  <c r="S910" i="133" s="1"/>
  <c r="AG910" i="133"/>
  <c r="U910" i="133"/>
  <c r="AC910" i="133" s="1"/>
  <c r="T910" i="133"/>
  <c r="AF910" i="133" s="1"/>
  <c r="AI909" i="133"/>
  <c r="AH909" i="133"/>
  <c r="AG909" i="133"/>
  <c r="U909" i="133"/>
  <c r="AC909" i="133" s="1"/>
  <c r="T909" i="133"/>
  <c r="AF909" i="133" s="1"/>
  <c r="AI908" i="133"/>
  <c r="AH908" i="133"/>
  <c r="S908" i="133" s="1"/>
  <c r="AG908" i="133"/>
  <c r="U908" i="133"/>
  <c r="AC908" i="133" s="1"/>
  <c r="T908" i="133"/>
  <c r="AF908" i="133" s="1"/>
  <c r="AI907" i="133"/>
  <c r="AH907" i="133"/>
  <c r="AG907" i="133"/>
  <c r="U907" i="133"/>
  <c r="AC907" i="133" s="1"/>
  <c r="T907" i="133"/>
  <c r="AF907" i="133" s="1"/>
  <c r="AI906" i="133"/>
  <c r="AH906" i="133"/>
  <c r="AG906" i="133"/>
  <c r="U906" i="133"/>
  <c r="AC906" i="133" s="1"/>
  <c r="T906" i="133"/>
  <c r="AF906" i="133" s="1"/>
  <c r="AI905" i="133"/>
  <c r="AH905" i="133"/>
  <c r="S905" i="133" s="1"/>
  <c r="AG905" i="133"/>
  <c r="U905" i="133"/>
  <c r="AC905" i="133" s="1"/>
  <c r="T905" i="133"/>
  <c r="AF905" i="133" s="1"/>
  <c r="AI904" i="133"/>
  <c r="AH904" i="133"/>
  <c r="S904" i="133" s="1"/>
  <c r="AG904" i="133"/>
  <c r="U904" i="133"/>
  <c r="AC904" i="133" s="1"/>
  <c r="T904" i="133"/>
  <c r="AF904" i="133" s="1"/>
  <c r="AI903" i="133"/>
  <c r="AH903" i="133"/>
  <c r="S903" i="133" s="1"/>
  <c r="AG903" i="133"/>
  <c r="U903" i="133"/>
  <c r="AC903" i="133" s="1"/>
  <c r="T903" i="133"/>
  <c r="AF903" i="133" s="1"/>
  <c r="AI902" i="133"/>
  <c r="AH902" i="133"/>
  <c r="S902" i="133" s="1"/>
  <c r="AG902" i="133"/>
  <c r="U902" i="133"/>
  <c r="AC902" i="133" s="1"/>
  <c r="T902" i="133"/>
  <c r="AF902" i="133" s="1"/>
  <c r="AI901" i="133"/>
  <c r="AH901" i="133"/>
  <c r="AG901" i="133"/>
  <c r="U901" i="133"/>
  <c r="AC901" i="133" s="1"/>
  <c r="T901" i="133"/>
  <c r="AF901" i="133" s="1"/>
  <c r="AI900" i="133"/>
  <c r="AH900" i="133"/>
  <c r="AG900" i="133"/>
  <c r="U900" i="133"/>
  <c r="AC900" i="133" s="1"/>
  <c r="T900" i="133"/>
  <c r="AF900" i="133" s="1"/>
  <c r="AI899" i="133"/>
  <c r="AH899" i="133"/>
  <c r="AG899" i="133"/>
  <c r="U899" i="133"/>
  <c r="AC899" i="133" s="1"/>
  <c r="T899" i="133"/>
  <c r="AF899" i="133" s="1"/>
  <c r="AI898" i="133"/>
  <c r="AH898" i="133"/>
  <c r="AG898" i="133"/>
  <c r="U898" i="133"/>
  <c r="AC898" i="133" s="1"/>
  <c r="T898" i="133"/>
  <c r="AF898" i="133" s="1"/>
  <c r="AI897" i="133"/>
  <c r="AH897" i="133"/>
  <c r="AG897" i="133"/>
  <c r="U897" i="133"/>
  <c r="AC897" i="133" s="1"/>
  <c r="T897" i="133"/>
  <c r="AF897" i="133" s="1"/>
  <c r="AI896" i="133"/>
  <c r="AH896" i="133"/>
  <c r="AG896" i="133"/>
  <c r="U896" i="133"/>
  <c r="AC896" i="133" s="1"/>
  <c r="T896" i="133"/>
  <c r="AF896" i="133" s="1"/>
  <c r="AI895" i="133"/>
  <c r="AH895" i="133"/>
  <c r="AG895" i="133"/>
  <c r="U895" i="133"/>
  <c r="AC895" i="133" s="1"/>
  <c r="T895" i="133"/>
  <c r="AF895" i="133" s="1"/>
  <c r="AI894" i="133"/>
  <c r="AH894" i="133"/>
  <c r="AG894" i="133"/>
  <c r="U894" i="133"/>
  <c r="T894" i="133"/>
  <c r="AF894" i="133" s="1"/>
  <c r="AI893" i="133"/>
  <c r="AH893" i="133"/>
  <c r="AG893" i="133"/>
  <c r="U893" i="133"/>
  <c r="AC893" i="133" s="1"/>
  <c r="T893" i="133"/>
  <c r="AF893" i="133" s="1"/>
  <c r="AI892" i="133"/>
  <c r="AH892" i="133"/>
  <c r="AG892" i="133"/>
  <c r="U892" i="133"/>
  <c r="AC892" i="133" s="1"/>
  <c r="T892" i="133"/>
  <c r="AF892" i="133" s="1"/>
  <c r="AI891" i="133"/>
  <c r="AH891" i="133"/>
  <c r="AG891" i="133"/>
  <c r="U891" i="133"/>
  <c r="AC891" i="133" s="1"/>
  <c r="T891" i="133"/>
  <c r="AF891" i="133" s="1"/>
  <c r="AI890" i="133"/>
  <c r="AH890" i="133"/>
  <c r="AG890" i="133"/>
  <c r="U890" i="133"/>
  <c r="AC890" i="133" s="1"/>
  <c r="T890" i="133"/>
  <c r="AF890" i="133" s="1"/>
  <c r="AI889" i="133"/>
  <c r="AH889" i="133"/>
  <c r="AG889" i="133"/>
  <c r="U889" i="133"/>
  <c r="AC889" i="133" s="1"/>
  <c r="T889" i="133"/>
  <c r="AF889" i="133" s="1"/>
  <c r="AI888" i="133"/>
  <c r="AH888" i="133"/>
  <c r="AG888" i="133"/>
  <c r="U888" i="133"/>
  <c r="AC888" i="133" s="1"/>
  <c r="T888" i="133"/>
  <c r="AF888" i="133" s="1"/>
  <c r="AI887" i="133"/>
  <c r="AH887" i="133"/>
  <c r="AG887" i="133"/>
  <c r="U887" i="133"/>
  <c r="AC887" i="133" s="1"/>
  <c r="T887" i="133"/>
  <c r="AF887" i="133" s="1"/>
  <c r="AI886" i="133"/>
  <c r="AH886" i="133"/>
  <c r="AG886" i="133"/>
  <c r="U886" i="133"/>
  <c r="AC886" i="133" s="1"/>
  <c r="T886" i="133"/>
  <c r="AF886" i="133" s="1"/>
  <c r="AI885" i="133"/>
  <c r="AH885" i="133"/>
  <c r="AG885" i="133"/>
  <c r="U885" i="133"/>
  <c r="AC885" i="133" s="1"/>
  <c r="T885" i="133"/>
  <c r="AF885" i="133" s="1"/>
  <c r="AI884" i="133"/>
  <c r="AH884" i="133"/>
  <c r="AG884" i="133"/>
  <c r="U884" i="133"/>
  <c r="AC884" i="133" s="1"/>
  <c r="T884" i="133"/>
  <c r="AF884" i="133" s="1"/>
  <c r="AI883" i="133"/>
  <c r="AH883" i="133"/>
  <c r="AG883" i="133"/>
  <c r="U883" i="133"/>
  <c r="AC883" i="133" s="1"/>
  <c r="T883" i="133"/>
  <c r="AF883" i="133" s="1"/>
  <c r="AI882" i="133"/>
  <c r="AH882" i="133"/>
  <c r="AG882" i="133"/>
  <c r="U882" i="133"/>
  <c r="AC882" i="133" s="1"/>
  <c r="T882" i="133"/>
  <c r="AF882" i="133" s="1"/>
  <c r="AI881" i="133"/>
  <c r="AH881" i="133"/>
  <c r="AG881" i="133"/>
  <c r="U881" i="133"/>
  <c r="AC881" i="133" s="1"/>
  <c r="T881" i="133"/>
  <c r="AF881" i="133" s="1"/>
  <c r="AI880" i="133"/>
  <c r="AH880" i="133"/>
  <c r="AG880" i="133"/>
  <c r="U880" i="133"/>
  <c r="AC880" i="133" s="1"/>
  <c r="T880" i="133"/>
  <c r="AF880" i="133" s="1"/>
  <c r="AI879" i="133"/>
  <c r="AH879" i="133"/>
  <c r="S879" i="133" s="1"/>
  <c r="AG879" i="133"/>
  <c r="U879" i="133"/>
  <c r="AC879" i="133" s="1"/>
  <c r="T879" i="133"/>
  <c r="AF879" i="133" s="1"/>
  <c r="AI878" i="133"/>
  <c r="AH878" i="133"/>
  <c r="S878" i="133" s="1"/>
  <c r="AG878" i="133"/>
  <c r="U878" i="133"/>
  <c r="T878" i="133"/>
  <c r="AF878" i="133" s="1"/>
  <c r="AI877" i="133"/>
  <c r="AH877" i="133"/>
  <c r="AG877" i="133"/>
  <c r="U877" i="133"/>
  <c r="AC877" i="133" s="1"/>
  <c r="T877" i="133"/>
  <c r="AF877" i="133" s="1"/>
  <c r="AI876" i="133"/>
  <c r="AH876" i="133"/>
  <c r="AG876" i="133"/>
  <c r="U876" i="133"/>
  <c r="AC876" i="133" s="1"/>
  <c r="T876" i="133"/>
  <c r="AF876" i="133" s="1"/>
  <c r="AI875" i="133"/>
  <c r="AH875" i="133"/>
  <c r="AG875" i="133"/>
  <c r="U875" i="133"/>
  <c r="AC875" i="133" s="1"/>
  <c r="T875" i="133"/>
  <c r="AF875" i="133" s="1"/>
  <c r="AI874" i="133"/>
  <c r="AH874" i="133"/>
  <c r="AG874" i="133"/>
  <c r="U874" i="133"/>
  <c r="AC874" i="133" s="1"/>
  <c r="T874" i="133"/>
  <c r="AF874" i="133" s="1"/>
  <c r="AI873" i="133"/>
  <c r="AH873" i="133"/>
  <c r="S873" i="133" s="1"/>
  <c r="AG873" i="133"/>
  <c r="U873" i="133"/>
  <c r="AC873" i="133" s="1"/>
  <c r="T873" i="133"/>
  <c r="AF873" i="133" s="1"/>
  <c r="AI872" i="133"/>
  <c r="AH872" i="133"/>
  <c r="S872" i="133" s="1"/>
  <c r="AG872" i="133"/>
  <c r="U872" i="133"/>
  <c r="T872" i="133"/>
  <c r="AF872" i="133" s="1"/>
  <c r="AI871" i="133"/>
  <c r="AH871" i="133"/>
  <c r="S871" i="133" s="1"/>
  <c r="AG871" i="133"/>
  <c r="U871" i="133"/>
  <c r="AC871" i="133" s="1"/>
  <c r="T871" i="133"/>
  <c r="AF871" i="133" s="1"/>
  <c r="AI870" i="133"/>
  <c r="AH870" i="133"/>
  <c r="S870" i="133" s="1"/>
  <c r="AG870" i="133"/>
  <c r="U870" i="133"/>
  <c r="AC870" i="133" s="1"/>
  <c r="T870" i="133"/>
  <c r="AF870" i="133" s="1"/>
  <c r="AI869" i="133"/>
  <c r="AH869" i="133"/>
  <c r="S869" i="133" s="1"/>
  <c r="AG869" i="133"/>
  <c r="U869" i="133"/>
  <c r="AC869" i="133" s="1"/>
  <c r="T869" i="133"/>
  <c r="AF869" i="133" s="1"/>
  <c r="AI868" i="133"/>
  <c r="AH868" i="133"/>
  <c r="AG868" i="133"/>
  <c r="U868" i="133"/>
  <c r="AC868" i="133" s="1"/>
  <c r="T868" i="133"/>
  <c r="AF868" i="133" s="1"/>
  <c r="AI867" i="133"/>
  <c r="AH867" i="133"/>
  <c r="S867" i="133" s="1"/>
  <c r="AG867" i="133"/>
  <c r="U867" i="133"/>
  <c r="AC867" i="133" s="1"/>
  <c r="T867" i="133"/>
  <c r="AF867" i="133" s="1"/>
  <c r="AI866" i="133"/>
  <c r="AH866" i="133"/>
  <c r="S866" i="133" s="1"/>
  <c r="AG866" i="133"/>
  <c r="U866" i="133"/>
  <c r="AC866" i="133" s="1"/>
  <c r="T866" i="133"/>
  <c r="AF866" i="133" s="1"/>
  <c r="AI865" i="133"/>
  <c r="AH865" i="133"/>
  <c r="S865" i="133" s="1"/>
  <c r="AG865" i="133"/>
  <c r="U865" i="133"/>
  <c r="AC865" i="133" s="1"/>
  <c r="T865" i="133"/>
  <c r="AF865" i="133" s="1"/>
  <c r="AI864" i="133"/>
  <c r="AH864" i="133"/>
  <c r="AG864" i="133"/>
  <c r="U864" i="133"/>
  <c r="AC864" i="133" s="1"/>
  <c r="T864" i="133"/>
  <c r="AF864" i="133" s="1"/>
  <c r="AI863" i="133"/>
  <c r="AH863" i="133"/>
  <c r="S863" i="133" s="1"/>
  <c r="AG863" i="133"/>
  <c r="U863" i="133"/>
  <c r="AC863" i="133" s="1"/>
  <c r="T863" i="133"/>
  <c r="AF863" i="133" s="1"/>
  <c r="AI862" i="133"/>
  <c r="AH862" i="133"/>
  <c r="AG862" i="133"/>
  <c r="U862" i="133"/>
  <c r="AC862" i="133" s="1"/>
  <c r="T862" i="133"/>
  <c r="AF862" i="133" s="1"/>
  <c r="AI861" i="133"/>
  <c r="AH861" i="133"/>
  <c r="S861" i="133" s="1"/>
  <c r="AG861" i="133"/>
  <c r="U861" i="133"/>
  <c r="AC861" i="133" s="1"/>
  <c r="T861" i="133"/>
  <c r="AF861" i="133" s="1"/>
  <c r="AI860" i="133"/>
  <c r="AH860" i="133"/>
  <c r="S860" i="133" s="1"/>
  <c r="AG860" i="133"/>
  <c r="U860" i="133"/>
  <c r="AC860" i="133" s="1"/>
  <c r="T860" i="133"/>
  <c r="AF860" i="133" s="1"/>
  <c r="AI859" i="133"/>
  <c r="AH859" i="133"/>
  <c r="S859" i="133" s="1"/>
  <c r="AG859" i="133"/>
  <c r="U859" i="133"/>
  <c r="AC859" i="133" s="1"/>
  <c r="T859" i="133"/>
  <c r="AF859" i="133" s="1"/>
  <c r="AI858" i="133"/>
  <c r="AH858" i="133"/>
  <c r="AG858" i="133"/>
  <c r="U858" i="133"/>
  <c r="AC858" i="133" s="1"/>
  <c r="T858" i="133"/>
  <c r="AF858" i="133" s="1"/>
  <c r="AI857" i="133"/>
  <c r="AH857" i="133"/>
  <c r="AG857" i="133"/>
  <c r="U857" i="133"/>
  <c r="AC857" i="133" s="1"/>
  <c r="T857" i="133"/>
  <c r="AF857" i="133" s="1"/>
  <c r="AI856" i="133"/>
  <c r="AH856" i="133"/>
  <c r="S856" i="133" s="1"/>
  <c r="AG856" i="133"/>
  <c r="U856" i="133"/>
  <c r="AC856" i="133" s="1"/>
  <c r="T856" i="133"/>
  <c r="AF856" i="133" s="1"/>
  <c r="AI855" i="133"/>
  <c r="AH855" i="133"/>
  <c r="AG855" i="133"/>
  <c r="U855" i="133"/>
  <c r="AC855" i="133" s="1"/>
  <c r="T855" i="133"/>
  <c r="AF855" i="133" s="1"/>
  <c r="AI854" i="133"/>
  <c r="AH854" i="133"/>
  <c r="AG854" i="133"/>
  <c r="U854" i="133"/>
  <c r="AC854" i="133" s="1"/>
  <c r="T854" i="133"/>
  <c r="AF854" i="133" s="1"/>
  <c r="AI853" i="133"/>
  <c r="AH853" i="133"/>
  <c r="AG853" i="133"/>
  <c r="U853" i="133"/>
  <c r="AC853" i="133" s="1"/>
  <c r="T853" i="133"/>
  <c r="AF853" i="133" s="1"/>
  <c r="AI852" i="133"/>
  <c r="AH852" i="133"/>
  <c r="S852" i="133" s="1"/>
  <c r="AG852" i="133"/>
  <c r="U852" i="133"/>
  <c r="AC852" i="133" s="1"/>
  <c r="T852" i="133"/>
  <c r="AF852" i="133" s="1"/>
  <c r="AI851" i="133"/>
  <c r="AH851" i="133"/>
  <c r="S851" i="133" s="1"/>
  <c r="AG851" i="133"/>
  <c r="U851" i="133"/>
  <c r="AC851" i="133" s="1"/>
  <c r="T851" i="133"/>
  <c r="AF851" i="133" s="1"/>
  <c r="AI850" i="133"/>
  <c r="AH850" i="133"/>
  <c r="S850" i="133" s="1"/>
  <c r="AG850" i="133"/>
  <c r="U850" i="133"/>
  <c r="AC850" i="133" s="1"/>
  <c r="T850" i="133"/>
  <c r="AF850" i="133" s="1"/>
  <c r="AI849" i="133"/>
  <c r="AH849" i="133"/>
  <c r="AG849" i="133"/>
  <c r="U849" i="133"/>
  <c r="AC849" i="133" s="1"/>
  <c r="T849" i="133"/>
  <c r="AF849" i="133" s="1"/>
  <c r="AI848" i="133"/>
  <c r="AH848" i="133"/>
  <c r="AG848" i="133"/>
  <c r="U848" i="133"/>
  <c r="AC848" i="133" s="1"/>
  <c r="T848" i="133"/>
  <c r="AF848" i="133" s="1"/>
  <c r="AI847" i="133"/>
  <c r="AH847" i="133"/>
  <c r="S847" i="133" s="1"/>
  <c r="AG847" i="133"/>
  <c r="U847" i="133"/>
  <c r="AC847" i="133" s="1"/>
  <c r="T847" i="133"/>
  <c r="AF847" i="133" s="1"/>
  <c r="AI846" i="133"/>
  <c r="AH846" i="133"/>
  <c r="AG846" i="133"/>
  <c r="U846" i="133"/>
  <c r="AC846" i="133" s="1"/>
  <c r="T846" i="133"/>
  <c r="AF846" i="133" s="1"/>
  <c r="AI845" i="133"/>
  <c r="AH845" i="133"/>
  <c r="AG845" i="133"/>
  <c r="U845" i="133"/>
  <c r="AC845" i="133" s="1"/>
  <c r="T845" i="133"/>
  <c r="AF845" i="133" s="1"/>
  <c r="AI844" i="133"/>
  <c r="AH844" i="133"/>
  <c r="AG844" i="133"/>
  <c r="U844" i="133"/>
  <c r="AC844" i="133" s="1"/>
  <c r="T844" i="133"/>
  <c r="AF844" i="133" s="1"/>
  <c r="AI843" i="133"/>
  <c r="AH843" i="133"/>
  <c r="AG843" i="133"/>
  <c r="U843" i="133"/>
  <c r="AC843" i="133" s="1"/>
  <c r="T843" i="133"/>
  <c r="AF843" i="133" s="1"/>
  <c r="AI842" i="133"/>
  <c r="AH842" i="133"/>
  <c r="AG842" i="133"/>
  <c r="U842" i="133"/>
  <c r="AC842" i="133" s="1"/>
  <c r="T842" i="133"/>
  <c r="AF842" i="133" s="1"/>
  <c r="AI841" i="133"/>
  <c r="AH841" i="133"/>
  <c r="AG841" i="133"/>
  <c r="U841" i="133"/>
  <c r="AC841" i="133" s="1"/>
  <c r="T841" i="133"/>
  <c r="AF841" i="133" s="1"/>
  <c r="AI840" i="133"/>
  <c r="AH840" i="133"/>
  <c r="AG840" i="133"/>
  <c r="U840" i="133"/>
  <c r="AC840" i="133" s="1"/>
  <c r="T840" i="133"/>
  <c r="AF840" i="133" s="1"/>
  <c r="AI839" i="133"/>
  <c r="AH839" i="133"/>
  <c r="S839" i="133" s="1"/>
  <c r="AG839" i="133"/>
  <c r="U839" i="133"/>
  <c r="AC839" i="133" s="1"/>
  <c r="T839" i="133"/>
  <c r="AF839" i="133" s="1"/>
  <c r="AI838" i="133"/>
  <c r="AH838" i="133"/>
  <c r="S838" i="133" s="1"/>
  <c r="AG838" i="133"/>
  <c r="U838" i="133"/>
  <c r="AC838" i="133" s="1"/>
  <c r="T838" i="133"/>
  <c r="AF838" i="133" s="1"/>
  <c r="AI837" i="133"/>
  <c r="AH837" i="133"/>
  <c r="AG837" i="133"/>
  <c r="U837" i="133"/>
  <c r="AC837" i="133" s="1"/>
  <c r="T837" i="133"/>
  <c r="AF837" i="133" s="1"/>
  <c r="AI836" i="133"/>
  <c r="AH836" i="133"/>
  <c r="S836" i="133" s="1"/>
  <c r="AG836" i="133"/>
  <c r="U836" i="133"/>
  <c r="AC836" i="133" s="1"/>
  <c r="T836" i="133"/>
  <c r="AF836" i="133" s="1"/>
  <c r="AI835" i="133"/>
  <c r="AH835" i="133"/>
  <c r="S835" i="133" s="1"/>
  <c r="AG835" i="133"/>
  <c r="U835" i="133"/>
  <c r="AC835" i="133" s="1"/>
  <c r="T835" i="133"/>
  <c r="AF835" i="133" s="1"/>
  <c r="AI834" i="133"/>
  <c r="AH834" i="133"/>
  <c r="S834" i="133" s="1"/>
  <c r="AG834" i="133"/>
  <c r="U834" i="133"/>
  <c r="AC834" i="133" s="1"/>
  <c r="T834" i="133"/>
  <c r="AF834" i="133" s="1"/>
  <c r="AI833" i="133"/>
  <c r="AH833" i="133"/>
  <c r="S833" i="133" s="1"/>
  <c r="AG833" i="133"/>
  <c r="U833" i="133"/>
  <c r="T833" i="133"/>
  <c r="AF833" i="133" s="1"/>
  <c r="AI832" i="133"/>
  <c r="AH832" i="133"/>
  <c r="S832" i="133" s="1"/>
  <c r="AG832" i="133"/>
  <c r="U832" i="133"/>
  <c r="AC832" i="133" s="1"/>
  <c r="T832" i="133"/>
  <c r="AF832" i="133" s="1"/>
  <c r="AI831" i="133"/>
  <c r="AH831" i="133"/>
  <c r="S831" i="133" s="1"/>
  <c r="AG831" i="133"/>
  <c r="U831" i="133"/>
  <c r="AC831" i="133" s="1"/>
  <c r="T831" i="133"/>
  <c r="AF831" i="133" s="1"/>
  <c r="AI830" i="133"/>
  <c r="AH830" i="133"/>
  <c r="AG830" i="133"/>
  <c r="U830" i="133"/>
  <c r="AC830" i="133" s="1"/>
  <c r="T830" i="133"/>
  <c r="AF830" i="133" s="1"/>
  <c r="AI829" i="133"/>
  <c r="AH829" i="133"/>
  <c r="S829" i="133" s="1"/>
  <c r="AG829" i="133"/>
  <c r="U829" i="133"/>
  <c r="AC829" i="133" s="1"/>
  <c r="T829" i="133"/>
  <c r="AF829" i="133" s="1"/>
  <c r="AI828" i="133"/>
  <c r="AH828" i="133"/>
  <c r="AG828" i="133"/>
  <c r="U828" i="133"/>
  <c r="AC828" i="133" s="1"/>
  <c r="T828" i="133"/>
  <c r="AF828" i="133" s="1"/>
  <c r="AI827" i="133"/>
  <c r="AH827" i="133"/>
  <c r="S827" i="133" s="1"/>
  <c r="AG827" i="133"/>
  <c r="U827" i="133"/>
  <c r="AC827" i="133" s="1"/>
  <c r="T827" i="133"/>
  <c r="AF827" i="133" s="1"/>
  <c r="AI826" i="133"/>
  <c r="AH826" i="133"/>
  <c r="S826" i="133" s="1"/>
  <c r="AG826" i="133"/>
  <c r="U826" i="133"/>
  <c r="T826" i="133"/>
  <c r="AF826" i="133" s="1"/>
  <c r="AI825" i="133"/>
  <c r="AH825" i="133"/>
  <c r="S825" i="133" s="1"/>
  <c r="AG825" i="133"/>
  <c r="U825" i="133"/>
  <c r="AC825" i="133" s="1"/>
  <c r="T825" i="133"/>
  <c r="AF825" i="133" s="1"/>
  <c r="AI824" i="133"/>
  <c r="AH824" i="133"/>
  <c r="S824" i="133" s="1"/>
  <c r="AG824" i="133"/>
  <c r="U824" i="133"/>
  <c r="AC824" i="133" s="1"/>
  <c r="T824" i="133"/>
  <c r="AF824" i="133" s="1"/>
  <c r="AI823" i="133"/>
  <c r="AH823" i="133"/>
  <c r="AG823" i="133"/>
  <c r="U823" i="133"/>
  <c r="AC823" i="133" s="1"/>
  <c r="T823" i="133"/>
  <c r="AF823" i="133" s="1"/>
  <c r="AI822" i="133"/>
  <c r="AH822" i="133"/>
  <c r="S822" i="133" s="1"/>
  <c r="AG822" i="133"/>
  <c r="U822" i="133"/>
  <c r="AC822" i="133" s="1"/>
  <c r="T822" i="133"/>
  <c r="AF822" i="133" s="1"/>
  <c r="AI821" i="133"/>
  <c r="AH821" i="133"/>
  <c r="AG821" i="133"/>
  <c r="U821" i="133"/>
  <c r="AC821" i="133" s="1"/>
  <c r="T821" i="133"/>
  <c r="AF821" i="133" s="1"/>
  <c r="AI820" i="133"/>
  <c r="AH820" i="133"/>
  <c r="AG820" i="133"/>
  <c r="U820" i="133"/>
  <c r="AC820" i="133" s="1"/>
  <c r="T820" i="133"/>
  <c r="AF820" i="133" s="1"/>
  <c r="AI819" i="133"/>
  <c r="AH819" i="133"/>
  <c r="AG819" i="133"/>
  <c r="U819" i="133"/>
  <c r="AC819" i="133" s="1"/>
  <c r="T819" i="133"/>
  <c r="AF819" i="133" s="1"/>
  <c r="AI818" i="133"/>
  <c r="AH818" i="133"/>
  <c r="AG818" i="133"/>
  <c r="U818" i="133"/>
  <c r="AC818" i="133" s="1"/>
  <c r="T818" i="133"/>
  <c r="AF818" i="133" s="1"/>
  <c r="AI817" i="133"/>
  <c r="AH817" i="133"/>
  <c r="AG817" i="133"/>
  <c r="U817" i="133"/>
  <c r="AC817" i="133" s="1"/>
  <c r="T817" i="133"/>
  <c r="AF817" i="133" s="1"/>
  <c r="AI816" i="133"/>
  <c r="AH816" i="133"/>
  <c r="S816" i="133" s="1"/>
  <c r="AG816" i="133"/>
  <c r="U816" i="133"/>
  <c r="AC816" i="133" s="1"/>
  <c r="T816" i="133"/>
  <c r="AF816" i="133" s="1"/>
  <c r="AI815" i="133"/>
  <c r="AH815" i="133"/>
  <c r="S815" i="133" s="1"/>
  <c r="AG815" i="133"/>
  <c r="U815" i="133"/>
  <c r="AC815" i="133" s="1"/>
  <c r="T815" i="133"/>
  <c r="AF815" i="133" s="1"/>
  <c r="AI814" i="133"/>
  <c r="AH814" i="133"/>
  <c r="S814" i="133" s="1"/>
  <c r="AG814" i="133"/>
  <c r="U814" i="133"/>
  <c r="T814" i="133"/>
  <c r="AF814" i="133" s="1"/>
  <c r="AI813" i="133"/>
  <c r="AH813" i="133"/>
  <c r="AG813" i="133"/>
  <c r="U813" i="133"/>
  <c r="AC813" i="133" s="1"/>
  <c r="T813" i="133"/>
  <c r="AF813" i="133" s="1"/>
  <c r="AI812" i="133"/>
  <c r="AH812" i="133"/>
  <c r="S812" i="133" s="1"/>
  <c r="AG812" i="133"/>
  <c r="U812" i="133"/>
  <c r="AC812" i="133" s="1"/>
  <c r="T812" i="133"/>
  <c r="AF812" i="133" s="1"/>
  <c r="AI811" i="133"/>
  <c r="AH811" i="133"/>
  <c r="S811" i="133" s="1"/>
  <c r="AG811" i="133"/>
  <c r="U811" i="133"/>
  <c r="AC811" i="133" s="1"/>
  <c r="T811" i="133"/>
  <c r="AF811" i="133" s="1"/>
  <c r="AI810" i="133"/>
  <c r="AH810" i="133"/>
  <c r="AG810" i="133"/>
  <c r="U810" i="133"/>
  <c r="AC810" i="133" s="1"/>
  <c r="T810" i="133"/>
  <c r="AF810" i="133" s="1"/>
  <c r="AI809" i="133"/>
  <c r="AH809" i="133"/>
  <c r="AG809" i="133"/>
  <c r="U809" i="133"/>
  <c r="AC809" i="133" s="1"/>
  <c r="T809" i="133"/>
  <c r="AF809" i="133" s="1"/>
  <c r="AI808" i="133"/>
  <c r="AH808" i="133"/>
  <c r="S808" i="133" s="1"/>
  <c r="AG808" i="133"/>
  <c r="U808" i="133"/>
  <c r="AC808" i="133" s="1"/>
  <c r="T808" i="133"/>
  <c r="AF808" i="133" s="1"/>
  <c r="AI807" i="133"/>
  <c r="AH807" i="133"/>
  <c r="AG807" i="133"/>
  <c r="U807" i="133"/>
  <c r="AC807" i="133" s="1"/>
  <c r="T807" i="133"/>
  <c r="AF807" i="133" s="1"/>
  <c r="AI806" i="133"/>
  <c r="AH806" i="133"/>
  <c r="AG806" i="133"/>
  <c r="U806" i="133"/>
  <c r="AC806" i="133" s="1"/>
  <c r="T806" i="133"/>
  <c r="AF806" i="133" s="1"/>
  <c r="AI805" i="133"/>
  <c r="AH805" i="133"/>
  <c r="S805" i="133" s="1"/>
  <c r="AG805" i="133"/>
  <c r="U805" i="133"/>
  <c r="AC805" i="133" s="1"/>
  <c r="T805" i="133"/>
  <c r="AF805" i="133" s="1"/>
  <c r="AI804" i="133"/>
  <c r="AH804" i="133"/>
  <c r="AG804" i="133"/>
  <c r="U804" i="133"/>
  <c r="AC804" i="133" s="1"/>
  <c r="T804" i="133"/>
  <c r="AF804" i="133" s="1"/>
  <c r="AI803" i="133"/>
  <c r="AH803" i="133"/>
  <c r="AG803" i="133"/>
  <c r="U803" i="133"/>
  <c r="AC803" i="133" s="1"/>
  <c r="T803" i="133"/>
  <c r="AF803" i="133" s="1"/>
  <c r="AI802" i="133"/>
  <c r="AH802" i="133"/>
  <c r="S802" i="133" s="1"/>
  <c r="AG802" i="133"/>
  <c r="U802" i="133"/>
  <c r="AC802" i="133" s="1"/>
  <c r="T802" i="133"/>
  <c r="AF802" i="133" s="1"/>
  <c r="AI801" i="133"/>
  <c r="AH801" i="133"/>
  <c r="S801" i="133" s="1"/>
  <c r="AG801" i="133"/>
  <c r="U801" i="133"/>
  <c r="AC801" i="133" s="1"/>
  <c r="T801" i="133"/>
  <c r="AF801" i="133" s="1"/>
  <c r="AI800" i="133"/>
  <c r="AH800" i="133"/>
  <c r="AG800" i="133"/>
  <c r="U800" i="133"/>
  <c r="AC800" i="133" s="1"/>
  <c r="T800" i="133"/>
  <c r="AF800" i="133" s="1"/>
  <c r="AI799" i="133"/>
  <c r="AH799" i="133"/>
  <c r="S799" i="133" s="1"/>
  <c r="AG799" i="133"/>
  <c r="U799" i="133"/>
  <c r="AC799" i="133" s="1"/>
  <c r="T799" i="133"/>
  <c r="AF799" i="133" s="1"/>
  <c r="AI798" i="133"/>
  <c r="AH798" i="133"/>
  <c r="S798" i="133" s="1"/>
  <c r="AG798" i="133"/>
  <c r="U798" i="133"/>
  <c r="AC798" i="133" s="1"/>
  <c r="T798" i="133"/>
  <c r="AF798" i="133" s="1"/>
  <c r="AI797" i="133"/>
  <c r="AH797" i="133"/>
  <c r="S797" i="133" s="1"/>
  <c r="AG797" i="133"/>
  <c r="U797" i="133"/>
  <c r="AC797" i="133" s="1"/>
  <c r="T797" i="133"/>
  <c r="AF797" i="133" s="1"/>
  <c r="AI796" i="133"/>
  <c r="AH796" i="133"/>
  <c r="S796" i="133" s="1"/>
  <c r="AG796" i="133"/>
  <c r="U796" i="133"/>
  <c r="AC796" i="133" s="1"/>
  <c r="T796" i="133"/>
  <c r="AF796" i="133" s="1"/>
  <c r="AI795" i="133"/>
  <c r="AH795" i="133"/>
  <c r="AG795" i="133"/>
  <c r="U795" i="133"/>
  <c r="AC795" i="133" s="1"/>
  <c r="T795" i="133"/>
  <c r="AF795" i="133" s="1"/>
  <c r="AI794" i="133"/>
  <c r="AH794" i="133"/>
  <c r="S794" i="133" s="1"/>
  <c r="AG794" i="133"/>
  <c r="U794" i="133"/>
  <c r="AC794" i="133" s="1"/>
  <c r="T794" i="133"/>
  <c r="AF794" i="133" s="1"/>
  <c r="AI793" i="133"/>
  <c r="AH793" i="133"/>
  <c r="S793" i="133" s="1"/>
  <c r="AG793" i="133"/>
  <c r="U793" i="133"/>
  <c r="AC793" i="133" s="1"/>
  <c r="T793" i="133"/>
  <c r="AF793" i="133" s="1"/>
  <c r="AI792" i="133"/>
  <c r="AH792" i="133"/>
  <c r="S792" i="133" s="1"/>
  <c r="AG792" i="133"/>
  <c r="U792" i="133"/>
  <c r="T792" i="133"/>
  <c r="AF792" i="133" s="1"/>
  <c r="AI791" i="133"/>
  <c r="AH791" i="133"/>
  <c r="AG791" i="133"/>
  <c r="U791" i="133"/>
  <c r="AC791" i="133" s="1"/>
  <c r="T791" i="133"/>
  <c r="AF791" i="133" s="1"/>
  <c r="AI790" i="133"/>
  <c r="AH790" i="133"/>
  <c r="S790" i="133" s="1"/>
  <c r="AG790" i="133"/>
  <c r="U790" i="133"/>
  <c r="AC790" i="133" s="1"/>
  <c r="T790" i="133"/>
  <c r="AF790" i="133" s="1"/>
  <c r="AI789" i="133"/>
  <c r="AH789" i="133"/>
  <c r="S789" i="133" s="1"/>
  <c r="AG789" i="133"/>
  <c r="U789" i="133"/>
  <c r="AC789" i="133" s="1"/>
  <c r="T789" i="133"/>
  <c r="AF789" i="133" s="1"/>
  <c r="AI788" i="133"/>
  <c r="AH788" i="133"/>
  <c r="S788" i="133" s="1"/>
  <c r="AG788" i="133"/>
  <c r="U788" i="133"/>
  <c r="AC788" i="133" s="1"/>
  <c r="T788" i="133"/>
  <c r="AF788" i="133" s="1"/>
  <c r="AI787" i="133"/>
  <c r="AH787" i="133"/>
  <c r="AG787" i="133"/>
  <c r="U787" i="133"/>
  <c r="AC787" i="133" s="1"/>
  <c r="T787" i="133"/>
  <c r="AF787" i="133" s="1"/>
  <c r="AI786" i="133"/>
  <c r="AH786" i="133"/>
  <c r="S786" i="133" s="1"/>
  <c r="AG786" i="133"/>
  <c r="U786" i="133"/>
  <c r="AC786" i="133" s="1"/>
  <c r="T786" i="133"/>
  <c r="AF786" i="133" s="1"/>
  <c r="AI785" i="133"/>
  <c r="AH785" i="133"/>
  <c r="S785" i="133" s="1"/>
  <c r="AG785" i="133"/>
  <c r="U785" i="133"/>
  <c r="AC785" i="133" s="1"/>
  <c r="T785" i="133"/>
  <c r="AF785" i="133" s="1"/>
  <c r="AI784" i="133"/>
  <c r="AH784" i="133"/>
  <c r="S784" i="133" s="1"/>
  <c r="AG784" i="133"/>
  <c r="U784" i="133"/>
  <c r="AC784" i="133" s="1"/>
  <c r="T784" i="133"/>
  <c r="AF784" i="133" s="1"/>
  <c r="AI783" i="133"/>
  <c r="AH783" i="133"/>
  <c r="S783" i="133" s="1"/>
  <c r="AG783" i="133"/>
  <c r="U783" i="133"/>
  <c r="AC783" i="133" s="1"/>
  <c r="T783" i="133"/>
  <c r="AF783" i="133" s="1"/>
  <c r="AI782" i="133"/>
  <c r="AH782" i="133"/>
  <c r="AG782" i="133"/>
  <c r="U782" i="133"/>
  <c r="AC782" i="133" s="1"/>
  <c r="T782" i="133"/>
  <c r="AF782" i="133" s="1"/>
  <c r="AI781" i="133"/>
  <c r="AH781" i="133"/>
  <c r="S781" i="133" s="1"/>
  <c r="AG781" i="133"/>
  <c r="U781" i="133"/>
  <c r="AC781" i="133" s="1"/>
  <c r="T781" i="133"/>
  <c r="AF781" i="133" s="1"/>
  <c r="AI780" i="133"/>
  <c r="AH780" i="133"/>
  <c r="S780" i="133" s="1"/>
  <c r="AG780" i="133"/>
  <c r="U780" i="133"/>
  <c r="AC780" i="133" s="1"/>
  <c r="T780" i="133"/>
  <c r="AF780" i="133" s="1"/>
  <c r="AI779" i="133"/>
  <c r="AH779" i="133"/>
  <c r="S779" i="133" s="1"/>
  <c r="AG779" i="133"/>
  <c r="U779" i="133"/>
  <c r="AC779" i="133" s="1"/>
  <c r="T779" i="133"/>
  <c r="AF779" i="133" s="1"/>
  <c r="AI778" i="133"/>
  <c r="AH778" i="133"/>
  <c r="AG778" i="133"/>
  <c r="U778" i="133"/>
  <c r="AC778" i="133" s="1"/>
  <c r="T778" i="133"/>
  <c r="AF778" i="133" s="1"/>
  <c r="AI777" i="133"/>
  <c r="AH777" i="133"/>
  <c r="S777" i="133" s="1"/>
  <c r="AG777" i="133"/>
  <c r="U777" i="133"/>
  <c r="AC777" i="133" s="1"/>
  <c r="T777" i="133"/>
  <c r="AF777" i="133" s="1"/>
  <c r="AI776" i="133"/>
  <c r="AH776" i="133"/>
  <c r="S776" i="133" s="1"/>
  <c r="AG776" i="133"/>
  <c r="U776" i="133"/>
  <c r="AC776" i="133" s="1"/>
  <c r="T776" i="133"/>
  <c r="AF776" i="133" s="1"/>
  <c r="AI775" i="133"/>
  <c r="AH775" i="133"/>
  <c r="S775" i="133" s="1"/>
  <c r="AG775" i="133"/>
  <c r="U775" i="133"/>
  <c r="AC775" i="133" s="1"/>
  <c r="T775" i="133"/>
  <c r="AF775" i="133" s="1"/>
  <c r="AI774" i="133"/>
  <c r="AH774" i="133"/>
  <c r="S774" i="133" s="1"/>
  <c r="AG774" i="133"/>
  <c r="U774" i="133"/>
  <c r="AC774" i="133" s="1"/>
  <c r="T774" i="133"/>
  <c r="AF774" i="133" s="1"/>
  <c r="AI773" i="133"/>
  <c r="AH773" i="133"/>
  <c r="S773" i="133" s="1"/>
  <c r="AG773" i="133"/>
  <c r="U773" i="133"/>
  <c r="AC773" i="133" s="1"/>
  <c r="T773" i="133"/>
  <c r="AF773" i="133" s="1"/>
  <c r="AI772" i="133"/>
  <c r="AH772" i="133"/>
  <c r="AG772" i="133"/>
  <c r="U772" i="133"/>
  <c r="AC772" i="133" s="1"/>
  <c r="T772" i="133"/>
  <c r="AF772" i="133" s="1"/>
  <c r="AI771" i="133"/>
  <c r="AH771" i="133"/>
  <c r="S771" i="133" s="1"/>
  <c r="AG771" i="133"/>
  <c r="U771" i="133"/>
  <c r="AC771" i="133" s="1"/>
  <c r="T771" i="133"/>
  <c r="AF771" i="133" s="1"/>
  <c r="AI770" i="133"/>
  <c r="AH770" i="133"/>
  <c r="S770" i="133" s="1"/>
  <c r="AG770" i="133"/>
  <c r="U770" i="133"/>
  <c r="AC770" i="133" s="1"/>
  <c r="T770" i="133"/>
  <c r="AF770" i="133" s="1"/>
  <c r="AI769" i="133"/>
  <c r="AH769" i="133"/>
  <c r="S769" i="133" s="1"/>
  <c r="AG769" i="133"/>
  <c r="U769" i="133"/>
  <c r="AC769" i="133" s="1"/>
  <c r="T769" i="133"/>
  <c r="AF769" i="133" s="1"/>
  <c r="AI768" i="133"/>
  <c r="AH768" i="133"/>
  <c r="AG768" i="133"/>
  <c r="U768" i="133"/>
  <c r="AC768" i="133" s="1"/>
  <c r="T768" i="133"/>
  <c r="AF768" i="133" s="1"/>
  <c r="AI767" i="133"/>
  <c r="AH767" i="133"/>
  <c r="S767" i="133" s="1"/>
  <c r="AG767" i="133"/>
  <c r="U767" i="133"/>
  <c r="AC767" i="133" s="1"/>
  <c r="T767" i="133"/>
  <c r="AF767" i="133" s="1"/>
  <c r="AI766" i="133"/>
  <c r="AH766" i="133"/>
  <c r="S766" i="133" s="1"/>
  <c r="AG766" i="133"/>
  <c r="U766" i="133"/>
  <c r="AC766" i="133" s="1"/>
  <c r="T766" i="133"/>
  <c r="AF766" i="133" s="1"/>
  <c r="AI765" i="133"/>
  <c r="AH765" i="133"/>
  <c r="S765" i="133" s="1"/>
  <c r="AG765" i="133"/>
  <c r="U765" i="133"/>
  <c r="AC765" i="133" s="1"/>
  <c r="T765" i="133"/>
  <c r="AF765" i="133" s="1"/>
  <c r="AI764" i="133"/>
  <c r="AH764" i="133"/>
  <c r="AG764" i="133"/>
  <c r="U764" i="133"/>
  <c r="AC764" i="133" s="1"/>
  <c r="T764" i="133"/>
  <c r="AF764" i="133" s="1"/>
  <c r="AI763" i="133"/>
  <c r="AH763" i="133"/>
  <c r="AG763" i="133"/>
  <c r="U763" i="133"/>
  <c r="AC763" i="133" s="1"/>
  <c r="T763" i="133"/>
  <c r="AF763" i="133" s="1"/>
  <c r="AI762" i="133"/>
  <c r="AH762" i="133"/>
  <c r="AG762" i="133"/>
  <c r="U762" i="133"/>
  <c r="AC762" i="133" s="1"/>
  <c r="T762" i="133"/>
  <c r="AF762" i="133" s="1"/>
  <c r="AI761" i="133"/>
  <c r="AH761" i="133"/>
  <c r="S761" i="133" s="1"/>
  <c r="AG761" i="133"/>
  <c r="U761" i="133"/>
  <c r="AC761" i="133" s="1"/>
  <c r="T761" i="133"/>
  <c r="AF761" i="133" s="1"/>
  <c r="AI760" i="133"/>
  <c r="AH760" i="133"/>
  <c r="AG760" i="133"/>
  <c r="U760" i="133"/>
  <c r="AC760" i="133" s="1"/>
  <c r="T760" i="133"/>
  <c r="AF760" i="133" s="1"/>
  <c r="AI759" i="133"/>
  <c r="AH759" i="133"/>
  <c r="S759" i="133" s="1"/>
  <c r="AG759" i="133"/>
  <c r="U759" i="133"/>
  <c r="AC759" i="133" s="1"/>
  <c r="T759" i="133"/>
  <c r="AF759" i="133" s="1"/>
  <c r="AI758" i="133"/>
  <c r="AH758" i="133"/>
  <c r="AG758" i="133"/>
  <c r="U758" i="133"/>
  <c r="AC758" i="133" s="1"/>
  <c r="T758" i="133"/>
  <c r="AF758" i="133" s="1"/>
  <c r="AI757" i="133"/>
  <c r="AH757" i="133"/>
  <c r="AG757" i="133"/>
  <c r="U757" i="133"/>
  <c r="AC757" i="133" s="1"/>
  <c r="T757" i="133"/>
  <c r="AF757" i="133" s="1"/>
  <c r="AI756" i="133"/>
  <c r="AH756" i="133"/>
  <c r="S756" i="133" s="1"/>
  <c r="AG756" i="133"/>
  <c r="U756" i="133"/>
  <c r="AC756" i="133" s="1"/>
  <c r="T756" i="133"/>
  <c r="AF756" i="133" s="1"/>
  <c r="AI755" i="133"/>
  <c r="AH755" i="133"/>
  <c r="S755" i="133" s="1"/>
  <c r="AG755" i="133"/>
  <c r="U755" i="133"/>
  <c r="T755" i="133"/>
  <c r="AF755" i="133" s="1"/>
  <c r="AI754" i="133"/>
  <c r="AH754" i="133"/>
  <c r="AG754" i="133"/>
  <c r="U754" i="133"/>
  <c r="AC754" i="133" s="1"/>
  <c r="T754" i="133"/>
  <c r="AF754" i="133" s="1"/>
  <c r="AI753" i="133"/>
  <c r="AH753" i="133"/>
  <c r="S753" i="133" s="1"/>
  <c r="AG753" i="133"/>
  <c r="U753" i="133"/>
  <c r="AC753" i="133" s="1"/>
  <c r="T753" i="133"/>
  <c r="AF753" i="133" s="1"/>
  <c r="AI752" i="133"/>
  <c r="AH752" i="133"/>
  <c r="S752" i="133" s="1"/>
  <c r="AG752" i="133"/>
  <c r="U752" i="133"/>
  <c r="AC752" i="133" s="1"/>
  <c r="T752" i="133"/>
  <c r="AF752" i="133" s="1"/>
  <c r="AI751" i="133"/>
  <c r="AH751" i="133"/>
  <c r="S751" i="133" s="1"/>
  <c r="AG751" i="133"/>
  <c r="U751" i="133"/>
  <c r="AC751" i="133" s="1"/>
  <c r="T751" i="133"/>
  <c r="AF751" i="133" s="1"/>
  <c r="AI750" i="133"/>
  <c r="AH750" i="133"/>
  <c r="AG750" i="133"/>
  <c r="U750" i="133"/>
  <c r="AC750" i="133" s="1"/>
  <c r="T750" i="133"/>
  <c r="AF750" i="133" s="1"/>
  <c r="AI749" i="133"/>
  <c r="AH749" i="133"/>
  <c r="AG749" i="133"/>
  <c r="U749" i="133"/>
  <c r="AC749" i="133" s="1"/>
  <c r="T749" i="133"/>
  <c r="AF749" i="133" s="1"/>
  <c r="AI748" i="133"/>
  <c r="AH748" i="133"/>
  <c r="S748" i="133" s="1"/>
  <c r="AG748" i="133"/>
  <c r="U748" i="133"/>
  <c r="AC748" i="133" s="1"/>
  <c r="T748" i="133"/>
  <c r="AF748" i="133" s="1"/>
  <c r="AI747" i="133"/>
  <c r="AH747" i="133"/>
  <c r="S747" i="133" s="1"/>
  <c r="AG747" i="133"/>
  <c r="U747" i="133"/>
  <c r="AC747" i="133" s="1"/>
  <c r="T747" i="133"/>
  <c r="AF747" i="133" s="1"/>
  <c r="AI746" i="133"/>
  <c r="AH746" i="133"/>
  <c r="AG746" i="133"/>
  <c r="U746" i="133"/>
  <c r="AC746" i="133" s="1"/>
  <c r="T746" i="133"/>
  <c r="AF746" i="133" s="1"/>
  <c r="AI745" i="133"/>
  <c r="AH745" i="133"/>
  <c r="AG745" i="133"/>
  <c r="U745" i="133"/>
  <c r="AC745" i="133" s="1"/>
  <c r="T745" i="133"/>
  <c r="AF745" i="133" s="1"/>
  <c r="AI744" i="133"/>
  <c r="AH744" i="133"/>
  <c r="AG744" i="133"/>
  <c r="U744" i="133"/>
  <c r="AC744" i="133" s="1"/>
  <c r="T744" i="133"/>
  <c r="AF744" i="133" s="1"/>
  <c r="AI743" i="133"/>
  <c r="AH743" i="133"/>
  <c r="S743" i="133" s="1"/>
  <c r="AG743" i="133"/>
  <c r="U743" i="133"/>
  <c r="AC743" i="133" s="1"/>
  <c r="T743" i="133"/>
  <c r="AF743" i="133" s="1"/>
  <c r="AI742" i="133"/>
  <c r="AH742" i="133"/>
  <c r="S742" i="133" s="1"/>
  <c r="AG742" i="133"/>
  <c r="U742" i="133"/>
  <c r="AC742" i="133" s="1"/>
  <c r="T742" i="133"/>
  <c r="AF742" i="133" s="1"/>
  <c r="AI741" i="133"/>
  <c r="AH741" i="133"/>
  <c r="S741" i="133" s="1"/>
  <c r="AG741" i="133"/>
  <c r="U741" i="133"/>
  <c r="AC741" i="133" s="1"/>
  <c r="T741" i="133"/>
  <c r="AF741" i="133" s="1"/>
  <c r="AI740" i="133"/>
  <c r="AH740" i="133"/>
  <c r="S740" i="133" s="1"/>
  <c r="AG740" i="133"/>
  <c r="U740" i="133"/>
  <c r="AC740" i="133" s="1"/>
  <c r="T740" i="133"/>
  <c r="AF740" i="133" s="1"/>
  <c r="AI739" i="133"/>
  <c r="AH739" i="133"/>
  <c r="AG739" i="133"/>
  <c r="U739" i="133"/>
  <c r="AC739" i="133" s="1"/>
  <c r="T739" i="133"/>
  <c r="AF739" i="133" s="1"/>
  <c r="AI738" i="133"/>
  <c r="AH738" i="133"/>
  <c r="AG738" i="133"/>
  <c r="U738" i="133"/>
  <c r="AC738" i="133" s="1"/>
  <c r="T738" i="133"/>
  <c r="AF738" i="133" s="1"/>
  <c r="AI737" i="133"/>
  <c r="AH737" i="133"/>
  <c r="AG737" i="133"/>
  <c r="U737" i="133"/>
  <c r="AC737" i="133" s="1"/>
  <c r="T737" i="133"/>
  <c r="AF737" i="133" s="1"/>
  <c r="AI736" i="133"/>
  <c r="AH736" i="133"/>
  <c r="AG736" i="133"/>
  <c r="U736" i="133"/>
  <c r="AC736" i="133" s="1"/>
  <c r="T736" i="133"/>
  <c r="AF736" i="133" s="1"/>
  <c r="AI735" i="133"/>
  <c r="AH735" i="133"/>
  <c r="AG735" i="133"/>
  <c r="U735" i="133"/>
  <c r="AC735" i="133" s="1"/>
  <c r="T735" i="133"/>
  <c r="AF735" i="133" s="1"/>
  <c r="AI734" i="133"/>
  <c r="AH734" i="133"/>
  <c r="AG734" i="133"/>
  <c r="U734" i="133"/>
  <c r="AC734" i="133" s="1"/>
  <c r="T734" i="133"/>
  <c r="AF734" i="133" s="1"/>
  <c r="AI733" i="133"/>
  <c r="AH733" i="133"/>
  <c r="AG733" i="133"/>
  <c r="U733" i="133"/>
  <c r="AC733" i="133" s="1"/>
  <c r="T733" i="133"/>
  <c r="AF733" i="133" s="1"/>
  <c r="AI732" i="133"/>
  <c r="AH732" i="133"/>
  <c r="S732" i="133" s="1"/>
  <c r="AG732" i="133"/>
  <c r="U732" i="133"/>
  <c r="AC732" i="133" s="1"/>
  <c r="T732" i="133"/>
  <c r="AF732" i="133" s="1"/>
  <c r="AI731" i="133"/>
  <c r="AH731" i="133"/>
  <c r="S731" i="133" s="1"/>
  <c r="AG731" i="133"/>
  <c r="U731" i="133"/>
  <c r="AC731" i="133" s="1"/>
  <c r="T731" i="133"/>
  <c r="AF731" i="133" s="1"/>
  <c r="AI730" i="133"/>
  <c r="AH730" i="133"/>
  <c r="AG730" i="133"/>
  <c r="U730" i="133"/>
  <c r="AC730" i="133" s="1"/>
  <c r="T730" i="133"/>
  <c r="AF730" i="133" s="1"/>
  <c r="AI729" i="133"/>
  <c r="AH729" i="133"/>
  <c r="AG729" i="133"/>
  <c r="U729" i="133"/>
  <c r="AC729" i="133" s="1"/>
  <c r="T729" i="133"/>
  <c r="AF729" i="133" s="1"/>
  <c r="AI728" i="133"/>
  <c r="AH728" i="133"/>
  <c r="AG728" i="133"/>
  <c r="U728" i="133"/>
  <c r="AC728" i="133" s="1"/>
  <c r="T728" i="133"/>
  <c r="AF728" i="133" s="1"/>
  <c r="AI727" i="133"/>
  <c r="AH727" i="133"/>
  <c r="AG727" i="133"/>
  <c r="U727" i="133"/>
  <c r="AC727" i="133" s="1"/>
  <c r="T727" i="133"/>
  <c r="AF727" i="133" s="1"/>
  <c r="AI726" i="133"/>
  <c r="AH726" i="133"/>
  <c r="AG726" i="133"/>
  <c r="U726" i="133"/>
  <c r="AC726" i="133" s="1"/>
  <c r="T726" i="133"/>
  <c r="AF726" i="133" s="1"/>
  <c r="AI725" i="133"/>
  <c r="AH725" i="133"/>
  <c r="AG725" i="133"/>
  <c r="U725" i="133"/>
  <c r="AC725" i="133" s="1"/>
  <c r="T725" i="133"/>
  <c r="AF725" i="133" s="1"/>
  <c r="AI724" i="133"/>
  <c r="AH724" i="133"/>
  <c r="AG724" i="133"/>
  <c r="U724" i="133"/>
  <c r="AC724" i="133" s="1"/>
  <c r="T724" i="133"/>
  <c r="AF724" i="133" s="1"/>
  <c r="AI723" i="133"/>
  <c r="AH723" i="133"/>
  <c r="AG723" i="133"/>
  <c r="U723" i="133"/>
  <c r="AC723" i="133" s="1"/>
  <c r="T723" i="133"/>
  <c r="AF723" i="133" s="1"/>
  <c r="AI722" i="133"/>
  <c r="AH722" i="133"/>
  <c r="AG722" i="133"/>
  <c r="U722" i="133"/>
  <c r="AC722" i="133" s="1"/>
  <c r="T722" i="133"/>
  <c r="AF722" i="133" s="1"/>
  <c r="AI721" i="133"/>
  <c r="AH721" i="133"/>
  <c r="AG721" i="133"/>
  <c r="U721" i="133"/>
  <c r="AC721" i="133" s="1"/>
  <c r="T721" i="133"/>
  <c r="AF721" i="133" s="1"/>
  <c r="AI720" i="133"/>
  <c r="AH720" i="133"/>
  <c r="AG720" i="133"/>
  <c r="U720" i="133"/>
  <c r="AC720" i="133" s="1"/>
  <c r="T720" i="133"/>
  <c r="AF720" i="133" s="1"/>
  <c r="AI719" i="133"/>
  <c r="AH719" i="133"/>
  <c r="AG719" i="133"/>
  <c r="U719" i="133"/>
  <c r="AC719" i="133" s="1"/>
  <c r="T719" i="133"/>
  <c r="AF719" i="133" s="1"/>
  <c r="AI718" i="133"/>
  <c r="AH718" i="133"/>
  <c r="AG718" i="133"/>
  <c r="U718" i="133"/>
  <c r="AC718" i="133" s="1"/>
  <c r="T718" i="133"/>
  <c r="AF718" i="133" s="1"/>
  <c r="AI717" i="133"/>
  <c r="AH717" i="133"/>
  <c r="AG717" i="133"/>
  <c r="U717" i="133"/>
  <c r="AC717" i="133" s="1"/>
  <c r="T717" i="133"/>
  <c r="AF717" i="133" s="1"/>
  <c r="AI716" i="133"/>
  <c r="AH716" i="133"/>
  <c r="AG716" i="133"/>
  <c r="U716" i="133"/>
  <c r="AC716" i="133" s="1"/>
  <c r="T716" i="133"/>
  <c r="AF716" i="133" s="1"/>
  <c r="AI715" i="133"/>
  <c r="AH715" i="133"/>
  <c r="AG715" i="133"/>
  <c r="U715" i="133"/>
  <c r="AC715" i="133" s="1"/>
  <c r="T715" i="133"/>
  <c r="AF715" i="133" s="1"/>
  <c r="AI714" i="133"/>
  <c r="AH714" i="133"/>
  <c r="AG714" i="133"/>
  <c r="U714" i="133"/>
  <c r="AC714" i="133" s="1"/>
  <c r="T714" i="133"/>
  <c r="AF714" i="133" s="1"/>
  <c r="AI713" i="133"/>
  <c r="AH713" i="133"/>
  <c r="AG713" i="133"/>
  <c r="U713" i="133"/>
  <c r="AC713" i="133" s="1"/>
  <c r="T713" i="133"/>
  <c r="AF713" i="133" s="1"/>
  <c r="AI712" i="133"/>
  <c r="AH712" i="133"/>
  <c r="AG712" i="133"/>
  <c r="U712" i="133"/>
  <c r="AC712" i="133" s="1"/>
  <c r="T712" i="133"/>
  <c r="AF712" i="133" s="1"/>
  <c r="AI711" i="133"/>
  <c r="AH711" i="133"/>
  <c r="AG711" i="133"/>
  <c r="U711" i="133"/>
  <c r="AC711" i="133" s="1"/>
  <c r="T711" i="133"/>
  <c r="AF711" i="133" s="1"/>
  <c r="AI710" i="133"/>
  <c r="AH710" i="133"/>
  <c r="AG710" i="133"/>
  <c r="U710" i="133"/>
  <c r="AC710" i="133" s="1"/>
  <c r="T710" i="133"/>
  <c r="AF710" i="133" s="1"/>
  <c r="AI709" i="133"/>
  <c r="AH709" i="133"/>
  <c r="AG709" i="133"/>
  <c r="U709" i="133"/>
  <c r="AC709" i="133" s="1"/>
  <c r="T709" i="133"/>
  <c r="AF709" i="133" s="1"/>
  <c r="AI708" i="133"/>
  <c r="AH708" i="133"/>
  <c r="AG708" i="133"/>
  <c r="U708" i="133"/>
  <c r="AC708" i="133" s="1"/>
  <c r="T708" i="133"/>
  <c r="AF708" i="133" s="1"/>
  <c r="AI707" i="133"/>
  <c r="AH707" i="133"/>
  <c r="AG707" i="133"/>
  <c r="U707" i="133"/>
  <c r="AC707" i="133" s="1"/>
  <c r="T707" i="133"/>
  <c r="AF707" i="133" s="1"/>
  <c r="AI706" i="133"/>
  <c r="AH706" i="133"/>
  <c r="S706" i="133" s="1"/>
  <c r="AG706" i="133"/>
  <c r="U706" i="133"/>
  <c r="AC706" i="133" s="1"/>
  <c r="T706" i="133"/>
  <c r="AF706" i="133" s="1"/>
  <c r="AI705" i="133"/>
  <c r="AH705" i="133"/>
  <c r="AG705" i="133"/>
  <c r="U705" i="133"/>
  <c r="AC705" i="133" s="1"/>
  <c r="T705" i="133"/>
  <c r="AF705" i="133" s="1"/>
  <c r="AI704" i="133"/>
  <c r="AH704" i="133"/>
  <c r="AG704" i="133"/>
  <c r="U704" i="133"/>
  <c r="AC704" i="133" s="1"/>
  <c r="T704" i="133"/>
  <c r="AF704" i="133" s="1"/>
  <c r="AI703" i="133"/>
  <c r="AH703" i="133"/>
  <c r="AG703" i="133"/>
  <c r="U703" i="133"/>
  <c r="AC703" i="133" s="1"/>
  <c r="T703" i="133"/>
  <c r="AF703" i="133" s="1"/>
  <c r="AI702" i="133"/>
  <c r="AH702" i="133"/>
  <c r="AG702" i="133"/>
  <c r="U702" i="133"/>
  <c r="AC702" i="133" s="1"/>
  <c r="T702" i="133"/>
  <c r="AF702" i="133" s="1"/>
  <c r="AI701" i="133"/>
  <c r="AH701" i="133"/>
  <c r="S701" i="133" s="1"/>
  <c r="AG701" i="133"/>
  <c r="U701" i="133"/>
  <c r="AC701" i="133" s="1"/>
  <c r="T701" i="133"/>
  <c r="AF701" i="133" s="1"/>
  <c r="AI700" i="133"/>
  <c r="AH700" i="133"/>
  <c r="S700" i="133" s="1"/>
  <c r="AG700" i="133"/>
  <c r="U700" i="133"/>
  <c r="AC700" i="133" s="1"/>
  <c r="T700" i="133"/>
  <c r="AF700" i="133" s="1"/>
  <c r="AI699" i="133"/>
  <c r="AH699" i="133"/>
  <c r="AG699" i="133"/>
  <c r="U699" i="133"/>
  <c r="AC699" i="133" s="1"/>
  <c r="T699" i="133"/>
  <c r="AF699" i="133" s="1"/>
  <c r="AI698" i="133"/>
  <c r="AH698" i="133"/>
  <c r="S698" i="133" s="1"/>
  <c r="AG698" i="133"/>
  <c r="U698" i="133"/>
  <c r="AC698" i="133" s="1"/>
  <c r="T698" i="133"/>
  <c r="AF698" i="133" s="1"/>
  <c r="AI697" i="133"/>
  <c r="AH697" i="133"/>
  <c r="S697" i="133" s="1"/>
  <c r="AG697" i="133"/>
  <c r="U697" i="133"/>
  <c r="AC697" i="133" s="1"/>
  <c r="T697" i="133"/>
  <c r="AF697" i="133" s="1"/>
  <c r="AI696" i="133"/>
  <c r="AH696" i="133"/>
  <c r="AG696" i="133"/>
  <c r="U696" i="133"/>
  <c r="AC696" i="133" s="1"/>
  <c r="T696" i="133"/>
  <c r="AF696" i="133" s="1"/>
  <c r="AI695" i="133"/>
  <c r="AH695" i="133"/>
  <c r="S695" i="133" s="1"/>
  <c r="AG695" i="133"/>
  <c r="U695" i="133"/>
  <c r="AC695" i="133" s="1"/>
  <c r="T695" i="133"/>
  <c r="AF695" i="133" s="1"/>
  <c r="AI694" i="133"/>
  <c r="AH694" i="133"/>
  <c r="AG694" i="133"/>
  <c r="U694" i="133"/>
  <c r="AC694" i="133" s="1"/>
  <c r="T694" i="133"/>
  <c r="AF694" i="133" s="1"/>
  <c r="AI693" i="133"/>
  <c r="AH693" i="133"/>
  <c r="AG693" i="133"/>
  <c r="U693" i="133"/>
  <c r="AC693" i="133" s="1"/>
  <c r="T693" i="133"/>
  <c r="AF693" i="133" s="1"/>
  <c r="AI692" i="133"/>
  <c r="AH692" i="133"/>
  <c r="AG692" i="133"/>
  <c r="U692" i="133"/>
  <c r="AC692" i="133" s="1"/>
  <c r="T692" i="133"/>
  <c r="AF692" i="133" s="1"/>
  <c r="AI691" i="133"/>
  <c r="AH691" i="133"/>
  <c r="AG691" i="133"/>
  <c r="U691" i="133"/>
  <c r="AC691" i="133" s="1"/>
  <c r="T691" i="133"/>
  <c r="AF691" i="133" s="1"/>
  <c r="AI690" i="133"/>
  <c r="AH690" i="133"/>
  <c r="AG690" i="133"/>
  <c r="U690" i="133"/>
  <c r="AC690" i="133" s="1"/>
  <c r="T690" i="133"/>
  <c r="AF690" i="133" s="1"/>
  <c r="AI689" i="133"/>
  <c r="AH689" i="133"/>
  <c r="AG689" i="133"/>
  <c r="U689" i="133"/>
  <c r="AC689" i="133" s="1"/>
  <c r="T689" i="133"/>
  <c r="AF689" i="133" s="1"/>
  <c r="AI688" i="133"/>
  <c r="AH688" i="133"/>
  <c r="S688" i="133" s="1"/>
  <c r="AG688" i="133"/>
  <c r="U688" i="133"/>
  <c r="AC688" i="133" s="1"/>
  <c r="T688" i="133"/>
  <c r="AF688" i="133" s="1"/>
  <c r="AI687" i="133"/>
  <c r="AH687" i="133"/>
  <c r="S687" i="133" s="1"/>
  <c r="AG687" i="133"/>
  <c r="U687" i="133"/>
  <c r="AC687" i="133" s="1"/>
  <c r="T687" i="133"/>
  <c r="AF687" i="133" s="1"/>
  <c r="AI686" i="133"/>
  <c r="AH686" i="133"/>
  <c r="AG686" i="133"/>
  <c r="U686" i="133"/>
  <c r="AC686" i="133" s="1"/>
  <c r="T686" i="133"/>
  <c r="AF686" i="133" s="1"/>
  <c r="AI685" i="133"/>
  <c r="AH685" i="133"/>
  <c r="S685" i="133" s="1"/>
  <c r="AG685" i="133"/>
  <c r="U685" i="133"/>
  <c r="AC685" i="133" s="1"/>
  <c r="T685" i="133"/>
  <c r="AF685" i="133" s="1"/>
  <c r="AI684" i="133"/>
  <c r="AH684" i="133"/>
  <c r="S684" i="133" s="1"/>
  <c r="AG684" i="133"/>
  <c r="U684" i="133"/>
  <c r="AC684" i="133" s="1"/>
  <c r="T684" i="133"/>
  <c r="AF684" i="133" s="1"/>
  <c r="AI683" i="133"/>
  <c r="AH683" i="133"/>
  <c r="S683" i="133" s="1"/>
  <c r="AG683" i="133"/>
  <c r="U683" i="133"/>
  <c r="AC683" i="133" s="1"/>
  <c r="T683" i="133"/>
  <c r="AF683" i="133" s="1"/>
  <c r="AI682" i="133"/>
  <c r="AH682" i="133"/>
  <c r="S682" i="133" s="1"/>
  <c r="AG682" i="133"/>
  <c r="U682" i="133"/>
  <c r="AC682" i="133" s="1"/>
  <c r="T682" i="133"/>
  <c r="AF682" i="133" s="1"/>
  <c r="AI681" i="133"/>
  <c r="AH681" i="133"/>
  <c r="S681" i="133" s="1"/>
  <c r="AG681" i="133"/>
  <c r="U681" i="133"/>
  <c r="AC681" i="133" s="1"/>
  <c r="T681" i="133"/>
  <c r="AF681" i="133" s="1"/>
  <c r="AI680" i="133"/>
  <c r="AH680" i="133"/>
  <c r="AG680" i="133"/>
  <c r="U680" i="133"/>
  <c r="AC680" i="133" s="1"/>
  <c r="T680" i="133"/>
  <c r="AF680" i="133" s="1"/>
  <c r="AI679" i="133"/>
  <c r="AH679" i="133"/>
  <c r="S679" i="133" s="1"/>
  <c r="AG679" i="133"/>
  <c r="U679" i="133"/>
  <c r="AC679" i="133" s="1"/>
  <c r="T679" i="133"/>
  <c r="AF679" i="133" s="1"/>
  <c r="AI678" i="133"/>
  <c r="AH678" i="133"/>
  <c r="S678" i="133" s="1"/>
  <c r="AG678" i="133"/>
  <c r="U678" i="133"/>
  <c r="AC678" i="133" s="1"/>
  <c r="T678" i="133"/>
  <c r="AF678" i="133" s="1"/>
  <c r="AI677" i="133"/>
  <c r="AH677" i="133"/>
  <c r="S677" i="133" s="1"/>
  <c r="AG677" i="133"/>
  <c r="U677" i="133"/>
  <c r="AC677" i="133" s="1"/>
  <c r="T677" i="133"/>
  <c r="AF677" i="133" s="1"/>
  <c r="AI676" i="133"/>
  <c r="AH676" i="133"/>
  <c r="S676" i="133" s="1"/>
  <c r="AG676" i="133"/>
  <c r="U676" i="133"/>
  <c r="AC676" i="133" s="1"/>
  <c r="T676" i="133"/>
  <c r="AF676" i="133" s="1"/>
  <c r="AI675" i="133"/>
  <c r="AH675" i="133"/>
  <c r="AG675" i="133"/>
  <c r="U675" i="133"/>
  <c r="AC675" i="133" s="1"/>
  <c r="T675" i="133"/>
  <c r="AF675" i="133" s="1"/>
  <c r="AI674" i="133"/>
  <c r="AH674" i="133"/>
  <c r="S674" i="133" s="1"/>
  <c r="AG674" i="133"/>
  <c r="U674" i="133"/>
  <c r="AC674" i="133" s="1"/>
  <c r="T674" i="133"/>
  <c r="AF674" i="133" s="1"/>
  <c r="AI673" i="133"/>
  <c r="AH673" i="133"/>
  <c r="S673" i="133" s="1"/>
  <c r="AG673" i="133"/>
  <c r="U673" i="133"/>
  <c r="AC673" i="133" s="1"/>
  <c r="T673" i="133"/>
  <c r="AF673" i="133" s="1"/>
  <c r="AI672" i="133"/>
  <c r="AH672" i="133"/>
  <c r="S672" i="133" s="1"/>
  <c r="AG672" i="133"/>
  <c r="U672" i="133"/>
  <c r="AC672" i="133" s="1"/>
  <c r="T672" i="133"/>
  <c r="AF672" i="133" s="1"/>
  <c r="AI671" i="133"/>
  <c r="AH671" i="133"/>
  <c r="S671" i="133" s="1"/>
  <c r="AG671" i="133"/>
  <c r="U671" i="133"/>
  <c r="AC671" i="133" s="1"/>
  <c r="T671" i="133"/>
  <c r="AF671" i="133" s="1"/>
  <c r="AI670" i="133"/>
  <c r="AH670" i="133"/>
  <c r="S670" i="133" s="1"/>
  <c r="AG670" i="133"/>
  <c r="U670" i="133"/>
  <c r="AC670" i="133" s="1"/>
  <c r="T670" i="133"/>
  <c r="AF670" i="133" s="1"/>
  <c r="AI669" i="133"/>
  <c r="AH669" i="133"/>
  <c r="S669" i="133" s="1"/>
  <c r="AG669" i="133"/>
  <c r="U669" i="133"/>
  <c r="AC669" i="133" s="1"/>
  <c r="T669" i="133"/>
  <c r="AF669" i="133" s="1"/>
  <c r="AI668" i="133"/>
  <c r="AH668" i="133"/>
  <c r="AG668" i="133"/>
  <c r="U668" i="133"/>
  <c r="AC668" i="133" s="1"/>
  <c r="T668" i="133"/>
  <c r="AF668" i="133" s="1"/>
  <c r="AI667" i="133"/>
  <c r="AH667" i="133"/>
  <c r="S667" i="133" s="1"/>
  <c r="AG667" i="133"/>
  <c r="U667" i="133"/>
  <c r="AC667" i="133" s="1"/>
  <c r="T667" i="133"/>
  <c r="AF667" i="133" s="1"/>
  <c r="AI666" i="133"/>
  <c r="AH666" i="133"/>
  <c r="S666" i="133" s="1"/>
  <c r="AG666" i="133"/>
  <c r="U666" i="133"/>
  <c r="AC666" i="133" s="1"/>
  <c r="T666" i="133"/>
  <c r="AF666" i="133" s="1"/>
  <c r="AI665" i="133"/>
  <c r="AH665" i="133"/>
  <c r="S665" i="133" s="1"/>
  <c r="AG665" i="133"/>
  <c r="U665" i="133"/>
  <c r="AC665" i="133" s="1"/>
  <c r="T665" i="133"/>
  <c r="AF665" i="133" s="1"/>
  <c r="AI664" i="133"/>
  <c r="AH664" i="133"/>
  <c r="S664" i="133" s="1"/>
  <c r="AG664" i="133"/>
  <c r="U664" i="133"/>
  <c r="AC664" i="133" s="1"/>
  <c r="T664" i="133"/>
  <c r="AF664" i="133" s="1"/>
  <c r="AI663" i="133"/>
  <c r="AH663" i="133"/>
  <c r="S663" i="133" s="1"/>
  <c r="AG663" i="133"/>
  <c r="U663" i="133"/>
  <c r="AC663" i="133" s="1"/>
  <c r="T663" i="133"/>
  <c r="AF663" i="133" s="1"/>
  <c r="AI662" i="133"/>
  <c r="AH662" i="133"/>
  <c r="AG662" i="133"/>
  <c r="U662" i="133"/>
  <c r="AC662" i="133" s="1"/>
  <c r="T662" i="133"/>
  <c r="AF662" i="133" s="1"/>
  <c r="AI661" i="133"/>
  <c r="AH661" i="133"/>
  <c r="AG661" i="133"/>
  <c r="U661" i="133"/>
  <c r="AC661" i="133" s="1"/>
  <c r="T661" i="133"/>
  <c r="AF661" i="133" s="1"/>
  <c r="AI660" i="133"/>
  <c r="AH660" i="133"/>
  <c r="S660" i="133" s="1"/>
  <c r="AG660" i="133"/>
  <c r="U660" i="133"/>
  <c r="AC660" i="133" s="1"/>
  <c r="T660" i="133"/>
  <c r="AF660" i="133" s="1"/>
  <c r="AI659" i="133"/>
  <c r="AH659" i="133"/>
  <c r="AG659" i="133"/>
  <c r="U659" i="133"/>
  <c r="AC659" i="133" s="1"/>
  <c r="T659" i="133"/>
  <c r="AF659" i="133" s="1"/>
  <c r="AI658" i="133"/>
  <c r="AH658" i="133"/>
  <c r="S658" i="133" s="1"/>
  <c r="AG658" i="133"/>
  <c r="U658" i="133"/>
  <c r="AC658" i="133" s="1"/>
  <c r="T658" i="133"/>
  <c r="AF658" i="133" s="1"/>
  <c r="AI657" i="133"/>
  <c r="AH657" i="133"/>
  <c r="S657" i="133" s="1"/>
  <c r="AG657" i="133"/>
  <c r="U657" i="133"/>
  <c r="AC657" i="133" s="1"/>
  <c r="T657" i="133"/>
  <c r="AF657" i="133" s="1"/>
  <c r="AI656" i="133"/>
  <c r="AH656" i="133"/>
  <c r="S656" i="133" s="1"/>
  <c r="AG656" i="133"/>
  <c r="U656" i="133"/>
  <c r="AC656" i="133" s="1"/>
  <c r="T656" i="133"/>
  <c r="AF656" i="133" s="1"/>
  <c r="AI655" i="133"/>
  <c r="AH655" i="133"/>
  <c r="S655" i="133" s="1"/>
  <c r="AG655" i="133"/>
  <c r="U655" i="133"/>
  <c r="AC655" i="133" s="1"/>
  <c r="T655" i="133"/>
  <c r="AF655" i="133" s="1"/>
  <c r="AI654" i="133"/>
  <c r="AH654" i="133"/>
  <c r="S654" i="133" s="1"/>
  <c r="AG654" i="133"/>
  <c r="U654" i="133"/>
  <c r="AC654" i="133" s="1"/>
  <c r="T654" i="133"/>
  <c r="AF654" i="133" s="1"/>
  <c r="AI653" i="133"/>
  <c r="AH653" i="133"/>
  <c r="AG653" i="133"/>
  <c r="U653" i="133"/>
  <c r="AC653" i="133" s="1"/>
  <c r="T653" i="133"/>
  <c r="AF653" i="133" s="1"/>
  <c r="AI652" i="133"/>
  <c r="AH652" i="133"/>
  <c r="AG652" i="133"/>
  <c r="U652" i="133"/>
  <c r="AC652" i="133" s="1"/>
  <c r="T652" i="133"/>
  <c r="AF652" i="133" s="1"/>
  <c r="AI651" i="133"/>
  <c r="AH651" i="133"/>
  <c r="AG651" i="133"/>
  <c r="U651" i="133"/>
  <c r="AC651" i="133" s="1"/>
  <c r="T651" i="133"/>
  <c r="AF651" i="133" s="1"/>
  <c r="AI650" i="133"/>
  <c r="AH650" i="133"/>
  <c r="AG650" i="133"/>
  <c r="U650" i="133"/>
  <c r="AC650" i="133" s="1"/>
  <c r="T650" i="133"/>
  <c r="AF650" i="133" s="1"/>
  <c r="AI649" i="133"/>
  <c r="AH649" i="133"/>
  <c r="AG649" i="133"/>
  <c r="U649" i="133"/>
  <c r="AC649" i="133" s="1"/>
  <c r="T649" i="133"/>
  <c r="AF649" i="133" s="1"/>
  <c r="AI648" i="133"/>
  <c r="AH648" i="133"/>
  <c r="S648" i="133" s="1"/>
  <c r="AG648" i="133"/>
  <c r="U648" i="133"/>
  <c r="AC648" i="133" s="1"/>
  <c r="T648" i="133"/>
  <c r="AF648" i="133" s="1"/>
  <c r="AI647" i="133"/>
  <c r="AH647" i="133"/>
  <c r="S647" i="133" s="1"/>
  <c r="AG647" i="133"/>
  <c r="U647" i="133"/>
  <c r="AC647" i="133" s="1"/>
  <c r="T647" i="133"/>
  <c r="AF647" i="133" s="1"/>
  <c r="AI646" i="133"/>
  <c r="AH646" i="133"/>
  <c r="AG646" i="133"/>
  <c r="U646" i="133"/>
  <c r="AC646" i="133" s="1"/>
  <c r="T646" i="133"/>
  <c r="AF646" i="133" s="1"/>
  <c r="AI645" i="133"/>
  <c r="AH645" i="133"/>
  <c r="S645" i="133" s="1"/>
  <c r="AG645" i="133"/>
  <c r="U645" i="133"/>
  <c r="AC645" i="133" s="1"/>
  <c r="T645" i="133"/>
  <c r="AF645" i="133" s="1"/>
  <c r="AI644" i="133"/>
  <c r="AH644" i="133"/>
  <c r="AG644" i="133"/>
  <c r="U644" i="133"/>
  <c r="AC644" i="133" s="1"/>
  <c r="T644" i="133"/>
  <c r="AF644" i="133" s="1"/>
  <c r="AI643" i="133"/>
  <c r="AH643" i="133"/>
  <c r="S643" i="133" s="1"/>
  <c r="AG643" i="133"/>
  <c r="U643" i="133"/>
  <c r="AC643" i="133" s="1"/>
  <c r="T643" i="133"/>
  <c r="AF643" i="133" s="1"/>
  <c r="AI642" i="133"/>
  <c r="AH642" i="133"/>
  <c r="S642" i="133" s="1"/>
  <c r="AG642" i="133"/>
  <c r="U642" i="133"/>
  <c r="AC642" i="133" s="1"/>
  <c r="T642" i="133"/>
  <c r="AF642" i="133" s="1"/>
  <c r="AI641" i="133"/>
  <c r="AH641" i="133"/>
  <c r="AG641" i="133"/>
  <c r="U641" i="133"/>
  <c r="AC641" i="133" s="1"/>
  <c r="T641" i="133"/>
  <c r="AF641" i="133" s="1"/>
  <c r="AI640" i="133"/>
  <c r="AH640" i="133"/>
  <c r="S640" i="133" s="1"/>
  <c r="AG640" i="133"/>
  <c r="U640" i="133"/>
  <c r="AC640" i="133" s="1"/>
  <c r="T640" i="133"/>
  <c r="AF640" i="133" s="1"/>
  <c r="AI639" i="133"/>
  <c r="AH639" i="133"/>
  <c r="AG639" i="133"/>
  <c r="U639" i="133"/>
  <c r="AC639" i="133" s="1"/>
  <c r="T639" i="133"/>
  <c r="AF639" i="133" s="1"/>
  <c r="AI638" i="133"/>
  <c r="AH638" i="133"/>
  <c r="S638" i="133" s="1"/>
  <c r="AG638" i="133"/>
  <c r="U638" i="133"/>
  <c r="AC638" i="133" s="1"/>
  <c r="T638" i="133"/>
  <c r="AF638" i="133" s="1"/>
  <c r="AI637" i="133"/>
  <c r="AH637" i="133"/>
  <c r="S637" i="133" s="1"/>
  <c r="AG637" i="133"/>
  <c r="U637" i="133"/>
  <c r="T637" i="133"/>
  <c r="AF637" i="133" s="1"/>
  <c r="AI636" i="133"/>
  <c r="AH636" i="133"/>
  <c r="AG636" i="133"/>
  <c r="U636" i="133"/>
  <c r="AC636" i="133" s="1"/>
  <c r="T636" i="133"/>
  <c r="AF636" i="133" s="1"/>
  <c r="AI635" i="133"/>
  <c r="AH635" i="133"/>
  <c r="S635" i="133" s="1"/>
  <c r="AG635" i="133"/>
  <c r="U635" i="133"/>
  <c r="AC635" i="133" s="1"/>
  <c r="T635" i="133"/>
  <c r="AF635" i="133" s="1"/>
  <c r="AI634" i="133"/>
  <c r="AH634" i="133"/>
  <c r="AG634" i="133"/>
  <c r="U634" i="133"/>
  <c r="AC634" i="133" s="1"/>
  <c r="T634" i="133"/>
  <c r="AF634" i="133" s="1"/>
  <c r="AI633" i="133"/>
  <c r="AH633" i="133"/>
  <c r="AG633" i="133"/>
  <c r="U633" i="133"/>
  <c r="AC633" i="133" s="1"/>
  <c r="T633" i="133"/>
  <c r="AF633" i="133" s="1"/>
  <c r="AI632" i="133"/>
  <c r="AH632" i="133"/>
  <c r="S632" i="133" s="1"/>
  <c r="AG632" i="133"/>
  <c r="U632" i="133"/>
  <c r="AC632" i="133" s="1"/>
  <c r="T632" i="133"/>
  <c r="AF632" i="133" s="1"/>
  <c r="AI631" i="133"/>
  <c r="AH631" i="133"/>
  <c r="AG631" i="133"/>
  <c r="U631" i="133"/>
  <c r="AC631" i="133" s="1"/>
  <c r="T631" i="133"/>
  <c r="AF631" i="133" s="1"/>
  <c r="AI630" i="133"/>
  <c r="AH630" i="133"/>
  <c r="AG630" i="133"/>
  <c r="U630" i="133"/>
  <c r="AC630" i="133" s="1"/>
  <c r="T630" i="133"/>
  <c r="AF630" i="133" s="1"/>
  <c r="AI629" i="133"/>
  <c r="AH629" i="133"/>
  <c r="S629" i="133" s="1"/>
  <c r="AG629" i="133"/>
  <c r="U629" i="133"/>
  <c r="AC629" i="133" s="1"/>
  <c r="T629" i="133"/>
  <c r="AF629" i="133" s="1"/>
  <c r="AI628" i="133"/>
  <c r="AH628" i="133"/>
  <c r="AG628" i="133"/>
  <c r="U628" i="133"/>
  <c r="AC628" i="133" s="1"/>
  <c r="T628" i="133"/>
  <c r="AF628" i="133" s="1"/>
  <c r="AI627" i="133"/>
  <c r="AH627" i="133"/>
  <c r="S627" i="133" s="1"/>
  <c r="AG627" i="133"/>
  <c r="U627" i="133"/>
  <c r="AC627" i="133" s="1"/>
  <c r="T627" i="133"/>
  <c r="AF627" i="133" s="1"/>
  <c r="AI626" i="133"/>
  <c r="AH626" i="133"/>
  <c r="S626" i="133" s="1"/>
  <c r="AG626" i="133"/>
  <c r="U626" i="133"/>
  <c r="AC626" i="133" s="1"/>
  <c r="T626" i="133"/>
  <c r="AF626" i="133" s="1"/>
  <c r="AI625" i="133"/>
  <c r="AH625" i="133"/>
  <c r="S625" i="133" s="1"/>
  <c r="AG625" i="133"/>
  <c r="U625" i="133"/>
  <c r="AC625" i="133" s="1"/>
  <c r="T625" i="133"/>
  <c r="AF625" i="133" s="1"/>
  <c r="AI624" i="133"/>
  <c r="AH624" i="133"/>
  <c r="AG624" i="133"/>
  <c r="U624" i="133"/>
  <c r="AC624" i="133" s="1"/>
  <c r="T624" i="133"/>
  <c r="AF624" i="133" s="1"/>
  <c r="AI623" i="133"/>
  <c r="AH623" i="133"/>
  <c r="AG623" i="133"/>
  <c r="U623" i="133"/>
  <c r="AC623" i="133" s="1"/>
  <c r="T623" i="133"/>
  <c r="AF623" i="133" s="1"/>
  <c r="AI622" i="133"/>
  <c r="AH622" i="133"/>
  <c r="AG622" i="133"/>
  <c r="U622" i="133"/>
  <c r="AC622" i="133" s="1"/>
  <c r="T622" i="133"/>
  <c r="AF622" i="133" s="1"/>
  <c r="AI621" i="133"/>
  <c r="AH621" i="133"/>
  <c r="AG621" i="133"/>
  <c r="U621" i="133"/>
  <c r="AC621" i="133" s="1"/>
  <c r="T621" i="133"/>
  <c r="AF621" i="133" s="1"/>
  <c r="AI620" i="133"/>
  <c r="AH620" i="133"/>
  <c r="AG620" i="133"/>
  <c r="U620" i="133"/>
  <c r="AC620" i="133" s="1"/>
  <c r="T620" i="133"/>
  <c r="AF620" i="133" s="1"/>
  <c r="AI619" i="133"/>
  <c r="AH619" i="133"/>
  <c r="AG619" i="133"/>
  <c r="U619" i="133"/>
  <c r="AC619" i="133" s="1"/>
  <c r="T619" i="133"/>
  <c r="AF619" i="133" s="1"/>
  <c r="AI618" i="133"/>
  <c r="AH618" i="133"/>
  <c r="AG618" i="133"/>
  <c r="U618" i="133"/>
  <c r="AC618" i="133" s="1"/>
  <c r="T618" i="133"/>
  <c r="AF618" i="133" s="1"/>
  <c r="AI617" i="133"/>
  <c r="AH617" i="133"/>
  <c r="AG617" i="133"/>
  <c r="U617" i="133"/>
  <c r="AC617" i="133" s="1"/>
  <c r="T617" i="133"/>
  <c r="AF617" i="133" s="1"/>
  <c r="AI616" i="133"/>
  <c r="AH616" i="133"/>
  <c r="AG616" i="133"/>
  <c r="U616" i="133"/>
  <c r="AC616" i="133" s="1"/>
  <c r="T616" i="133"/>
  <c r="AF616" i="133" s="1"/>
  <c r="AI615" i="133"/>
  <c r="AH615" i="133"/>
  <c r="S615" i="133" s="1"/>
  <c r="AG615" i="133"/>
  <c r="U615" i="133"/>
  <c r="AC615" i="133" s="1"/>
  <c r="T615" i="133"/>
  <c r="AF615" i="133" s="1"/>
  <c r="AI614" i="133"/>
  <c r="AH614" i="133"/>
  <c r="S614" i="133" s="1"/>
  <c r="AG614" i="133"/>
  <c r="U614" i="133"/>
  <c r="AC614" i="133" s="1"/>
  <c r="T614" i="133"/>
  <c r="AF614" i="133" s="1"/>
  <c r="AI613" i="133"/>
  <c r="AH613" i="133"/>
  <c r="AG613" i="133"/>
  <c r="U613" i="133"/>
  <c r="AC613" i="133" s="1"/>
  <c r="T613" i="133"/>
  <c r="AF613" i="133" s="1"/>
  <c r="AI612" i="133"/>
  <c r="AH612" i="133"/>
  <c r="S612" i="133" s="1"/>
  <c r="AG612" i="133"/>
  <c r="U612" i="133"/>
  <c r="AC612" i="133" s="1"/>
  <c r="T612" i="133"/>
  <c r="AF612" i="133" s="1"/>
  <c r="AI611" i="133"/>
  <c r="AH611" i="133"/>
  <c r="S611" i="133" s="1"/>
  <c r="AG611" i="133"/>
  <c r="U611" i="133"/>
  <c r="AC611" i="133" s="1"/>
  <c r="T611" i="133"/>
  <c r="AF611" i="133" s="1"/>
  <c r="AI610" i="133"/>
  <c r="AH610" i="133"/>
  <c r="S610" i="133" s="1"/>
  <c r="AG610" i="133"/>
  <c r="U610" i="133"/>
  <c r="AC610" i="133" s="1"/>
  <c r="T610" i="133"/>
  <c r="AF610" i="133" s="1"/>
  <c r="AI609" i="133"/>
  <c r="AH609" i="133"/>
  <c r="AG609" i="133"/>
  <c r="U609" i="133"/>
  <c r="T609" i="133"/>
  <c r="AF609" i="133" s="1"/>
  <c r="AI608" i="133"/>
  <c r="AH608" i="133"/>
  <c r="AG608" i="133"/>
  <c r="U608" i="133"/>
  <c r="AC608" i="133" s="1"/>
  <c r="T608" i="133"/>
  <c r="AF608" i="133" s="1"/>
  <c r="AI607" i="133"/>
  <c r="AH607" i="133"/>
  <c r="S607" i="133" s="1"/>
  <c r="AG607" i="133"/>
  <c r="U607" i="133"/>
  <c r="AC607" i="133" s="1"/>
  <c r="T607" i="133"/>
  <c r="AF607" i="133" s="1"/>
  <c r="AI606" i="133"/>
  <c r="AH606" i="133"/>
  <c r="S606" i="133" s="1"/>
  <c r="AG606" i="133"/>
  <c r="U606" i="133"/>
  <c r="AC606" i="133" s="1"/>
  <c r="T606" i="133"/>
  <c r="AF606" i="133" s="1"/>
  <c r="AI605" i="133"/>
  <c r="AH605" i="133"/>
  <c r="S605" i="133" s="1"/>
  <c r="AG605" i="133"/>
  <c r="U605" i="133"/>
  <c r="AC605" i="133" s="1"/>
  <c r="T605" i="133"/>
  <c r="AF605" i="133" s="1"/>
  <c r="AI604" i="133"/>
  <c r="AH604" i="133"/>
  <c r="AG604" i="133"/>
  <c r="U604" i="133"/>
  <c r="AC604" i="133" s="1"/>
  <c r="T604" i="133"/>
  <c r="AF604" i="133" s="1"/>
  <c r="AI603" i="133"/>
  <c r="AH603" i="133"/>
  <c r="S603" i="133" s="1"/>
  <c r="AG603" i="133"/>
  <c r="U603" i="133"/>
  <c r="AC603" i="133" s="1"/>
  <c r="T603" i="133"/>
  <c r="AF603" i="133" s="1"/>
  <c r="AI602" i="133"/>
  <c r="AH602" i="133"/>
  <c r="S602" i="133" s="1"/>
  <c r="AG602" i="133"/>
  <c r="U602" i="133"/>
  <c r="AC602" i="133" s="1"/>
  <c r="T602" i="133"/>
  <c r="AF602" i="133" s="1"/>
  <c r="AI601" i="133"/>
  <c r="AH601" i="133"/>
  <c r="S601" i="133" s="1"/>
  <c r="AG601" i="133"/>
  <c r="U601" i="133"/>
  <c r="AC601" i="133" s="1"/>
  <c r="T601" i="133"/>
  <c r="AF601" i="133" s="1"/>
  <c r="AI600" i="133"/>
  <c r="AH600" i="133"/>
  <c r="AG600" i="133"/>
  <c r="U600" i="133"/>
  <c r="AC600" i="133" s="1"/>
  <c r="T600" i="133"/>
  <c r="AF600" i="133" s="1"/>
  <c r="AI599" i="133"/>
  <c r="AH599" i="133"/>
  <c r="S599" i="133" s="1"/>
  <c r="AG599" i="133"/>
  <c r="U599" i="133"/>
  <c r="AC599" i="133" s="1"/>
  <c r="T599" i="133"/>
  <c r="AF599" i="133" s="1"/>
  <c r="AI598" i="133"/>
  <c r="AH598" i="133"/>
  <c r="S598" i="133" s="1"/>
  <c r="AG598" i="133"/>
  <c r="U598" i="133"/>
  <c r="AC598" i="133" s="1"/>
  <c r="T598" i="133"/>
  <c r="AF598" i="133" s="1"/>
  <c r="AI597" i="133"/>
  <c r="AH597" i="133"/>
  <c r="S597" i="133" s="1"/>
  <c r="AG597" i="133"/>
  <c r="U597" i="133"/>
  <c r="AC597" i="133" s="1"/>
  <c r="T597" i="133"/>
  <c r="AF597" i="133" s="1"/>
  <c r="AI596" i="133"/>
  <c r="AH596" i="133"/>
  <c r="AG596" i="133"/>
  <c r="U596" i="133"/>
  <c r="AC596" i="133" s="1"/>
  <c r="T596" i="133"/>
  <c r="AF596" i="133" s="1"/>
  <c r="AI595" i="133"/>
  <c r="AH595" i="133"/>
  <c r="AG595" i="133"/>
  <c r="U595" i="133"/>
  <c r="AC595" i="133" s="1"/>
  <c r="T595" i="133"/>
  <c r="AF595" i="133" s="1"/>
  <c r="AI594" i="133"/>
  <c r="AH594" i="133"/>
  <c r="AG594" i="133"/>
  <c r="U594" i="133"/>
  <c r="AC594" i="133" s="1"/>
  <c r="T594" i="133"/>
  <c r="AF594" i="133" s="1"/>
  <c r="AI593" i="133"/>
  <c r="AH593" i="133"/>
  <c r="AG593" i="133"/>
  <c r="U593" i="133"/>
  <c r="AC593" i="133" s="1"/>
  <c r="T593" i="133"/>
  <c r="AF593" i="133" s="1"/>
  <c r="AI592" i="133"/>
  <c r="AH592" i="133"/>
  <c r="AG592" i="133"/>
  <c r="U592" i="133"/>
  <c r="AC592" i="133" s="1"/>
  <c r="T592" i="133"/>
  <c r="AF592" i="133" s="1"/>
  <c r="AI591" i="133"/>
  <c r="AH591" i="133"/>
  <c r="AG591" i="133"/>
  <c r="U591" i="133"/>
  <c r="AC591" i="133" s="1"/>
  <c r="T591" i="133"/>
  <c r="AF591" i="133" s="1"/>
  <c r="AI590" i="133"/>
  <c r="AH590" i="133"/>
  <c r="S590" i="133" s="1"/>
  <c r="AG590" i="133"/>
  <c r="U590" i="133"/>
  <c r="AC590" i="133" s="1"/>
  <c r="T590" i="133"/>
  <c r="AF590" i="133" s="1"/>
  <c r="AI589" i="133"/>
  <c r="AH589" i="133"/>
  <c r="AG589" i="133"/>
  <c r="U589" i="133"/>
  <c r="AC589" i="133" s="1"/>
  <c r="T589" i="133"/>
  <c r="AF589" i="133" s="1"/>
  <c r="AI588" i="133"/>
  <c r="AH588" i="133"/>
  <c r="AG588" i="133"/>
  <c r="U588" i="133"/>
  <c r="AC588" i="133" s="1"/>
  <c r="T588" i="133"/>
  <c r="AF588" i="133" s="1"/>
  <c r="AI587" i="133"/>
  <c r="AH587" i="133"/>
  <c r="S587" i="133" s="1"/>
  <c r="AG587" i="133"/>
  <c r="U587" i="133"/>
  <c r="AC587" i="133" s="1"/>
  <c r="T587" i="133"/>
  <c r="AF587" i="133" s="1"/>
  <c r="AI586" i="133"/>
  <c r="AH586" i="133"/>
  <c r="S586" i="133" s="1"/>
  <c r="AG586" i="133"/>
  <c r="U586" i="133"/>
  <c r="AC586" i="133" s="1"/>
  <c r="T586" i="133"/>
  <c r="AF586" i="133" s="1"/>
  <c r="AI585" i="133"/>
  <c r="AH585" i="133"/>
  <c r="S585" i="133" s="1"/>
  <c r="AG585" i="133"/>
  <c r="U585" i="133"/>
  <c r="AC585" i="133" s="1"/>
  <c r="T585" i="133"/>
  <c r="AF585" i="133" s="1"/>
  <c r="AI584" i="133"/>
  <c r="AH584" i="133"/>
  <c r="AG584" i="133"/>
  <c r="U584" i="133"/>
  <c r="AC584" i="133" s="1"/>
  <c r="T584" i="133"/>
  <c r="AF584" i="133" s="1"/>
  <c r="AI583" i="133"/>
  <c r="AH583" i="133"/>
  <c r="S583" i="133" s="1"/>
  <c r="AG583" i="133"/>
  <c r="U583" i="133"/>
  <c r="AC583" i="133" s="1"/>
  <c r="T583" i="133"/>
  <c r="AF583" i="133" s="1"/>
  <c r="AI582" i="133"/>
  <c r="AH582" i="133"/>
  <c r="S582" i="133" s="1"/>
  <c r="AG582" i="133"/>
  <c r="U582" i="133"/>
  <c r="AC582" i="133" s="1"/>
  <c r="T582" i="133"/>
  <c r="AF582" i="133" s="1"/>
  <c r="AI581" i="133"/>
  <c r="AH581" i="133"/>
  <c r="S581" i="133" s="1"/>
  <c r="AG581" i="133"/>
  <c r="U581" i="133"/>
  <c r="AC581" i="133" s="1"/>
  <c r="T581" i="133"/>
  <c r="AF581" i="133" s="1"/>
  <c r="AI580" i="133"/>
  <c r="AH580" i="133"/>
  <c r="S580" i="133" s="1"/>
  <c r="AG580" i="133"/>
  <c r="U580" i="133"/>
  <c r="AC580" i="133" s="1"/>
  <c r="T580" i="133"/>
  <c r="AF580" i="133" s="1"/>
  <c r="AI579" i="133"/>
  <c r="AH579" i="133"/>
  <c r="S579" i="133" s="1"/>
  <c r="AG579" i="133"/>
  <c r="U579" i="133"/>
  <c r="AC579" i="133" s="1"/>
  <c r="T579" i="133"/>
  <c r="AF579" i="133" s="1"/>
  <c r="AI578" i="133"/>
  <c r="AH578" i="133"/>
  <c r="S578" i="133" s="1"/>
  <c r="AG578" i="133"/>
  <c r="U578" i="133"/>
  <c r="AC578" i="133" s="1"/>
  <c r="T578" i="133"/>
  <c r="AF578" i="133" s="1"/>
  <c r="AI577" i="133"/>
  <c r="AH577" i="133"/>
  <c r="S577" i="133" s="1"/>
  <c r="AG577" i="133"/>
  <c r="U577" i="133"/>
  <c r="AC577" i="133" s="1"/>
  <c r="T577" i="133"/>
  <c r="AF577" i="133" s="1"/>
  <c r="AI576" i="133"/>
  <c r="AH576" i="133"/>
  <c r="AG576" i="133"/>
  <c r="U576" i="133"/>
  <c r="AC576" i="133" s="1"/>
  <c r="T576" i="133"/>
  <c r="AF576" i="133" s="1"/>
  <c r="AI575" i="133"/>
  <c r="AH575" i="133"/>
  <c r="AG575" i="133"/>
  <c r="U575" i="133"/>
  <c r="AC575" i="133" s="1"/>
  <c r="T575" i="133"/>
  <c r="AF575" i="133" s="1"/>
  <c r="AI574" i="133"/>
  <c r="AH574" i="133"/>
  <c r="AG574" i="133"/>
  <c r="U574" i="133"/>
  <c r="AC574" i="133" s="1"/>
  <c r="T574" i="133"/>
  <c r="AF574" i="133" s="1"/>
  <c r="AI573" i="133"/>
  <c r="AH573" i="133"/>
  <c r="S573" i="133" s="1"/>
  <c r="AG573" i="133"/>
  <c r="U573" i="133"/>
  <c r="AC573" i="133" s="1"/>
  <c r="T573" i="133"/>
  <c r="AF573" i="133" s="1"/>
  <c r="AI572" i="133"/>
  <c r="AH572" i="133"/>
  <c r="S572" i="133" s="1"/>
  <c r="AG572" i="133"/>
  <c r="U572" i="133"/>
  <c r="AC572" i="133" s="1"/>
  <c r="T572" i="133"/>
  <c r="AF572" i="133" s="1"/>
  <c r="AI571" i="133"/>
  <c r="AH571" i="133"/>
  <c r="AG571" i="133"/>
  <c r="U571" i="133"/>
  <c r="AC571" i="133" s="1"/>
  <c r="T571" i="133"/>
  <c r="AF571" i="133" s="1"/>
  <c r="AI570" i="133"/>
  <c r="AH570" i="133"/>
  <c r="S570" i="133" s="1"/>
  <c r="AG570" i="133"/>
  <c r="U570" i="133"/>
  <c r="AC570" i="133" s="1"/>
  <c r="T570" i="133"/>
  <c r="AF570" i="133" s="1"/>
  <c r="AI569" i="133"/>
  <c r="AH569" i="133"/>
  <c r="S569" i="133" s="1"/>
  <c r="AG569" i="133"/>
  <c r="U569" i="133"/>
  <c r="AC569" i="133" s="1"/>
  <c r="T569" i="133"/>
  <c r="AF569" i="133" s="1"/>
  <c r="AI568" i="133"/>
  <c r="AH568" i="133"/>
  <c r="S568" i="133" s="1"/>
  <c r="AG568" i="133"/>
  <c r="U568" i="133"/>
  <c r="AC568" i="133" s="1"/>
  <c r="T568" i="133"/>
  <c r="AF568" i="133" s="1"/>
  <c r="AI567" i="133"/>
  <c r="AH567" i="133"/>
  <c r="S567" i="133" s="1"/>
  <c r="AG567" i="133"/>
  <c r="U567" i="133"/>
  <c r="AC567" i="133" s="1"/>
  <c r="T567" i="133"/>
  <c r="AF567" i="133" s="1"/>
  <c r="AI566" i="133"/>
  <c r="AH566" i="133"/>
  <c r="S566" i="133" s="1"/>
  <c r="AG566" i="133"/>
  <c r="U566" i="133"/>
  <c r="AC566" i="133" s="1"/>
  <c r="T566" i="133"/>
  <c r="AF566" i="133" s="1"/>
  <c r="AI565" i="133"/>
  <c r="AH565" i="133"/>
  <c r="S565" i="133" s="1"/>
  <c r="AG565" i="133"/>
  <c r="U565" i="133"/>
  <c r="AC565" i="133" s="1"/>
  <c r="T565" i="133"/>
  <c r="AF565" i="133" s="1"/>
  <c r="AI564" i="133"/>
  <c r="AH564" i="133"/>
  <c r="S564" i="133" s="1"/>
  <c r="AG564" i="133"/>
  <c r="U564" i="133"/>
  <c r="AC564" i="133" s="1"/>
  <c r="T564" i="133"/>
  <c r="AF564" i="133" s="1"/>
  <c r="AI563" i="133"/>
  <c r="AH563" i="133"/>
  <c r="S563" i="133" s="1"/>
  <c r="AG563" i="133"/>
  <c r="U563" i="133"/>
  <c r="AC563" i="133" s="1"/>
  <c r="T563" i="133"/>
  <c r="AF563" i="133" s="1"/>
  <c r="AI562" i="133"/>
  <c r="AH562" i="133"/>
  <c r="AG562" i="133"/>
  <c r="U562" i="133"/>
  <c r="AC562" i="133" s="1"/>
  <c r="T562" i="133"/>
  <c r="AF562" i="133" s="1"/>
  <c r="AI561" i="133"/>
  <c r="AH561" i="133"/>
  <c r="AG561" i="133"/>
  <c r="U561" i="133"/>
  <c r="AC561" i="133" s="1"/>
  <c r="T561" i="133"/>
  <c r="AF561" i="133" s="1"/>
  <c r="AI560" i="133"/>
  <c r="AH560" i="133"/>
  <c r="S560" i="133" s="1"/>
  <c r="AG560" i="133"/>
  <c r="U560" i="133"/>
  <c r="AC560" i="133" s="1"/>
  <c r="T560" i="133"/>
  <c r="AF560" i="133" s="1"/>
  <c r="AI559" i="133"/>
  <c r="AH559" i="133"/>
  <c r="AG559" i="133"/>
  <c r="U559" i="133"/>
  <c r="AC559" i="133" s="1"/>
  <c r="T559" i="133"/>
  <c r="AF559" i="133" s="1"/>
  <c r="AI558" i="133"/>
  <c r="AH558" i="133"/>
  <c r="S558" i="133" s="1"/>
  <c r="AG558" i="133"/>
  <c r="U558" i="133"/>
  <c r="AC558" i="133" s="1"/>
  <c r="T558" i="133"/>
  <c r="AF558" i="133" s="1"/>
  <c r="AI557" i="133"/>
  <c r="AH557" i="133"/>
  <c r="AG557" i="133"/>
  <c r="U557" i="133"/>
  <c r="AC557" i="133" s="1"/>
  <c r="T557" i="133"/>
  <c r="AF557" i="133" s="1"/>
  <c r="AI556" i="133"/>
  <c r="AH556" i="133"/>
  <c r="AG556" i="133"/>
  <c r="U556" i="133"/>
  <c r="AC556" i="133" s="1"/>
  <c r="T556" i="133"/>
  <c r="AF556" i="133" s="1"/>
  <c r="AI555" i="133"/>
  <c r="AH555" i="133"/>
  <c r="S555" i="133" s="1"/>
  <c r="AG555" i="133"/>
  <c r="U555" i="133"/>
  <c r="AC555" i="133" s="1"/>
  <c r="T555" i="133"/>
  <c r="AF555" i="133" s="1"/>
  <c r="AI554" i="133"/>
  <c r="AH554" i="133"/>
  <c r="AG554" i="133"/>
  <c r="U554" i="133"/>
  <c r="AC554" i="133" s="1"/>
  <c r="T554" i="133"/>
  <c r="AF554" i="133" s="1"/>
  <c r="AI553" i="133"/>
  <c r="AH553" i="133"/>
  <c r="AG553" i="133"/>
  <c r="U553" i="133"/>
  <c r="AC553" i="133" s="1"/>
  <c r="T553" i="133"/>
  <c r="AF553" i="133" s="1"/>
  <c r="AI552" i="133"/>
  <c r="AH552" i="133"/>
  <c r="AG552" i="133"/>
  <c r="U552" i="133"/>
  <c r="AC552" i="133" s="1"/>
  <c r="T552" i="133"/>
  <c r="AF552" i="133" s="1"/>
  <c r="AI551" i="133"/>
  <c r="AH551" i="133"/>
  <c r="S551" i="133" s="1"/>
  <c r="AG551" i="133"/>
  <c r="U551" i="133"/>
  <c r="AC551" i="133" s="1"/>
  <c r="T551" i="133"/>
  <c r="AF551" i="133" s="1"/>
  <c r="AI550" i="133"/>
  <c r="AH550" i="133"/>
  <c r="AG550" i="133"/>
  <c r="U550" i="133"/>
  <c r="AC550" i="133" s="1"/>
  <c r="T550" i="133"/>
  <c r="AF550" i="133" s="1"/>
  <c r="AI549" i="133"/>
  <c r="AH549" i="133"/>
  <c r="S549" i="133" s="1"/>
  <c r="AG549" i="133"/>
  <c r="U549" i="133"/>
  <c r="AC549" i="133" s="1"/>
  <c r="T549" i="133"/>
  <c r="AF549" i="133" s="1"/>
  <c r="AI548" i="133"/>
  <c r="AH548" i="133"/>
  <c r="S548" i="133" s="1"/>
  <c r="AG548" i="133"/>
  <c r="U548" i="133"/>
  <c r="AC548" i="133" s="1"/>
  <c r="T548" i="133"/>
  <c r="AF548" i="133" s="1"/>
  <c r="AI547" i="133"/>
  <c r="AH547" i="133"/>
  <c r="AG547" i="133"/>
  <c r="U547" i="133"/>
  <c r="AC547" i="133" s="1"/>
  <c r="T547" i="133"/>
  <c r="AF547" i="133" s="1"/>
  <c r="AI546" i="133"/>
  <c r="AH546" i="133"/>
  <c r="AG546" i="133"/>
  <c r="U546" i="133"/>
  <c r="AC546" i="133" s="1"/>
  <c r="T546" i="133"/>
  <c r="AF546" i="133" s="1"/>
  <c r="AI545" i="133"/>
  <c r="AH545" i="133"/>
  <c r="AG545" i="133"/>
  <c r="U545" i="133"/>
  <c r="AC545" i="133" s="1"/>
  <c r="T545" i="133"/>
  <c r="AF545" i="133" s="1"/>
  <c r="AI544" i="133"/>
  <c r="AH544" i="133"/>
  <c r="S544" i="133" s="1"/>
  <c r="AG544" i="133"/>
  <c r="U544" i="133"/>
  <c r="AC544" i="133" s="1"/>
  <c r="T544" i="133"/>
  <c r="AF544" i="133" s="1"/>
  <c r="AI543" i="133"/>
  <c r="AH543" i="133"/>
  <c r="AG543" i="133"/>
  <c r="U543" i="133"/>
  <c r="AC543" i="133" s="1"/>
  <c r="T543" i="133"/>
  <c r="AF543" i="133" s="1"/>
  <c r="AI542" i="133"/>
  <c r="AH542" i="133"/>
  <c r="AG542" i="133"/>
  <c r="U542" i="133"/>
  <c r="AC542" i="133" s="1"/>
  <c r="T542" i="133"/>
  <c r="AF542" i="133" s="1"/>
  <c r="AI541" i="133"/>
  <c r="AH541" i="133"/>
  <c r="AG541" i="133"/>
  <c r="U541" i="133"/>
  <c r="AC541" i="133" s="1"/>
  <c r="T541" i="133"/>
  <c r="AF541" i="133" s="1"/>
  <c r="AI540" i="133"/>
  <c r="AH540" i="133"/>
  <c r="AG540" i="133"/>
  <c r="U540" i="133"/>
  <c r="AC540" i="133" s="1"/>
  <c r="T540" i="133"/>
  <c r="AF540" i="133" s="1"/>
  <c r="AI539" i="133"/>
  <c r="AH539" i="133"/>
  <c r="AG539" i="133"/>
  <c r="U539" i="133"/>
  <c r="AC539" i="133" s="1"/>
  <c r="T539" i="133"/>
  <c r="AF539" i="133" s="1"/>
  <c r="AI538" i="133"/>
  <c r="AH538" i="133"/>
  <c r="S538" i="133" s="1"/>
  <c r="AG538" i="133"/>
  <c r="U538" i="133"/>
  <c r="AC538" i="133" s="1"/>
  <c r="T538" i="133"/>
  <c r="AF538" i="133" s="1"/>
  <c r="AI537" i="133"/>
  <c r="AH537" i="133"/>
  <c r="AG537" i="133"/>
  <c r="U537" i="133"/>
  <c r="AC537" i="133" s="1"/>
  <c r="T537" i="133"/>
  <c r="AF537" i="133" s="1"/>
  <c r="AI536" i="133"/>
  <c r="AH536" i="133"/>
  <c r="AG536" i="133"/>
  <c r="U536" i="133"/>
  <c r="AC536" i="133" s="1"/>
  <c r="T536" i="133"/>
  <c r="AF536" i="133" s="1"/>
  <c r="AI535" i="133"/>
  <c r="AH535" i="133"/>
  <c r="S535" i="133" s="1"/>
  <c r="AG535" i="133"/>
  <c r="U535" i="133"/>
  <c r="AC535" i="133" s="1"/>
  <c r="T535" i="133"/>
  <c r="AF535" i="133" s="1"/>
  <c r="AI534" i="133"/>
  <c r="AH534" i="133"/>
  <c r="AG534" i="133"/>
  <c r="U534" i="133"/>
  <c r="AC534" i="133" s="1"/>
  <c r="T534" i="133"/>
  <c r="AF534" i="133" s="1"/>
  <c r="AI533" i="133"/>
  <c r="AH533" i="133"/>
  <c r="AG533" i="133"/>
  <c r="U533" i="133"/>
  <c r="AC533" i="133" s="1"/>
  <c r="T533" i="133"/>
  <c r="AF533" i="133" s="1"/>
  <c r="AI532" i="133"/>
  <c r="AH532" i="133"/>
  <c r="S532" i="133" s="1"/>
  <c r="AG532" i="133"/>
  <c r="U532" i="133"/>
  <c r="AC532" i="133" s="1"/>
  <c r="T532" i="133"/>
  <c r="AF532" i="133" s="1"/>
  <c r="AI531" i="133"/>
  <c r="AH531" i="133"/>
  <c r="S531" i="133" s="1"/>
  <c r="AG531" i="133"/>
  <c r="U531" i="133"/>
  <c r="AC531" i="133" s="1"/>
  <c r="T531" i="133"/>
  <c r="AF531" i="133" s="1"/>
  <c r="AI530" i="133"/>
  <c r="AH530" i="133"/>
  <c r="AG530" i="133"/>
  <c r="U530" i="133"/>
  <c r="AC530" i="133" s="1"/>
  <c r="T530" i="133"/>
  <c r="AF530" i="133" s="1"/>
  <c r="AI529" i="133"/>
  <c r="AH529" i="133"/>
  <c r="AG529" i="133"/>
  <c r="U529" i="133"/>
  <c r="AC529" i="133" s="1"/>
  <c r="T529" i="133"/>
  <c r="AF529" i="133" s="1"/>
  <c r="AI528" i="133"/>
  <c r="AH528" i="133"/>
  <c r="AG528" i="133"/>
  <c r="U528" i="133"/>
  <c r="AC528" i="133" s="1"/>
  <c r="T528" i="133"/>
  <c r="AF528" i="133" s="1"/>
  <c r="AI527" i="133"/>
  <c r="AH527" i="133"/>
  <c r="AG527" i="133"/>
  <c r="U527" i="133"/>
  <c r="AC527" i="133" s="1"/>
  <c r="T527" i="133"/>
  <c r="AF527" i="133" s="1"/>
  <c r="AI526" i="133"/>
  <c r="AH526" i="133"/>
  <c r="AG526" i="133"/>
  <c r="U526" i="133"/>
  <c r="AC526" i="133" s="1"/>
  <c r="T526" i="133"/>
  <c r="AF526" i="133" s="1"/>
  <c r="AI525" i="133"/>
  <c r="AH525" i="133"/>
  <c r="AG525" i="133"/>
  <c r="U525" i="133"/>
  <c r="AC525" i="133" s="1"/>
  <c r="T525" i="133"/>
  <c r="AF525" i="133" s="1"/>
  <c r="AI524" i="133"/>
  <c r="AH524" i="133"/>
  <c r="AG524" i="133"/>
  <c r="U524" i="133"/>
  <c r="AC524" i="133" s="1"/>
  <c r="T524" i="133"/>
  <c r="AF524" i="133" s="1"/>
  <c r="AI523" i="133"/>
  <c r="AH523" i="133"/>
  <c r="S523" i="133" s="1"/>
  <c r="AG523" i="133"/>
  <c r="U523" i="133"/>
  <c r="AC523" i="133" s="1"/>
  <c r="T523" i="133"/>
  <c r="AF523" i="133" s="1"/>
  <c r="AI522" i="133"/>
  <c r="AH522" i="133"/>
  <c r="S522" i="133" s="1"/>
  <c r="AG522" i="133"/>
  <c r="U522" i="133"/>
  <c r="AC522" i="133" s="1"/>
  <c r="T522" i="133"/>
  <c r="AF522" i="133" s="1"/>
  <c r="AI521" i="133"/>
  <c r="AH521" i="133"/>
  <c r="S521" i="133" s="1"/>
  <c r="AG521" i="133"/>
  <c r="U521" i="133"/>
  <c r="AC521" i="133" s="1"/>
  <c r="T521" i="133"/>
  <c r="AF521" i="133" s="1"/>
  <c r="AI520" i="133"/>
  <c r="AH520" i="133"/>
  <c r="S520" i="133" s="1"/>
  <c r="AG520" i="133"/>
  <c r="U520" i="133"/>
  <c r="AC520" i="133" s="1"/>
  <c r="T520" i="133"/>
  <c r="AF520" i="133" s="1"/>
  <c r="AI519" i="133"/>
  <c r="AH519" i="133"/>
  <c r="S519" i="133" s="1"/>
  <c r="AG519" i="133"/>
  <c r="U519" i="133"/>
  <c r="AC519" i="133" s="1"/>
  <c r="T519" i="133"/>
  <c r="AF519" i="133" s="1"/>
  <c r="AI518" i="133"/>
  <c r="AH518" i="133"/>
  <c r="S518" i="133" s="1"/>
  <c r="AG518" i="133"/>
  <c r="U518" i="133"/>
  <c r="AC518" i="133" s="1"/>
  <c r="T518" i="133"/>
  <c r="AF518" i="133" s="1"/>
  <c r="AI517" i="133"/>
  <c r="AH517" i="133"/>
  <c r="AG517" i="133"/>
  <c r="U517" i="133"/>
  <c r="AC517" i="133" s="1"/>
  <c r="T517" i="133"/>
  <c r="AF517" i="133" s="1"/>
  <c r="AI516" i="133"/>
  <c r="AH516" i="133"/>
  <c r="S516" i="133" s="1"/>
  <c r="AG516" i="133"/>
  <c r="U516" i="133"/>
  <c r="AC516" i="133" s="1"/>
  <c r="T516" i="133"/>
  <c r="AF516" i="133" s="1"/>
  <c r="AI515" i="133"/>
  <c r="AH515" i="133"/>
  <c r="AG515" i="133"/>
  <c r="U515" i="133"/>
  <c r="AC515" i="133" s="1"/>
  <c r="T515" i="133"/>
  <c r="AF515" i="133" s="1"/>
  <c r="AI514" i="133"/>
  <c r="AH514" i="133"/>
  <c r="S514" i="133" s="1"/>
  <c r="AG514" i="133"/>
  <c r="U514" i="133"/>
  <c r="AC514" i="133" s="1"/>
  <c r="T514" i="133"/>
  <c r="AF514" i="133" s="1"/>
  <c r="AI513" i="133"/>
  <c r="AH513" i="133"/>
  <c r="S513" i="133" s="1"/>
  <c r="AG513" i="133"/>
  <c r="U513" i="133"/>
  <c r="AC513" i="133" s="1"/>
  <c r="T513" i="133"/>
  <c r="AF513" i="133" s="1"/>
  <c r="AI512" i="133"/>
  <c r="AH512" i="133"/>
  <c r="S512" i="133" s="1"/>
  <c r="AG512" i="133"/>
  <c r="U512" i="133"/>
  <c r="AC512" i="133" s="1"/>
  <c r="T512" i="133"/>
  <c r="AF512" i="133" s="1"/>
  <c r="AI511" i="133"/>
  <c r="AH511" i="133"/>
  <c r="S511" i="133" s="1"/>
  <c r="AG511" i="133"/>
  <c r="U511" i="133"/>
  <c r="AC511" i="133" s="1"/>
  <c r="T511" i="133"/>
  <c r="AF511" i="133" s="1"/>
  <c r="AI510" i="133"/>
  <c r="AH510" i="133"/>
  <c r="AG510" i="133"/>
  <c r="U510" i="133"/>
  <c r="AC510" i="133" s="1"/>
  <c r="T510" i="133"/>
  <c r="AF510" i="133" s="1"/>
  <c r="AI509" i="133"/>
  <c r="AH509" i="133"/>
  <c r="AG509" i="133"/>
  <c r="U509" i="133"/>
  <c r="AC509" i="133" s="1"/>
  <c r="T509" i="133"/>
  <c r="AF509" i="133" s="1"/>
  <c r="AI508" i="133"/>
  <c r="AH508" i="133"/>
  <c r="S508" i="133" s="1"/>
  <c r="AG508" i="133"/>
  <c r="U508" i="133"/>
  <c r="AC508" i="133" s="1"/>
  <c r="T508" i="133"/>
  <c r="AF508" i="133" s="1"/>
  <c r="AI507" i="133"/>
  <c r="AH507" i="133"/>
  <c r="S507" i="133" s="1"/>
  <c r="AG507" i="133"/>
  <c r="U507" i="133"/>
  <c r="AC507" i="133" s="1"/>
  <c r="T507" i="133"/>
  <c r="AF507" i="133" s="1"/>
  <c r="AI506" i="133"/>
  <c r="AH506" i="133"/>
  <c r="S506" i="133" s="1"/>
  <c r="AG506" i="133"/>
  <c r="U506" i="133"/>
  <c r="AC506" i="133" s="1"/>
  <c r="T506" i="133"/>
  <c r="AF506" i="133" s="1"/>
  <c r="AI505" i="133"/>
  <c r="AH505" i="133"/>
  <c r="S505" i="133" s="1"/>
  <c r="AG505" i="133"/>
  <c r="U505" i="133"/>
  <c r="AC505" i="133" s="1"/>
  <c r="T505" i="133"/>
  <c r="AF505" i="133" s="1"/>
  <c r="AI504" i="133"/>
  <c r="AH504" i="133"/>
  <c r="AG504" i="133"/>
  <c r="U504" i="133"/>
  <c r="AC504" i="133" s="1"/>
  <c r="T504" i="133"/>
  <c r="AF504" i="133" s="1"/>
  <c r="AI503" i="133"/>
  <c r="AH503" i="133"/>
  <c r="S503" i="133" s="1"/>
  <c r="AG503" i="133"/>
  <c r="U503" i="133"/>
  <c r="AC503" i="133" s="1"/>
  <c r="T503" i="133"/>
  <c r="AF503" i="133" s="1"/>
  <c r="AI502" i="133"/>
  <c r="AH502" i="133"/>
  <c r="S502" i="133" s="1"/>
  <c r="AG502" i="133"/>
  <c r="U502" i="133"/>
  <c r="AC502" i="133" s="1"/>
  <c r="T502" i="133"/>
  <c r="AF502" i="133" s="1"/>
  <c r="AI501" i="133"/>
  <c r="AH501" i="133"/>
  <c r="S501" i="133" s="1"/>
  <c r="AG501" i="133"/>
  <c r="U501" i="133"/>
  <c r="AC501" i="133" s="1"/>
  <c r="T501" i="133"/>
  <c r="AF501" i="133" s="1"/>
  <c r="AI500" i="133"/>
  <c r="AH500" i="133"/>
  <c r="AG500" i="133"/>
  <c r="U500" i="133"/>
  <c r="AC500" i="133" s="1"/>
  <c r="T500" i="133"/>
  <c r="AF500" i="133" s="1"/>
  <c r="AI499" i="133"/>
  <c r="AH499" i="133"/>
  <c r="AG499" i="133"/>
  <c r="U499" i="133"/>
  <c r="AC499" i="133" s="1"/>
  <c r="T499" i="133"/>
  <c r="AF499" i="133" s="1"/>
  <c r="AI498" i="133"/>
  <c r="AH498" i="133"/>
  <c r="AG498" i="133"/>
  <c r="U498" i="133"/>
  <c r="AC498" i="133" s="1"/>
  <c r="T498" i="133"/>
  <c r="AF498" i="133" s="1"/>
  <c r="AI497" i="133"/>
  <c r="AH497" i="133"/>
  <c r="S497" i="133" s="1"/>
  <c r="AG497" i="133"/>
  <c r="U497" i="133"/>
  <c r="AC497" i="133" s="1"/>
  <c r="T497" i="133"/>
  <c r="AF497" i="133" s="1"/>
  <c r="AI496" i="133"/>
  <c r="AH496" i="133"/>
  <c r="AG496" i="133"/>
  <c r="U496" i="133"/>
  <c r="AC496" i="133" s="1"/>
  <c r="T496" i="133"/>
  <c r="AF496" i="133" s="1"/>
  <c r="AI495" i="133"/>
  <c r="AH495" i="133"/>
  <c r="AG495" i="133"/>
  <c r="U495" i="133"/>
  <c r="AC495" i="133" s="1"/>
  <c r="T495" i="133"/>
  <c r="AF495" i="133" s="1"/>
  <c r="AI494" i="133"/>
  <c r="AH494" i="133"/>
  <c r="S494" i="133" s="1"/>
  <c r="AG494" i="133"/>
  <c r="U494" i="133"/>
  <c r="AC494" i="133" s="1"/>
  <c r="T494" i="133"/>
  <c r="AF494" i="133" s="1"/>
  <c r="AI493" i="133"/>
  <c r="AH493" i="133"/>
  <c r="AG493" i="133"/>
  <c r="U493" i="133"/>
  <c r="AC493" i="133" s="1"/>
  <c r="T493" i="133"/>
  <c r="AF493" i="133" s="1"/>
  <c r="AI492" i="133"/>
  <c r="AH492" i="133"/>
  <c r="AG492" i="133"/>
  <c r="U492" i="133"/>
  <c r="AC492" i="133" s="1"/>
  <c r="T492" i="133"/>
  <c r="AF492" i="133" s="1"/>
  <c r="AI491" i="133"/>
  <c r="AH491" i="133"/>
  <c r="AG491" i="133"/>
  <c r="U491" i="133"/>
  <c r="AC491" i="133" s="1"/>
  <c r="T491" i="133"/>
  <c r="AF491" i="133" s="1"/>
  <c r="AI490" i="133"/>
  <c r="AH490" i="133"/>
  <c r="AG490" i="133"/>
  <c r="U490" i="133"/>
  <c r="AC490" i="133" s="1"/>
  <c r="T490" i="133"/>
  <c r="AF490" i="133" s="1"/>
  <c r="AI489" i="133"/>
  <c r="AH489" i="133"/>
  <c r="AG489" i="133"/>
  <c r="U489" i="133"/>
  <c r="AC489" i="133" s="1"/>
  <c r="T489" i="133"/>
  <c r="AF489" i="133" s="1"/>
  <c r="AI488" i="133"/>
  <c r="AH488" i="133"/>
  <c r="AG488" i="133"/>
  <c r="U488" i="133"/>
  <c r="AC488" i="133" s="1"/>
  <c r="T488" i="133"/>
  <c r="AF488" i="133" s="1"/>
  <c r="AI487" i="133"/>
  <c r="AH487" i="133"/>
  <c r="S487" i="133" s="1"/>
  <c r="AG487" i="133"/>
  <c r="U487" i="133"/>
  <c r="AC487" i="133" s="1"/>
  <c r="T487" i="133"/>
  <c r="AF487" i="133" s="1"/>
  <c r="AI486" i="133"/>
  <c r="AH486" i="133"/>
  <c r="AG486" i="133"/>
  <c r="U486" i="133"/>
  <c r="AC486" i="133" s="1"/>
  <c r="T486" i="133"/>
  <c r="AF486" i="133" s="1"/>
  <c r="AI485" i="133"/>
  <c r="AH485" i="133"/>
  <c r="AG485" i="133"/>
  <c r="U485" i="133"/>
  <c r="AC485" i="133" s="1"/>
  <c r="T485" i="133"/>
  <c r="AF485" i="133" s="1"/>
  <c r="AI484" i="133"/>
  <c r="AH484" i="133"/>
  <c r="S484" i="133" s="1"/>
  <c r="AG484" i="133"/>
  <c r="U484" i="133"/>
  <c r="AC484" i="133" s="1"/>
  <c r="T484" i="133"/>
  <c r="AF484" i="133" s="1"/>
  <c r="AI483" i="133"/>
  <c r="AH483" i="133"/>
  <c r="AG483" i="133"/>
  <c r="U483" i="133"/>
  <c r="AC483" i="133" s="1"/>
  <c r="T483" i="133"/>
  <c r="AF483" i="133" s="1"/>
  <c r="AI482" i="133"/>
  <c r="AH482" i="133"/>
  <c r="S482" i="133" s="1"/>
  <c r="AG482" i="133"/>
  <c r="U482" i="133"/>
  <c r="AC482" i="133" s="1"/>
  <c r="T482" i="133"/>
  <c r="AF482" i="133" s="1"/>
  <c r="AI481" i="133"/>
  <c r="AH481" i="133"/>
  <c r="S481" i="133" s="1"/>
  <c r="AG481" i="133"/>
  <c r="U481" i="133"/>
  <c r="AC481" i="133" s="1"/>
  <c r="T481" i="133"/>
  <c r="AF481" i="133" s="1"/>
  <c r="AI480" i="133"/>
  <c r="AH480" i="133"/>
  <c r="AG480" i="133"/>
  <c r="U480" i="133"/>
  <c r="AC480" i="133" s="1"/>
  <c r="T480" i="133"/>
  <c r="AF480" i="133" s="1"/>
  <c r="AI479" i="133"/>
  <c r="AH479" i="133"/>
  <c r="AG479" i="133"/>
  <c r="U479" i="133"/>
  <c r="AC479" i="133" s="1"/>
  <c r="T479" i="133"/>
  <c r="AF479" i="133" s="1"/>
  <c r="AI478" i="133"/>
  <c r="AH478" i="133"/>
  <c r="S478" i="133" s="1"/>
  <c r="AG478" i="133"/>
  <c r="U478" i="133"/>
  <c r="AC478" i="133" s="1"/>
  <c r="T478" i="133"/>
  <c r="AF478" i="133" s="1"/>
  <c r="AI477" i="133"/>
  <c r="AH477" i="133"/>
  <c r="S477" i="133" s="1"/>
  <c r="AG477" i="133"/>
  <c r="U477" i="133"/>
  <c r="AC477" i="133" s="1"/>
  <c r="T477" i="133"/>
  <c r="AF477" i="133" s="1"/>
  <c r="AI476" i="133"/>
  <c r="AH476" i="133"/>
  <c r="S476" i="133" s="1"/>
  <c r="AG476" i="133"/>
  <c r="U476" i="133"/>
  <c r="AC476" i="133" s="1"/>
  <c r="T476" i="133"/>
  <c r="AF476" i="133" s="1"/>
  <c r="AI475" i="133"/>
  <c r="AH475" i="133"/>
  <c r="S475" i="133" s="1"/>
  <c r="AG475" i="133"/>
  <c r="U475" i="133"/>
  <c r="AC475" i="133" s="1"/>
  <c r="T475" i="133"/>
  <c r="AF475" i="133" s="1"/>
  <c r="AI474" i="133"/>
  <c r="AH474" i="133"/>
  <c r="AG474" i="133"/>
  <c r="U474" i="133"/>
  <c r="AC474" i="133" s="1"/>
  <c r="T474" i="133"/>
  <c r="AF474" i="133" s="1"/>
  <c r="AI473" i="133"/>
  <c r="AH473" i="133"/>
  <c r="S473" i="133" s="1"/>
  <c r="AG473" i="133"/>
  <c r="U473" i="133"/>
  <c r="AC473" i="133" s="1"/>
  <c r="T473" i="133"/>
  <c r="AF473" i="133" s="1"/>
  <c r="AI472" i="133"/>
  <c r="AH472" i="133"/>
  <c r="AG472" i="133"/>
  <c r="U472" i="133"/>
  <c r="AC472" i="133" s="1"/>
  <c r="T472" i="133"/>
  <c r="AF472" i="133" s="1"/>
  <c r="AI471" i="133"/>
  <c r="AH471" i="133"/>
  <c r="AG471" i="133"/>
  <c r="U471" i="133"/>
  <c r="AC471" i="133" s="1"/>
  <c r="T471" i="133"/>
  <c r="AF471" i="133" s="1"/>
  <c r="AI470" i="133"/>
  <c r="AH470" i="133"/>
  <c r="S470" i="133" s="1"/>
  <c r="AG470" i="133"/>
  <c r="U470" i="133"/>
  <c r="AC470" i="133" s="1"/>
  <c r="T470" i="133"/>
  <c r="AF470" i="133" s="1"/>
  <c r="AI469" i="133"/>
  <c r="AH469" i="133"/>
  <c r="S469" i="133" s="1"/>
  <c r="AG469" i="133"/>
  <c r="U469" i="133"/>
  <c r="T469" i="133"/>
  <c r="AF469" i="133" s="1"/>
  <c r="AI468" i="133"/>
  <c r="AH468" i="133"/>
  <c r="S468" i="133" s="1"/>
  <c r="AG468" i="133"/>
  <c r="U468" i="133"/>
  <c r="AC468" i="133" s="1"/>
  <c r="T468" i="133"/>
  <c r="AF468" i="133" s="1"/>
  <c r="AI467" i="133"/>
  <c r="AH467" i="133"/>
  <c r="S467" i="133" s="1"/>
  <c r="AG467" i="133"/>
  <c r="U467" i="133"/>
  <c r="AC467" i="133" s="1"/>
  <c r="T467" i="133"/>
  <c r="AF467" i="133" s="1"/>
  <c r="AI466" i="133"/>
  <c r="AH466" i="133"/>
  <c r="S466" i="133" s="1"/>
  <c r="AG466" i="133"/>
  <c r="U466" i="133"/>
  <c r="AC466" i="133" s="1"/>
  <c r="T466" i="133"/>
  <c r="AF466" i="133" s="1"/>
  <c r="AI465" i="133"/>
  <c r="AH465" i="133"/>
  <c r="S465" i="133" s="1"/>
  <c r="AG465" i="133"/>
  <c r="U465" i="133"/>
  <c r="AC465" i="133" s="1"/>
  <c r="T465" i="133"/>
  <c r="AF465" i="133" s="1"/>
  <c r="AI464" i="133"/>
  <c r="AH464" i="133"/>
  <c r="S464" i="133" s="1"/>
  <c r="AG464" i="133"/>
  <c r="U464" i="133"/>
  <c r="AC464" i="133" s="1"/>
  <c r="T464" i="133"/>
  <c r="AF464" i="133" s="1"/>
  <c r="AI463" i="133"/>
  <c r="AH463" i="133"/>
  <c r="S463" i="133" s="1"/>
  <c r="AG463" i="133"/>
  <c r="U463" i="133"/>
  <c r="AC463" i="133" s="1"/>
  <c r="T463" i="133"/>
  <c r="AF463" i="133" s="1"/>
  <c r="AI462" i="133"/>
  <c r="AH462" i="133"/>
  <c r="S462" i="133" s="1"/>
  <c r="AG462" i="133"/>
  <c r="U462" i="133"/>
  <c r="AC462" i="133" s="1"/>
  <c r="T462" i="133"/>
  <c r="AF462" i="133" s="1"/>
  <c r="AI461" i="133"/>
  <c r="AH461" i="133"/>
  <c r="S461" i="133" s="1"/>
  <c r="AG461" i="133"/>
  <c r="U461" i="133"/>
  <c r="AC461" i="133" s="1"/>
  <c r="T461" i="133"/>
  <c r="AF461" i="133" s="1"/>
  <c r="AI460" i="133"/>
  <c r="AH460" i="133"/>
  <c r="AG460" i="133"/>
  <c r="U460" i="133"/>
  <c r="AC460" i="133" s="1"/>
  <c r="T460" i="133"/>
  <c r="AF460" i="133" s="1"/>
  <c r="AI459" i="133"/>
  <c r="AH459" i="133"/>
  <c r="S459" i="133" s="1"/>
  <c r="AG459" i="133"/>
  <c r="U459" i="133"/>
  <c r="AC459" i="133" s="1"/>
  <c r="T459" i="133"/>
  <c r="AF459" i="133" s="1"/>
  <c r="AI458" i="133"/>
  <c r="AH458" i="133"/>
  <c r="AG458" i="133"/>
  <c r="U458" i="133"/>
  <c r="AC458" i="133" s="1"/>
  <c r="T458" i="133"/>
  <c r="AF458" i="133" s="1"/>
  <c r="AI457" i="133"/>
  <c r="AH457" i="133"/>
  <c r="S457" i="133" s="1"/>
  <c r="AG457" i="133"/>
  <c r="U457" i="133"/>
  <c r="AC457" i="133" s="1"/>
  <c r="T457" i="133"/>
  <c r="AF457" i="133" s="1"/>
  <c r="AI456" i="133"/>
  <c r="AH456" i="133"/>
  <c r="S456" i="133" s="1"/>
  <c r="AG456" i="133"/>
  <c r="U456" i="133"/>
  <c r="AC456" i="133" s="1"/>
  <c r="T456" i="133"/>
  <c r="AF456" i="133" s="1"/>
  <c r="AI455" i="133"/>
  <c r="AH455" i="133"/>
  <c r="S455" i="133" s="1"/>
  <c r="AG455" i="133"/>
  <c r="U455" i="133"/>
  <c r="AC455" i="133" s="1"/>
  <c r="T455" i="133"/>
  <c r="AF455" i="133" s="1"/>
  <c r="AI454" i="133"/>
  <c r="AH454" i="133"/>
  <c r="S454" i="133" s="1"/>
  <c r="AG454" i="133"/>
  <c r="U454" i="133"/>
  <c r="AC454" i="133" s="1"/>
  <c r="T454" i="133"/>
  <c r="AF454" i="133" s="1"/>
  <c r="AI453" i="133"/>
  <c r="AH453" i="133"/>
  <c r="S453" i="133" s="1"/>
  <c r="AG453" i="133"/>
  <c r="U453" i="133"/>
  <c r="AC453" i="133" s="1"/>
  <c r="T453" i="133"/>
  <c r="AF453" i="133" s="1"/>
  <c r="AI452" i="133"/>
  <c r="AH452" i="133"/>
  <c r="AG452" i="133"/>
  <c r="U452" i="133"/>
  <c r="AC452" i="133" s="1"/>
  <c r="T452" i="133"/>
  <c r="AF452" i="133" s="1"/>
  <c r="AI451" i="133"/>
  <c r="AH451" i="133"/>
  <c r="S451" i="133" s="1"/>
  <c r="AG451" i="133"/>
  <c r="U451" i="133"/>
  <c r="AC451" i="133" s="1"/>
  <c r="T451" i="133"/>
  <c r="AF451" i="133" s="1"/>
  <c r="AI450" i="133"/>
  <c r="AH450" i="133"/>
  <c r="S450" i="133" s="1"/>
  <c r="AG450" i="133"/>
  <c r="U450" i="133"/>
  <c r="AC450" i="133" s="1"/>
  <c r="T450" i="133"/>
  <c r="AF450" i="133" s="1"/>
  <c r="AI449" i="133"/>
  <c r="AH449" i="133"/>
  <c r="S449" i="133" s="1"/>
  <c r="AG449" i="133"/>
  <c r="U449" i="133"/>
  <c r="AC449" i="133" s="1"/>
  <c r="T449" i="133"/>
  <c r="AF449" i="133" s="1"/>
  <c r="AI448" i="133"/>
  <c r="AH448" i="133"/>
  <c r="AG448" i="133"/>
  <c r="U448" i="133"/>
  <c r="AC448" i="133" s="1"/>
  <c r="T448" i="133"/>
  <c r="AF448" i="133" s="1"/>
  <c r="AI447" i="133"/>
  <c r="AH447" i="133"/>
  <c r="S447" i="133" s="1"/>
  <c r="AG447" i="133"/>
  <c r="U447" i="133"/>
  <c r="AC447" i="133" s="1"/>
  <c r="T447" i="133"/>
  <c r="AF447" i="133" s="1"/>
  <c r="AI446" i="133"/>
  <c r="AH446" i="133"/>
  <c r="S446" i="133" s="1"/>
  <c r="AG446" i="133"/>
  <c r="U446" i="133"/>
  <c r="AC446" i="133" s="1"/>
  <c r="T446" i="133"/>
  <c r="AF446" i="133" s="1"/>
  <c r="AI445" i="133"/>
  <c r="AH445" i="133"/>
  <c r="S445" i="133" s="1"/>
  <c r="AG445" i="133"/>
  <c r="U445" i="133"/>
  <c r="AC445" i="133" s="1"/>
  <c r="T445" i="133"/>
  <c r="AF445" i="133" s="1"/>
  <c r="AI444" i="133"/>
  <c r="AH444" i="133"/>
  <c r="S444" i="133" s="1"/>
  <c r="AG444" i="133"/>
  <c r="U444" i="133"/>
  <c r="AC444" i="133" s="1"/>
  <c r="T444" i="133"/>
  <c r="AF444" i="133" s="1"/>
  <c r="AI443" i="133"/>
  <c r="AH443" i="133"/>
  <c r="S443" i="133" s="1"/>
  <c r="AG443" i="133"/>
  <c r="U443" i="133"/>
  <c r="AC443" i="133" s="1"/>
  <c r="T443" i="133"/>
  <c r="AF443" i="133" s="1"/>
  <c r="AI442" i="133"/>
  <c r="AH442" i="133"/>
  <c r="AG442" i="133"/>
  <c r="U442" i="133"/>
  <c r="AC442" i="133" s="1"/>
  <c r="T442" i="133"/>
  <c r="AF442" i="133" s="1"/>
  <c r="AI441" i="133"/>
  <c r="AH441" i="133"/>
  <c r="AG441" i="133"/>
  <c r="U441" i="133"/>
  <c r="AC441" i="133" s="1"/>
  <c r="T441" i="133"/>
  <c r="AF441" i="133" s="1"/>
  <c r="AI440" i="133"/>
  <c r="AH440" i="133"/>
  <c r="AG440" i="133"/>
  <c r="U440" i="133"/>
  <c r="AC440" i="133" s="1"/>
  <c r="T440" i="133"/>
  <c r="AF440" i="133" s="1"/>
  <c r="AI439" i="133"/>
  <c r="AH439" i="133"/>
  <c r="AG439" i="133"/>
  <c r="U439" i="133"/>
  <c r="AC439" i="133" s="1"/>
  <c r="T439" i="133"/>
  <c r="AF439" i="133" s="1"/>
  <c r="AI438" i="133"/>
  <c r="AH438" i="133"/>
  <c r="AG438" i="133"/>
  <c r="U438" i="133"/>
  <c r="AC438" i="133" s="1"/>
  <c r="T438" i="133"/>
  <c r="AF438" i="133" s="1"/>
  <c r="AI437" i="133"/>
  <c r="AH437" i="133"/>
  <c r="AG437" i="133"/>
  <c r="U437" i="133"/>
  <c r="T437" i="133"/>
  <c r="AF437" i="133" s="1"/>
  <c r="AI436" i="133"/>
  <c r="AH436" i="133"/>
  <c r="AG436" i="133"/>
  <c r="U436" i="133"/>
  <c r="AC436" i="133" s="1"/>
  <c r="T436" i="133"/>
  <c r="AF436" i="133" s="1"/>
  <c r="AI435" i="133"/>
  <c r="AH435" i="133"/>
  <c r="S435" i="133" s="1"/>
  <c r="AG435" i="133"/>
  <c r="U435" i="133"/>
  <c r="AC435" i="133" s="1"/>
  <c r="T435" i="133"/>
  <c r="AF435" i="133" s="1"/>
  <c r="AI434" i="133"/>
  <c r="AH434" i="133"/>
  <c r="S434" i="133" s="1"/>
  <c r="AG434" i="133"/>
  <c r="U434" i="133"/>
  <c r="AC434" i="133" s="1"/>
  <c r="T434" i="133"/>
  <c r="AF434" i="133" s="1"/>
  <c r="AI433" i="133"/>
  <c r="AH433" i="133"/>
  <c r="AG433" i="133"/>
  <c r="U433" i="133"/>
  <c r="AC433" i="133" s="1"/>
  <c r="T433" i="133"/>
  <c r="AF433" i="133" s="1"/>
  <c r="AI432" i="133"/>
  <c r="AH432" i="133"/>
  <c r="AG432" i="133"/>
  <c r="U432" i="133"/>
  <c r="AC432" i="133" s="1"/>
  <c r="T432" i="133"/>
  <c r="AF432" i="133" s="1"/>
  <c r="AI431" i="133"/>
  <c r="AH431" i="133"/>
  <c r="S431" i="133" s="1"/>
  <c r="AG431" i="133"/>
  <c r="U431" i="133"/>
  <c r="AC431" i="133" s="1"/>
  <c r="T431" i="133"/>
  <c r="AF431" i="133" s="1"/>
  <c r="AI430" i="133"/>
  <c r="AH430" i="133"/>
  <c r="AG430" i="133"/>
  <c r="U430" i="133"/>
  <c r="AC430" i="133" s="1"/>
  <c r="T430" i="133"/>
  <c r="AF430" i="133" s="1"/>
  <c r="AI429" i="133"/>
  <c r="AH429" i="133"/>
  <c r="AG429" i="133"/>
  <c r="U429" i="133"/>
  <c r="AC429" i="133" s="1"/>
  <c r="T429" i="133"/>
  <c r="AF429" i="133" s="1"/>
  <c r="AI428" i="133"/>
  <c r="AH428" i="133"/>
  <c r="AG428" i="133"/>
  <c r="U428" i="133"/>
  <c r="AC428" i="133" s="1"/>
  <c r="T428" i="133"/>
  <c r="AF428" i="133" s="1"/>
  <c r="AI427" i="133"/>
  <c r="AH427" i="133"/>
  <c r="AG427" i="133"/>
  <c r="U427" i="133"/>
  <c r="AC427" i="133" s="1"/>
  <c r="T427" i="133"/>
  <c r="AF427" i="133" s="1"/>
  <c r="AI426" i="133"/>
  <c r="AH426" i="133"/>
  <c r="S426" i="133" s="1"/>
  <c r="AG426" i="133"/>
  <c r="U426" i="133"/>
  <c r="AC426" i="133" s="1"/>
  <c r="T426" i="133"/>
  <c r="AF426" i="133" s="1"/>
  <c r="AI425" i="133"/>
  <c r="AH425" i="133"/>
  <c r="AG425" i="133"/>
  <c r="U425" i="133"/>
  <c r="AC425" i="133" s="1"/>
  <c r="T425" i="133"/>
  <c r="AF425" i="133" s="1"/>
  <c r="AI424" i="133"/>
  <c r="AH424" i="133"/>
  <c r="AG424" i="133"/>
  <c r="U424" i="133"/>
  <c r="AC424" i="133" s="1"/>
  <c r="T424" i="133"/>
  <c r="AF424" i="133" s="1"/>
  <c r="AI423" i="133"/>
  <c r="AH423" i="133"/>
  <c r="AG423" i="133"/>
  <c r="U423" i="133"/>
  <c r="AC423" i="133" s="1"/>
  <c r="T423" i="133"/>
  <c r="AF423" i="133" s="1"/>
  <c r="AI422" i="133"/>
  <c r="AH422" i="133"/>
  <c r="S422" i="133" s="1"/>
  <c r="AG422" i="133"/>
  <c r="U422" i="133"/>
  <c r="AC422" i="133" s="1"/>
  <c r="T422" i="133"/>
  <c r="AF422" i="133" s="1"/>
  <c r="AI421" i="133"/>
  <c r="AH421" i="133"/>
  <c r="AG421" i="133"/>
  <c r="U421" i="133"/>
  <c r="AC421" i="133" s="1"/>
  <c r="T421" i="133"/>
  <c r="AF421" i="133" s="1"/>
  <c r="AI420" i="133"/>
  <c r="AH420" i="133"/>
  <c r="S420" i="133" s="1"/>
  <c r="AG420" i="133"/>
  <c r="U420" i="133"/>
  <c r="AC420" i="133" s="1"/>
  <c r="T420" i="133"/>
  <c r="AF420" i="133" s="1"/>
  <c r="AI419" i="133"/>
  <c r="AH419" i="133"/>
  <c r="AG419" i="133"/>
  <c r="U419" i="133"/>
  <c r="AC419" i="133" s="1"/>
  <c r="T419" i="133"/>
  <c r="AF419" i="133" s="1"/>
  <c r="AI418" i="133"/>
  <c r="AH418" i="133"/>
  <c r="AG418" i="133"/>
  <c r="U418" i="133"/>
  <c r="AC418" i="133" s="1"/>
  <c r="T418" i="133"/>
  <c r="AF418" i="133" s="1"/>
  <c r="AI417" i="133"/>
  <c r="AH417" i="133"/>
  <c r="AG417" i="133"/>
  <c r="U417" i="133"/>
  <c r="AC417" i="133" s="1"/>
  <c r="T417" i="133"/>
  <c r="AF417" i="133" s="1"/>
  <c r="AI416" i="133"/>
  <c r="AH416" i="133"/>
  <c r="AG416" i="133"/>
  <c r="U416" i="133"/>
  <c r="AC416" i="133" s="1"/>
  <c r="T416" i="133"/>
  <c r="AF416" i="133" s="1"/>
  <c r="AI415" i="133"/>
  <c r="AH415" i="133"/>
  <c r="S415" i="133" s="1"/>
  <c r="AG415" i="133"/>
  <c r="U415" i="133"/>
  <c r="AC415" i="133" s="1"/>
  <c r="T415" i="133"/>
  <c r="AF415" i="133" s="1"/>
  <c r="AI414" i="133"/>
  <c r="AH414" i="133"/>
  <c r="S414" i="133" s="1"/>
  <c r="AG414" i="133"/>
  <c r="U414" i="133"/>
  <c r="AC414" i="133" s="1"/>
  <c r="T414" i="133"/>
  <c r="AF414" i="133" s="1"/>
  <c r="AI413" i="133"/>
  <c r="AH413" i="133"/>
  <c r="AG413" i="133"/>
  <c r="U413" i="133"/>
  <c r="AC413" i="133" s="1"/>
  <c r="T413" i="133"/>
  <c r="AF413" i="133" s="1"/>
  <c r="AI412" i="133"/>
  <c r="AH412" i="133"/>
  <c r="AG412" i="133"/>
  <c r="U412" i="133"/>
  <c r="AC412" i="133" s="1"/>
  <c r="T412" i="133"/>
  <c r="AF412" i="133" s="1"/>
  <c r="AI411" i="133"/>
  <c r="AH411" i="133"/>
  <c r="AG411" i="133"/>
  <c r="U411" i="133"/>
  <c r="AC411" i="133" s="1"/>
  <c r="T411" i="133"/>
  <c r="AF411" i="133" s="1"/>
  <c r="AI410" i="133"/>
  <c r="AH410" i="133"/>
  <c r="AG410" i="133"/>
  <c r="U410" i="133"/>
  <c r="AC410" i="133" s="1"/>
  <c r="T410" i="133"/>
  <c r="AF410" i="133" s="1"/>
  <c r="AI409" i="133"/>
  <c r="AH409" i="133"/>
  <c r="S409" i="133" s="1"/>
  <c r="AG409" i="133"/>
  <c r="U409" i="133"/>
  <c r="AC409" i="133" s="1"/>
  <c r="T409" i="133"/>
  <c r="AF409" i="133" s="1"/>
  <c r="AI408" i="133"/>
  <c r="AH408" i="133"/>
  <c r="S408" i="133" s="1"/>
  <c r="AG408" i="133"/>
  <c r="U408" i="133"/>
  <c r="AC408" i="133" s="1"/>
  <c r="T408" i="133"/>
  <c r="AF408" i="133" s="1"/>
  <c r="AI407" i="133"/>
  <c r="AH407" i="133"/>
  <c r="S407" i="133" s="1"/>
  <c r="AG407" i="133"/>
  <c r="U407" i="133"/>
  <c r="AC407" i="133" s="1"/>
  <c r="T407" i="133"/>
  <c r="AF407" i="133" s="1"/>
  <c r="AI406" i="133"/>
  <c r="AH406" i="133"/>
  <c r="S406" i="133" s="1"/>
  <c r="AG406" i="133"/>
  <c r="U406" i="133"/>
  <c r="AC406" i="133" s="1"/>
  <c r="T406" i="133"/>
  <c r="AF406" i="133" s="1"/>
  <c r="AI405" i="133"/>
  <c r="AH405" i="133"/>
  <c r="S405" i="133" s="1"/>
  <c r="AG405" i="133"/>
  <c r="U405" i="133"/>
  <c r="T405" i="133"/>
  <c r="AF405" i="133" s="1"/>
  <c r="AI404" i="133"/>
  <c r="AH404" i="133"/>
  <c r="S404" i="133" s="1"/>
  <c r="AG404" i="133"/>
  <c r="U404" i="133"/>
  <c r="AC404" i="133" s="1"/>
  <c r="T404" i="133"/>
  <c r="AF404" i="133" s="1"/>
  <c r="AI403" i="133"/>
  <c r="AH403" i="133"/>
  <c r="AG403" i="133"/>
  <c r="U403" i="133"/>
  <c r="AC403" i="133" s="1"/>
  <c r="T403" i="133"/>
  <c r="AF403" i="133" s="1"/>
  <c r="AI402" i="133"/>
  <c r="AH402" i="133"/>
  <c r="AG402" i="133"/>
  <c r="U402" i="133"/>
  <c r="AC402" i="133" s="1"/>
  <c r="T402" i="133"/>
  <c r="AF402" i="133" s="1"/>
  <c r="AI401" i="133"/>
  <c r="AH401" i="133"/>
  <c r="AG401" i="133"/>
  <c r="U401" i="133"/>
  <c r="AC401" i="133" s="1"/>
  <c r="T401" i="133"/>
  <c r="AF401" i="133" s="1"/>
  <c r="AI400" i="133"/>
  <c r="AH400" i="133"/>
  <c r="AG400" i="133"/>
  <c r="U400" i="133"/>
  <c r="AC400" i="133" s="1"/>
  <c r="T400" i="133"/>
  <c r="AF400" i="133" s="1"/>
  <c r="AI399" i="133"/>
  <c r="AH399" i="133"/>
  <c r="AG399" i="133"/>
  <c r="U399" i="133"/>
  <c r="AC399" i="133" s="1"/>
  <c r="T399" i="133"/>
  <c r="AF399" i="133" s="1"/>
  <c r="AI398" i="133"/>
  <c r="AH398" i="133"/>
  <c r="S398" i="133" s="1"/>
  <c r="AG398" i="133"/>
  <c r="U398" i="133"/>
  <c r="AC398" i="133" s="1"/>
  <c r="T398" i="133"/>
  <c r="AF398" i="133" s="1"/>
  <c r="AI397" i="133"/>
  <c r="AH397" i="133"/>
  <c r="S397" i="133" s="1"/>
  <c r="AG397" i="133"/>
  <c r="U397" i="133"/>
  <c r="T397" i="133"/>
  <c r="AF397" i="133" s="1"/>
  <c r="AI396" i="133"/>
  <c r="AH396" i="133"/>
  <c r="AG396" i="133"/>
  <c r="U396" i="133"/>
  <c r="AC396" i="133" s="1"/>
  <c r="T396" i="133"/>
  <c r="AF396" i="133" s="1"/>
  <c r="AI395" i="133"/>
  <c r="AH395" i="133"/>
  <c r="S395" i="133" s="1"/>
  <c r="AG395" i="133"/>
  <c r="U395" i="133"/>
  <c r="AC395" i="133" s="1"/>
  <c r="T395" i="133"/>
  <c r="AF395" i="133" s="1"/>
  <c r="AI394" i="133"/>
  <c r="AH394" i="133"/>
  <c r="S394" i="133" s="1"/>
  <c r="AG394" i="133"/>
  <c r="U394" i="133"/>
  <c r="AC394" i="133" s="1"/>
  <c r="T394" i="133"/>
  <c r="AF394" i="133" s="1"/>
  <c r="AI393" i="133"/>
  <c r="AH393" i="133"/>
  <c r="AG393" i="133"/>
  <c r="U393" i="133"/>
  <c r="AC393" i="133" s="1"/>
  <c r="T393" i="133"/>
  <c r="AF393" i="133" s="1"/>
  <c r="AI392" i="133"/>
  <c r="AH392" i="133"/>
  <c r="AG392" i="133"/>
  <c r="U392" i="133"/>
  <c r="AC392" i="133" s="1"/>
  <c r="T392" i="133"/>
  <c r="AF392" i="133" s="1"/>
  <c r="AI391" i="133"/>
  <c r="AH391" i="133"/>
  <c r="S391" i="133" s="1"/>
  <c r="AG391" i="133"/>
  <c r="U391" i="133"/>
  <c r="AC391" i="133" s="1"/>
  <c r="T391" i="133"/>
  <c r="AF391" i="133" s="1"/>
  <c r="AI390" i="133"/>
  <c r="AH390" i="133"/>
  <c r="S390" i="133" s="1"/>
  <c r="AG390" i="133"/>
  <c r="U390" i="133"/>
  <c r="AC390" i="133" s="1"/>
  <c r="T390" i="133"/>
  <c r="AF390" i="133" s="1"/>
  <c r="AI389" i="133"/>
  <c r="AH389" i="133"/>
  <c r="AG389" i="133"/>
  <c r="U389" i="133"/>
  <c r="AC389" i="133" s="1"/>
  <c r="T389" i="133"/>
  <c r="AF389" i="133" s="1"/>
  <c r="AI388" i="133"/>
  <c r="AH388" i="133"/>
  <c r="S388" i="133" s="1"/>
  <c r="AG388" i="133"/>
  <c r="U388" i="133"/>
  <c r="AC388" i="133" s="1"/>
  <c r="T388" i="133"/>
  <c r="AF388" i="133" s="1"/>
  <c r="AI387" i="133"/>
  <c r="AH387" i="133"/>
  <c r="S387" i="133" s="1"/>
  <c r="AG387" i="133"/>
  <c r="U387" i="133"/>
  <c r="AC387" i="133" s="1"/>
  <c r="T387" i="133"/>
  <c r="AF387" i="133" s="1"/>
  <c r="AI386" i="133"/>
  <c r="AH386" i="133"/>
  <c r="S386" i="133" s="1"/>
  <c r="AG386" i="133"/>
  <c r="U386" i="133"/>
  <c r="AC386" i="133" s="1"/>
  <c r="T386" i="133"/>
  <c r="AF386" i="133" s="1"/>
  <c r="AI385" i="133"/>
  <c r="AH385" i="133"/>
  <c r="S385" i="133" s="1"/>
  <c r="AG385" i="133"/>
  <c r="U385" i="133"/>
  <c r="AC385" i="133" s="1"/>
  <c r="T385" i="133"/>
  <c r="AF385" i="133" s="1"/>
  <c r="AI384" i="133"/>
  <c r="AH384" i="133"/>
  <c r="S384" i="133" s="1"/>
  <c r="AG384" i="133"/>
  <c r="U384" i="133"/>
  <c r="AC384" i="133" s="1"/>
  <c r="T384" i="133"/>
  <c r="AF384" i="133" s="1"/>
  <c r="AI383" i="133"/>
  <c r="AH383" i="133"/>
  <c r="S383" i="133" s="1"/>
  <c r="AG383" i="133"/>
  <c r="U383" i="133"/>
  <c r="AC383" i="133" s="1"/>
  <c r="T383" i="133"/>
  <c r="AF383" i="133" s="1"/>
  <c r="AI382" i="133"/>
  <c r="AH382" i="133"/>
  <c r="S382" i="133" s="1"/>
  <c r="AG382" i="133"/>
  <c r="U382" i="133"/>
  <c r="AC382" i="133" s="1"/>
  <c r="T382" i="133"/>
  <c r="AF382" i="133" s="1"/>
  <c r="AI381" i="133"/>
  <c r="AH381" i="133"/>
  <c r="S381" i="133" s="1"/>
  <c r="AG381" i="133"/>
  <c r="U381" i="133"/>
  <c r="AC381" i="133" s="1"/>
  <c r="T381" i="133"/>
  <c r="AF381" i="133" s="1"/>
  <c r="AI380" i="133"/>
  <c r="AH380" i="133"/>
  <c r="S380" i="133" s="1"/>
  <c r="AG380" i="133"/>
  <c r="U380" i="133"/>
  <c r="AC380" i="133" s="1"/>
  <c r="T380" i="133"/>
  <c r="AF380" i="133" s="1"/>
  <c r="AI379" i="133"/>
  <c r="AH379" i="133"/>
  <c r="S379" i="133" s="1"/>
  <c r="AG379" i="133"/>
  <c r="U379" i="133"/>
  <c r="AC379" i="133" s="1"/>
  <c r="T379" i="133"/>
  <c r="AF379" i="133" s="1"/>
  <c r="AI378" i="133"/>
  <c r="AH378" i="133"/>
  <c r="S378" i="133" s="1"/>
  <c r="AG378" i="133"/>
  <c r="U378" i="133"/>
  <c r="AC378" i="133" s="1"/>
  <c r="T378" i="133"/>
  <c r="AF378" i="133" s="1"/>
  <c r="AI377" i="133"/>
  <c r="AH377" i="133"/>
  <c r="AG377" i="133"/>
  <c r="U377" i="133"/>
  <c r="AC377" i="133" s="1"/>
  <c r="T377" i="133"/>
  <c r="AF377" i="133" s="1"/>
  <c r="AI376" i="133"/>
  <c r="AH376" i="133"/>
  <c r="AG376" i="133"/>
  <c r="U376" i="133"/>
  <c r="AC376" i="133" s="1"/>
  <c r="T376" i="133"/>
  <c r="AF376" i="133" s="1"/>
  <c r="AI375" i="133"/>
  <c r="AH375" i="133"/>
  <c r="AG375" i="133"/>
  <c r="U375" i="133"/>
  <c r="AC375" i="133" s="1"/>
  <c r="T375" i="133"/>
  <c r="AF375" i="133" s="1"/>
  <c r="AI374" i="133"/>
  <c r="AH374" i="133"/>
  <c r="AG374" i="133"/>
  <c r="U374" i="133"/>
  <c r="AC374" i="133" s="1"/>
  <c r="T374" i="133"/>
  <c r="AF374" i="133" s="1"/>
  <c r="AI373" i="133"/>
  <c r="AH373" i="133"/>
  <c r="AG373" i="133"/>
  <c r="U373" i="133"/>
  <c r="AC373" i="133" s="1"/>
  <c r="T373" i="133"/>
  <c r="AF373" i="133" s="1"/>
  <c r="AI372" i="133"/>
  <c r="AH372" i="133"/>
  <c r="AG372" i="133"/>
  <c r="U372" i="133"/>
  <c r="AC372" i="133" s="1"/>
  <c r="T372" i="133"/>
  <c r="AF372" i="133" s="1"/>
  <c r="AI371" i="133"/>
  <c r="AH371" i="133"/>
  <c r="AG371" i="133"/>
  <c r="U371" i="133"/>
  <c r="AC371" i="133" s="1"/>
  <c r="T371" i="133"/>
  <c r="AF371" i="133" s="1"/>
  <c r="AI370" i="133"/>
  <c r="AH370" i="133"/>
  <c r="S370" i="133" s="1"/>
  <c r="AG370" i="133"/>
  <c r="U370" i="133"/>
  <c r="AC370" i="133" s="1"/>
  <c r="T370" i="133"/>
  <c r="AF370" i="133" s="1"/>
  <c r="AI369" i="133"/>
  <c r="AH369" i="133"/>
  <c r="S369" i="133" s="1"/>
  <c r="AG369" i="133"/>
  <c r="U369" i="133"/>
  <c r="AC369" i="133" s="1"/>
  <c r="T369" i="133"/>
  <c r="AF369" i="133" s="1"/>
  <c r="AI368" i="133"/>
  <c r="AH368" i="133"/>
  <c r="AG368" i="133"/>
  <c r="U368" i="133"/>
  <c r="AC368" i="133" s="1"/>
  <c r="T368" i="133"/>
  <c r="AF368" i="133" s="1"/>
  <c r="AI367" i="133"/>
  <c r="AH367" i="133"/>
  <c r="AG367" i="133"/>
  <c r="U367" i="133"/>
  <c r="AC367" i="133" s="1"/>
  <c r="T367" i="133"/>
  <c r="AF367" i="133" s="1"/>
  <c r="AI366" i="133"/>
  <c r="AH366" i="133"/>
  <c r="AG366" i="133"/>
  <c r="U366" i="133"/>
  <c r="AC366" i="133" s="1"/>
  <c r="T366" i="133"/>
  <c r="AF366" i="133" s="1"/>
  <c r="AI365" i="133"/>
  <c r="AH365" i="133"/>
  <c r="AG365" i="133"/>
  <c r="U365" i="133"/>
  <c r="AC365" i="133" s="1"/>
  <c r="T365" i="133"/>
  <c r="AF365" i="133" s="1"/>
  <c r="AI364" i="133"/>
  <c r="AH364" i="133"/>
  <c r="AG364" i="133"/>
  <c r="U364" i="133"/>
  <c r="AC364" i="133" s="1"/>
  <c r="T364" i="133"/>
  <c r="AF364" i="133" s="1"/>
  <c r="AI363" i="133"/>
  <c r="AH363" i="133"/>
  <c r="S363" i="133" s="1"/>
  <c r="AG363" i="133"/>
  <c r="U363" i="133"/>
  <c r="AC363" i="133" s="1"/>
  <c r="T363" i="133"/>
  <c r="AF363" i="133" s="1"/>
  <c r="AI362" i="133"/>
  <c r="AH362" i="133"/>
  <c r="S362" i="133" s="1"/>
  <c r="AG362" i="133"/>
  <c r="U362" i="133"/>
  <c r="AC362" i="133" s="1"/>
  <c r="T362" i="133"/>
  <c r="AF362" i="133" s="1"/>
  <c r="AI361" i="133"/>
  <c r="AH361" i="133"/>
  <c r="S361" i="133" s="1"/>
  <c r="AG361" i="133"/>
  <c r="U361" i="133"/>
  <c r="AC361" i="133" s="1"/>
  <c r="T361" i="133"/>
  <c r="AF361" i="133" s="1"/>
  <c r="AI360" i="133"/>
  <c r="AH360" i="133"/>
  <c r="AG360" i="133"/>
  <c r="U360" i="133"/>
  <c r="AC360" i="133" s="1"/>
  <c r="T360" i="133"/>
  <c r="AF360" i="133" s="1"/>
  <c r="AI359" i="133"/>
  <c r="AH359" i="133"/>
  <c r="S359" i="133" s="1"/>
  <c r="AG359" i="133"/>
  <c r="U359" i="133"/>
  <c r="AC359" i="133" s="1"/>
  <c r="T359" i="133"/>
  <c r="AF359" i="133" s="1"/>
  <c r="AI358" i="133"/>
  <c r="AH358" i="133"/>
  <c r="S358" i="133" s="1"/>
  <c r="AG358" i="133"/>
  <c r="U358" i="133"/>
  <c r="AC358" i="133" s="1"/>
  <c r="T358" i="133"/>
  <c r="AF358" i="133" s="1"/>
  <c r="AI357" i="133"/>
  <c r="AH357" i="133"/>
  <c r="S357" i="133" s="1"/>
  <c r="AG357" i="133"/>
  <c r="U357" i="133"/>
  <c r="AC357" i="133" s="1"/>
  <c r="T357" i="133"/>
  <c r="AF357" i="133" s="1"/>
  <c r="AI356" i="133"/>
  <c r="AH356" i="133"/>
  <c r="S356" i="133" s="1"/>
  <c r="AG356" i="133"/>
  <c r="U356" i="133"/>
  <c r="AC356" i="133" s="1"/>
  <c r="T356" i="133"/>
  <c r="AF356" i="133" s="1"/>
  <c r="AI355" i="133"/>
  <c r="AH355" i="133"/>
  <c r="S355" i="133" s="1"/>
  <c r="AG355" i="133"/>
  <c r="U355" i="133"/>
  <c r="AC355" i="133" s="1"/>
  <c r="T355" i="133"/>
  <c r="AF355" i="133" s="1"/>
  <c r="AI354" i="133"/>
  <c r="AH354" i="133"/>
  <c r="S354" i="133" s="1"/>
  <c r="AG354" i="133"/>
  <c r="U354" i="133"/>
  <c r="AC354" i="133" s="1"/>
  <c r="T354" i="133"/>
  <c r="AF354" i="133" s="1"/>
  <c r="AI353" i="133"/>
  <c r="AH353" i="133"/>
  <c r="AG353" i="133"/>
  <c r="U353" i="133"/>
  <c r="AC353" i="133" s="1"/>
  <c r="T353" i="133"/>
  <c r="AF353" i="133" s="1"/>
  <c r="AI352" i="133"/>
  <c r="AH352" i="133"/>
  <c r="S352" i="133" s="1"/>
  <c r="AG352" i="133"/>
  <c r="U352" i="133"/>
  <c r="AC352" i="133" s="1"/>
  <c r="T352" i="133"/>
  <c r="AF352" i="133" s="1"/>
  <c r="AI351" i="133"/>
  <c r="AH351" i="133"/>
  <c r="S351" i="133" s="1"/>
  <c r="AG351" i="133"/>
  <c r="U351" i="133"/>
  <c r="AC351" i="133" s="1"/>
  <c r="T351" i="133"/>
  <c r="AF351" i="133" s="1"/>
  <c r="AI350" i="133"/>
  <c r="AH350" i="133"/>
  <c r="S350" i="133" s="1"/>
  <c r="AG350" i="133"/>
  <c r="U350" i="133"/>
  <c r="AC350" i="133" s="1"/>
  <c r="T350" i="133"/>
  <c r="AF350" i="133" s="1"/>
  <c r="AI349" i="133"/>
  <c r="AH349" i="133"/>
  <c r="S349" i="133" s="1"/>
  <c r="AG349" i="133"/>
  <c r="U349" i="133"/>
  <c r="AC349" i="133" s="1"/>
  <c r="T349" i="133"/>
  <c r="AF349" i="133" s="1"/>
  <c r="AI348" i="133"/>
  <c r="AH348" i="133"/>
  <c r="S348" i="133" s="1"/>
  <c r="AG348" i="133"/>
  <c r="U348" i="133"/>
  <c r="AC348" i="133" s="1"/>
  <c r="T348" i="133"/>
  <c r="AF348" i="133" s="1"/>
  <c r="AI347" i="133"/>
  <c r="AH347" i="133"/>
  <c r="S347" i="133" s="1"/>
  <c r="AG347" i="133"/>
  <c r="U347" i="133"/>
  <c r="AC347" i="133" s="1"/>
  <c r="T347" i="133"/>
  <c r="AF347" i="133" s="1"/>
  <c r="AI346" i="133"/>
  <c r="AH346" i="133"/>
  <c r="S346" i="133" s="1"/>
  <c r="AG346" i="133"/>
  <c r="U346" i="133"/>
  <c r="AC346" i="133" s="1"/>
  <c r="T346" i="133"/>
  <c r="AF346" i="133" s="1"/>
  <c r="AI345" i="133"/>
  <c r="AH345" i="133"/>
  <c r="S345" i="133" s="1"/>
  <c r="AG345" i="133"/>
  <c r="U345" i="133"/>
  <c r="AC345" i="133" s="1"/>
  <c r="T345" i="133"/>
  <c r="AF345" i="133" s="1"/>
  <c r="AI344" i="133"/>
  <c r="AH344" i="133"/>
  <c r="AG344" i="133"/>
  <c r="U344" i="133"/>
  <c r="AC344" i="133" s="1"/>
  <c r="T344" i="133"/>
  <c r="AF344" i="133" s="1"/>
  <c r="AI343" i="133"/>
  <c r="AH343" i="133"/>
  <c r="S343" i="133" s="1"/>
  <c r="AG343" i="133"/>
  <c r="U343" i="133"/>
  <c r="AC343" i="133" s="1"/>
  <c r="T343" i="133"/>
  <c r="AF343" i="133" s="1"/>
  <c r="AI342" i="133"/>
  <c r="AH342" i="133"/>
  <c r="S342" i="133" s="1"/>
  <c r="AG342" i="133"/>
  <c r="U342" i="133"/>
  <c r="AC342" i="133" s="1"/>
  <c r="T342" i="133"/>
  <c r="AF342" i="133" s="1"/>
  <c r="AI341" i="133"/>
  <c r="AH341" i="133"/>
  <c r="AG341" i="133"/>
  <c r="U341" i="133"/>
  <c r="AC341" i="133" s="1"/>
  <c r="T341" i="133"/>
  <c r="AF341" i="133" s="1"/>
  <c r="AI340" i="133"/>
  <c r="AH340" i="133"/>
  <c r="AG340" i="133"/>
  <c r="U340" i="133"/>
  <c r="AC340" i="133" s="1"/>
  <c r="T340" i="133"/>
  <c r="AF340" i="133" s="1"/>
  <c r="AI339" i="133"/>
  <c r="AH339" i="133"/>
  <c r="AG339" i="133"/>
  <c r="U339" i="133"/>
  <c r="AC339" i="133" s="1"/>
  <c r="T339" i="133"/>
  <c r="AF339" i="133" s="1"/>
  <c r="AI338" i="133"/>
  <c r="AH338" i="133"/>
  <c r="AG338" i="133"/>
  <c r="U338" i="133"/>
  <c r="AC338" i="133" s="1"/>
  <c r="T338" i="133"/>
  <c r="AF338" i="133" s="1"/>
  <c r="AI337" i="133"/>
  <c r="AH337" i="133"/>
  <c r="AG337" i="133"/>
  <c r="U337" i="133"/>
  <c r="AC337" i="133" s="1"/>
  <c r="T337" i="133"/>
  <c r="AF337" i="133" s="1"/>
  <c r="AI336" i="133"/>
  <c r="AH336" i="133"/>
  <c r="S336" i="133" s="1"/>
  <c r="AG336" i="133"/>
  <c r="U336" i="133"/>
  <c r="AC336" i="133" s="1"/>
  <c r="T336" i="133"/>
  <c r="AF336" i="133" s="1"/>
  <c r="AI335" i="133"/>
  <c r="AH335" i="133"/>
  <c r="S335" i="133" s="1"/>
  <c r="AG335" i="133"/>
  <c r="U335" i="133"/>
  <c r="AC335" i="133" s="1"/>
  <c r="T335" i="133"/>
  <c r="AF335" i="133" s="1"/>
  <c r="AI334" i="133"/>
  <c r="AH334" i="133"/>
  <c r="S334" i="133" s="1"/>
  <c r="AG334" i="133"/>
  <c r="U334" i="133"/>
  <c r="AC334" i="133" s="1"/>
  <c r="T334" i="133"/>
  <c r="AF334" i="133" s="1"/>
  <c r="AI333" i="133"/>
  <c r="AH333" i="133"/>
  <c r="AG333" i="133"/>
  <c r="U333" i="133"/>
  <c r="AC333" i="133" s="1"/>
  <c r="T333" i="133"/>
  <c r="AF333" i="133" s="1"/>
  <c r="AI332" i="133"/>
  <c r="AH332" i="133"/>
  <c r="S332" i="133" s="1"/>
  <c r="AG332" i="133"/>
  <c r="U332" i="133"/>
  <c r="AC332" i="133" s="1"/>
  <c r="T332" i="133"/>
  <c r="AF332" i="133" s="1"/>
  <c r="AI331" i="133"/>
  <c r="AH331" i="133"/>
  <c r="S331" i="133" s="1"/>
  <c r="AG331" i="133"/>
  <c r="U331" i="133"/>
  <c r="AC331" i="133" s="1"/>
  <c r="T331" i="133"/>
  <c r="AF331" i="133" s="1"/>
  <c r="AI330" i="133"/>
  <c r="AH330" i="133"/>
  <c r="AG330" i="133"/>
  <c r="U330" i="133"/>
  <c r="AC330" i="133" s="1"/>
  <c r="T330" i="133"/>
  <c r="AF330" i="133" s="1"/>
  <c r="AI329" i="133"/>
  <c r="AH329" i="133"/>
  <c r="S329" i="133" s="1"/>
  <c r="AG329" i="133"/>
  <c r="U329" i="133"/>
  <c r="AC329" i="133" s="1"/>
  <c r="T329" i="133"/>
  <c r="AF329" i="133" s="1"/>
  <c r="AI328" i="133"/>
  <c r="AH328" i="133"/>
  <c r="AG328" i="133"/>
  <c r="U328" i="133"/>
  <c r="AC328" i="133" s="1"/>
  <c r="T328" i="133"/>
  <c r="AF328" i="133" s="1"/>
  <c r="AI327" i="133"/>
  <c r="AH327" i="133"/>
  <c r="S327" i="133" s="1"/>
  <c r="AG327" i="133"/>
  <c r="U327" i="133"/>
  <c r="AC327" i="133" s="1"/>
  <c r="T327" i="133"/>
  <c r="AF327" i="133" s="1"/>
  <c r="AI326" i="133"/>
  <c r="AH326" i="133"/>
  <c r="S326" i="133" s="1"/>
  <c r="AG326" i="133"/>
  <c r="U326" i="133"/>
  <c r="AC326" i="133" s="1"/>
  <c r="T326" i="133"/>
  <c r="AF326" i="133" s="1"/>
  <c r="AI325" i="133"/>
  <c r="AH325" i="133"/>
  <c r="AG325" i="133"/>
  <c r="U325" i="133"/>
  <c r="AC325" i="133" s="1"/>
  <c r="T325" i="133"/>
  <c r="AF325" i="133" s="1"/>
  <c r="AI324" i="133"/>
  <c r="AH324" i="133"/>
  <c r="AG324" i="133"/>
  <c r="U324" i="133"/>
  <c r="AC324" i="133" s="1"/>
  <c r="T324" i="133"/>
  <c r="AF324" i="133" s="1"/>
  <c r="AI323" i="133"/>
  <c r="AH323" i="133"/>
  <c r="S323" i="133" s="1"/>
  <c r="AG323" i="133"/>
  <c r="U323" i="133"/>
  <c r="AC323" i="133" s="1"/>
  <c r="T323" i="133"/>
  <c r="AF323" i="133" s="1"/>
  <c r="AI322" i="133"/>
  <c r="AH322" i="133"/>
  <c r="S322" i="133" s="1"/>
  <c r="AG322" i="133"/>
  <c r="U322" i="133"/>
  <c r="AC322" i="133" s="1"/>
  <c r="T322" i="133"/>
  <c r="AF322" i="133" s="1"/>
  <c r="AI321" i="133"/>
  <c r="AH321" i="133"/>
  <c r="S321" i="133" s="1"/>
  <c r="AG321" i="133"/>
  <c r="U321" i="133"/>
  <c r="AC321" i="133" s="1"/>
  <c r="T321" i="133"/>
  <c r="AF321" i="133" s="1"/>
  <c r="AI320" i="133"/>
  <c r="AH320" i="133"/>
  <c r="AG320" i="133"/>
  <c r="U320" i="133"/>
  <c r="AC320" i="133" s="1"/>
  <c r="T320" i="133"/>
  <c r="AF320" i="133" s="1"/>
  <c r="AI319" i="133"/>
  <c r="AH319" i="133"/>
  <c r="AG319" i="133"/>
  <c r="U319" i="133"/>
  <c r="AC319" i="133" s="1"/>
  <c r="T319" i="133"/>
  <c r="AF319" i="133" s="1"/>
  <c r="AI318" i="133"/>
  <c r="AH318" i="133"/>
  <c r="AG318" i="133"/>
  <c r="U318" i="133"/>
  <c r="AC318" i="133" s="1"/>
  <c r="T318" i="133"/>
  <c r="AF318" i="133" s="1"/>
  <c r="AI317" i="133"/>
  <c r="AH317" i="133"/>
  <c r="AG317" i="133"/>
  <c r="U317" i="133"/>
  <c r="AC317" i="133" s="1"/>
  <c r="T317" i="133"/>
  <c r="AF317" i="133" s="1"/>
  <c r="AI316" i="133"/>
  <c r="AH316" i="133"/>
  <c r="S316" i="133" s="1"/>
  <c r="AG316" i="133"/>
  <c r="U316" i="133"/>
  <c r="AC316" i="133" s="1"/>
  <c r="T316" i="133"/>
  <c r="AF316" i="133" s="1"/>
  <c r="AI315" i="133"/>
  <c r="AH315" i="133"/>
  <c r="S315" i="133" s="1"/>
  <c r="AG315" i="133"/>
  <c r="U315" i="133"/>
  <c r="AC315" i="133" s="1"/>
  <c r="T315" i="133"/>
  <c r="AF315" i="133" s="1"/>
  <c r="AI314" i="133"/>
  <c r="AH314" i="133"/>
  <c r="AG314" i="133"/>
  <c r="U314" i="133"/>
  <c r="AC314" i="133" s="1"/>
  <c r="T314" i="133"/>
  <c r="AF314" i="133" s="1"/>
  <c r="AI313" i="133"/>
  <c r="AH313" i="133"/>
  <c r="AG313" i="133"/>
  <c r="U313" i="133"/>
  <c r="AC313" i="133" s="1"/>
  <c r="T313" i="133"/>
  <c r="AF313" i="133" s="1"/>
  <c r="AI312" i="133"/>
  <c r="AH312" i="133"/>
  <c r="AG312" i="133"/>
  <c r="U312" i="133"/>
  <c r="AC312" i="133" s="1"/>
  <c r="T312" i="133"/>
  <c r="AF312" i="133" s="1"/>
  <c r="AI311" i="133"/>
  <c r="AH311" i="133"/>
  <c r="AG311" i="133"/>
  <c r="U311" i="133"/>
  <c r="AC311" i="133" s="1"/>
  <c r="T311" i="133"/>
  <c r="AF311" i="133" s="1"/>
  <c r="AI310" i="133"/>
  <c r="AH310" i="133"/>
  <c r="AG310" i="133"/>
  <c r="U310" i="133"/>
  <c r="AC310" i="133" s="1"/>
  <c r="T310" i="133"/>
  <c r="AF310" i="133" s="1"/>
  <c r="AI309" i="133"/>
  <c r="AH309" i="133"/>
  <c r="S309" i="133" s="1"/>
  <c r="AG309" i="133"/>
  <c r="U309" i="133"/>
  <c r="AC309" i="133" s="1"/>
  <c r="T309" i="133"/>
  <c r="AF309" i="133" s="1"/>
  <c r="AI308" i="133"/>
  <c r="AH308" i="133"/>
  <c r="AG308" i="133"/>
  <c r="U308" i="133"/>
  <c r="AC308" i="133" s="1"/>
  <c r="T308" i="133"/>
  <c r="AF308" i="133" s="1"/>
  <c r="AI307" i="133"/>
  <c r="AH307" i="133"/>
  <c r="AG307" i="133"/>
  <c r="U307" i="133"/>
  <c r="AC307" i="133" s="1"/>
  <c r="T307" i="133"/>
  <c r="AF307" i="133" s="1"/>
  <c r="AI306" i="133"/>
  <c r="AH306" i="133"/>
  <c r="AG306" i="133"/>
  <c r="U306" i="133"/>
  <c r="AC306" i="133" s="1"/>
  <c r="T306" i="133"/>
  <c r="AF306" i="133" s="1"/>
  <c r="AI305" i="133"/>
  <c r="AH305" i="133"/>
  <c r="AG305" i="133"/>
  <c r="U305" i="133"/>
  <c r="AC305" i="133" s="1"/>
  <c r="T305" i="133"/>
  <c r="AF305" i="133" s="1"/>
  <c r="AI304" i="133"/>
  <c r="AH304" i="133"/>
  <c r="AG304" i="133"/>
  <c r="U304" i="133"/>
  <c r="AC304" i="133" s="1"/>
  <c r="T304" i="133"/>
  <c r="AF304" i="133" s="1"/>
  <c r="AI303" i="133"/>
  <c r="AH303" i="133"/>
  <c r="S303" i="133" s="1"/>
  <c r="AG303" i="133"/>
  <c r="U303" i="133"/>
  <c r="AC303" i="133" s="1"/>
  <c r="T303" i="133"/>
  <c r="AF303" i="133" s="1"/>
  <c r="AI302" i="133"/>
  <c r="AH302" i="133"/>
  <c r="S302" i="133" s="1"/>
  <c r="AG302" i="133"/>
  <c r="U302" i="133"/>
  <c r="AC302" i="133" s="1"/>
  <c r="T302" i="133"/>
  <c r="AF302" i="133" s="1"/>
  <c r="AI301" i="133"/>
  <c r="AH301" i="133"/>
  <c r="S301" i="133" s="1"/>
  <c r="AG301" i="133"/>
  <c r="U301" i="133"/>
  <c r="AC301" i="133" s="1"/>
  <c r="T301" i="133"/>
  <c r="AF301" i="133" s="1"/>
  <c r="AI300" i="133"/>
  <c r="AH300" i="133"/>
  <c r="AG300" i="133"/>
  <c r="U300" i="133"/>
  <c r="AC300" i="133" s="1"/>
  <c r="T300" i="133"/>
  <c r="AF300" i="133" s="1"/>
  <c r="AI299" i="133"/>
  <c r="AH299" i="133"/>
  <c r="S299" i="133" s="1"/>
  <c r="AG299" i="133"/>
  <c r="U299" i="133"/>
  <c r="AC299" i="133" s="1"/>
  <c r="T299" i="133"/>
  <c r="AF299" i="133" s="1"/>
  <c r="AI298" i="133"/>
  <c r="AH298" i="133"/>
  <c r="S298" i="133" s="1"/>
  <c r="AG298" i="133"/>
  <c r="U298" i="133"/>
  <c r="AC298" i="133" s="1"/>
  <c r="T298" i="133"/>
  <c r="AF298" i="133" s="1"/>
  <c r="AI297" i="133"/>
  <c r="AH297" i="133"/>
  <c r="S297" i="133" s="1"/>
  <c r="AG297" i="133"/>
  <c r="U297" i="133"/>
  <c r="AC297" i="133" s="1"/>
  <c r="T297" i="133"/>
  <c r="AF297" i="133" s="1"/>
  <c r="AI296" i="133"/>
  <c r="AH296" i="133"/>
  <c r="S296" i="133" s="1"/>
  <c r="AG296" i="133"/>
  <c r="U296" i="133"/>
  <c r="AC296" i="133" s="1"/>
  <c r="T296" i="133"/>
  <c r="AF296" i="133" s="1"/>
  <c r="AI295" i="133"/>
  <c r="AH295" i="133"/>
  <c r="S295" i="133" s="1"/>
  <c r="AG295" i="133"/>
  <c r="U295" i="133"/>
  <c r="AC295" i="133" s="1"/>
  <c r="T295" i="133"/>
  <c r="AF295" i="133" s="1"/>
  <c r="AI294" i="133"/>
  <c r="AH294" i="133"/>
  <c r="S294" i="133" s="1"/>
  <c r="AG294" i="133"/>
  <c r="U294" i="133"/>
  <c r="AC294" i="133" s="1"/>
  <c r="T294" i="133"/>
  <c r="AF294" i="133" s="1"/>
  <c r="AI293" i="133"/>
  <c r="AH293" i="133"/>
  <c r="S293" i="133" s="1"/>
  <c r="AG293" i="133"/>
  <c r="U293" i="133"/>
  <c r="AC293" i="133" s="1"/>
  <c r="T293" i="133"/>
  <c r="AF293" i="133" s="1"/>
  <c r="AI292" i="133"/>
  <c r="AH292" i="133"/>
  <c r="S292" i="133" s="1"/>
  <c r="AG292" i="133"/>
  <c r="U292" i="133"/>
  <c r="AC292" i="133" s="1"/>
  <c r="T292" i="133"/>
  <c r="AF292" i="133" s="1"/>
  <c r="AI291" i="133"/>
  <c r="AH291" i="133"/>
  <c r="AG291" i="133"/>
  <c r="U291" i="133"/>
  <c r="AC291" i="133" s="1"/>
  <c r="T291" i="133"/>
  <c r="AF291" i="133" s="1"/>
  <c r="AI290" i="133"/>
  <c r="AH290" i="133"/>
  <c r="S290" i="133" s="1"/>
  <c r="AG290" i="133"/>
  <c r="U290" i="133"/>
  <c r="AC290" i="133" s="1"/>
  <c r="T290" i="133"/>
  <c r="AF290" i="133" s="1"/>
  <c r="AI289" i="133"/>
  <c r="AH289" i="133"/>
  <c r="S289" i="133" s="1"/>
  <c r="AG289" i="133"/>
  <c r="U289" i="133"/>
  <c r="T289" i="133"/>
  <c r="AF289" i="133" s="1"/>
  <c r="AI288" i="133"/>
  <c r="AH288" i="133"/>
  <c r="S288" i="133" s="1"/>
  <c r="AG288" i="133"/>
  <c r="U288" i="133"/>
  <c r="AC288" i="133" s="1"/>
  <c r="T288" i="133"/>
  <c r="AF288" i="133" s="1"/>
  <c r="AI287" i="133"/>
  <c r="AH287" i="133"/>
  <c r="AG287" i="133"/>
  <c r="U287" i="133"/>
  <c r="AC287" i="133" s="1"/>
  <c r="T287" i="133"/>
  <c r="AF287" i="133" s="1"/>
  <c r="AI286" i="133"/>
  <c r="AH286" i="133"/>
  <c r="S286" i="133" s="1"/>
  <c r="AG286" i="133"/>
  <c r="U286" i="133"/>
  <c r="AC286" i="133" s="1"/>
  <c r="T286" i="133"/>
  <c r="AF286" i="133" s="1"/>
  <c r="AH285" i="133"/>
  <c r="S285" i="133" s="1"/>
  <c r="AG285" i="133"/>
  <c r="U285" i="133"/>
  <c r="AC285" i="133" s="1"/>
  <c r="T285" i="133"/>
  <c r="AF285" i="133" s="1"/>
  <c r="AI284" i="133"/>
  <c r="AH284" i="133"/>
  <c r="AG284" i="133"/>
  <c r="U284" i="133"/>
  <c r="AC284" i="133" s="1"/>
  <c r="T284" i="133"/>
  <c r="AF284" i="133" s="1"/>
  <c r="AI283" i="133"/>
  <c r="AH283" i="133"/>
  <c r="AG283" i="133"/>
  <c r="U283" i="133"/>
  <c r="AC283" i="133" s="1"/>
  <c r="T283" i="133"/>
  <c r="AF283" i="133" s="1"/>
  <c r="AI282" i="133"/>
  <c r="AH282" i="133"/>
  <c r="S282" i="133" s="1"/>
  <c r="AG282" i="133"/>
  <c r="U282" i="133"/>
  <c r="AC282" i="133" s="1"/>
  <c r="T282" i="133"/>
  <c r="AF282" i="133" s="1"/>
  <c r="AI281" i="133"/>
  <c r="AH281" i="133"/>
  <c r="S281" i="133" s="1"/>
  <c r="AG281" i="133"/>
  <c r="U281" i="133"/>
  <c r="AC281" i="133" s="1"/>
  <c r="T281" i="133"/>
  <c r="AF281" i="133" s="1"/>
  <c r="AI280" i="133"/>
  <c r="AH280" i="133"/>
  <c r="S280" i="133" s="1"/>
  <c r="AG280" i="133"/>
  <c r="U280" i="133"/>
  <c r="T280" i="133"/>
  <c r="AF280" i="133" s="1"/>
  <c r="AI279" i="133"/>
  <c r="AH279" i="133"/>
  <c r="S279" i="133" s="1"/>
  <c r="AG279" i="133"/>
  <c r="U279" i="133"/>
  <c r="AC279" i="133" s="1"/>
  <c r="T279" i="133"/>
  <c r="AF279" i="133" s="1"/>
  <c r="AI278" i="133"/>
  <c r="AH278" i="133"/>
  <c r="AG278" i="133"/>
  <c r="U278" i="133"/>
  <c r="AC278" i="133" s="1"/>
  <c r="T278" i="133"/>
  <c r="AF278" i="133" s="1"/>
  <c r="AI277" i="133"/>
  <c r="AH277" i="133"/>
  <c r="AG277" i="133"/>
  <c r="U277" i="133"/>
  <c r="AC277" i="133" s="1"/>
  <c r="T277" i="133"/>
  <c r="AF277" i="133" s="1"/>
  <c r="AI276" i="133"/>
  <c r="AH276" i="133"/>
  <c r="AG276" i="133"/>
  <c r="U276" i="133"/>
  <c r="AC276" i="133" s="1"/>
  <c r="T276" i="133"/>
  <c r="AF276" i="133" s="1"/>
  <c r="AI275" i="133"/>
  <c r="AH275" i="133"/>
  <c r="S275" i="133" s="1"/>
  <c r="AG275" i="133"/>
  <c r="U275" i="133"/>
  <c r="AC275" i="133" s="1"/>
  <c r="T275" i="133"/>
  <c r="AF275" i="133" s="1"/>
  <c r="AI274" i="133"/>
  <c r="AH274" i="133"/>
  <c r="AG274" i="133"/>
  <c r="U274" i="133"/>
  <c r="AC274" i="133" s="1"/>
  <c r="T274" i="133"/>
  <c r="AF274" i="133" s="1"/>
  <c r="AI273" i="133"/>
  <c r="AH273" i="133"/>
  <c r="AG273" i="133"/>
  <c r="U273" i="133"/>
  <c r="AC273" i="133" s="1"/>
  <c r="T273" i="133"/>
  <c r="AF273" i="133" s="1"/>
  <c r="AI272" i="133"/>
  <c r="AH272" i="133"/>
  <c r="S272" i="133" s="1"/>
  <c r="AG272" i="133"/>
  <c r="U272" i="133"/>
  <c r="AC272" i="133" s="1"/>
  <c r="T272" i="133"/>
  <c r="AF272" i="133" s="1"/>
  <c r="AI271" i="133"/>
  <c r="AH271" i="133"/>
  <c r="AG271" i="133"/>
  <c r="U271" i="133"/>
  <c r="AC271" i="133" s="1"/>
  <c r="T271" i="133"/>
  <c r="AF271" i="133" s="1"/>
  <c r="AI270" i="133"/>
  <c r="AH270" i="133"/>
  <c r="AG270" i="133"/>
  <c r="U270" i="133"/>
  <c r="AC270" i="133" s="1"/>
  <c r="T270" i="133"/>
  <c r="AF270" i="133" s="1"/>
  <c r="AI269" i="133"/>
  <c r="AH269" i="133"/>
  <c r="AG269" i="133"/>
  <c r="U269" i="133"/>
  <c r="AC269" i="133" s="1"/>
  <c r="T269" i="133"/>
  <c r="AF269" i="133" s="1"/>
  <c r="AI268" i="133"/>
  <c r="AH268" i="133"/>
  <c r="S268" i="133" s="1"/>
  <c r="AG268" i="133"/>
  <c r="U268" i="133"/>
  <c r="AC268" i="133" s="1"/>
  <c r="T268" i="133"/>
  <c r="AF268" i="133" s="1"/>
  <c r="AI267" i="133"/>
  <c r="AH267" i="133"/>
  <c r="AG267" i="133"/>
  <c r="U267" i="133"/>
  <c r="AC267" i="133" s="1"/>
  <c r="T267" i="133"/>
  <c r="AF267" i="133" s="1"/>
  <c r="AI266" i="133"/>
  <c r="AH266" i="133"/>
  <c r="AG266" i="133"/>
  <c r="U266" i="133"/>
  <c r="AC266" i="133" s="1"/>
  <c r="T266" i="133"/>
  <c r="AF266" i="133" s="1"/>
  <c r="AI265" i="133"/>
  <c r="AH265" i="133"/>
  <c r="S265" i="133" s="1"/>
  <c r="AG265" i="133"/>
  <c r="U265" i="133"/>
  <c r="AC265" i="133" s="1"/>
  <c r="T265" i="133"/>
  <c r="AF265" i="133" s="1"/>
  <c r="AI264" i="133"/>
  <c r="AH264" i="133"/>
  <c r="S264" i="133" s="1"/>
  <c r="AG264" i="133"/>
  <c r="U264" i="133"/>
  <c r="AC264" i="133" s="1"/>
  <c r="T264" i="133"/>
  <c r="AF264" i="133" s="1"/>
  <c r="AI263" i="133"/>
  <c r="AH263" i="133"/>
  <c r="S263" i="133" s="1"/>
  <c r="AG263" i="133"/>
  <c r="U263" i="133"/>
  <c r="AC263" i="133" s="1"/>
  <c r="T263" i="133"/>
  <c r="AF263" i="133" s="1"/>
  <c r="AI262" i="133"/>
  <c r="AH262" i="133"/>
  <c r="S262" i="133" s="1"/>
  <c r="AG262" i="133"/>
  <c r="U262" i="133"/>
  <c r="AC262" i="133" s="1"/>
  <c r="T262" i="133"/>
  <c r="AF262" i="133" s="1"/>
  <c r="AI261" i="133"/>
  <c r="AH261" i="133"/>
  <c r="AG261" i="133"/>
  <c r="U261" i="133"/>
  <c r="AC261" i="133" s="1"/>
  <c r="T261" i="133"/>
  <c r="AF261" i="133" s="1"/>
  <c r="AI260" i="133"/>
  <c r="AH260" i="133"/>
  <c r="S260" i="133" s="1"/>
  <c r="AG260" i="133"/>
  <c r="U260" i="133"/>
  <c r="AC260" i="133" s="1"/>
  <c r="T260" i="133"/>
  <c r="AF260" i="133" s="1"/>
  <c r="AI259" i="133"/>
  <c r="AH259" i="133"/>
  <c r="S259" i="133" s="1"/>
  <c r="AG259" i="133"/>
  <c r="U259" i="133"/>
  <c r="AC259" i="133" s="1"/>
  <c r="T259" i="133"/>
  <c r="AF259" i="133" s="1"/>
  <c r="AI258" i="133"/>
  <c r="AH258" i="133"/>
  <c r="S258" i="133" s="1"/>
  <c r="AG258" i="133"/>
  <c r="U258" i="133"/>
  <c r="AC258" i="133" s="1"/>
  <c r="T258" i="133"/>
  <c r="AF258" i="133" s="1"/>
  <c r="AI257" i="133"/>
  <c r="AH257" i="133"/>
  <c r="S257" i="133" s="1"/>
  <c r="AG257" i="133"/>
  <c r="U257" i="133"/>
  <c r="AC257" i="133" s="1"/>
  <c r="T257" i="133"/>
  <c r="AF257" i="133" s="1"/>
  <c r="AI256" i="133"/>
  <c r="AH256" i="133"/>
  <c r="S256" i="133" s="1"/>
  <c r="AG256" i="133"/>
  <c r="U256" i="133"/>
  <c r="AC256" i="133" s="1"/>
  <c r="T256" i="133"/>
  <c r="AF256" i="133" s="1"/>
  <c r="AI255" i="133"/>
  <c r="AH255" i="133"/>
  <c r="S255" i="133" s="1"/>
  <c r="AG255" i="133"/>
  <c r="U255" i="133"/>
  <c r="AC255" i="133" s="1"/>
  <c r="T255" i="133"/>
  <c r="AF255" i="133" s="1"/>
  <c r="AI254" i="133"/>
  <c r="AH254" i="133"/>
  <c r="S254" i="133" s="1"/>
  <c r="AG254" i="133"/>
  <c r="U254" i="133"/>
  <c r="AC254" i="133" s="1"/>
  <c r="T254" i="133"/>
  <c r="AF254" i="133" s="1"/>
  <c r="AI253" i="133"/>
  <c r="AH253" i="133"/>
  <c r="S253" i="133" s="1"/>
  <c r="AG253" i="133"/>
  <c r="U253" i="133"/>
  <c r="AC253" i="133" s="1"/>
  <c r="T253" i="133"/>
  <c r="AF253" i="133" s="1"/>
  <c r="AI252" i="133"/>
  <c r="AH252" i="133"/>
  <c r="AG252" i="133"/>
  <c r="U252" i="133"/>
  <c r="AC252" i="133" s="1"/>
  <c r="T252" i="133"/>
  <c r="AF252" i="133" s="1"/>
  <c r="AI251" i="133"/>
  <c r="AH251" i="133"/>
  <c r="S251" i="133" s="1"/>
  <c r="AG251" i="133"/>
  <c r="U251" i="133"/>
  <c r="AC251" i="133" s="1"/>
  <c r="T251" i="133"/>
  <c r="AF251" i="133" s="1"/>
  <c r="AI250" i="133"/>
  <c r="AH250" i="133"/>
  <c r="S250" i="133" s="1"/>
  <c r="AG250" i="133"/>
  <c r="U250" i="133"/>
  <c r="AC250" i="133" s="1"/>
  <c r="T250" i="133"/>
  <c r="AF250" i="133" s="1"/>
  <c r="AI249" i="133"/>
  <c r="AH249" i="133"/>
  <c r="S249" i="133" s="1"/>
  <c r="AG249" i="133"/>
  <c r="U249" i="133"/>
  <c r="AC249" i="133" s="1"/>
  <c r="T249" i="133"/>
  <c r="AF249" i="133" s="1"/>
  <c r="AI248" i="133"/>
  <c r="AH248" i="133"/>
  <c r="AG248" i="133"/>
  <c r="U248" i="133"/>
  <c r="AC248" i="133" s="1"/>
  <c r="T248" i="133"/>
  <c r="AF248" i="133" s="1"/>
  <c r="AI247" i="133"/>
  <c r="AH247" i="133"/>
  <c r="AG247" i="133"/>
  <c r="U247" i="133"/>
  <c r="AC247" i="133" s="1"/>
  <c r="T247" i="133"/>
  <c r="AF247" i="133" s="1"/>
  <c r="AI246" i="133"/>
  <c r="AH246" i="133"/>
  <c r="S246" i="133" s="1"/>
  <c r="AG246" i="133"/>
  <c r="U246" i="133"/>
  <c r="AC246" i="133" s="1"/>
  <c r="T246" i="133"/>
  <c r="AF246" i="133" s="1"/>
  <c r="AI245" i="133"/>
  <c r="AH245" i="133"/>
  <c r="AG245" i="133"/>
  <c r="U245" i="133"/>
  <c r="AC245" i="133" s="1"/>
  <c r="T245" i="133"/>
  <c r="AF245" i="133" s="1"/>
  <c r="AI244" i="133"/>
  <c r="AH244" i="133"/>
  <c r="AG244" i="133"/>
  <c r="U244" i="133"/>
  <c r="AC244" i="133" s="1"/>
  <c r="T244" i="133"/>
  <c r="AF244" i="133" s="1"/>
  <c r="AI243" i="133"/>
  <c r="AH243" i="133"/>
  <c r="S243" i="133" s="1"/>
  <c r="AG243" i="133"/>
  <c r="U243" i="133"/>
  <c r="AC243" i="133" s="1"/>
  <c r="T243" i="133"/>
  <c r="AF243" i="133" s="1"/>
  <c r="AI242" i="133"/>
  <c r="AH242" i="133"/>
  <c r="S242" i="133" s="1"/>
  <c r="AG242" i="133"/>
  <c r="U242" i="133"/>
  <c r="AC242" i="133" s="1"/>
  <c r="T242" i="133"/>
  <c r="AF242" i="133" s="1"/>
  <c r="AI241" i="133"/>
  <c r="AH241" i="133"/>
  <c r="S241" i="133" s="1"/>
  <c r="AG241" i="133"/>
  <c r="U241" i="133"/>
  <c r="AC241" i="133" s="1"/>
  <c r="T241" i="133"/>
  <c r="AF241" i="133" s="1"/>
  <c r="AI240" i="133"/>
  <c r="AH240" i="133"/>
  <c r="S240" i="133" s="1"/>
  <c r="AG240" i="133"/>
  <c r="U240" i="133"/>
  <c r="AC240" i="133" s="1"/>
  <c r="T240" i="133"/>
  <c r="AF240" i="133" s="1"/>
  <c r="AI239" i="133"/>
  <c r="AH239" i="133"/>
  <c r="S239" i="133" s="1"/>
  <c r="AG239" i="133"/>
  <c r="U239" i="133"/>
  <c r="AC239" i="133" s="1"/>
  <c r="T239" i="133"/>
  <c r="AF239" i="133" s="1"/>
  <c r="AI238" i="133"/>
  <c r="AH238" i="133"/>
  <c r="AG238" i="133"/>
  <c r="U238" i="133"/>
  <c r="AC238" i="133" s="1"/>
  <c r="T238" i="133"/>
  <c r="AF238" i="133" s="1"/>
  <c r="AI237" i="133"/>
  <c r="AH237" i="133"/>
  <c r="S237" i="133" s="1"/>
  <c r="AG237" i="133"/>
  <c r="U237" i="133"/>
  <c r="AC237" i="133" s="1"/>
  <c r="T237" i="133"/>
  <c r="AF237" i="133" s="1"/>
  <c r="AI236" i="133"/>
  <c r="AH236" i="133"/>
  <c r="S236" i="133" s="1"/>
  <c r="AG236" i="133"/>
  <c r="U236" i="133"/>
  <c r="AC236" i="133" s="1"/>
  <c r="T236" i="133"/>
  <c r="AF236" i="133" s="1"/>
  <c r="AI235" i="133"/>
  <c r="AH235" i="133"/>
  <c r="AG235" i="133"/>
  <c r="U235" i="133"/>
  <c r="AC235" i="133" s="1"/>
  <c r="T235" i="133"/>
  <c r="AF235" i="133" s="1"/>
  <c r="AI234" i="133"/>
  <c r="AH234" i="133"/>
  <c r="AG234" i="133"/>
  <c r="U234" i="133"/>
  <c r="AC234" i="133" s="1"/>
  <c r="T234" i="133"/>
  <c r="AF234" i="133" s="1"/>
  <c r="AI233" i="133"/>
  <c r="AH233" i="133"/>
  <c r="AG233" i="133"/>
  <c r="U233" i="133"/>
  <c r="AC233" i="133" s="1"/>
  <c r="T233" i="133"/>
  <c r="AF233" i="133" s="1"/>
  <c r="AI232" i="133"/>
  <c r="AH232" i="133"/>
  <c r="S232" i="133" s="1"/>
  <c r="AG232" i="133"/>
  <c r="U232" i="133"/>
  <c r="AC232" i="133" s="1"/>
  <c r="T232" i="133"/>
  <c r="AF232" i="133" s="1"/>
  <c r="AI231" i="133"/>
  <c r="AH231" i="133"/>
  <c r="S231" i="133" s="1"/>
  <c r="AG231" i="133"/>
  <c r="U231" i="133"/>
  <c r="AC231" i="133" s="1"/>
  <c r="T231" i="133"/>
  <c r="AF231" i="133" s="1"/>
  <c r="AI230" i="133"/>
  <c r="AH230" i="133"/>
  <c r="AG230" i="133"/>
  <c r="U230" i="133"/>
  <c r="AC230" i="133" s="1"/>
  <c r="T230" i="133"/>
  <c r="AF230" i="133" s="1"/>
  <c r="AI229" i="133"/>
  <c r="AH229" i="133"/>
  <c r="AG229" i="133"/>
  <c r="U229" i="133"/>
  <c r="AC229" i="133" s="1"/>
  <c r="T229" i="133"/>
  <c r="AF229" i="133" s="1"/>
  <c r="AI228" i="133"/>
  <c r="AH228" i="133"/>
  <c r="S228" i="133" s="1"/>
  <c r="AG228" i="133"/>
  <c r="U228" i="133"/>
  <c r="AC228" i="133" s="1"/>
  <c r="T228" i="133"/>
  <c r="AF228" i="133" s="1"/>
  <c r="AI227" i="133"/>
  <c r="AH227" i="133"/>
  <c r="S227" i="133" s="1"/>
  <c r="AG227" i="133"/>
  <c r="U227" i="133"/>
  <c r="AC227" i="133" s="1"/>
  <c r="T227" i="133"/>
  <c r="AF227" i="133" s="1"/>
  <c r="AI226" i="133"/>
  <c r="AH226" i="133"/>
  <c r="S226" i="133" s="1"/>
  <c r="AG226" i="133"/>
  <c r="U226" i="133"/>
  <c r="AC226" i="133" s="1"/>
  <c r="T226" i="133"/>
  <c r="AF226" i="133" s="1"/>
  <c r="AI225" i="133"/>
  <c r="AH225" i="133"/>
  <c r="S225" i="133" s="1"/>
  <c r="AG225" i="133"/>
  <c r="U225" i="133"/>
  <c r="AC225" i="133" s="1"/>
  <c r="T225" i="133"/>
  <c r="AF225" i="133" s="1"/>
  <c r="AI224" i="133"/>
  <c r="AH224" i="133"/>
  <c r="S224" i="133" s="1"/>
  <c r="AG224" i="133"/>
  <c r="U224" i="133"/>
  <c r="AC224" i="133" s="1"/>
  <c r="T224" i="133"/>
  <c r="AF224" i="133" s="1"/>
  <c r="AI223" i="133"/>
  <c r="AH223" i="133"/>
  <c r="S223" i="133" s="1"/>
  <c r="AG223" i="133"/>
  <c r="U223" i="133"/>
  <c r="AC223" i="133" s="1"/>
  <c r="T223" i="133"/>
  <c r="AF223" i="133" s="1"/>
  <c r="AI222" i="133"/>
  <c r="AH222" i="133"/>
  <c r="S222" i="133" s="1"/>
  <c r="AG222" i="133"/>
  <c r="U222" i="133"/>
  <c r="AC222" i="133" s="1"/>
  <c r="T222" i="133"/>
  <c r="AF222" i="133" s="1"/>
  <c r="AI221" i="133"/>
  <c r="AH221" i="133"/>
  <c r="S221" i="133" s="1"/>
  <c r="AG221" i="133"/>
  <c r="U221" i="133"/>
  <c r="AC221" i="133" s="1"/>
  <c r="T221" i="133"/>
  <c r="AF221" i="133" s="1"/>
  <c r="AI220" i="133"/>
  <c r="AH220" i="133"/>
  <c r="S220" i="133" s="1"/>
  <c r="AG220" i="133"/>
  <c r="U220" i="133"/>
  <c r="AC220" i="133" s="1"/>
  <c r="T220" i="133"/>
  <c r="AF220" i="133" s="1"/>
  <c r="AI219" i="133"/>
  <c r="AH219" i="133"/>
  <c r="S219" i="133" s="1"/>
  <c r="AG219" i="133"/>
  <c r="U219" i="133"/>
  <c r="AC219" i="133" s="1"/>
  <c r="T219" i="133"/>
  <c r="AF219" i="133" s="1"/>
  <c r="AI218" i="133"/>
  <c r="AH218" i="133"/>
  <c r="S218" i="133" s="1"/>
  <c r="AG218" i="133"/>
  <c r="U218" i="133"/>
  <c r="AC218" i="133" s="1"/>
  <c r="T218" i="133"/>
  <c r="AF218" i="133" s="1"/>
  <c r="AI217" i="133"/>
  <c r="AH217" i="133"/>
  <c r="S217" i="133" s="1"/>
  <c r="AG217" i="133"/>
  <c r="U217" i="133"/>
  <c r="AC217" i="133" s="1"/>
  <c r="T217" i="133"/>
  <c r="AF217" i="133" s="1"/>
  <c r="AI216" i="133"/>
  <c r="AH216" i="133"/>
  <c r="AG216" i="133"/>
  <c r="U216" i="133"/>
  <c r="AC216" i="133" s="1"/>
  <c r="T216" i="133"/>
  <c r="AF216" i="133" s="1"/>
  <c r="AI215" i="133"/>
  <c r="AH215" i="133"/>
  <c r="AG215" i="133"/>
  <c r="U215" i="133"/>
  <c r="AC215" i="133" s="1"/>
  <c r="T215" i="133"/>
  <c r="AF215" i="133" s="1"/>
  <c r="AI214" i="133"/>
  <c r="AH214" i="133"/>
  <c r="AG214" i="133"/>
  <c r="U214" i="133"/>
  <c r="AC214" i="133" s="1"/>
  <c r="T214" i="133"/>
  <c r="AF214" i="133" s="1"/>
  <c r="AI213" i="133"/>
  <c r="AH213" i="133"/>
  <c r="S213" i="133" s="1"/>
  <c r="AG213" i="133"/>
  <c r="U213" i="133"/>
  <c r="AC213" i="133" s="1"/>
  <c r="T213" i="133"/>
  <c r="AF213" i="133" s="1"/>
  <c r="AI212" i="133"/>
  <c r="AH212" i="133"/>
  <c r="AG212" i="133"/>
  <c r="U212" i="133"/>
  <c r="AC212" i="133" s="1"/>
  <c r="T212" i="133"/>
  <c r="AF212" i="133" s="1"/>
  <c r="AI211" i="133"/>
  <c r="AH211" i="133"/>
  <c r="S211" i="133" s="1"/>
  <c r="AG211" i="133"/>
  <c r="U211" i="133"/>
  <c r="AC211" i="133" s="1"/>
  <c r="T211" i="133"/>
  <c r="AF211" i="133" s="1"/>
  <c r="AI210" i="133"/>
  <c r="AH210" i="133"/>
  <c r="AG210" i="133"/>
  <c r="U210" i="133"/>
  <c r="AC210" i="133" s="1"/>
  <c r="T210" i="133"/>
  <c r="AF210" i="133" s="1"/>
  <c r="AI209" i="133"/>
  <c r="AH209" i="133"/>
  <c r="S209" i="133" s="1"/>
  <c r="AG209" i="133"/>
  <c r="U209" i="133"/>
  <c r="T209" i="133"/>
  <c r="AF209" i="133" s="1"/>
  <c r="AI208" i="133"/>
  <c r="AH208" i="133"/>
  <c r="S208" i="133" s="1"/>
  <c r="AG208" i="133"/>
  <c r="U208" i="133"/>
  <c r="AC208" i="133" s="1"/>
  <c r="T208" i="133"/>
  <c r="AF208" i="133" s="1"/>
  <c r="AI207" i="133"/>
  <c r="AH207" i="133"/>
  <c r="S207" i="133" s="1"/>
  <c r="AG207" i="133"/>
  <c r="U207" i="133"/>
  <c r="AC207" i="133" s="1"/>
  <c r="T207" i="133"/>
  <c r="AF207" i="133" s="1"/>
  <c r="AI206" i="133"/>
  <c r="AH206" i="133"/>
  <c r="AG206" i="133"/>
  <c r="U206" i="133"/>
  <c r="AC206" i="133" s="1"/>
  <c r="T206" i="133"/>
  <c r="AF206" i="133" s="1"/>
  <c r="AI205" i="133"/>
  <c r="AH205" i="133"/>
  <c r="S205" i="133" s="1"/>
  <c r="AG205" i="133"/>
  <c r="U205" i="133"/>
  <c r="AC205" i="133" s="1"/>
  <c r="T205" i="133"/>
  <c r="AF205" i="133" s="1"/>
  <c r="AI204" i="133"/>
  <c r="AH204" i="133"/>
  <c r="S204" i="133" s="1"/>
  <c r="AG204" i="133"/>
  <c r="U204" i="133"/>
  <c r="AC204" i="133" s="1"/>
  <c r="T204" i="133"/>
  <c r="AF204" i="133" s="1"/>
  <c r="AI203" i="133"/>
  <c r="AH203" i="133"/>
  <c r="S203" i="133" s="1"/>
  <c r="AG203" i="133"/>
  <c r="U203" i="133"/>
  <c r="AC203" i="133" s="1"/>
  <c r="T203" i="133"/>
  <c r="AF203" i="133" s="1"/>
  <c r="AI202" i="133"/>
  <c r="AH202" i="133"/>
  <c r="AG202" i="133"/>
  <c r="U202" i="133"/>
  <c r="AC202" i="133" s="1"/>
  <c r="T202" i="133"/>
  <c r="AF202" i="133" s="1"/>
  <c r="AI201" i="133"/>
  <c r="AH201" i="133"/>
  <c r="S201" i="133" s="1"/>
  <c r="AG201" i="133"/>
  <c r="U201" i="133"/>
  <c r="AC201" i="133" s="1"/>
  <c r="T201" i="133"/>
  <c r="AF201" i="133" s="1"/>
  <c r="AI200" i="133"/>
  <c r="AH200" i="133"/>
  <c r="AG200" i="133"/>
  <c r="U200" i="133"/>
  <c r="AC200" i="133" s="1"/>
  <c r="T200" i="133"/>
  <c r="AF200" i="133" s="1"/>
  <c r="AI199" i="133"/>
  <c r="AH199" i="133"/>
  <c r="AG199" i="133"/>
  <c r="U199" i="133"/>
  <c r="AC199" i="133" s="1"/>
  <c r="T199" i="133"/>
  <c r="AF199" i="133" s="1"/>
  <c r="AI198" i="133"/>
  <c r="AH198" i="133"/>
  <c r="S198" i="133" s="1"/>
  <c r="AG198" i="133"/>
  <c r="U198" i="133"/>
  <c r="AC198" i="133" s="1"/>
  <c r="T198" i="133"/>
  <c r="AF198" i="133" s="1"/>
  <c r="AI197" i="133"/>
  <c r="AH197" i="133"/>
  <c r="AG197" i="133"/>
  <c r="U197" i="133"/>
  <c r="AC197" i="133" s="1"/>
  <c r="T197" i="133"/>
  <c r="AF197" i="133" s="1"/>
  <c r="AI196" i="133"/>
  <c r="AH196" i="133"/>
  <c r="AG196" i="133"/>
  <c r="U196" i="133"/>
  <c r="AC196" i="133" s="1"/>
  <c r="T196" i="133"/>
  <c r="AF196" i="133" s="1"/>
  <c r="AI195" i="133"/>
  <c r="AH195" i="133"/>
  <c r="AG195" i="133"/>
  <c r="U195" i="133"/>
  <c r="AC195" i="133" s="1"/>
  <c r="T195" i="133"/>
  <c r="AF195" i="133" s="1"/>
  <c r="AI194" i="133"/>
  <c r="AH194" i="133"/>
  <c r="AG194" i="133"/>
  <c r="U194" i="133"/>
  <c r="AC194" i="133" s="1"/>
  <c r="T194" i="133"/>
  <c r="AF194" i="133" s="1"/>
  <c r="AI193" i="133"/>
  <c r="AH193" i="133"/>
  <c r="S193" i="133" s="1"/>
  <c r="AG193" i="133"/>
  <c r="U193" i="133"/>
  <c r="AC193" i="133" s="1"/>
  <c r="T193" i="133"/>
  <c r="AF193" i="133" s="1"/>
  <c r="AI192" i="133"/>
  <c r="AH192" i="133"/>
  <c r="S192" i="133" s="1"/>
  <c r="AG192" i="133"/>
  <c r="U192" i="133"/>
  <c r="AC192" i="133" s="1"/>
  <c r="T192" i="133"/>
  <c r="AF192" i="133" s="1"/>
  <c r="AI191" i="133"/>
  <c r="AH191" i="133"/>
  <c r="AG191" i="133"/>
  <c r="U191" i="133"/>
  <c r="AC191" i="133" s="1"/>
  <c r="T191" i="133"/>
  <c r="AF191" i="133" s="1"/>
  <c r="AI190" i="133"/>
  <c r="AH190" i="133"/>
  <c r="AG190" i="133"/>
  <c r="U190" i="133"/>
  <c r="AC190" i="133" s="1"/>
  <c r="T190" i="133"/>
  <c r="AF190" i="133" s="1"/>
  <c r="AI189" i="133"/>
  <c r="AH189" i="133"/>
  <c r="AG189" i="133"/>
  <c r="U189" i="133"/>
  <c r="AC189" i="133" s="1"/>
  <c r="T189" i="133"/>
  <c r="AF189" i="133" s="1"/>
  <c r="AI188" i="133"/>
  <c r="AH188" i="133"/>
  <c r="AG188" i="133"/>
  <c r="U188" i="133"/>
  <c r="AC188" i="133" s="1"/>
  <c r="T188" i="133"/>
  <c r="AF188" i="133" s="1"/>
  <c r="AI187" i="133"/>
  <c r="AH187" i="133"/>
  <c r="AG187" i="133"/>
  <c r="U187" i="133"/>
  <c r="AC187" i="133" s="1"/>
  <c r="T187" i="133"/>
  <c r="AF187" i="133" s="1"/>
  <c r="AI186" i="133"/>
  <c r="AH186" i="133"/>
  <c r="AG186" i="133"/>
  <c r="U186" i="133"/>
  <c r="AC186" i="133" s="1"/>
  <c r="T186" i="133"/>
  <c r="AF186" i="133" s="1"/>
  <c r="AI185" i="133"/>
  <c r="AH185" i="133"/>
  <c r="AG185" i="133"/>
  <c r="U185" i="133"/>
  <c r="AC185" i="133" s="1"/>
  <c r="T185" i="133"/>
  <c r="AF185" i="133" s="1"/>
  <c r="AI184" i="133"/>
  <c r="AH184" i="133"/>
  <c r="AG184" i="133"/>
  <c r="U184" i="133"/>
  <c r="AC184" i="133" s="1"/>
  <c r="T184" i="133"/>
  <c r="AF184" i="133" s="1"/>
  <c r="AI183" i="133"/>
  <c r="AH183" i="133"/>
  <c r="AG183" i="133"/>
  <c r="U183" i="133"/>
  <c r="AC183" i="133" s="1"/>
  <c r="T183" i="133"/>
  <c r="AF183" i="133" s="1"/>
  <c r="AI182" i="133"/>
  <c r="AH182" i="133"/>
  <c r="AG182" i="133"/>
  <c r="U182" i="133"/>
  <c r="AC182" i="133" s="1"/>
  <c r="T182" i="133"/>
  <c r="AF182" i="133" s="1"/>
  <c r="AI181" i="133"/>
  <c r="AH181" i="133"/>
  <c r="AG181" i="133"/>
  <c r="U181" i="133"/>
  <c r="T181" i="133"/>
  <c r="AF181" i="133" s="1"/>
  <c r="AI180" i="133"/>
  <c r="AH180" i="133"/>
  <c r="AG180" i="133"/>
  <c r="U180" i="133"/>
  <c r="AC180" i="133" s="1"/>
  <c r="T180" i="133"/>
  <c r="AF180" i="133" s="1"/>
  <c r="AI179" i="133"/>
  <c r="AH179" i="133"/>
  <c r="AG179" i="133"/>
  <c r="U179" i="133"/>
  <c r="AC179" i="133" s="1"/>
  <c r="T179" i="133"/>
  <c r="AF179" i="133" s="1"/>
  <c r="AI178" i="133"/>
  <c r="AH178" i="133"/>
  <c r="AG178" i="133"/>
  <c r="U178" i="133"/>
  <c r="AC178" i="133" s="1"/>
  <c r="T178" i="133"/>
  <c r="AF178" i="133" s="1"/>
  <c r="AI177" i="133"/>
  <c r="AH177" i="133"/>
  <c r="AG177" i="133"/>
  <c r="U177" i="133"/>
  <c r="AC177" i="133" s="1"/>
  <c r="T177" i="133"/>
  <c r="AF177" i="133" s="1"/>
  <c r="AI176" i="133"/>
  <c r="AH176" i="133"/>
  <c r="AG176" i="133"/>
  <c r="U176" i="133"/>
  <c r="AC176" i="133" s="1"/>
  <c r="T176" i="133"/>
  <c r="AF176" i="133" s="1"/>
  <c r="AI175" i="133"/>
  <c r="AH175" i="133"/>
  <c r="AG175" i="133"/>
  <c r="U175" i="133"/>
  <c r="AC175" i="133" s="1"/>
  <c r="T175" i="133"/>
  <c r="AF175" i="133" s="1"/>
  <c r="AI174" i="133"/>
  <c r="AH174" i="133"/>
  <c r="AG174" i="133"/>
  <c r="U174" i="133"/>
  <c r="AC174" i="133" s="1"/>
  <c r="T174" i="133"/>
  <c r="AF174" i="133" s="1"/>
  <c r="AI173" i="133"/>
  <c r="AH173" i="133"/>
  <c r="AG173" i="133"/>
  <c r="U173" i="133"/>
  <c r="AC173" i="133" s="1"/>
  <c r="T173" i="133"/>
  <c r="AF173" i="133" s="1"/>
  <c r="AI172" i="133"/>
  <c r="AH172" i="133"/>
  <c r="AG172" i="133"/>
  <c r="U172" i="133"/>
  <c r="AC172" i="133" s="1"/>
  <c r="T172" i="133"/>
  <c r="AF172" i="133" s="1"/>
  <c r="AI171" i="133"/>
  <c r="AH171" i="133"/>
  <c r="AG171" i="133"/>
  <c r="U171" i="133"/>
  <c r="AC171" i="133" s="1"/>
  <c r="T171" i="133"/>
  <c r="AF171" i="133" s="1"/>
  <c r="AI170" i="133"/>
  <c r="AH170" i="133"/>
  <c r="S170" i="133" s="1"/>
  <c r="AG170" i="133"/>
  <c r="U170" i="133"/>
  <c r="AC170" i="133" s="1"/>
  <c r="T170" i="133"/>
  <c r="AF170" i="133" s="1"/>
  <c r="AI169" i="133"/>
  <c r="AH169" i="133"/>
  <c r="AG169" i="133"/>
  <c r="U169" i="133"/>
  <c r="AC169" i="133" s="1"/>
  <c r="T169" i="133"/>
  <c r="AF169" i="133" s="1"/>
  <c r="AI168" i="133"/>
  <c r="AH168" i="133"/>
  <c r="AG168" i="133"/>
  <c r="U168" i="133"/>
  <c r="AC168" i="133" s="1"/>
  <c r="T168" i="133"/>
  <c r="AF168" i="133" s="1"/>
  <c r="AI167" i="133"/>
  <c r="AH167" i="133"/>
  <c r="S167" i="133" s="1"/>
  <c r="AG167" i="133"/>
  <c r="U167" i="133"/>
  <c r="AC167" i="133" s="1"/>
  <c r="T167" i="133"/>
  <c r="AF167" i="133" s="1"/>
  <c r="AI166" i="133"/>
  <c r="AH166" i="133"/>
  <c r="AG166" i="133"/>
  <c r="U166" i="133"/>
  <c r="AC166" i="133" s="1"/>
  <c r="T166" i="133"/>
  <c r="AF166" i="133" s="1"/>
  <c r="AI165" i="133"/>
  <c r="AH165" i="133"/>
  <c r="S165" i="133" s="1"/>
  <c r="AG165" i="133"/>
  <c r="U165" i="133"/>
  <c r="AC165" i="133" s="1"/>
  <c r="T165" i="133"/>
  <c r="AF165" i="133" s="1"/>
  <c r="AI164" i="133"/>
  <c r="AH164" i="133"/>
  <c r="AG164" i="133"/>
  <c r="U164" i="133"/>
  <c r="AC164" i="133" s="1"/>
  <c r="T164" i="133"/>
  <c r="AF164" i="133" s="1"/>
  <c r="AI163" i="133"/>
  <c r="AH163" i="133"/>
  <c r="AG163" i="133"/>
  <c r="U163" i="133"/>
  <c r="AC163" i="133" s="1"/>
  <c r="T163" i="133"/>
  <c r="AF163" i="133" s="1"/>
  <c r="AI162" i="133"/>
  <c r="AH162" i="133"/>
  <c r="AG162" i="133"/>
  <c r="U162" i="133"/>
  <c r="AC162" i="133" s="1"/>
  <c r="T162" i="133"/>
  <c r="AF162" i="133" s="1"/>
  <c r="AI161" i="133"/>
  <c r="AH161" i="133"/>
  <c r="AG161" i="133"/>
  <c r="U161" i="133"/>
  <c r="AC161" i="133" s="1"/>
  <c r="T161" i="133"/>
  <c r="AF161" i="133" s="1"/>
  <c r="AI160" i="133"/>
  <c r="AH160" i="133"/>
  <c r="S160" i="133" s="1"/>
  <c r="AG160" i="133"/>
  <c r="U160" i="133"/>
  <c r="AC160" i="133" s="1"/>
  <c r="T160" i="133"/>
  <c r="AF160" i="133" s="1"/>
  <c r="AI159" i="133"/>
  <c r="AH159" i="133"/>
  <c r="S159" i="133" s="1"/>
  <c r="AG159" i="133"/>
  <c r="U159" i="133"/>
  <c r="AC159" i="133" s="1"/>
  <c r="T159" i="133"/>
  <c r="AF159" i="133" s="1"/>
  <c r="AI158" i="133"/>
  <c r="AH158" i="133"/>
  <c r="S158" i="133" s="1"/>
  <c r="AG158" i="133"/>
  <c r="U158" i="133"/>
  <c r="AC158" i="133" s="1"/>
  <c r="T158" i="133"/>
  <c r="AF158" i="133" s="1"/>
  <c r="AI157" i="133"/>
  <c r="AH157" i="133"/>
  <c r="AG157" i="133"/>
  <c r="U157" i="133"/>
  <c r="AC157" i="133" s="1"/>
  <c r="T157" i="133"/>
  <c r="AF157" i="133" s="1"/>
  <c r="AI156" i="133"/>
  <c r="AH156" i="133"/>
  <c r="AG156" i="133"/>
  <c r="U156" i="133"/>
  <c r="AC156" i="133" s="1"/>
  <c r="T156" i="133"/>
  <c r="AF156" i="133" s="1"/>
  <c r="AI155" i="133"/>
  <c r="AH155" i="133"/>
  <c r="AG155" i="133"/>
  <c r="U155" i="133"/>
  <c r="AC155" i="133" s="1"/>
  <c r="T155" i="133"/>
  <c r="AF155" i="133" s="1"/>
  <c r="AI154" i="133"/>
  <c r="AH154" i="133"/>
  <c r="AG154" i="133"/>
  <c r="U154" i="133"/>
  <c r="AC154" i="133" s="1"/>
  <c r="T154" i="133"/>
  <c r="AF154" i="133" s="1"/>
  <c r="AI153" i="133"/>
  <c r="AH153" i="133"/>
  <c r="AG153" i="133"/>
  <c r="U153" i="133"/>
  <c r="AC153" i="133" s="1"/>
  <c r="T153" i="133"/>
  <c r="AF153" i="133" s="1"/>
  <c r="AI152" i="133"/>
  <c r="AH152" i="133"/>
  <c r="S152" i="133" s="1"/>
  <c r="AG152" i="133"/>
  <c r="U152" i="133"/>
  <c r="AC152" i="133" s="1"/>
  <c r="T152" i="133"/>
  <c r="AF152" i="133" s="1"/>
  <c r="AI151" i="133"/>
  <c r="AH151" i="133"/>
  <c r="S151" i="133" s="1"/>
  <c r="AG151" i="133"/>
  <c r="U151" i="133"/>
  <c r="AC151" i="133" s="1"/>
  <c r="T151" i="133"/>
  <c r="AF151" i="133" s="1"/>
  <c r="AI150" i="133"/>
  <c r="AH150" i="133"/>
  <c r="S150" i="133" s="1"/>
  <c r="AG150" i="133"/>
  <c r="U150" i="133"/>
  <c r="AC150" i="133" s="1"/>
  <c r="T150" i="133"/>
  <c r="AF150" i="133" s="1"/>
  <c r="AI149" i="133"/>
  <c r="AH149" i="133"/>
  <c r="S149" i="133" s="1"/>
  <c r="AG149" i="133"/>
  <c r="U149" i="133"/>
  <c r="AC149" i="133" s="1"/>
  <c r="T149" i="133"/>
  <c r="AF149" i="133" s="1"/>
  <c r="AI148" i="133"/>
  <c r="AH148" i="133"/>
  <c r="S148" i="133" s="1"/>
  <c r="AG148" i="133"/>
  <c r="U148" i="133"/>
  <c r="AC148" i="133" s="1"/>
  <c r="T148" i="133"/>
  <c r="AF148" i="133" s="1"/>
  <c r="AI147" i="133"/>
  <c r="AH147" i="133"/>
  <c r="S147" i="133" s="1"/>
  <c r="AG147" i="133"/>
  <c r="U147" i="133"/>
  <c r="AC147" i="133" s="1"/>
  <c r="T147" i="133"/>
  <c r="AF147" i="133" s="1"/>
  <c r="AI146" i="133"/>
  <c r="AH146" i="133"/>
  <c r="S146" i="133" s="1"/>
  <c r="AG146" i="133"/>
  <c r="U146" i="133"/>
  <c r="AC146" i="133" s="1"/>
  <c r="T146" i="133"/>
  <c r="AF146" i="133" s="1"/>
  <c r="AI145" i="133"/>
  <c r="AH145" i="133"/>
  <c r="S145" i="133" s="1"/>
  <c r="AG145" i="133"/>
  <c r="U145" i="133"/>
  <c r="AC145" i="133" s="1"/>
  <c r="T145" i="133"/>
  <c r="AF145" i="133" s="1"/>
  <c r="AI144" i="133"/>
  <c r="AH144" i="133"/>
  <c r="S144" i="133" s="1"/>
  <c r="AG144" i="133"/>
  <c r="U144" i="133"/>
  <c r="AC144" i="133" s="1"/>
  <c r="T144" i="133"/>
  <c r="AF144" i="133" s="1"/>
  <c r="AI143" i="133"/>
  <c r="AH143" i="133"/>
  <c r="S143" i="133" s="1"/>
  <c r="AG143" i="133"/>
  <c r="U143" i="133"/>
  <c r="AC143" i="133" s="1"/>
  <c r="T143" i="133"/>
  <c r="AF143" i="133" s="1"/>
  <c r="AI142" i="133"/>
  <c r="AH142" i="133"/>
  <c r="S142" i="133" s="1"/>
  <c r="AG142" i="133"/>
  <c r="U142" i="133"/>
  <c r="AC142" i="133" s="1"/>
  <c r="T142" i="133"/>
  <c r="AF142" i="133" s="1"/>
  <c r="AI141" i="133"/>
  <c r="AH141" i="133"/>
  <c r="S141" i="133" s="1"/>
  <c r="AG141" i="133"/>
  <c r="U141" i="133"/>
  <c r="AC141" i="133" s="1"/>
  <c r="T141" i="133"/>
  <c r="AF141" i="133" s="1"/>
  <c r="AI140" i="133"/>
  <c r="AH140" i="133"/>
  <c r="S140" i="133" s="1"/>
  <c r="AG140" i="133"/>
  <c r="U140" i="133"/>
  <c r="AC140" i="133" s="1"/>
  <c r="T140" i="133"/>
  <c r="AF140" i="133" s="1"/>
  <c r="AI139" i="133"/>
  <c r="AH139" i="133"/>
  <c r="AG139" i="133"/>
  <c r="U139" i="133"/>
  <c r="AC139" i="133" s="1"/>
  <c r="T139" i="133"/>
  <c r="AF139" i="133" s="1"/>
  <c r="AI138" i="133"/>
  <c r="AH138" i="133"/>
  <c r="S138" i="133" s="1"/>
  <c r="AG138" i="133"/>
  <c r="U138" i="133"/>
  <c r="AC138" i="133" s="1"/>
  <c r="T138" i="133"/>
  <c r="AF138" i="133" s="1"/>
  <c r="AI137" i="133"/>
  <c r="AH137" i="133"/>
  <c r="S137" i="133" s="1"/>
  <c r="AG137" i="133"/>
  <c r="U137" i="133"/>
  <c r="AC137" i="133" s="1"/>
  <c r="T137" i="133"/>
  <c r="AF137" i="133" s="1"/>
  <c r="AI136" i="133"/>
  <c r="AH136" i="133"/>
  <c r="S136" i="133" s="1"/>
  <c r="AG136" i="133"/>
  <c r="U136" i="133"/>
  <c r="AC136" i="133" s="1"/>
  <c r="T136" i="133"/>
  <c r="AF136" i="133" s="1"/>
  <c r="AI135" i="133"/>
  <c r="AH135" i="133"/>
  <c r="S135" i="133" s="1"/>
  <c r="AG135" i="133"/>
  <c r="U135" i="133"/>
  <c r="AC135" i="133" s="1"/>
  <c r="T135" i="133"/>
  <c r="AF135" i="133" s="1"/>
  <c r="AI134" i="133"/>
  <c r="AH134" i="133"/>
  <c r="S134" i="133" s="1"/>
  <c r="AG134" i="133"/>
  <c r="U134" i="133"/>
  <c r="AC134" i="133" s="1"/>
  <c r="T134" i="133"/>
  <c r="AF134" i="133" s="1"/>
  <c r="AI133" i="133"/>
  <c r="AH133" i="133"/>
  <c r="AG133" i="133"/>
  <c r="U133" i="133"/>
  <c r="AC133" i="133" s="1"/>
  <c r="T133" i="133"/>
  <c r="AF133" i="133" s="1"/>
  <c r="AI132" i="133"/>
  <c r="AH132" i="133"/>
  <c r="S132" i="133" s="1"/>
  <c r="AG132" i="133"/>
  <c r="U132" i="133"/>
  <c r="AC132" i="133" s="1"/>
  <c r="T132" i="133"/>
  <c r="AF132" i="133" s="1"/>
  <c r="AI131" i="133"/>
  <c r="AH131" i="133"/>
  <c r="AG131" i="133"/>
  <c r="U131" i="133"/>
  <c r="AC131" i="133" s="1"/>
  <c r="T131" i="133"/>
  <c r="AF131" i="133" s="1"/>
  <c r="AI130" i="133"/>
  <c r="AH130" i="133"/>
  <c r="S130" i="133" s="1"/>
  <c r="AG130" i="133"/>
  <c r="U130" i="133"/>
  <c r="AC130" i="133" s="1"/>
  <c r="T130" i="133"/>
  <c r="AF130" i="133" s="1"/>
  <c r="AI129" i="133"/>
  <c r="AH129" i="133"/>
  <c r="S129" i="133" s="1"/>
  <c r="AG129" i="133"/>
  <c r="U129" i="133"/>
  <c r="AC129" i="133" s="1"/>
  <c r="T129" i="133"/>
  <c r="AF129" i="133" s="1"/>
  <c r="AI128" i="133"/>
  <c r="AH128" i="133"/>
  <c r="S128" i="133" s="1"/>
  <c r="AG128" i="133"/>
  <c r="U128" i="133"/>
  <c r="AC128" i="133" s="1"/>
  <c r="T128" i="133"/>
  <c r="AF128" i="133" s="1"/>
  <c r="AI127" i="133"/>
  <c r="AH127" i="133"/>
  <c r="S127" i="133" s="1"/>
  <c r="AG127" i="133"/>
  <c r="U127" i="133"/>
  <c r="AC127" i="133" s="1"/>
  <c r="T127" i="133"/>
  <c r="AF127" i="133" s="1"/>
  <c r="AI126" i="133"/>
  <c r="AH126" i="133"/>
  <c r="S126" i="133" s="1"/>
  <c r="AG126" i="133"/>
  <c r="U126" i="133"/>
  <c r="AC126" i="133" s="1"/>
  <c r="T126" i="133"/>
  <c r="AF126" i="133" s="1"/>
  <c r="AI125" i="133"/>
  <c r="AH125" i="133"/>
  <c r="S125" i="133" s="1"/>
  <c r="AG125" i="133"/>
  <c r="U125" i="133"/>
  <c r="AC125" i="133" s="1"/>
  <c r="T125" i="133"/>
  <c r="AF125" i="133" s="1"/>
  <c r="AI124" i="133"/>
  <c r="AH124" i="133"/>
  <c r="S124" i="133" s="1"/>
  <c r="AG124" i="133"/>
  <c r="U124" i="133"/>
  <c r="AC124" i="133" s="1"/>
  <c r="T124" i="133"/>
  <c r="AF124" i="133" s="1"/>
  <c r="AI123" i="133"/>
  <c r="AH123" i="133"/>
  <c r="S123" i="133" s="1"/>
  <c r="AG123" i="133"/>
  <c r="U123" i="133"/>
  <c r="AC123" i="133" s="1"/>
  <c r="T123" i="133"/>
  <c r="AF123" i="133" s="1"/>
  <c r="AI122" i="133"/>
  <c r="AH122" i="133"/>
  <c r="S122" i="133" s="1"/>
  <c r="AG122" i="133"/>
  <c r="U122" i="133"/>
  <c r="AC122" i="133" s="1"/>
  <c r="T122" i="133"/>
  <c r="AF122" i="133" s="1"/>
  <c r="AI121" i="133"/>
  <c r="AH121" i="133"/>
  <c r="S121" i="133" s="1"/>
  <c r="AG121" i="133"/>
  <c r="U121" i="133"/>
  <c r="AC121" i="133" s="1"/>
  <c r="T121" i="133"/>
  <c r="AF121" i="133" s="1"/>
  <c r="AI120" i="133"/>
  <c r="AH120" i="133"/>
  <c r="S120" i="133" s="1"/>
  <c r="AG120" i="133"/>
  <c r="U120" i="133"/>
  <c r="AC120" i="133" s="1"/>
  <c r="T120" i="133"/>
  <c r="AF120" i="133" s="1"/>
  <c r="AI119" i="133"/>
  <c r="AH119" i="133"/>
  <c r="S119" i="133" s="1"/>
  <c r="AG119" i="133"/>
  <c r="U119" i="133"/>
  <c r="AC119" i="133" s="1"/>
  <c r="T119" i="133"/>
  <c r="AF119" i="133" s="1"/>
  <c r="AI118" i="133"/>
  <c r="AH118" i="133"/>
  <c r="AG118" i="133"/>
  <c r="U118" i="133"/>
  <c r="AC118" i="133" s="1"/>
  <c r="T118" i="133"/>
  <c r="AF118" i="133" s="1"/>
  <c r="AI117" i="133"/>
  <c r="AH117" i="133"/>
  <c r="S117" i="133" s="1"/>
  <c r="AG117" i="133"/>
  <c r="U117" i="133"/>
  <c r="AC117" i="133" s="1"/>
  <c r="T117" i="133"/>
  <c r="AF117" i="133" s="1"/>
  <c r="AI116" i="133"/>
  <c r="AH116" i="133"/>
  <c r="S116" i="133" s="1"/>
  <c r="AG116" i="133"/>
  <c r="U116" i="133"/>
  <c r="AC116" i="133" s="1"/>
  <c r="T116" i="133"/>
  <c r="AF116" i="133" s="1"/>
  <c r="AI115" i="133"/>
  <c r="AH115" i="133"/>
  <c r="S115" i="133" s="1"/>
  <c r="AG115" i="133"/>
  <c r="U115" i="133"/>
  <c r="AC115" i="133" s="1"/>
  <c r="T115" i="133"/>
  <c r="AF115" i="133" s="1"/>
  <c r="AI114" i="133"/>
  <c r="AH114" i="133"/>
  <c r="AG114" i="133"/>
  <c r="U114" i="133"/>
  <c r="AC114" i="133" s="1"/>
  <c r="T114" i="133"/>
  <c r="AF114" i="133" s="1"/>
  <c r="AI113" i="133"/>
  <c r="AH113" i="133"/>
  <c r="S113" i="133" s="1"/>
  <c r="AG113" i="133"/>
  <c r="U113" i="133"/>
  <c r="AC113" i="133" s="1"/>
  <c r="T113" i="133"/>
  <c r="AF113" i="133" s="1"/>
  <c r="AI112" i="133"/>
  <c r="AH112" i="133"/>
  <c r="AG112" i="133"/>
  <c r="U112" i="133"/>
  <c r="AC112" i="133" s="1"/>
  <c r="T112" i="133"/>
  <c r="AF112" i="133" s="1"/>
  <c r="AI111" i="133"/>
  <c r="AH111" i="133"/>
  <c r="AG111" i="133"/>
  <c r="U111" i="133"/>
  <c r="AC111" i="133" s="1"/>
  <c r="T111" i="133"/>
  <c r="AF111" i="133" s="1"/>
  <c r="AI110" i="133"/>
  <c r="AH110" i="133"/>
  <c r="S110" i="133" s="1"/>
  <c r="AG110" i="133"/>
  <c r="U110" i="133"/>
  <c r="AC110" i="133" s="1"/>
  <c r="T110" i="133"/>
  <c r="AF110" i="133" s="1"/>
  <c r="AI109" i="133"/>
  <c r="AH109" i="133"/>
  <c r="S109" i="133" s="1"/>
  <c r="AG109" i="133"/>
  <c r="U109" i="133"/>
  <c r="AC109" i="133" s="1"/>
  <c r="T109" i="133"/>
  <c r="AF109" i="133" s="1"/>
  <c r="AI108" i="133"/>
  <c r="AH108" i="133"/>
  <c r="AG108" i="133"/>
  <c r="U108" i="133"/>
  <c r="AC108" i="133" s="1"/>
  <c r="T108" i="133"/>
  <c r="AF108" i="133" s="1"/>
  <c r="AI107" i="133"/>
  <c r="AH107" i="133"/>
  <c r="AG107" i="133"/>
  <c r="U107" i="133"/>
  <c r="AC107" i="133" s="1"/>
  <c r="T107" i="133"/>
  <c r="AF107" i="133" s="1"/>
  <c r="AI106" i="133"/>
  <c r="AH106" i="133"/>
  <c r="AG106" i="133"/>
  <c r="U106" i="133"/>
  <c r="AC106" i="133" s="1"/>
  <c r="T106" i="133"/>
  <c r="AF106" i="133" s="1"/>
  <c r="AI105" i="133"/>
  <c r="AH105" i="133"/>
  <c r="S105" i="133" s="1"/>
  <c r="AG105" i="133"/>
  <c r="U105" i="133"/>
  <c r="AC105" i="133" s="1"/>
  <c r="T105" i="133"/>
  <c r="AF105" i="133" s="1"/>
  <c r="AI104" i="133"/>
  <c r="AH104" i="133"/>
  <c r="S104" i="133" s="1"/>
  <c r="AG104" i="133"/>
  <c r="U104" i="133"/>
  <c r="AC104" i="133" s="1"/>
  <c r="T104" i="133"/>
  <c r="AF104" i="133" s="1"/>
  <c r="AI103" i="133"/>
  <c r="AH103" i="133"/>
  <c r="S103" i="133" s="1"/>
  <c r="AG103" i="133"/>
  <c r="U103" i="133"/>
  <c r="AC103" i="133" s="1"/>
  <c r="T103" i="133"/>
  <c r="AF103" i="133" s="1"/>
  <c r="AI102" i="133"/>
  <c r="AH102" i="133"/>
  <c r="S102" i="133" s="1"/>
  <c r="AG102" i="133"/>
  <c r="U102" i="133"/>
  <c r="AC102" i="133" s="1"/>
  <c r="T102" i="133"/>
  <c r="AF102" i="133" s="1"/>
  <c r="AI101" i="133"/>
  <c r="AH101" i="133"/>
  <c r="S101" i="133" s="1"/>
  <c r="AG101" i="133"/>
  <c r="U101" i="133"/>
  <c r="AC101" i="133" s="1"/>
  <c r="T101" i="133"/>
  <c r="AF101" i="133" s="1"/>
  <c r="AI100" i="133"/>
  <c r="AH100" i="133"/>
  <c r="S100" i="133" s="1"/>
  <c r="AG100" i="133"/>
  <c r="U100" i="133"/>
  <c r="AC100" i="133" s="1"/>
  <c r="T100" i="133"/>
  <c r="AF100" i="133" s="1"/>
  <c r="AI99" i="133"/>
  <c r="AH99" i="133"/>
  <c r="AG99" i="133"/>
  <c r="U99" i="133"/>
  <c r="AC99" i="133" s="1"/>
  <c r="T99" i="133"/>
  <c r="AF99" i="133" s="1"/>
  <c r="AI98" i="133"/>
  <c r="AH98" i="133"/>
  <c r="S98" i="133" s="1"/>
  <c r="AG98" i="133"/>
  <c r="U98" i="133"/>
  <c r="AC98" i="133" s="1"/>
  <c r="T98" i="133"/>
  <c r="AF98" i="133" s="1"/>
  <c r="AI97" i="133"/>
  <c r="AH97" i="133"/>
  <c r="S97" i="133" s="1"/>
  <c r="AG97" i="133"/>
  <c r="U97" i="133"/>
  <c r="AC97" i="133" s="1"/>
  <c r="T97" i="133"/>
  <c r="AF97" i="133" s="1"/>
  <c r="AI96" i="133"/>
  <c r="AH96" i="133"/>
  <c r="S96" i="133" s="1"/>
  <c r="AG96" i="133"/>
  <c r="U96" i="133"/>
  <c r="AC96" i="133" s="1"/>
  <c r="T96" i="133"/>
  <c r="AF96" i="133" s="1"/>
  <c r="AI95" i="133"/>
  <c r="AH95" i="133"/>
  <c r="S95" i="133" s="1"/>
  <c r="AG95" i="133"/>
  <c r="U95" i="133"/>
  <c r="AC95" i="133" s="1"/>
  <c r="T95" i="133"/>
  <c r="AF95" i="133" s="1"/>
  <c r="AI94" i="133"/>
  <c r="AH94" i="133"/>
  <c r="S94" i="133" s="1"/>
  <c r="AG94" i="133"/>
  <c r="U94" i="133"/>
  <c r="AC94" i="133" s="1"/>
  <c r="T94" i="133"/>
  <c r="AF94" i="133" s="1"/>
  <c r="AI93" i="133"/>
  <c r="AH93" i="133"/>
  <c r="S93" i="133" s="1"/>
  <c r="AG93" i="133"/>
  <c r="U93" i="133"/>
  <c r="AC93" i="133" s="1"/>
  <c r="T93" i="133"/>
  <c r="AF93" i="133" s="1"/>
  <c r="AI92" i="133"/>
  <c r="AH92" i="133"/>
  <c r="S92" i="133" s="1"/>
  <c r="AG92" i="133"/>
  <c r="U92" i="133"/>
  <c r="AC92" i="133" s="1"/>
  <c r="T92" i="133"/>
  <c r="AF92" i="133" s="1"/>
  <c r="AI91" i="133"/>
  <c r="AH91" i="133"/>
  <c r="S91" i="133" s="1"/>
  <c r="AG91" i="133"/>
  <c r="U91" i="133"/>
  <c r="AC91" i="133" s="1"/>
  <c r="T91" i="133"/>
  <c r="AF91" i="133" s="1"/>
  <c r="AI90" i="133"/>
  <c r="AH90" i="133"/>
  <c r="S90" i="133" s="1"/>
  <c r="AG90" i="133"/>
  <c r="U90" i="133"/>
  <c r="AC90" i="133" s="1"/>
  <c r="T90" i="133"/>
  <c r="AF90" i="133" s="1"/>
  <c r="AI89" i="133"/>
  <c r="AH89" i="133"/>
  <c r="S89" i="133" s="1"/>
  <c r="AG89" i="133"/>
  <c r="U89" i="133"/>
  <c r="AC89" i="133" s="1"/>
  <c r="T89" i="133"/>
  <c r="AF89" i="133" s="1"/>
  <c r="AI88" i="133"/>
  <c r="AH88" i="133"/>
  <c r="S88" i="133" s="1"/>
  <c r="AG88" i="133"/>
  <c r="U88" i="133"/>
  <c r="AC88" i="133" s="1"/>
  <c r="T88" i="133"/>
  <c r="AF88" i="133" s="1"/>
  <c r="AI87" i="133"/>
  <c r="AH87" i="133"/>
  <c r="S87" i="133" s="1"/>
  <c r="AG87" i="133"/>
  <c r="U87" i="133"/>
  <c r="AC87" i="133" s="1"/>
  <c r="T87" i="133"/>
  <c r="AF87" i="133" s="1"/>
  <c r="AI86" i="133"/>
  <c r="AH86" i="133"/>
  <c r="S86" i="133" s="1"/>
  <c r="AG86" i="133"/>
  <c r="U86" i="133"/>
  <c r="AC86" i="133" s="1"/>
  <c r="T86" i="133"/>
  <c r="AF86" i="133" s="1"/>
  <c r="AI85" i="133"/>
  <c r="AH85" i="133"/>
  <c r="S85" i="133" s="1"/>
  <c r="AG85" i="133"/>
  <c r="U85" i="133"/>
  <c r="AC85" i="133" s="1"/>
  <c r="T85" i="133"/>
  <c r="AF85" i="133" s="1"/>
  <c r="AI84" i="133"/>
  <c r="AH84" i="133"/>
  <c r="S84" i="133" s="1"/>
  <c r="AG84" i="133"/>
  <c r="U84" i="133"/>
  <c r="AC84" i="133" s="1"/>
  <c r="T84" i="133"/>
  <c r="AF84" i="133" s="1"/>
  <c r="AI83" i="133"/>
  <c r="AH83" i="133"/>
  <c r="AG83" i="133"/>
  <c r="U83" i="133"/>
  <c r="AC83" i="133" s="1"/>
  <c r="T83" i="133"/>
  <c r="AF83" i="133" s="1"/>
  <c r="AI82" i="133"/>
  <c r="AH82" i="133"/>
  <c r="AG82" i="133"/>
  <c r="U82" i="133"/>
  <c r="AC82" i="133" s="1"/>
  <c r="T82" i="133"/>
  <c r="AF82" i="133" s="1"/>
  <c r="AI81" i="133"/>
  <c r="AH81" i="133"/>
  <c r="S81" i="133" s="1"/>
  <c r="AG81" i="133"/>
  <c r="U81" i="133"/>
  <c r="AC81" i="133" s="1"/>
  <c r="T81" i="133"/>
  <c r="AF81" i="133" s="1"/>
  <c r="AI80" i="133"/>
  <c r="AH80" i="133"/>
  <c r="S80" i="133" s="1"/>
  <c r="AG80" i="133"/>
  <c r="U80" i="133"/>
  <c r="AC80" i="133" s="1"/>
  <c r="T80" i="133"/>
  <c r="AF80" i="133" s="1"/>
  <c r="AI79" i="133"/>
  <c r="AH79" i="133"/>
  <c r="S79" i="133" s="1"/>
  <c r="AG79" i="133"/>
  <c r="U79" i="133"/>
  <c r="AC79" i="133" s="1"/>
  <c r="T79" i="133"/>
  <c r="AF79" i="133" s="1"/>
  <c r="AI78" i="133"/>
  <c r="AH78" i="133"/>
  <c r="S78" i="133" s="1"/>
  <c r="AG78" i="133"/>
  <c r="U78" i="133"/>
  <c r="AC78" i="133" s="1"/>
  <c r="T78" i="133"/>
  <c r="AF78" i="133" s="1"/>
  <c r="AI77" i="133"/>
  <c r="AH77" i="133"/>
  <c r="S77" i="133" s="1"/>
  <c r="AG77" i="133"/>
  <c r="U77" i="133"/>
  <c r="AC77" i="133" s="1"/>
  <c r="T77" i="133"/>
  <c r="AF77" i="133" s="1"/>
  <c r="AI76" i="133"/>
  <c r="AH76" i="133"/>
  <c r="AG76" i="133"/>
  <c r="U76" i="133"/>
  <c r="AC76" i="133" s="1"/>
  <c r="T76" i="133"/>
  <c r="AF76" i="133" s="1"/>
  <c r="AI75" i="133"/>
  <c r="AH75" i="133"/>
  <c r="AG75" i="133"/>
  <c r="U75" i="133"/>
  <c r="AC75" i="133" s="1"/>
  <c r="T75" i="133"/>
  <c r="AF75" i="133" s="1"/>
  <c r="AI74" i="133"/>
  <c r="AH74" i="133"/>
  <c r="AG74" i="133"/>
  <c r="U74" i="133"/>
  <c r="AC74" i="133" s="1"/>
  <c r="T74" i="133"/>
  <c r="AF74" i="133" s="1"/>
  <c r="AI73" i="133"/>
  <c r="AH73" i="133"/>
  <c r="S73" i="133" s="1"/>
  <c r="AG73" i="133"/>
  <c r="U73" i="133"/>
  <c r="AC73" i="133" s="1"/>
  <c r="T73" i="133"/>
  <c r="AF73" i="133" s="1"/>
  <c r="AI72" i="133"/>
  <c r="AH72" i="133"/>
  <c r="S72" i="133" s="1"/>
  <c r="AG72" i="133"/>
  <c r="U72" i="133"/>
  <c r="AC72" i="133" s="1"/>
  <c r="T72" i="133"/>
  <c r="AF72" i="133" s="1"/>
  <c r="AI71" i="133"/>
  <c r="AH71" i="133"/>
  <c r="AG71" i="133"/>
  <c r="U71" i="133"/>
  <c r="AC71" i="133" s="1"/>
  <c r="T71" i="133"/>
  <c r="AF71" i="133" s="1"/>
  <c r="AI70" i="133"/>
  <c r="AH70" i="133"/>
  <c r="S70" i="133" s="1"/>
  <c r="AG70" i="133"/>
  <c r="U70" i="133"/>
  <c r="AC70" i="133" s="1"/>
  <c r="T70" i="133"/>
  <c r="AF70" i="133" s="1"/>
  <c r="AI69" i="133"/>
  <c r="AH69" i="133"/>
  <c r="S69" i="133" s="1"/>
  <c r="AG69" i="133"/>
  <c r="U69" i="133"/>
  <c r="AC69" i="133" s="1"/>
  <c r="T69" i="133"/>
  <c r="AF69" i="133" s="1"/>
  <c r="AI68" i="133"/>
  <c r="AH68" i="133"/>
  <c r="S68" i="133" s="1"/>
  <c r="AG68" i="133"/>
  <c r="U68" i="133"/>
  <c r="AC68" i="133" s="1"/>
  <c r="T68" i="133"/>
  <c r="AF68" i="133" s="1"/>
  <c r="AI67" i="133"/>
  <c r="AH67" i="133"/>
  <c r="S67" i="133" s="1"/>
  <c r="AG67" i="133"/>
  <c r="U67" i="133"/>
  <c r="AC67" i="133" s="1"/>
  <c r="T67" i="133"/>
  <c r="AF67" i="133" s="1"/>
  <c r="AI66" i="133"/>
  <c r="AH66" i="133"/>
  <c r="S66" i="133" s="1"/>
  <c r="AG66" i="133"/>
  <c r="U66" i="133"/>
  <c r="AC66" i="133" s="1"/>
  <c r="T66" i="133"/>
  <c r="AF66" i="133" s="1"/>
  <c r="AI65" i="133"/>
  <c r="AH65" i="133"/>
  <c r="S65" i="133" s="1"/>
  <c r="AG65" i="133"/>
  <c r="U65" i="133"/>
  <c r="AC65" i="133" s="1"/>
  <c r="T65" i="133"/>
  <c r="AF65" i="133" s="1"/>
  <c r="AI64" i="133"/>
  <c r="AH64" i="133"/>
  <c r="S64" i="133" s="1"/>
  <c r="AG64" i="133"/>
  <c r="U64" i="133"/>
  <c r="AC64" i="133" s="1"/>
  <c r="T64" i="133"/>
  <c r="AF64" i="133" s="1"/>
  <c r="AI63" i="133"/>
  <c r="AH63" i="133"/>
  <c r="AG63" i="133"/>
  <c r="U63" i="133"/>
  <c r="AC63" i="133" s="1"/>
  <c r="T63" i="133"/>
  <c r="AF63" i="133" s="1"/>
  <c r="AI62" i="133"/>
  <c r="AH62" i="133"/>
  <c r="S62" i="133" s="1"/>
  <c r="AG62" i="133"/>
  <c r="U62" i="133"/>
  <c r="AC62" i="133" s="1"/>
  <c r="T62" i="133"/>
  <c r="AF62" i="133" s="1"/>
  <c r="AI61" i="133"/>
  <c r="AH61" i="133"/>
  <c r="S61" i="133" s="1"/>
  <c r="AG61" i="133"/>
  <c r="U61" i="133"/>
  <c r="AC61" i="133" s="1"/>
  <c r="T61" i="133"/>
  <c r="AF61" i="133" s="1"/>
  <c r="AI60" i="133"/>
  <c r="AH60" i="133"/>
  <c r="S60" i="133" s="1"/>
  <c r="AG60" i="133"/>
  <c r="U60" i="133"/>
  <c r="AC60" i="133" s="1"/>
  <c r="T60" i="133"/>
  <c r="AF60" i="133" s="1"/>
  <c r="AI59" i="133"/>
  <c r="AH59" i="133"/>
  <c r="S59" i="133" s="1"/>
  <c r="AG59" i="133"/>
  <c r="U59" i="133"/>
  <c r="AC59" i="133" s="1"/>
  <c r="T59" i="133"/>
  <c r="AF59" i="133" s="1"/>
  <c r="AI58" i="133"/>
  <c r="AH58" i="133"/>
  <c r="AG58" i="133"/>
  <c r="U58" i="133"/>
  <c r="AC58" i="133" s="1"/>
  <c r="T58" i="133"/>
  <c r="AF58" i="133" s="1"/>
  <c r="AI57" i="133"/>
  <c r="AH57" i="133"/>
  <c r="S57" i="133" s="1"/>
  <c r="AG57" i="133"/>
  <c r="U57" i="133"/>
  <c r="AC57" i="133" s="1"/>
  <c r="T57" i="133"/>
  <c r="AF57" i="133" s="1"/>
  <c r="AI56" i="133"/>
  <c r="AH56" i="133"/>
  <c r="S56" i="133" s="1"/>
  <c r="AG56" i="133"/>
  <c r="U56" i="133"/>
  <c r="AC56" i="133" s="1"/>
  <c r="T56" i="133"/>
  <c r="AF56" i="133" s="1"/>
  <c r="AI55" i="133"/>
  <c r="AH55" i="133"/>
  <c r="S55" i="133" s="1"/>
  <c r="AG55" i="133"/>
  <c r="U55" i="133"/>
  <c r="AC55" i="133" s="1"/>
  <c r="T55" i="133"/>
  <c r="AF55" i="133" s="1"/>
  <c r="AI54" i="133"/>
  <c r="AH54" i="133"/>
  <c r="S54" i="133" s="1"/>
  <c r="AG54" i="133"/>
  <c r="U54" i="133"/>
  <c r="AC54" i="133" s="1"/>
  <c r="T54" i="133"/>
  <c r="AF54" i="133" s="1"/>
  <c r="AI53" i="133"/>
  <c r="AH53" i="133"/>
  <c r="S53" i="133" s="1"/>
  <c r="AG53" i="133"/>
  <c r="U53" i="133"/>
  <c r="AC53" i="133" s="1"/>
  <c r="T53" i="133"/>
  <c r="AF53" i="133" s="1"/>
  <c r="AI52" i="133"/>
  <c r="AH52" i="133"/>
  <c r="AG52" i="133"/>
  <c r="U52" i="133"/>
  <c r="AC52" i="133" s="1"/>
  <c r="T52" i="133"/>
  <c r="AF52" i="133" s="1"/>
  <c r="AI51" i="133"/>
  <c r="AH51" i="133"/>
  <c r="S51" i="133" s="1"/>
  <c r="AG51" i="133"/>
  <c r="U51" i="133"/>
  <c r="AC51" i="133" s="1"/>
  <c r="T51" i="133"/>
  <c r="AF51" i="133" s="1"/>
  <c r="AI50" i="133"/>
  <c r="AH50" i="133"/>
  <c r="S50" i="133" s="1"/>
  <c r="AG50" i="133"/>
  <c r="U50" i="133"/>
  <c r="AC50" i="133" s="1"/>
  <c r="T50" i="133"/>
  <c r="AF50" i="133" s="1"/>
  <c r="AI49" i="133"/>
  <c r="AH49" i="133"/>
  <c r="AG49" i="133"/>
  <c r="U49" i="133"/>
  <c r="AC49" i="133" s="1"/>
  <c r="T49" i="133"/>
  <c r="AF49" i="133" s="1"/>
  <c r="AI48" i="133"/>
  <c r="AH48" i="133"/>
  <c r="S48" i="133" s="1"/>
  <c r="AG48" i="133"/>
  <c r="U48" i="133"/>
  <c r="AC48" i="133" s="1"/>
  <c r="T48" i="133"/>
  <c r="AF48" i="133" s="1"/>
  <c r="AI47" i="133"/>
  <c r="AH47" i="133"/>
  <c r="S47" i="133" s="1"/>
  <c r="AG47" i="133"/>
  <c r="U47" i="133"/>
  <c r="AC47" i="133" s="1"/>
  <c r="T47" i="133"/>
  <c r="AF47" i="133" s="1"/>
  <c r="AI46" i="133"/>
  <c r="AH46" i="133"/>
  <c r="S46" i="133" s="1"/>
  <c r="AG46" i="133"/>
  <c r="U46" i="133"/>
  <c r="AC46" i="133" s="1"/>
  <c r="T46" i="133"/>
  <c r="AF46" i="133" s="1"/>
  <c r="AI45" i="133"/>
  <c r="AH45" i="133"/>
  <c r="S45" i="133" s="1"/>
  <c r="AG45" i="133"/>
  <c r="U45" i="133"/>
  <c r="AC45" i="133" s="1"/>
  <c r="T45" i="133"/>
  <c r="AF45" i="133" s="1"/>
  <c r="AI44" i="133"/>
  <c r="AH44" i="133"/>
  <c r="S44" i="133" s="1"/>
  <c r="AG44" i="133"/>
  <c r="U44" i="133"/>
  <c r="AC44" i="133" s="1"/>
  <c r="T44" i="133"/>
  <c r="AF44" i="133" s="1"/>
  <c r="AI43" i="133"/>
  <c r="AH43" i="133"/>
  <c r="S43" i="133" s="1"/>
  <c r="AG43" i="133"/>
  <c r="U43" i="133"/>
  <c r="AC43" i="133" s="1"/>
  <c r="T43" i="133"/>
  <c r="AF43" i="133" s="1"/>
  <c r="AI42" i="133"/>
  <c r="AH42" i="133"/>
  <c r="AG42" i="133"/>
  <c r="U42" i="133"/>
  <c r="AC42" i="133" s="1"/>
  <c r="T42" i="133"/>
  <c r="AF42" i="133" s="1"/>
  <c r="AI41" i="133"/>
  <c r="AH41" i="133"/>
  <c r="S41" i="133" s="1"/>
  <c r="AG41" i="133"/>
  <c r="U41" i="133"/>
  <c r="AC41" i="133" s="1"/>
  <c r="T41" i="133"/>
  <c r="AF41" i="133" s="1"/>
  <c r="AI40" i="133"/>
  <c r="AH40" i="133"/>
  <c r="S40" i="133" s="1"/>
  <c r="AG40" i="133"/>
  <c r="U40" i="133"/>
  <c r="AC40" i="133" s="1"/>
  <c r="T40" i="133"/>
  <c r="AF40" i="133" s="1"/>
  <c r="AI39" i="133"/>
  <c r="AH39" i="133"/>
  <c r="AG39" i="133"/>
  <c r="U39" i="133"/>
  <c r="AC39" i="133" s="1"/>
  <c r="T39" i="133"/>
  <c r="AF39" i="133" s="1"/>
  <c r="AI38" i="133"/>
  <c r="AH38" i="133"/>
  <c r="S38" i="133" s="1"/>
  <c r="AG38" i="133"/>
  <c r="U38" i="133"/>
  <c r="AC38" i="133" s="1"/>
  <c r="T38" i="133"/>
  <c r="AF38" i="133" s="1"/>
  <c r="AI37" i="133"/>
  <c r="AH37" i="133"/>
  <c r="S37" i="133" s="1"/>
  <c r="AG37" i="133"/>
  <c r="U37" i="133"/>
  <c r="AC37" i="133" s="1"/>
  <c r="T37" i="133"/>
  <c r="AF37" i="133" s="1"/>
  <c r="AI36" i="133"/>
  <c r="AH36" i="133"/>
  <c r="S36" i="133" s="1"/>
  <c r="AG36" i="133"/>
  <c r="U36" i="133"/>
  <c r="AC36" i="133" s="1"/>
  <c r="T36" i="133"/>
  <c r="AF36" i="133" s="1"/>
  <c r="AI35" i="133"/>
  <c r="AH35" i="133"/>
  <c r="S35" i="133" s="1"/>
  <c r="AG35" i="133"/>
  <c r="U35" i="133"/>
  <c r="AC35" i="133" s="1"/>
  <c r="T35" i="133"/>
  <c r="AF35" i="133" s="1"/>
  <c r="AI34" i="133"/>
  <c r="AH34" i="133"/>
  <c r="S34" i="133" s="1"/>
  <c r="AG34" i="133"/>
  <c r="U34" i="133"/>
  <c r="AC34" i="133" s="1"/>
  <c r="T34" i="133"/>
  <c r="AF34" i="133" s="1"/>
  <c r="AI33" i="133"/>
  <c r="AH33" i="133"/>
  <c r="S33" i="133" s="1"/>
  <c r="AG33" i="133"/>
  <c r="U33" i="133"/>
  <c r="AC33" i="133" s="1"/>
  <c r="T33" i="133"/>
  <c r="AF33" i="133" s="1"/>
  <c r="AI32" i="133"/>
  <c r="AH32" i="133"/>
  <c r="AG32" i="133"/>
  <c r="U32" i="133"/>
  <c r="AC32" i="133" s="1"/>
  <c r="T32" i="133"/>
  <c r="AF32" i="133" s="1"/>
  <c r="AI31" i="133"/>
  <c r="AH31" i="133"/>
  <c r="S31" i="133" s="1"/>
  <c r="AG31" i="133"/>
  <c r="U31" i="133"/>
  <c r="AC31" i="133" s="1"/>
  <c r="T31" i="133"/>
  <c r="AF31" i="133" s="1"/>
  <c r="AI30" i="133"/>
  <c r="AH30" i="133"/>
  <c r="S30" i="133" s="1"/>
  <c r="AG30" i="133"/>
  <c r="U30" i="133"/>
  <c r="AC30" i="133" s="1"/>
  <c r="T30" i="133"/>
  <c r="AF30" i="133" s="1"/>
  <c r="AI29" i="133"/>
  <c r="AH29" i="133"/>
  <c r="S29" i="133" s="1"/>
  <c r="AG29" i="133"/>
  <c r="U29" i="133"/>
  <c r="AC29" i="133" s="1"/>
  <c r="T29" i="133"/>
  <c r="AF29" i="133" s="1"/>
  <c r="AI28" i="133"/>
  <c r="AH28" i="133"/>
  <c r="S28" i="133" s="1"/>
  <c r="AG28" i="133"/>
  <c r="U28" i="133"/>
  <c r="AC28" i="133" s="1"/>
  <c r="T28" i="133"/>
  <c r="AF28" i="133" s="1"/>
  <c r="AI27" i="133"/>
  <c r="AH27" i="133"/>
  <c r="S27" i="133" s="1"/>
  <c r="AG27" i="133"/>
  <c r="U27" i="133"/>
  <c r="AC27" i="133" s="1"/>
  <c r="T27" i="133"/>
  <c r="AF27" i="133" s="1"/>
  <c r="AI26" i="133"/>
  <c r="AH26" i="133"/>
  <c r="S26" i="133" s="1"/>
  <c r="AG26" i="133"/>
  <c r="U26" i="133"/>
  <c r="AC26" i="133" s="1"/>
  <c r="T26" i="133"/>
  <c r="AF26" i="133" s="1"/>
  <c r="AI25" i="133"/>
  <c r="AH25" i="133"/>
  <c r="AG25" i="133"/>
  <c r="U25" i="133"/>
  <c r="AC25" i="133" s="1"/>
  <c r="T25" i="133"/>
  <c r="AF25" i="133" s="1"/>
  <c r="AI24" i="133"/>
  <c r="AH24" i="133"/>
  <c r="S24" i="133" s="1"/>
  <c r="AG24" i="133"/>
  <c r="U24" i="133"/>
  <c r="AC24" i="133" s="1"/>
  <c r="T24" i="133"/>
  <c r="AF24" i="133" s="1"/>
  <c r="AI23" i="133"/>
  <c r="AH23" i="133"/>
  <c r="S23" i="133" s="1"/>
  <c r="AG23" i="133"/>
  <c r="U23" i="133"/>
  <c r="AC23" i="133" s="1"/>
  <c r="T23" i="133"/>
  <c r="AF23" i="133" s="1"/>
  <c r="AI22" i="133"/>
  <c r="AH22" i="133"/>
  <c r="AG22" i="133"/>
  <c r="U22" i="133"/>
  <c r="AC22" i="133" s="1"/>
  <c r="T22" i="133"/>
  <c r="AF22" i="133" s="1"/>
  <c r="AI21" i="133"/>
  <c r="AH21" i="133"/>
  <c r="S21" i="133" s="1"/>
  <c r="AG21" i="133"/>
  <c r="U21" i="133"/>
  <c r="AC21" i="133" s="1"/>
  <c r="T21" i="133"/>
  <c r="AF21" i="133" s="1"/>
  <c r="AI20" i="133"/>
  <c r="AH20" i="133"/>
  <c r="S20" i="133" s="1"/>
  <c r="AG20" i="133"/>
  <c r="U20" i="133"/>
  <c r="AC20" i="133" s="1"/>
  <c r="T20" i="133"/>
  <c r="AF20" i="133" s="1"/>
  <c r="AI19" i="133"/>
  <c r="AH19" i="133"/>
  <c r="S19" i="133" s="1"/>
  <c r="AG19" i="133"/>
  <c r="U19" i="133"/>
  <c r="AC19" i="133" s="1"/>
  <c r="T19" i="133"/>
  <c r="AF19" i="133" s="1"/>
  <c r="AI18" i="133"/>
  <c r="AH18" i="133"/>
  <c r="S18" i="133" s="1"/>
  <c r="AG18" i="133"/>
  <c r="U18" i="133"/>
  <c r="AC18" i="133" s="1"/>
  <c r="T18" i="133"/>
  <c r="AF18" i="133" s="1"/>
  <c r="AI17" i="133"/>
  <c r="AH17" i="133"/>
  <c r="S17" i="133" s="1"/>
  <c r="AG17" i="133"/>
  <c r="U17" i="133"/>
  <c r="AC17" i="133" s="1"/>
  <c r="T17" i="133"/>
  <c r="AF17" i="133" s="1"/>
  <c r="AI16" i="133"/>
  <c r="AH16" i="133"/>
  <c r="S16" i="133" s="1"/>
  <c r="AG16" i="133"/>
  <c r="U16" i="133"/>
  <c r="AC16" i="133" s="1"/>
  <c r="T16" i="133"/>
  <c r="AF16" i="133" s="1"/>
  <c r="AI15" i="133"/>
  <c r="AH15" i="133"/>
  <c r="S15" i="133" s="1"/>
  <c r="AG15" i="133"/>
  <c r="U15" i="133"/>
  <c r="AC15" i="133" s="1"/>
  <c r="T15" i="133"/>
  <c r="AF15" i="133" s="1"/>
  <c r="AI14" i="133"/>
  <c r="AH14" i="133"/>
  <c r="S14" i="133" s="1"/>
  <c r="AG14" i="133"/>
  <c r="U14" i="133"/>
  <c r="AC14" i="133" s="1"/>
  <c r="T14" i="133"/>
  <c r="AF14" i="133" s="1"/>
  <c r="AI13" i="133"/>
  <c r="AH13" i="133"/>
  <c r="AG13" i="133"/>
  <c r="U13" i="133"/>
  <c r="AC13" i="133" s="1"/>
  <c r="T13" i="133"/>
  <c r="AF13" i="133" s="1"/>
  <c r="AI12" i="133"/>
  <c r="AH12" i="133"/>
  <c r="AG12" i="133"/>
  <c r="U12" i="133"/>
  <c r="AC12" i="133" s="1"/>
  <c r="T12" i="133"/>
  <c r="AF12" i="133" s="1"/>
  <c r="AI11" i="133"/>
  <c r="AH11" i="133"/>
  <c r="S11" i="133" s="1"/>
  <c r="AG11" i="133"/>
  <c r="U11" i="133"/>
  <c r="AC11" i="133" s="1"/>
  <c r="T11" i="133"/>
  <c r="AF11" i="133" s="1"/>
  <c r="AI10" i="133"/>
  <c r="AH10" i="133"/>
  <c r="AG10" i="133"/>
  <c r="U10" i="133"/>
  <c r="AC10" i="133" s="1"/>
  <c r="T10" i="133"/>
  <c r="AF10" i="133" s="1"/>
  <c r="AI9" i="133"/>
  <c r="AH9" i="133"/>
  <c r="S9" i="133" s="1"/>
  <c r="AG9" i="133"/>
  <c r="U9" i="133"/>
  <c r="AC9" i="133" s="1"/>
  <c r="T9" i="133"/>
  <c r="AF9" i="133" s="1"/>
  <c r="AI8" i="133"/>
  <c r="AH8" i="133"/>
  <c r="S8" i="133" s="1"/>
  <c r="AG8" i="133"/>
  <c r="U8" i="133"/>
  <c r="AC8" i="133" s="1"/>
  <c r="T8" i="133"/>
  <c r="AF8" i="133" s="1"/>
  <c r="AI7" i="133"/>
  <c r="AH7" i="133"/>
  <c r="S7" i="133" s="1"/>
  <c r="AG7" i="133"/>
  <c r="U7" i="133"/>
  <c r="AC7" i="133" s="1"/>
  <c r="T7" i="133"/>
  <c r="AF7" i="133" s="1"/>
  <c r="AI6" i="133"/>
  <c r="AH6" i="133"/>
  <c r="S6" i="133" s="1"/>
  <c r="AG6" i="133"/>
  <c r="U6" i="133"/>
  <c r="AC6" i="133" s="1"/>
  <c r="T6" i="133"/>
  <c r="AF6" i="133" s="1"/>
  <c r="AI5" i="133"/>
  <c r="AH5" i="133"/>
  <c r="S5" i="133" s="1"/>
  <c r="AG5" i="133"/>
  <c r="U5" i="133"/>
  <c r="AC5" i="133" s="1"/>
  <c r="T5" i="133"/>
  <c r="AF5" i="133" s="1"/>
  <c r="AI4" i="133"/>
  <c r="AH4" i="133"/>
  <c r="S4" i="133" s="1"/>
  <c r="AG4" i="133"/>
  <c r="U4" i="133"/>
  <c r="AC4" i="133" s="1"/>
  <c r="T4" i="133"/>
  <c r="AF4" i="133" s="1"/>
  <c r="AI3" i="133"/>
  <c r="AH3" i="133"/>
  <c r="S3" i="133" s="1"/>
  <c r="AG3" i="133"/>
  <c r="U3" i="133"/>
  <c r="AC3" i="133" s="1"/>
  <c r="T3" i="133"/>
  <c r="AF3" i="133" s="1"/>
  <c r="AI2" i="133"/>
  <c r="AH2" i="133"/>
  <c r="S2" i="133" s="1"/>
  <c r="AG2" i="133"/>
  <c r="U2" i="133"/>
  <c r="AC2" i="133" s="1"/>
  <c r="T2" i="133"/>
  <c r="AF2" i="133" s="1"/>
  <c r="F173" i="137"/>
  <c r="E173" i="137"/>
  <c r="C173" i="137"/>
  <c r="B173" i="137"/>
  <c r="F160" i="137"/>
  <c r="E160" i="137"/>
  <c r="C160" i="137"/>
  <c r="B160" i="137"/>
  <c r="F159" i="137"/>
  <c r="E159" i="137"/>
  <c r="C159" i="137"/>
  <c r="B159" i="137"/>
  <c r="N345" i="137"/>
  <c r="N344" i="137"/>
  <c r="N343" i="137"/>
  <c r="N342" i="137"/>
  <c r="N341" i="137"/>
  <c r="N340" i="137"/>
  <c r="N339" i="137"/>
  <c r="N338" i="137"/>
  <c r="N337" i="137"/>
  <c r="N336" i="137"/>
  <c r="N335" i="137"/>
  <c r="N334" i="137"/>
  <c r="N333" i="137"/>
  <c r="N332" i="137"/>
  <c r="N331" i="137"/>
  <c r="N330" i="137"/>
  <c r="N329" i="137"/>
  <c r="N328" i="137"/>
  <c r="N327" i="137"/>
  <c r="N326" i="137"/>
  <c r="N325" i="137"/>
  <c r="N324" i="137"/>
  <c r="N323" i="137"/>
  <c r="N322" i="137"/>
  <c r="N321" i="137"/>
  <c r="N320" i="137"/>
  <c r="N319" i="137"/>
  <c r="N318" i="137"/>
  <c r="N317" i="137"/>
  <c r="N316" i="137"/>
  <c r="N315" i="137"/>
  <c r="N314" i="137"/>
  <c r="N313" i="137"/>
  <c r="N312" i="137"/>
  <c r="N311" i="137"/>
  <c r="N310" i="137"/>
  <c r="N309" i="137"/>
  <c r="N308" i="137"/>
  <c r="N307" i="137"/>
  <c r="N306" i="137"/>
  <c r="N305" i="137"/>
  <c r="N304" i="137"/>
  <c r="N303" i="137"/>
  <c r="N302" i="137"/>
  <c r="N301" i="137"/>
  <c r="N300" i="137"/>
  <c r="N299" i="137"/>
  <c r="N298" i="137"/>
  <c r="N297" i="137"/>
  <c r="N296" i="137"/>
  <c r="N295" i="137"/>
  <c r="N294" i="137"/>
  <c r="N293" i="137"/>
  <c r="N292" i="137"/>
  <c r="N291" i="137"/>
  <c r="N290" i="137"/>
  <c r="N289" i="137"/>
  <c r="N288" i="137"/>
  <c r="N287" i="137"/>
  <c r="N286" i="137"/>
  <c r="N285" i="137"/>
  <c r="N284" i="137"/>
  <c r="N283" i="137"/>
  <c r="N282" i="137"/>
  <c r="N281" i="137"/>
  <c r="N280" i="137"/>
  <c r="N279" i="137"/>
  <c r="N278" i="137"/>
  <c r="N277" i="137"/>
  <c r="N276" i="137"/>
  <c r="N275" i="137"/>
  <c r="N274" i="137"/>
  <c r="N273" i="137"/>
  <c r="N272" i="137"/>
  <c r="N271" i="137"/>
  <c r="N270" i="137"/>
  <c r="N269" i="137"/>
  <c r="N268" i="137"/>
  <c r="N267" i="137"/>
  <c r="N266" i="137"/>
  <c r="N265" i="137"/>
  <c r="N264" i="137"/>
  <c r="N263" i="137"/>
  <c r="N262" i="137"/>
  <c r="N261" i="137"/>
  <c r="N260" i="137"/>
  <c r="N259" i="137"/>
  <c r="N258" i="137"/>
  <c r="N257" i="137"/>
  <c r="N256" i="137"/>
  <c r="N255" i="137"/>
  <c r="N254" i="137"/>
  <c r="N253" i="137"/>
  <c r="N252" i="137"/>
  <c r="N251" i="137"/>
  <c r="N250" i="137"/>
  <c r="N249" i="137"/>
  <c r="N248" i="137"/>
  <c r="N247" i="137"/>
  <c r="N246" i="137"/>
  <c r="N245" i="137"/>
  <c r="N244" i="137"/>
  <c r="N243" i="137"/>
  <c r="N242" i="137"/>
  <c r="N241" i="137"/>
  <c r="N240" i="137"/>
  <c r="N239" i="137"/>
  <c r="N238" i="137"/>
  <c r="N237" i="137"/>
  <c r="N236" i="137"/>
  <c r="N235" i="137"/>
  <c r="N234" i="137"/>
  <c r="N233" i="137"/>
  <c r="N232" i="137"/>
  <c r="N231" i="137"/>
  <c r="N230" i="137"/>
  <c r="N229" i="137"/>
  <c r="N228" i="137"/>
  <c r="N227" i="137"/>
  <c r="N226" i="137"/>
  <c r="N225" i="137"/>
  <c r="N224" i="137"/>
  <c r="N223" i="137"/>
  <c r="N222" i="137"/>
  <c r="N221" i="137"/>
  <c r="N220" i="137"/>
  <c r="N219" i="137"/>
  <c r="N218" i="137"/>
  <c r="N217" i="137"/>
  <c r="N216" i="137"/>
  <c r="N215" i="137"/>
  <c r="N214" i="137"/>
  <c r="N213" i="137"/>
  <c r="N212" i="137"/>
  <c r="N211" i="137"/>
  <c r="N210" i="137"/>
  <c r="N209" i="137"/>
  <c r="N208" i="137"/>
  <c r="N207" i="137"/>
  <c r="N206" i="137"/>
  <c r="N205" i="137"/>
  <c r="N204" i="137"/>
  <c r="N203" i="137"/>
  <c r="N202" i="137"/>
  <c r="N201" i="137"/>
  <c r="N200" i="137"/>
  <c r="N199" i="137"/>
  <c r="N198" i="137"/>
  <c r="N197" i="137"/>
  <c r="N196" i="137"/>
  <c r="N195" i="137"/>
  <c r="N194" i="137"/>
  <c r="N193" i="137"/>
  <c r="N192" i="137"/>
  <c r="N191" i="137"/>
  <c r="N190" i="137"/>
  <c r="N189" i="137"/>
  <c r="N188" i="137"/>
  <c r="N187" i="137"/>
  <c r="N186" i="137"/>
  <c r="N185" i="137"/>
  <c r="N184" i="137"/>
  <c r="N183" i="137"/>
  <c r="N182" i="137"/>
  <c r="N181" i="137"/>
  <c r="N180" i="137"/>
  <c r="N179" i="137"/>
  <c r="N178" i="137"/>
  <c r="N177" i="137"/>
  <c r="N176" i="137"/>
  <c r="N175" i="137"/>
  <c r="N174" i="137"/>
  <c r="N173" i="137"/>
  <c r="N172" i="137"/>
  <c r="N171" i="137"/>
  <c r="N170" i="137"/>
  <c r="N169" i="137"/>
  <c r="N168" i="137"/>
  <c r="N167" i="137"/>
  <c r="N166" i="137"/>
  <c r="N165" i="137"/>
  <c r="N164" i="137"/>
  <c r="N163" i="137"/>
  <c r="N162" i="137"/>
  <c r="N161" i="137"/>
  <c r="N160" i="137"/>
  <c r="N159" i="137"/>
  <c r="N158" i="137"/>
  <c r="N157" i="137"/>
  <c r="N156" i="137"/>
  <c r="N155" i="137"/>
  <c r="N154" i="137"/>
  <c r="N153" i="137"/>
  <c r="N152" i="137"/>
  <c r="N151" i="137"/>
  <c r="N150" i="137"/>
  <c r="N149" i="137"/>
  <c r="N148" i="137"/>
  <c r="N147" i="137"/>
  <c r="N146" i="137"/>
  <c r="N145" i="137"/>
  <c r="N144" i="137"/>
  <c r="N143" i="137"/>
  <c r="N142" i="137"/>
  <c r="N141" i="137"/>
  <c r="N140" i="137"/>
  <c r="N139" i="137"/>
  <c r="N138" i="137"/>
  <c r="N137" i="137"/>
  <c r="N136" i="137"/>
  <c r="N135" i="137"/>
  <c r="N134" i="137"/>
  <c r="N133" i="137"/>
  <c r="N132" i="137"/>
  <c r="N131" i="137"/>
  <c r="N130" i="137"/>
  <c r="N129" i="137"/>
  <c r="N128" i="137"/>
  <c r="N127" i="137"/>
  <c r="N126" i="137"/>
  <c r="N125" i="137"/>
  <c r="N124" i="137"/>
  <c r="N123" i="137"/>
  <c r="N122" i="137"/>
  <c r="N121" i="137"/>
  <c r="N120" i="137"/>
  <c r="N119" i="137"/>
  <c r="N118" i="137"/>
  <c r="N117" i="137"/>
  <c r="N116" i="137"/>
  <c r="N115" i="137"/>
  <c r="N114" i="137"/>
  <c r="N113" i="137"/>
  <c r="N112" i="137"/>
  <c r="N111" i="137"/>
  <c r="N110" i="137"/>
  <c r="N109" i="137"/>
  <c r="N108" i="137"/>
  <c r="N107" i="137"/>
  <c r="N106" i="137"/>
  <c r="N105" i="137"/>
  <c r="N104" i="137"/>
  <c r="N103" i="137"/>
  <c r="N102" i="137"/>
  <c r="N101" i="137"/>
  <c r="N100" i="137"/>
  <c r="N99" i="137"/>
  <c r="N98" i="137"/>
  <c r="N97" i="137"/>
  <c r="N96" i="137"/>
  <c r="N95" i="137"/>
  <c r="N94" i="137"/>
  <c r="N93" i="137"/>
  <c r="N92" i="137"/>
  <c r="N91" i="137"/>
  <c r="N90" i="137"/>
  <c r="N89" i="137"/>
  <c r="N88" i="137"/>
  <c r="N87" i="137"/>
  <c r="N86" i="137"/>
  <c r="N85" i="137"/>
  <c r="N84" i="137"/>
  <c r="N83" i="137"/>
  <c r="N82" i="137"/>
  <c r="N81" i="137"/>
  <c r="N80" i="137"/>
  <c r="N79" i="137"/>
  <c r="N78" i="137"/>
  <c r="N77" i="137"/>
  <c r="N76" i="137"/>
  <c r="N75" i="137"/>
  <c r="N74" i="137"/>
  <c r="N73" i="137"/>
  <c r="N72" i="137"/>
  <c r="N71" i="137"/>
  <c r="N70" i="137"/>
  <c r="N69" i="137"/>
  <c r="N68" i="137"/>
  <c r="N67" i="137"/>
  <c r="N66" i="137"/>
  <c r="N65" i="137"/>
  <c r="N64" i="137"/>
  <c r="N63" i="137"/>
  <c r="N62" i="137"/>
  <c r="N61" i="137"/>
  <c r="N60" i="137"/>
  <c r="N59" i="137"/>
  <c r="N58" i="137"/>
  <c r="N57" i="137"/>
  <c r="N56" i="137"/>
  <c r="N55" i="137"/>
  <c r="N54" i="137"/>
  <c r="N53" i="137"/>
  <c r="N52" i="137"/>
  <c r="N51" i="137"/>
  <c r="N50" i="137"/>
  <c r="N49" i="137"/>
  <c r="N48" i="137"/>
  <c r="N47" i="137"/>
  <c r="N46" i="137"/>
  <c r="N45" i="137"/>
  <c r="N44" i="137"/>
  <c r="N43" i="137"/>
  <c r="N42" i="137"/>
  <c r="N41" i="137"/>
  <c r="N40" i="137"/>
  <c r="N39" i="137"/>
  <c r="N38" i="137"/>
  <c r="N37" i="137"/>
  <c r="N36" i="137"/>
  <c r="N35" i="137"/>
  <c r="N34" i="137"/>
  <c r="N33" i="137"/>
  <c r="N32" i="137"/>
  <c r="N31" i="137"/>
  <c r="N30" i="137"/>
  <c r="N29" i="137"/>
  <c r="N28" i="137"/>
  <c r="N27" i="137"/>
  <c r="N26" i="137"/>
  <c r="N25" i="137"/>
  <c r="N24" i="137"/>
  <c r="N23" i="137"/>
  <c r="N22" i="137"/>
  <c r="N21" i="137"/>
  <c r="N20" i="137"/>
  <c r="N19" i="137"/>
  <c r="N18" i="137"/>
  <c r="N17" i="137"/>
  <c r="N16" i="137"/>
  <c r="N15" i="137"/>
  <c r="N14" i="137"/>
  <c r="N13" i="137"/>
  <c r="N12" i="137"/>
  <c r="N11" i="137"/>
  <c r="N10" i="137"/>
  <c r="N9" i="137"/>
  <c r="N8" i="137"/>
  <c r="N7" i="137"/>
  <c r="N6" i="137"/>
  <c r="N5" i="137"/>
  <c r="N4" i="137"/>
  <c r="N345" i="138"/>
  <c r="N344" i="138"/>
  <c r="N343" i="138"/>
  <c r="N342" i="138"/>
  <c r="N341" i="138"/>
  <c r="N340" i="138"/>
  <c r="N339" i="138"/>
  <c r="N338" i="138"/>
  <c r="N337" i="138"/>
  <c r="N336" i="138"/>
  <c r="N335" i="138"/>
  <c r="N334" i="138"/>
  <c r="N333" i="138"/>
  <c r="N332" i="138"/>
  <c r="N331" i="138"/>
  <c r="N330" i="138"/>
  <c r="N329" i="138"/>
  <c r="N328" i="138"/>
  <c r="N327" i="138"/>
  <c r="N326" i="138"/>
  <c r="N325" i="138"/>
  <c r="N324" i="138"/>
  <c r="N323" i="138"/>
  <c r="N322" i="138"/>
  <c r="N321" i="138"/>
  <c r="N320" i="138"/>
  <c r="N319" i="138"/>
  <c r="N318" i="138"/>
  <c r="N317" i="138"/>
  <c r="N316" i="138"/>
  <c r="N315" i="138"/>
  <c r="N314" i="138"/>
  <c r="N313" i="138"/>
  <c r="N312" i="138"/>
  <c r="N311" i="138"/>
  <c r="N310" i="138"/>
  <c r="N309" i="138"/>
  <c r="N308" i="138"/>
  <c r="N307" i="138"/>
  <c r="N306" i="138"/>
  <c r="N305" i="138"/>
  <c r="N304" i="138"/>
  <c r="N303" i="138"/>
  <c r="N302" i="138"/>
  <c r="N301" i="138"/>
  <c r="N300" i="138"/>
  <c r="N299" i="138"/>
  <c r="N298" i="138"/>
  <c r="N297" i="138"/>
  <c r="N296" i="138"/>
  <c r="N295" i="138"/>
  <c r="N294" i="138"/>
  <c r="N293" i="138"/>
  <c r="N292" i="138"/>
  <c r="N291" i="138"/>
  <c r="N290" i="138"/>
  <c r="N289" i="138"/>
  <c r="N288" i="138"/>
  <c r="N287" i="138"/>
  <c r="N286" i="138"/>
  <c r="N285" i="138"/>
  <c r="N284" i="138"/>
  <c r="N283" i="138"/>
  <c r="N282" i="138"/>
  <c r="N281" i="138"/>
  <c r="N280" i="138"/>
  <c r="N279" i="138"/>
  <c r="N278" i="138"/>
  <c r="N277" i="138"/>
  <c r="N276" i="138"/>
  <c r="N275" i="138"/>
  <c r="N274" i="138"/>
  <c r="N273" i="138"/>
  <c r="N272" i="138"/>
  <c r="N271" i="138"/>
  <c r="N270" i="138"/>
  <c r="N269" i="138"/>
  <c r="N268" i="138"/>
  <c r="N267" i="138"/>
  <c r="N266" i="138"/>
  <c r="N265" i="138"/>
  <c r="N264" i="138"/>
  <c r="N263" i="138"/>
  <c r="N262" i="138"/>
  <c r="N261" i="138"/>
  <c r="N260" i="138"/>
  <c r="N259" i="138"/>
  <c r="N258" i="138"/>
  <c r="N257" i="138"/>
  <c r="N256" i="138"/>
  <c r="N255" i="138"/>
  <c r="N254" i="138"/>
  <c r="N253" i="138"/>
  <c r="N252" i="138"/>
  <c r="N251" i="138"/>
  <c r="N250" i="138"/>
  <c r="N249" i="138"/>
  <c r="N248" i="138"/>
  <c r="N247" i="138"/>
  <c r="N246" i="138"/>
  <c r="N245" i="138"/>
  <c r="N244" i="138"/>
  <c r="N243" i="138"/>
  <c r="N242" i="138"/>
  <c r="N241" i="138"/>
  <c r="N240" i="138"/>
  <c r="N239" i="138"/>
  <c r="N238" i="138"/>
  <c r="N237" i="138"/>
  <c r="N236" i="138"/>
  <c r="N235" i="138"/>
  <c r="N234" i="138"/>
  <c r="N233" i="138"/>
  <c r="N232" i="138"/>
  <c r="N231" i="138"/>
  <c r="N230" i="138"/>
  <c r="N229" i="138"/>
  <c r="N228" i="138"/>
  <c r="N227" i="138"/>
  <c r="N226" i="138"/>
  <c r="N225" i="138"/>
  <c r="N224" i="138"/>
  <c r="N223" i="138"/>
  <c r="N222" i="138"/>
  <c r="N221" i="138"/>
  <c r="N220" i="138"/>
  <c r="N219" i="138"/>
  <c r="N218" i="138"/>
  <c r="N217" i="138"/>
  <c r="N216" i="138"/>
  <c r="N215" i="138"/>
  <c r="N214" i="138"/>
  <c r="N213" i="138"/>
  <c r="N212" i="138"/>
  <c r="N211" i="138"/>
  <c r="N210" i="138"/>
  <c r="N209" i="138"/>
  <c r="N208" i="138"/>
  <c r="N207" i="138"/>
  <c r="N206" i="138"/>
  <c r="N205" i="138"/>
  <c r="N204" i="138"/>
  <c r="N203" i="138"/>
  <c r="N202" i="138"/>
  <c r="N201" i="138"/>
  <c r="N200" i="138"/>
  <c r="N199" i="138"/>
  <c r="N198" i="138"/>
  <c r="N197" i="138"/>
  <c r="N196" i="138"/>
  <c r="N195" i="138"/>
  <c r="N194" i="138"/>
  <c r="N193" i="138"/>
  <c r="N192" i="138"/>
  <c r="N191" i="138"/>
  <c r="N190" i="138"/>
  <c r="N189" i="138"/>
  <c r="N188" i="138"/>
  <c r="N187" i="138"/>
  <c r="N186" i="138"/>
  <c r="N185" i="138"/>
  <c r="N184" i="138"/>
  <c r="N183" i="138"/>
  <c r="N182" i="138"/>
  <c r="N181" i="138"/>
  <c r="N180" i="138"/>
  <c r="N179" i="138"/>
  <c r="N178" i="138"/>
  <c r="N177" i="138"/>
  <c r="N176" i="138"/>
  <c r="N175" i="138"/>
  <c r="N174" i="138"/>
  <c r="N173" i="138"/>
  <c r="N172" i="138"/>
  <c r="N171" i="138"/>
  <c r="N170" i="138"/>
  <c r="N169" i="138"/>
  <c r="N168" i="138"/>
  <c r="N167" i="138"/>
  <c r="N166" i="138"/>
  <c r="N165" i="138"/>
  <c r="N164" i="138"/>
  <c r="N163" i="138"/>
  <c r="N162" i="138"/>
  <c r="N161" i="138"/>
  <c r="N160" i="138"/>
  <c r="N159" i="138"/>
  <c r="N158" i="138"/>
  <c r="N157" i="138"/>
  <c r="N156" i="138"/>
  <c r="N155" i="138"/>
  <c r="N154" i="138"/>
  <c r="N153" i="138"/>
  <c r="N152" i="138"/>
  <c r="N151" i="138"/>
  <c r="N150" i="138"/>
  <c r="N149" i="138"/>
  <c r="N148" i="138"/>
  <c r="N147" i="138"/>
  <c r="N146" i="138"/>
  <c r="N145" i="138"/>
  <c r="N144" i="138"/>
  <c r="N143" i="138"/>
  <c r="N142" i="138"/>
  <c r="N141" i="138"/>
  <c r="N140" i="138"/>
  <c r="N139" i="138"/>
  <c r="N138" i="138"/>
  <c r="N137" i="138"/>
  <c r="N136" i="138"/>
  <c r="N135" i="138"/>
  <c r="N134" i="138"/>
  <c r="N133" i="138"/>
  <c r="N132" i="138"/>
  <c r="N131" i="138"/>
  <c r="N130" i="138"/>
  <c r="N129" i="138"/>
  <c r="N128" i="138"/>
  <c r="N127" i="138"/>
  <c r="N126" i="138"/>
  <c r="N125" i="138"/>
  <c r="N124" i="138"/>
  <c r="N123" i="138"/>
  <c r="N122" i="138"/>
  <c r="N121" i="138"/>
  <c r="N120" i="138"/>
  <c r="N119" i="138"/>
  <c r="N118" i="138"/>
  <c r="N117" i="138"/>
  <c r="N116" i="138"/>
  <c r="N115" i="138"/>
  <c r="N114" i="138"/>
  <c r="N113" i="138"/>
  <c r="N112" i="138"/>
  <c r="N111" i="138"/>
  <c r="N110" i="138"/>
  <c r="N109" i="138"/>
  <c r="N108" i="138"/>
  <c r="N107" i="138"/>
  <c r="N106" i="138"/>
  <c r="N105" i="138"/>
  <c r="N104" i="138"/>
  <c r="N103" i="138"/>
  <c r="N102" i="138"/>
  <c r="N101" i="138"/>
  <c r="N100" i="138"/>
  <c r="N99" i="138"/>
  <c r="N98" i="138"/>
  <c r="N97" i="138"/>
  <c r="N96" i="138"/>
  <c r="N95" i="138"/>
  <c r="N94" i="138"/>
  <c r="N93" i="138"/>
  <c r="N92" i="138"/>
  <c r="N91" i="138"/>
  <c r="N90" i="138"/>
  <c r="N89" i="138"/>
  <c r="N88" i="138"/>
  <c r="N87" i="138"/>
  <c r="N86" i="138"/>
  <c r="N85" i="138"/>
  <c r="N84" i="138"/>
  <c r="N83" i="138"/>
  <c r="N82" i="138"/>
  <c r="N81" i="138"/>
  <c r="N80" i="138"/>
  <c r="N79" i="138"/>
  <c r="N78" i="138"/>
  <c r="N77" i="138"/>
  <c r="N76" i="138"/>
  <c r="N75" i="138"/>
  <c r="N74" i="138"/>
  <c r="N73" i="138"/>
  <c r="N72" i="138"/>
  <c r="N71" i="138"/>
  <c r="N70" i="138"/>
  <c r="N69" i="138"/>
  <c r="N68" i="138"/>
  <c r="N67" i="138"/>
  <c r="N66" i="138"/>
  <c r="N65" i="138"/>
  <c r="N64" i="138"/>
  <c r="N63" i="138"/>
  <c r="N62" i="138"/>
  <c r="N61" i="138"/>
  <c r="N60" i="138"/>
  <c r="N59" i="138"/>
  <c r="N58" i="138"/>
  <c r="N57" i="138"/>
  <c r="N56" i="138"/>
  <c r="N55" i="138"/>
  <c r="N54" i="138"/>
  <c r="N53" i="138"/>
  <c r="N52" i="138"/>
  <c r="N51" i="138"/>
  <c r="N50" i="138"/>
  <c r="N49" i="138"/>
  <c r="N48" i="138"/>
  <c r="N47" i="138"/>
  <c r="N46" i="138"/>
  <c r="N45" i="138"/>
  <c r="N44" i="138"/>
  <c r="N43" i="138"/>
  <c r="N42" i="138"/>
  <c r="N41" i="138"/>
  <c r="N40" i="138"/>
  <c r="N39" i="138"/>
  <c r="N38" i="138"/>
  <c r="N37" i="138"/>
  <c r="N36" i="138"/>
  <c r="N35" i="138"/>
  <c r="N34" i="138"/>
  <c r="N33" i="138"/>
  <c r="N32" i="138"/>
  <c r="N31" i="138"/>
  <c r="N30" i="138"/>
  <c r="N29" i="138"/>
  <c r="N28" i="138"/>
  <c r="N27" i="138"/>
  <c r="N26" i="138"/>
  <c r="N25" i="138"/>
  <c r="N24" i="138"/>
  <c r="N23" i="138"/>
  <c r="N22" i="138"/>
  <c r="N21" i="138"/>
  <c r="N20" i="138"/>
  <c r="N19" i="138"/>
  <c r="N18" i="138"/>
  <c r="N17" i="138"/>
  <c r="N16" i="138"/>
  <c r="N15" i="138"/>
  <c r="N14" i="138"/>
  <c r="N13" i="138"/>
  <c r="N12" i="138"/>
  <c r="N11" i="138"/>
  <c r="N10" i="138"/>
  <c r="N9" i="138"/>
  <c r="N8" i="138"/>
  <c r="N7" i="138"/>
  <c r="N6" i="138"/>
  <c r="N5" i="138"/>
  <c r="N4" i="138"/>
  <c r="F173" i="138"/>
  <c r="E173" i="138"/>
  <c r="C173" i="138"/>
  <c r="B173" i="138"/>
  <c r="F160" i="138"/>
  <c r="E160" i="138"/>
  <c r="C160" i="138"/>
  <c r="B160" i="138"/>
  <c r="F159" i="138"/>
  <c r="E159" i="138"/>
  <c r="C159" i="138"/>
  <c r="B159" i="138"/>
  <c r="B31" i="58"/>
  <c r="V1640" i="133" l="1"/>
  <c r="W1640" i="133" s="1"/>
  <c r="AB1640" i="133" s="1"/>
  <c r="AE1640" i="133" s="1"/>
  <c r="V1638" i="133"/>
  <c r="W1638" i="133" s="1"/>
  <c r="V1649" i="133"/>
  <c r="W1649" i="133" s="1"/>
  <c r="V1250" i="133"/>
  <c r="X1250" i="133" s="1"/>
  <c r="V1679" i="133"/>
  <c r="W1679" i="133" s="1"/>
  <c r="AB1679" i="133" s="1"/>
  <c r="AE1679" i="133" s="1"/>
  <c r="V50" i="133"/>
  <c r="Y50" i="133" s="1"/>
  <c r="V1681" i="133"/>
  <c r="Y1681" i="133" s="1"/>
  <c r="V1654" i="133"/>
  <c r="W1654" i="133" s="1"/>
  <c r="AB1654" i="133" s="1"/>
  <c r="AE1654" i="133" s="1"/>
  <c r="V1646" i="133"/>
  <c r="Y1646" i="133" s="1"/>
  <c r="V1669" i="133"/>
  <c r="Y1669" i="133" s="1"/>
  <c r="V1642" i="133"/>
  <c r="X1642" i="133" s="1"/>
  <c r="V1701" i="133"/>
  <c r="W1701" i="133" s="1"/>
  <c r="V1690" i="133"/>
  <c r="W1690" i="133" s="1"/>
  <c r="V1719" i="133"/>
  <c r="X1719" i="133" s="1"/>
  <c r="V1689" i="133"/>
  <c r="X1689" i="133" s="1"/>
  <c r="V1686" i="133"/>
  <c r="X1686" i="133" s="1"/>
  <c r="V1674" i="133"/>
  <c r="X1674" i="133" s="1"/>
  <c r="V1705" i="133"/>
  <c r="X1705" i="133" s="1"/>
  <c r="V1680" i="133"/>
  <c r="W1680" i="133" s="1"/>
  <c r="AB1680" i="133" s="1"/>
  <c r="AE1680" i="133" s="1"/>
  <c r="V1658" i="133"/>
  <c r="X1658" i="133" s="1"/>
  <c r="V1662" i="133"/>
  <c r="Y1662" i="133" s="1"/>
  <c r="V598" i="133"/>
  <c r="Y598" i="133" s="1"/>
  <c r="V1698" i="133"/>
  <c r="X1698" i="133" s="1"/>
  <c r="V1666" i="133"/>
  <c r="W1666" i="133" s="1"/>
  <c r="AB1666" i="133" s="1"/>
  <c r="AE1666" i="133" s="1"/>
  <c r="V1688" i="133"/>
  <c r="W1688" i="133" s="1"/>
  <c r="V1661" i="133"/>
  <c r="Y1661" i="133" s="1"/>
  <c r="V1650" i="133"/>
  <c r="W1650" i="133" s="1"/>
  <c r="AB1650" i="133" s="1"/>
  <c r="AE1650" i="133" s="1"/>
  <c r="V1713" i="133"/>
  <c r="W1713" i="133" s="1"/>
  <c r="AB1713" i="133" s="1"/>
  <c r="AE1713" i="133" s="1"/>
  <c r="V1702" i="133"/>
  <c r="Y1702" i="133" s="1"/>
  <c r="V1678" i="133"/>
  <c r="X1678" i="133" s="1"/>
  <c r="V1648" i="133"/>
  <c r="W1648" i="133" s="1"/>
  <c r="AB1648" i="133" s="1"/>
  <c r="AE1648" i="133" s="1"/>
  <c r="V1645" i="133"/>
  <c r="Y1645" i="133" s="1"/>
  <c r="V312" i="133"/>
  <c r="Y312" i="133" s="1"/>
  <c r="V1672" i="133"/>
  <c r="W1672" i="133" s="1"/>
  <c r="AB1672" i="133" s="1"/>
  <c r="AE1672" i="133" s="1"/>
  <c r="V1706" i="133"/>
  <c r="X1706" i="133" s="1"/>
  <c r="V301" i="133"/>
  <c r="X301" i="133" s="1"/>
  <c r="V1296" i="133"/>
  <c r="W1296" i="133" s="1"/>
  <c r="V1711" i="133"/>
  <c r="W1711" i="133" s="1"/>
  <c r="V1665" i="133"/>
  <c r="X1665" i="133" s="1"/>
  <c r="V1653" i="133"/>
  <c r="Y1653" i="133" s="1"/>
  <c r="V1082" i="133"/>
  <c r="W1082" i="133" s="1"/>
  <c r="V1694" i="133"/>
  <c r="Y1694" i="133" s="1"/>
  <c r="V1709" i="133"/>
  <c r="V1718" i="133"/>
  <c r="Y1718" i="133" s="1"/>
  <c r="V1657" i="133"/>
  <c r="Y1657" i="133" s="1"/>
  <c r="V1687" i="133"/>
  <c r="W1687" i="133" s="1"/>
  <c r="AB1687" i="133" s="1"/>
  <c r="AE1687" i="133" s="1"/>
  <c r="V1677" i="133"/>
  <c r="X1677" i="133" s="1"/>
  <c r="V1673" i="133"/>
  <c r="Y1673" i="133" s="1"/>
  <c r="V1671" i="133"/>
  <c r="W1671" i="133" s="1"/>
  <c r="AB1671" i="133" s="1"/>
  <c r="AE1671" i="133" s="1"/>
  <c r="V1704" i="133"/>
  <c r="W1704" i="133" s="1"/>
  <c r="V1715" i="133"/>
  <c r="X1715" i="133" s="1"/>
  <c r="V1682" i="133"/>
  <c r="W1682" i="133" s="1"/>
  <c r="AB1682" i="133" s="1"/>
  <c r="AE1682" i="133" s="1"/>
  <c r="V1716" i="133"/>
  <c r="V1685" i="133"/>
  <c r="W1685" i="133" s="1"/>
  <c r="V1696" i="133"/>
  <c r="W1696" i="133" s="1"/>
  <c r="AB1696" i="133" s="1"/>
  <c r="AE1696" i="133" s="1"/>
  <c r="V1714" i="133"/>
  <c r="W1714" i="133" s="1"/>
  <c r="V1710" i="133"/>
  <c r="Y1710" i="133" s="1"/>
  <c r="V1639" i="133"/>
  <c r="W1639" i="133" s="1"/>
  <c r="V1647" i="133"/>
  <c r="W1647" i="133" s="1"/>
  <c r="AB1647" i="133" s="1"/>
  <c r="AE1647" i="133" s="1"/>
  <c r="V1656" i="133"/>
  <c r="W1656" i="133" s="1"/>
  <c r="AB1656" i="133" s="1"/>
  <c r="AE1656" i="133" s="1"/>
  <c r="V1695" i="133"/>
  <c r="W1695" i="133" s="1"/>
  <c r="AB1695" i="133" s="1"/>
  <c r="AE1695" i="133" s="1"/>
  <c r="V1700" i="133"/>
  <c r="W1700" i="133" s="1"/>
  <c r="V1670" i="133"/>
  <c r="W1670" i="133" s="1"/>
  <c r="V1697" i="133"/>
  <c r="V1699" i="133"/>
  <c r="AC1659" i="133"/>
  <c r="V1659" i="133"/>
  <c r="V1641" i="133"/>
  <c r="AC1667" i="133"/>
  <c r="V1667" i="133"/>
  <c r="V1691" i="133"/>
  <c r="V1644" i="133"/>
  <c r="AC1644" i="133"/>
  <c r="V1708" i="133"/>
  <c r="V1664" i="133"/>
  <c r="V1663" i="133"/>
  <c r="V1655" i="133"/>
  <c r="V1660" i="133"/>
  <c r="AC1660" i="133"/>
  <c r="V1712" i="133"/>
  <c r="V1684" i="133"/>
  <c r="AC1684" i="133"/>
  <c r="V1652" i="133"/>
  <c r="AC1652" i="133"/>
  <c r="AC1699" i="133"/>
  <c r="V1693" i="133"/>
  <c r="AC1683" i="133"/>
  <c r="V1683" i="133"/>
  <c r="V1676" i="133"/>
  <c r="AC1676" i="133"/>
  <c r="V1717" i="133"/>
  <c r="V1707" i="133"/>
  <c r="V1703" i="133"/>
  <c r="V1692" i="133"/>
  <c r="AC1691" i="133"/>
  <c r="AC1675" i="133"/>
  <c r="V1675" i="133"/>
  <c r="V1668" i="133"/>
  <c r="AC1668" i="133"/>
  <c r="V1651" i="133"/>
  <c r="V1643" i="133"/>
  <c r="V180" i="133"/>
  <c r="W180" i="133" s="1"/>
  <c r="V665" i="133"/>
  <c r="Y665" i="133" s="1"/>
  <c r="V881" i="133"/>
  <c r="X881" i="133" s="1"/>
  <c r="V473" i="133"/>
  <c r="Y473" i="133" s="1"/>
  <c r="V1114" i="133"/>
  <c r="W1114" i="133" s="1"/>
  <c r="V844" i="133"/>
  <c r="X844" i="133" s="1"/>
  <c r="V726" i="133"/>
  <c r="Y726" i="133" s="1"/>
  <c r="V1233" i="133"/>
  <c r="X1233" i="133" s="1"/>
  <c r="V1316" i="133"/>
  <c r="W1316" i="133" s="1"/>
  <c r="V1235" i="133"/>
  <c r="W1235" i="133" s="1"/>
  <c r="V482" i="133"/>
  <c r="Y482" i="133" s="1"/>
  <c r="V1278" i="133"/>
  <c r="Y1278" i="133" s="1"/>
  <c r="V152" i="133"/>
  <c r="X152" i="133" s="1"/>
  <c r="V324" i="133"/>
  <c r="X324" i="133" s="1"/>
  <c r="V645" i="133"/>
  <c r="X645" i="133" s="1"/>
  <c r="V653" i="133"/>
  <c r="X653" i="133" s="1"/>
  <c r="V1230" i="133"/>
  <c r="X1230" i="133" s="1"/>
  <c r="V1229" i="133"/>
  <c r="X1229" i="133" s="1"/>
  <c r="V1058" i="133"/>
  <c r="Y1058" i="133" s="1"/>
  <c r="V1189" i="133"/>
  <c r="Y1189" i="133" s="1"/>
  <c r="V1267" i="133"/>
  <c r="W1267" i="133" s="1"/>
  <c r="V121" i="133"/>
  <c r="Y121" i="133" s="1"/>
  <c r="V1343" i="133"/>
  <c r="Y1343" i="133" s="1"/>
  <c r="V369" i="133"/>
  <c r="Y369" i="133" s="1"/>
  <c r="V1018" i="133"/>
  <c r="Y1018" i="133" s="1"/>
  <c r="V1126" i="133"/>
  <c r="Y1126" i="133" s="1"/>
  <c r="V1242" i="133"/>
  <c r="W1242" i="133" s="1"/>
  <c r="V1255" i="133"/>
  <c r="W1255" i="133" s="1"/>
  <c r="V97" i="133"/>
  <c r="W97" i="133" s="1"/>
  <c r="V1363" i="133"/>
  <c r="X1363" i="133" s="1"/>
  <c r="V1225" i="133"/>
  <c r="Y1225" i="133" s="1"/>
  <c r="V1226" i="133"/>
  <c r="W1226" i="133" s="1"/>
  <c r="V1228" i="133"/>
  <c r="X1228" i="133" s="1"/>
  <c r="V1262" i="133"/>
  <c r="W1262" i="133" s="1"/>
  <c r="V381" i="133"/>
  <c r="Y381" i="133" s="1"/>
  <c r="V546" i="133"/>
  <c r="W546" i="133" s="1"/>
  <c r="V1298" i="133"/>
  <c r="Y1298" i="133" s="1"/>
  <c r="V1306" i="133"/>
  <c r="W1306" i="133" s="1"/>
  <c r="V1258" i="133"/>
  <c r="Y1258" i="133" s="1"/>
  <c r="V1394" i="133"/>
  <c r="W1394" i="133" s="1"/>
  <c r="V189" i="133"/>
  <c r="S248" i="133"/>
  <c r="V248" i="133" s="1"/>
  <c r="X248" i="133" s="1"/>
  <c r="V416" i="133"/>
  <c r="W416" i="133" s="1"/>
  <c r="S559" i="133"/>
  <c r="V559" i="133" s="1"/>
  <c r="V10" i="133"/>
  <c r="S42" i="133"/>
  <c r="V42" i="133" s="1"/>
  <c r="X42" i="133" s="1"/>
  <c r="S76" i="133"/>
  <c r="V76" i="133" s="1"/>
  <c r="Y76" i="133" s="1"/>
  <c r="S108" i="133"/>
  <c r="V108" i="133" s="1"/>
  <c r="V187" i="133"/>
  <c r="X187" i="133" s="1"/>
  <c r="V238" i="133"/>
  <c r="Y238" i="133" s="1"/>
  <c r="S338" i="133"/>
  <c r="V338" i="133" s="1"/>
  <c r="Y338" i="133" s="1"/>
  <c r="V365" i="133"/>
  <c r="S376" i="133"/>
  <c r="V376" i="133" s="1"/>
  <c r="S504" i="133"/>
  <c r="V504" i="133" s="1"/>
  <c r="X504" i="133" s="1"/>
  <c r="V510" i="133"/>
  <c r="X510" i="133" s="1"/>
  <c r="V595" i="133"/>
  <c r="V649" i="133"/>
  <c r="S696" i="133"/>
  <c r="V696" i="133" s="1"/>
  <c r="Y696" i="133" s="1"/>
  <c r="V704" i="133"/>
  <c r="Y704" i="133" s="1"/>
  <c r="V889" i="133"/>
  <c r="V897" i="133"/>
  <c r="S1123" i="133"/>
  <c r="V1123" i="133" s="1"/>
  <c r="X1123" i="133" s="1"/>
  <c r="S1348" i="133"/>
  <c r="V1348" i="133" s="1"/>
  <c r="W1348" i="133" s="1"/>
  <c r="S1340" i="133"/>
  <c r="V1340" i="133" s="1"/>
  <c r="Y1340" i="133" s="1"/>
  <c r="V1300" i="133"/>
  <c r="Y1300" i="133" s="1"/>
  <c r="S1292" i="133"/>
  <c r="V1292" i="133" s="1"/>
  <c r="S1276" i="133"/>
  <c r="V1276" i="133" s="1"/>
  <c r="V1268" i="133"/>
  <c r="X1268" i="133" s="1"/>
  <c r="S1220" i="133"/>
  <c r="V1220" i="133" s="1"/>
  <c r="X1220" i="133" s="1"/>
  <c r="S1196" i="133"/>
  <c r="V1196" i="133" s="1"/>
  <c r="Y1196" i="133" s="1"/>
  <c r="S1130" i="133"/>
  <c r="V1130" i="133" s="1"/>
  <c r="W1130" i="133" s="1"/>
  <c r="V970" i="133"/>
  <c r="Y970" i="133" s="1"/>
  <c r="S49" i="133"/>
  <c r="V49" i="133" s="1"/>
  <c r="X49" i="133" s="1"/>
  <c r="S52" i="133"/>
  <c r="V52" i="133" s="1"/>
  <c r="V162" i="133"/>
  <c r="Y162" i="133" s="1"/>
  <c r="S216" i="133"/>
  <c r="V216" i="133" s="1"/>
  <c r="W216" i="133" s="1"/>
  <c r="V235" i="133"/>
  <c r="S283" i="133"/>
  <c r="V283" i="133" s="1"/>
  <c r="X283" i="133" s="1"/>
  <c r="S291" i="133"/>
  <c r="V291" i="133" s="1"/>
  <c r="X291" i="133" s="1"/>
  <c r="V310" i="133"/>
  <c r="X310" i="133" s="1"/>
  <c r="S373" i="133"/>
  <c r="V373" i="133" s="1"/>
  <c r="S411" i="133"/>
  <c r="V411" i="133" s="1"/>
  <c r="V529" i="133"/>
  <c r="Y529" i="133" s="1"/>
  <c r="S562" i="133"/>
  <c r="V562" i="133" s="1"/>
  <c r="X562" i="133" s="1"/>
  <c r="V693" i="133"/>
  <c r="Y693" i="133" s="1"/>
  <c r="V712" i="133"/>
  <c r="S739" i="133"/>
  <c r="V739" i="133" s="1"/>
  <c r="W739" i="133" s="1"/>
  <c r="S807" i="133"/>
  <c r="V807" i="133" s="1"/>
  <c r="Y807" i="133" s="1"/>
  <c r="S823" i="133"/>
  <c r="V823" i="133" s="1"/>
  <c r="Y823" i="133" s="1"/>
  <c r="V848" i="133"/>
  <c r="Y848" i="133" s="1"/>
  <c r="V1047" i="133"/>
  <c r="Y1047" i="133" s="1"/>
  <c r="V1055" i="133"/>
  <c r="W1055" i="133" s="1"/>
  <c r="S1085" i="133"/>
  <c r="V1085" i="133" s="1"/>
  <c r="X1085" i="133" s="1"/>
  <c r="V1395" i="133"/>
  <c r="X1395" i="133" s="1"/>
  <c r="V1387" i="133"/>
  <c r="W1387" i="133" s="1"/>
  <c r="V1379" i="133"/>
  <c r="Y1379" i="133" s="1"/>
  <c r="V1371" i="133"/>
  <c r="Y1371" i="133" s="1"/>
  <c r="S1339" i="133"/>
  <c r="V1339" i="133" s="1"/>
  <c r="V1307" i="133"/>
  <c r="Y1307" i="133" s="1"/>
  <c r="V1299" i="133"/>
  <c r="S1291" i="133"/>
  <c r="V1291" i="133" s="1"/>
  <c r="X1291" i="133" s="1"/>
  <c r="V1283" i="133"/>
  <c r="Y1283" i="133" s="1"/>
  <c r="V1259" i="133"/>
  <c r="Y1259" i="133" s="1"/>
  <c r="S1251" i="133"/>
  <c r="V1251" i="133" s="1"/>
  <c r="X1251" i="133" s="1"/>
  <c r="S1243" i="133"/>
  <c r="V1243" i="133" s="1"/>
  <c r="W1243" i="133" s="1"/>
  <c r="S1219" i="133"/>
  <c r="V1219" i="133" s="1"/>
  <c r="W1219" i="133" s="1"/>
  <c r="AB1219" i="133" s="1"/>
  <c r="AE1219" i="133" s="1"/>
  <c r="V1195" i="133"/>
  <c r="Y1195" i="133" s="1"/>
  <c r="S1129" i="133"/>
  <c r="V1129" i="133" s="1"/>
  <c r="X1129" i="133" s="1"/>
  <c r="S1097" i="133"/>
  <c r="V1097" i="133" s="1"/>
  <c r="Y1097" i="133" s="1"/>
  <c r="S1065" i="133"/>
  <c r="V1065" i="133" s="1"/>
  <c r="Y1065" i="133" s="1"/>
  <c r="S1001" i="133"/>
  <c r="V1001" i="133" s="1"/>
  <c r="Y1001" i="133" s="1"/>
  <c r="V810" i="133"/>
  <c r="S746" i="133"/>
  <c r="V746" i="133" s="1"/>
  <c r="Y746" i="133" s="1"/>
  <c r="S75" i="133"/>
  <c r="V75" i="133" s="1"/>
  <c r="X75" i="133" s="1"/>
  <c r="S118" i="133"/>
  <c r="V118" i="133" s="1"/>
  <c r="Y118" i="133" s="1"/>
  <c r="V492" i="133"/>
  <c r="V725" i="133"/>
  <c r="Y725" i="133" s="1"/>
  <c r="V736" i="133"/>
  <c r="X736" i="133" s="1"/>
  <c r="V853" i="133"/>
  <c r="W853" i="133" s="1"/>
  <c r="S891" i="133"/>
  <c r="V891" i="133" s="1"/>
  <c r="W891" i="133" s="1"/>
  <c r="S907" i="133"/>
  <c r="V907" i="133" s="1"/>
  <c r="Y907" i="133" s="1"/>
  <c r="S923" i="133"/>
  <c r="V923" i="133" s="1"/>
  <c r="X923" i="133" s="1"/>
  <c r="S1020" i="133"/>
  <c r="V1020" i="133" s="1"/>
  <c r="Y1020" i="133" s="1"/>
  <c r="S1125" i="133"/>
  <c r="V1125" i="133" s="1"/>
  <c r="V1160" i="133"/>
  <c r="W1160" i="133" s="1"/>
  <c r="S1168" i="133"/>
  <c r="V1168" i="133" s="1"/>
  <c r="Y1168" i="133" s="1"/>
  <c r="S1179" i="133"/>
  <c r="V1179" i="133" s="1"/>
  <c r="Y1179" i="133" s="1"/>
  <c r="V1282" i="133"/>
  <c r="Y1282" i="133" s="1"/>
  <c r="S1090" i="133"/>
  <c r="V1090" i="133" s="1"/>
  <c r="Y1090" i="133" s="1"/>
  <c r="S441" i="133"/>
  <c r="V441" i="133" s="1"/>
  <c r="X441" i="133" s="1"/>
  <c r="S32" i="133"/>
  <c r="V32" i="133" s="1"/>
  <c r="S489" i="133"/>
  <c r="V489" i="133" s="1"/>
  <c r="X489" i="133" s="1"/>
  <c r="S515" i="133"/>
  <c r="V515" i="133" s="1"/>
  <c r="X515" i="133" s="1"/>
  <c r="V616" i="133"/>
  <c r="S804" i="133"/>
  <c r="V804" i="133" s="1"/>
  <c r="S99" i="133"/>
  <c r="V99" i="133" s="1"/>
  <c r="X99" i="133" s="1"/>
  <c r="V107" i="133"/>
  <c r="X107" i="133" s="1"/>
  <c r="V156" i="133"/>
  <c r="S202" i="133"/>
  <c r="V202" i="133" s="1"/>
  <c r="S229" i="133"/>
  <c r="V229" i="133" s="1"/>
  <c r="Y229" i="133" s="1"/>
  <c r="S261" i="133"/>
  <c r="V261" i="133" s="1"/>
  <c r="W261" i="133" s="1"/>
  <c r="V277" i="133"/>
  <c r="S304" i="133"/>
  <c r="V304" i="133" s="1"/>
  <c r="S364" i="133"/>
  <c r="V364" i="133" s="1"/>
  <c r="W364" i="133" s="1"/>
  <c r="S375" i="133"/>
  <c r="V375" i="133" s="1"/>
  <c r="X375" i="133" s="1"/>
  <c r="V389" i="133"/>
  <c r="S413" i="133"/>
  <c r="V413" i="133" s="1"/>
  <c r="V421" i="133"/>
  <c r="Y421" i="133" s="1"/>
  <c r="S472" i="133"/>
  <c r="V472" i="133" s="1"/>
  <c r="X472" i="133" s="1"/>
  <c r="V486" i="133"/>
  <c r="V509" i="133"/>
  <c r="V545" i="133"/>
  <c r="S613" i="133"/>
  <c r="V613" i="133" s="1"/>
  <c r="Y613" i="133" s="1"/>
  <c r="V621" i="133"/>
  <c r="S749" i="133"/>
  <c r="V749" i="133" s="1"/>
  <c r="S768" i="133"/>
  <c r="V768" i="133" s="1"/>
  <c r="S787" i="133"/>
  <c r="V787" i="133" s="1"/>
  <c r="Y787" i="133" s="1"/>
  <c r="V809" i="133"/>
  <c r="V877" i="133"/>
  <c r="V888" i="133"/>
  <c r="Y888" i="133" s="1"/>
  <c r="V939" i="133"/>
  <c r="X939" i="133" s="1"/>
  <c r="V1076" i="133"/>
  <c r="V1103" i="133"/>
  <c r="S1361" i="133"/>
  <c r="V1361" i="133" s="1"/>
  <c r="W1361" i="133" s="1"/>
  <c r="S1353" i="133"/>
  <c r="V1353" i="133" s="1"/>
  <c r="X1353" i="133" s="1"/>
  <c r="S1329" i="133"/>
  <c r="V1329" i="133" s="1"/>
  <c r="X1329" i="133" s="1"/>
  <c r="V1321" i="133"/>
  <c r="X1321" i="133" s="1"/>
  <c r="V1297" i="133"/>
  <c r="X1297" i="133" s="1"/>
  <c r="V1281" i="133"/>
  <c r="Y1281" i="133" s="1"/>
  <c r="V1257" i="133"/>
  <c r="X1257" i="133" s="1"/>
  <c r="S1241" i="133"/>
  <c r="V1241" i="133" s="1"/>
  <c r="V1201" i="133"/>
  <c r="V1121" i="133"/>
  <c r="W1121" i="133" s="1"/>
  <c r="V993" i="133"/>
  <c r="X993" i="133" s="1"/>
  <c r="S730" i="133"/>
  <c r="V730" i="133" s="1"/>
  <c r="X730" i="133" s="1"/>
  <c r="S153" i="133"/>
  <c r="V153" i="133" s="1"/>
  <c r="X153" i="133" s="1"/>
  <c r="S234" i="133"/>
  <c r="V234" i="133" s="1"/>
  <c r="S266" i="133"/>
  <c r="V266" i="133" s="1"/>
  <c r="X266" i="133" s="1"/>
  <c r="S320" i="133"/>
  <c r="V320" i="133" s="1"/>
  <c r="S353" i="133"/>
  <c r="V353" i="133" s="1"/>
  <c r="S402" i="133"/>
  <c r="V402" i="133" s="1"/>
  <c r="Y402" i="133" s="1"/>
  <c r="S410" i="133"/>
  <c r="V410" i="133" s="1"/>
  <c r="X410" i="133" s="1"/>
  <c r="S442" i="133"/>
  <c r="V442" i="133" s="1"/>
  <c r="W442" i="133" s="1"/>
  <c r="S458" i="133"/>
  <c r="V458" i="133" s="1"/>
  <c r="V480" i="133"/>
  <c r="X480" i="133" s="1"/>
  <c r="V483" i="133"/>
  <c r="W483" i="133" s="1"/>
  <c r="S561" i="133"/>
  <c r="V561" i="133" s="1"/>
  <c r="W561" i="133" s="1"/>
  <c r="V634" i="133"/>
  <c r="Y634" i="133" s="1"/>
  <c r="S795" i="133"/>
  <c r="V795" i="133" s="1"/>
  <c r="Y795" i="133" s="1"/>
  <c r="S806" i="133"/>
  <c r="V806" i="133" s="1"/>
  <c r="X806" i="133" s="1"/>
  <c r="V830" i="133"/>
  <c r="X830" i="133" s="1"/>
  <c r="S885" i="133"/>
  <c r="V885" i="133" s="1"/>
  <c r="V901" i="133"/>
  <c r="X901" i="133" s="1"/>
  <c r="V909" i="133"/>
  <c r="X909" i="133" s="1"/>
  <c r="S933" i="133"/>
  <c r="V933" i="133" s="1"/>
  <c r="Y933" i="133" s="1"/>
  <c r="S936" i="133"/>
  <c r="V936" i="133" s="1"/>
  <c r="W936" i="133" s="1"/>
  <c r="S968" i="133"/>
  <c r="V968" i="133" s="1"/>
  <c r="X968" i="133" s="1"/>
  <c r="S984" i="133"/>
  <c r="V984" i="133" s="1"/>
  <c r="Y984" i="133" s="1"/>
  <c r="S1054" i="133"/>
  <c r="V1054" i="133" s="1"/>
  <c r="Y1054" i="133" s="1"/>
  <c r="V1184" i="133"/>
  <c r="V1384" i="133"/>
  <c r="Y1384" i="133" s="1"/>
  <c r="V1376" i="133"/>
  <c r="Y1376" i="133" s="1"/>
  <c r="S1336" i="133"/>
  <c r="V1336" i="133" s="1"/>
  <c r="W1336" i="133" s="1"/>
  <c r="S1328" i="133"/>
  <c r="V1328" i="133" s="1"/>
  <c r="Y1328" i="133" s="1"/>
  <c r="V1288" i="133"/>
  <c r="X1288" i="133" s="1"/>
  <c r="S1264" i="133"/>
  <c r="V1264" i="133" s="1"/>
  <c r="Y1264" i="133" s="1"/>
  <c r="S1256" i="133"/>
  <c r="V1256" i="133" s="1"/>
  <c r="S1248" i="133"/>
  <c r="V1248" i="133" s="1"/>
  <c r="S1224" i="133"/>
  <c r="V1224" i="133" s="1"/>
  <c r="X1224" i="133" s="1"/>
  <c r="V1216" i="133"/>
  <c r="W1216" i="133" s="1"/>
  <c r="S1208" i="133"/>
  <c r="V1208" i="133" s="1"/>
  <c r="W1208" i="133" s="1"/>
  <c r="S377" i="133"/>
  <c r="V377" i="133" s="1"/>
  <c r="X377" i="133" s="1"/>
  <c r="S83" i="133"/>
  <c r="V83" i="133" s="1"/>
  <c r="Y83" i="133" s="1"/>
  <c r="V191" i="133"/>
  <c r="W191" i="133" s="1"/>
  <c r="S215" i="133"/>
  <c r="V215" i="133" s="1"/>
  <c r="W215" i="133" s="1"/>
  <c r="S274" i="133"/>
  <c r="V274" i="133" s="1"/>
  <c r="W274" i="133" s="1"/>
  <c r="S58" i="133"/>
  <c r="V58" i="133" s="1"/>
  <c r="Y58" i="133" s="1"/>
  <c r="S74" i="133"/>
  <c r="V74" i="133" s="1"/>
  <c r="S82" i="133"/>
  <c r="V82" i="133" s="1"/>
  <c r="W82" i="133" s="1"/>
  <c r="S131" i="133"/>
  <c r="V131" i="133" s="1"/>
  <c r="Y131" i="133" s="1"/>
  <c r="S139" i="133"/>
  <c r="V139" i="133" s="1"/>
  <c r="W139" i="133" s="1"/>
  <c r="S166" i="133"/>
  <c r="V166" i="133" s="1"/>
  <c r="V188" i="133"/>
  <c r="Y188" i="133" s="1"/>
  <c r="S212" i="133"/>
  <c r="V212" i="133" s="1"/>
  <c r="Y212" i="133" s="1"/>
  <c r="S247" i="133"/>
  <c r="V247" i="133" s="1"/>
  <c r="W247" i="133" s="1"/>
  <c r="S399" i="133"/>
  <c r="V399" i="133" s="1"/>
  <c r="X399" i="133" s="1"/>
  <c r="S499" i="133"/>
  <c r="V499" i="133" s="1"/>
  <c r="W499" i="133" s="1"/>
  <c r="S517" i="133"/>
  <c r="V517" i="133" s="1"/>
  <c r="Y517" i="133" s="1"/>
  <c r="V539" i="133"/>
  <c r="Y539" i="133" s="1"/>
  <c r="S550" i="133"/>
  <c r="V550" i="133" s="1"/>
  <c r="W550" i="133" s="1"/>
  <c r="S574" i="133"/>
  <c r="V574" i="133" s="1"/>
  <c r="Y574" i="133" s="1"/>
  <c r="S596" i="133"/>
  <c r="V596" i="133" s="1"/>
  <c r="W596" i="133" s="1"/>
  <c r="S631" i="133"/>
  <c r="V631" i="133" s="1"/>
  <c r="Y631" i="133" s="1"/>
  <c r="S639" i="133"/>
  <c r="V639" i="133" s="1"/>
  <c r="S650" i="133"/>
  <c r="V650" i="133" s="1"/>
  <c r="Y650" i="133" s="1"/>
  <c r="S661" i="133"/>
  <c r="V661" i="133" s="1"/>
  <c r="W661" i="133" s="1"/>
  <c r="S689" i="133"/>
  <c r="V689" i="133" s="1"/>
  <c r="X689" i="133" s="1"/>
  <c r="V705" i="133"/>
  <c r="V724" i="133"/>
  <c r="Y724" i="133" s="1"/>
  <c r="S803" i="133"/>
  <c r="V803" i="133" s="1"/>
  <c r="Y803" i="133" s="1"/>
  <c r="S855" i="133"/>
  <c r="V855" i="133" s="1"/>
  <c r="W855" i="133" s="1"/>
  <c r="V941" i="133"/>
  <c r="V997" i="133"/>
  <c r="X997" i="133" s="1"/>
  <c r="S1000" i="133"/>
  <c r="V1000" i="133" s="1"/>
  <c r="W1000" i="133" s="1"/>
  <c r="V1078" i="133"/>
  <c r="Y1078" i="133" s="1"/>
  <c r="V1391" i="133"/>
  <c r="Y1391" i="133" s="1"/>
  <c r="V1383" i="133"/>
  <c r="W1383" i="133" s="1"/>
  <c r="S1359" i="133"/>
  <c r="V1359" i="133" s="1"/>
  <c r="S1319" i="133"/>
  <c r="V1319" i="133" s="1"/>
  <c r="W1319" i="133" s="1"/>
  <c r="S1311" i="133"/>
  <c r="V1311" i="133" s="1"/>
  <c r="X1311" i="133" s="1"/>
  <c r="V1287" i="133"/>
  <c r="Y1287" i="133" s="1"/>
  <c r="S1215" i="133"/>
  <c r="V1215" i="133" s="1"/>
  <c r="W1215" i="133" s="1"/>
  <c r="V1199" i="133"/>
  <c r="S1191" i="133"/>
  <c r="V1191" i="133" s="1"/>
  <c r="Y1191" i="133" s="1"/>
  <c r="V1113" i="133"/>
  <c r="X1113" i="133" s="1"/>
  <c r="S906" i="133"/>
  <c r="V906" i="133" s="1"/>
  <c r="W906" i="133" s="1"/>
  <c r="S778" i="133"/>
  <c r="V778" i="133" s="1"/>
  <c r="Y778" i="133" s="1"/>
  <c r="V714" i="133"/>
  <c r="X714" i="133" s="1"/>
  <c r="S600" i="133"/>
  <c r="V600" i="133" s="1"/>
  <c r="X600" i="133" s="1"/>
  <c r="V307" i="133"/>
  <c r="S392" i="133"/>
  <c r="V392" i="133" s="1"/>
  <c r="S63" i="133"/>
  <c r="V63" i="133" s="1"/>
  <c r="W63" i="133" s="1"/>
  <c r="S71" i="133"/>
  <c r="V71" i="133" s="1"/>
  <c r="W71" i="133" s="1"/>
  <c r="V114" i="133"/>
  <c r="W114" i="133" s="1"/>
  <c r="S244" i="133"/>
  <c r="V244" i="133" s="1"/>
  <c r="Y244" i="133" s="1"/>
  <c r="S252" i="133"/>
  <c r="V252" i="133" s="1"/>
  <c r="Y252" i="133" s="1"/>
  <c r="S284" i="133"/>
  <c r="V284" i="133" s="1"/>
  <c r="W284" i="133" s="1"/>
  <c r="S300" i="133"/>
  <c r="V300" i="133" s="1"/>
  <c r="X300" i="133" s="1"/>
  <c r="S328" i="133"/>
  <c r="V328" i="133" s="1"/>
  <c r="V344" i="133"/>
  <c r="Y344" i="133" s="1"/>
  <c r="S396" i="133"/>
  <c r="V396" i="133" s="1"/>
  <c r="Y396" i="133" s="1"/>
  <c r="S412" i="133"/>
  <c r="V412" i="133" s="1"/>
  <c r="Y412" i="133" s="1"/>
  <c r="S428" i="133"/>
  <c r="V428" i="133" s="1"/>
  <c r="W428" i="133" s="1"/>
  <c r="V436" i="133"/>
  <c r="Y436" i="133" s="1"/>
  <c r="S452" i="133"/>
  <c r="V452" i="133" s="1"/>
  <c r="Y452" i="133" s="1"/>
  <c r="V485" i="133"/>
  <c r="X485" i="133" s="1"/>
  <c r="V496" i="133"/>
  <c r="V533" i="133"/>
  <c r="Y533" i="133" s="1"/>
  <c r="S604" i="133"/>
  <c r="V604" i="133" s="1"/>
  <c r="Y604" i="133" s="1"/>
  <c r="S628" i="133"/>
  <c r="V628" i="133" s="1"/>
  <c r="W628" i="133" s="1"/>
  <c r="S644" i="133"/>
  <c r="V644" i="133" s="1"/>
  <c r="W644" i="133" s="1"/>
  <c r="S686" i="133"/>
  <c r="V686" i="133" s="1"/>
  <c r="Y686" i="133" s="1"/>
  <c r="S694" i="133"/>
  <c r="V694" i="133" s="1"/>
  <c r="Y694" i="133" s="1"/>
  <c r="V868" i="133"/>
  <c r="W868" i="133" s="1"/>
  <c r="V895" i="133"/>
  <c r="V911" i="133"/>
  <c r="X911" i="133" s="1"/>
  <c r="S1005" i="133"/>
  <c r="V1005" i="133" s="1"/>
  <c r="X1005" i="133" s="1"/>
  <c r="S1110" i="133"/>
  <c r="V1110" i="133" s="1"/>
  <c r="Y1110" i="133" s="1"/>
  <c r="V1148" i="133"/>
  <c r="S1156" i="133"/>
  <c r="V1156" i="133" s="1"/>
  <c r="W1156" i="133" s="1"/>
  <c r="V1342" i="133"/>
  <c r="X1342" i="133" s="1"/>
  <c r="S1326" i="133"/>
  <c r="V1326" i="133" s="1"/>
  <c r="X1326" i="133" s="1"/>
  <c r="V1318" i="133"/>
  <c r="X1318" i="133" s="1"/>
  <c r="S1310" i="133"/>
  <c r="V1310" i="133" s="1"/>
  <c r="Y1310" i="133" s="1"/>
  <c r="V1302" i="133"/>
  <c r="V1270" i="133"/>
  <c r="Y1270" i="133" s="1"/>
  <c r="S1254" i="133"/>
  <c r="V1254" i="133" s="1"/>
  <c r="V1198" i="133"/>
  <c r="S1170" i="133"/>
  <c r="V1170" i="133" s="1"/>
  <c r="W1170" i="133" s="1"/>
  <c r="S1106" i="133"/>
  <c r="V1106" i="133" s="1"/>
  <c r="Y1106" i="133" s="1"/>
  <c r="S1042" i="133"/>
  <c r="V1042" i="133" s="1"/>
  <c r="W1042" i="133" s="1"/>
  <c r="S1010" i="133"/>
  <c r="V1010" i="133" s="1"/>
  <c r="Y1010" i="133" s="1"/>
  <c r="V313" i="133"/>
  <c r="Y313" i="133" s="1"/>
  <c r="V111" i="133"/>
  <c r="S133" i="133"/>
  <c r="V133" i="133" s="1"/>
  <c r="S168" i="133"/>
  <c r="V168" i="133" s="1"/>
  <c r="Y168" i="133" s="1"/>
  <c r="S206" i="133"/>
  <c r="V206" i="133" s="1"/>
  <c r="Y206" i="133" s="1"/>
  <c r="S214" i="133"/>
  <c r="V214" i="133" s="1"/>
  <c r="S233" i="133"/>
  <c r="V233" i="133" s="1"/>
  <c r="S273" i="133"/>
  <c r="V273" i="133" s="1"/>
  <c r="S333" i="133"/>
  <c r="V333" i="133" s="1"/>
  <c r="X333" i="133" s="1"/>
  <c r="V341" i="133"/>
  <c r="W341" i="133" s="1"/>
  <c r="S360" i="133"/>
  <c r="V360" i="133" s="1"/>
  <c r="S393" i="133"/>
  <c r="V393" i="133" s="1"/>
  <c r="V490" i="133"/>
  <c r="X490" i="133" s="1"/>
  <c r="V493" i="133"/>
  <c r="V527" i="133"/>
  <c r="S699" i="133"/>
  <c r="V699" i="133" s="1"/>
  <c r="S707" i="133"/>
  <c r="V707" i="133" s="1"/>
  <c r="Y707" i="133" s="1"/>
  <c r="V729" i="133"/>
  <c r="S745" i="133"/>
  <c r="V745" i="133" s="1"/>
  <c r="Y745" i="133" s="1"/>
  <c r="S791" i="133"/>
  <c r="V791" i="133" s="1"/>
  <c r="V813" i="133"/>
  <c r="W813" i="133" s="1"/>
  <c r="S821" i="133"/>
  <c r="V821" i="133" s="1"/>
  <c r="S959" i="133"/>
  <c r="V959" i="133" s="1"/>
  <c r="S975" i="133"/>
  <c r="V975" i="133" s="1"/>
  <c r="V1045" i="133"/>
  <c r="X1045" i="133" s="1"/>
  <c r="V1397" i="133"/>
  <c r="W1397" i="133" s="1"/>
  <c r="V1389" i="133"/>
  <c r="Y1389" i="133" s="1"/>
  <c r="V1301" i="133"/>
  <c r="X1301" i="133" s="1"/>
  <c r="S1293" i="133"/>
  <c r="V1293" i="133" s="1"/>
  <c r="W1293" i="133" s="1"/>
  <c r="V1285" i="133"/>
  <c r="W1285" i="133" s="1"/>
  <c r="S1277" i="133"/>
  <c r="V1277" i="133" s="1"/>
  <c r="W1277" i="133" s="1"/>
  <c r="V1261" i="133"/>
  <c r="V1245" i="133"/>
  <c r="X1245" i="133" s="1"/>
  <c r="S1221" i="133"/>
  <c r="V1221" i="133" s="1"/>
  <c r="Y1221" i="133" s="1"/>
  <c r="S1205" i="133"/>
  <c r="V1205" i="133" s="1"/>
  <c r="S1197" i="133"/>
  <c r="V1197" i="133" s="1"/>
  <c r="X1197" i="133" s="1"/>
  <c r="S1137" i="133"/>
  <c r="V1137" i="133" s="1"/>
  <c r="X1137" i="133" s="1"/>
  <c r="S25" i="133"/>
  <c r="V25" i="133" s="1"/>
  <c r="Y25" i="133" s="1"/>
  <c r="AC1255" i="133"/>
  <c r="V13" i="133"/>
  <c r="W13" i="133" s="1"/>
  <c r="V127" i="133"/>
  <c r="Y127" i="133" s="1"/>
  <c r="V147" i="133"/>
  <c r="V150" i="133"/>
  <c r="X150" i="133" s="1"/>
  <c r="V154" i="133"/>
  <c r="Y154" i="133" s="1"/>
  <c r="V172" i="133"/>
  <c r="Y172" i="133" s="1"/>
  <c r="V232" i="133"/>
  <c r="Y232" i="133" s="1"/>
  <c r="V329" i="133"/>
  <c r="Y329" i="133" s="1"/>
  <c r="V361" i="133"/>
  <c r="Y361" i="133" s="1"/>
  <c r="V779" i="133"/>
  <c r="X779" i="133" s="1"/>
  <c r="V1118" i="133"/>
  <c r="W1118" i="133" s="1"/>
  <c r="V349" i="133"/>
  <c r="X349" i="133" s="1"/>
  <c r="V623" i="133"/>
  <c r="W623" i="133" s="1"/>
  <c r="V776" i="133"/>
  <c r="X776" i="133" s="1"/>
  <c r="V1144" i="133"/>
  <c r="X1144" i="133" s="1"/>
  <c r="V135" i="133"/>
  <c r="X135" i="133" s="1"/>
  <c r="V204" i="133"/>
  <c r="W204" i="133" s="1"/>
  <c r="V207" i="133"/>
  <c r="W207" i="133" s="1"/>
  <c r="V293" i="133"/>
  <c r="W293" i="133" s="1"/>
  <c r="V95" i="133"/>
  <c r="W95" i="133" s="1"/>
  <c r="V255" i="133"/>
  <c r="V258" i="133"/>
  <c r="X258" i="133" s="1"/>
  <c r="V21" i="133"/>
  <c r="X21" i="133" s="1"/>
  <c r="V68" i="133"/>
  <c r="Y68" i="133" s="1"/>
  <c r="V79" i="133"/>
  <c r="W79" i="133" s="1"/>
  <c r="V143" i="133"/>
  <c r="W143" i="133" s="1"/>
  <c r="V183" i="133"/>
  <c r="V251" i="133"/>
  <c r="X251" i="133" s="1"/>
  <c r="V269" i="133"/>
  <c r="W269" i="133" s="1"/>
  <c r="V445" i="133"/>
  <c r="X445" i="133" s="1"/>
  <c r="V461" i="133"/>
  <c r="X461" i="133" s="1"/>
  <c r="AC755" i="133"/>
  <c r="V755" i="133"/>
  <c r="X755" i="133" s="1"/>
  <c r="V790" i="133"/>
  <c r="AC894" i="133"/>
  <c r="V894" i="133"/>
  <c r="Y894" i="133" s="1"/>
  <c r="V1069" i="133"/>
  <c r="Y1069" i="133" s="1"/>
  <c r="V1249" i="133"/>
  <c r="Y1249" i="133" s="1"/>
  <c r="V88" i="133"/>
  <c r="W88" i="133" s="1"/>
  <c r="V18" i="133"/>
  <c r="X18" i="133" s="1"/>
  <c r="V194" i="133"/>
  <c r="Y194" i="133" s="1"/>
  <c r="V254" i="133"/>
  <c r="Y254" i="133" s="1"/>
  <c r="V903" i="133"/>
  <c r="X903" i="133" s="1"/>
  <c r="V27" i="133"/>
  <c r="X27" i="133" s="1"/>
  <c r="V5" i="133"/>
  <c r="W5" i="133" s="1"/>
  <c r="V34" i="133"/>
  <c r="W34" i="133" s="1"/>
  <c r="V708" i="133"/>
  <c r="Y708" i="133" s="1"/>
  <c r="V711" i="133"/>
  <c r="Y711" i="133" s="1"/>
  <c r="V728" i="133"/>
  <c r="V1271" i="133"/>
  <c r="Y1271" i="133" s="1"/>
  <c r="V2" i="133"/>
  <c r="Y2" i="133" s="1"/>
  <c r="V45" i="133"/>
  <c r="Y45" i="133" s="1"/>
  <c r="V67" i="133"/>
  <c r="X67" i="133" s="1"/>
  <c r="V89" i="133"/>
  <c r="X89" i="133" s="1"/>
  <c r="V92" i="133"/>
  <c r="V98" i="133"/>
  <c r="X98" i="133" s="1"/>
  <c r="V101" i="133"/>
  <c r="Y101" i="133" s="1"/>
  <c r="V104" i="133"/>
  <c r="X104" i="133" s="1"/>
  <c r="V160" i="133"/>
  <c r="Y160" i="133" s="1"/>
  <c r="V163" i="133"/>
  <c r="W163" i="133" s="1"/>
  <c r="V182" i="133"/>
  <c r="Y182" i="133" s="1"/>
  <c r="V224" i="133"/>
  <c r="W224" i="133" s="1"/>
  <c r="V268" i="133"/>
  <c r="V327" i="133"/>
  <c r="X327" i="133" s="1"/>
  <c r="V502" i="133"/>
  <c r="X502" i="133" s="1"/>
  <c r="V741" i="133"/>
  <c r="X741" i="133" s="1"/>
  <c r="V1210" i="133"/>
  <c r="W1210" i="133" s="1"/>
  <c r="V1263" i="133"/>
  <c r="W1263" i="133" s="1"/>
  <c r="V340" i="133"/>
  <c r="V352" i="133"/>
  <c r="W352" i="133" s="1"/>
  <c r="V607" i="133"/>
  <c r="W607" i="133" s="1"/>
  <c r="V764" i="133"/>
  <c r="Y764" i="133" s="1"/>
  <c r="V774" i="133"/>
  <c r="X774" i="133" s="1"/>
  <c r="V836" i="133"/>
  <c r="Y836" i="133" s="1"/>
  <c r="V839" i="133"/>
  <c r="X839" i="133" s="1"/>
  <c r="V865" i="133"/>
  <c r="X865" i="133" s="1"/>
  <c r="V883" i="133"/>
  <c r="V899" i="133"/>
  <c r="Y899" i="133" s="1"/>
  <c r="V935" i="133"/>
  <c r="X935" i="133" s="1"/>
  <c r="V982" i="133"/>
  <c r="Y982" i="133" s="1"/>
  <c r="V990" i="133"/>
  <c r="V1009" i="133"/>
  <c r="X1009" i="133" s="1"/>
  <c r="V1026" i="133"/>
  <c r="Y1026" i="133" s="1"/>
  <c r="V1050" i="133"/>
  <c r="W1050" i="133" s="1"/>
  <c r="V1060" i="133"/>
  <c r="V1084" i="133"/>
  <c r="W1084" i="133" s="1"/>
  <c r="V1145" i="133"/>
  <c r="Y1145" i="133" s="1"/>
  <c r="V1214" i="133"/>
  <c r="X1214" i="133" s="1"/>
  <c r="V1222" i="133"/>
  <c r="X1222" i="133" s="1"/>
  <c r="V1279" i="133"/>
  <c r="X1279" i="133" s="1"/>
  <c r="V1314" i="133"/>
  <c r="X1314" i="133" s="1"/>
  <c r="V1358" i="133"/>
  <c r="Y1358" i="133" s="1"/>
  <c r="V1377" i="133"/>
  <c r="W1377" i="133" s="1"/>
  <c r="V1385" i="133"/>
  <c r="W1385" i="133" s="1"/>
  <c r="V1388" i="133"/>
  <c r="Y1388" i="133" s="1"/>
  <c r="V395" i="133"/>
  <c r="Y395" i="133" s="1"/>
  <c r="V404" i="133"/>
  <c r="X404" i="133" s="1"/>
  <c r="V454" i="133"/>
  <c r="Y454" i="133" s="1"/>
  <c r="V468" i="133"/>
  <c r="W468" i="133" s="1"/>
  <c r="V471" i="133"/>
  <c r="V488" i="133"/>
  <c r="X488" i="133" s="1"/>
  <c r="V541" i="133"/>
  <c r="W541" i="133" s="1"/>
  <c r="V551" i="133"/>
  <c r="Y551" i="133" s="1"/>
  <c r="V618" i="133"/>
  <c r="Y618" i="133" s="1"/>
  <c r="V630" i="133"/>
  <c r="X630" i="133" s="1"/>
  <c r="V717" i="133"/>
  <c r="X717" i="133" s="1"/>
  <c r="V760" i="133"/>
  <c r="V800" i="133"/>
  <c r="W800" i="133" s="1"/>
  <c r="V876" i="133"/>
  <c r="W876" i="133" s="1"/>
  <c r="V919" i="133"/>
  <c r="X919" i="133" s="1"/>
  <c r="V1046" i="133"/>
  <c r="Y1046" i="133" s="1"/>
  <c r="V1105" i="133"/>
  <c r="Y1105" i="133" s="1"/>
  <c r="V1165" i="133"/>
  <c r="Y1165" i="133" s="1"/>
  <c r="V1174" i="133"/>
  <c r="X1174" i="133" s="1"/>
  <c r="V1177" i="133"/>
  <c r="X1177" i="133" s="1"/>
  <c r="V1207" i="133"/>
  <c r="X1207" i="133" s="1"/>
  <c r="V1239" i="133"/>
  <c r="X1239" i="133" s="1"/>
  <c r="V1253" i="133"/>
  <c r="Y1253" i="133" s="1"/>
  <c r="V1274" i="133"/>
  <c r="Y1274" i="133" s="1"/>
  <c r="V1280" i="133"/>
  <c r="Y1280" i="133" s="1"/>
  <c r="V1290" i="133"/>
  <c r="W1290" i="133" s="1"/>
  <c r="V1304" i="133"/>
  <c r="Y1304" i="133" s="1"/>
  <c r="V1320" i="133"/>
  <c r="Y1320" i="133" s="1"/>
  <c r="V1330" i="133"/>
  <c r="X1330" i="133" s="1"/>
  <c r="V1333" i="133"/>
  <c r="X1333" i="133" s="1"/>
  <c r="V1159" i="133"/>
  <c r="Y1159" i="133" s="1"/>
  <c r="V1200" i="133"/>
  <c r="Y1200" i="133" s="1"/>
  <c r="V1213" i="133"/>
  <c r="X1213" i="133" s="1"/>
  <c r="V336" i="133"/>
  <c r="W336" i="133" s="1"/>
  <c r="V348" i="133"/>
  <c r="X348" i="133" s="1"/>
  <c r="V418" i="133"/>
  <c r="V439" i="133"/>
  <c r="Y439" i="133" s="1"/>
  <c r="V498" i="133"/>
  <c r="X498" i="133" s="1"/>
  <c r="V512" i="133"/>
  <c r="X512" i="133" s="1"/>
  <c r="V525" i="133"/>
  <c r="X525" i="133" s="1"/>
  <c r="V547" i="133"/>
  <c r="X547" i="133" s="1"/>
  <c r="V553" i="133"/>
  <c r="X553" i="133" s="1"/>
  <c r="V603" i="133"/>
  <c r="Y603" i="133" s="1"/>
  <c r="V642" i="133"/>
  <c r="V648" i="133"/>
  <c r="W648" i="133" s="1"/>
  <c r="V654" i="133"/>
  <c r="Y654" i="133" s="1"/>
  <c r="V674" i="133"/>
  <c r="Y674" i="133" s="1"/>
  <c r="V683" i="133"/>
  <c r="Y683" i="133" s="1"/>
  <c r="V722" i="133"/>
  <c r="X722" i="133" s="1"/>
  <c r="V964" i="133"/>
  <c r="Y964" i="133" s="1"/>
  <c r="V981" i="133"/>
  <c r="W981" i="133" s="1"/>
  <c r="V1014" i="133"/>
  <c r="V1033" i="133"/>
  <c r="Y1033" i="133" s="1"/>
  <c r="V1153" i="133"/>
  <c r="Y1153" i="133" s="1"/>
  <c r="V1167" i="133"/>
  <c r="W1167" i="133" s="1"/>
  <c r="V1182" i="133"/>
  <c r="X1182" i="133" s="1"/>
  <c r="V1202" i="133"/>
  <c r="Y1202" i="133" s="1"/>
  <c r="V1305" i="133"/>
  <c r="W1305" i="133" s="1"/>
  <c r="V400" i="133"/>
  <c r="Y400" i="133" s="1"/>
  <c r="V505" i="133"/>
  <c r="Y505" i="133" s="1"/>
  <c r="V519" i="133"/>
  <c r="X519" i="133" s="1"/>
  <c r="V534" i="133"/>
  <c r="X534" i="133" s="1"/>
  <c r="V587" i="133"/>
  <c r="Y587" i="133" s="1"/>
  <c r="V667" i="133"/>
  <c r="Y667" i="133" s="1"/>
  <c r="V703" i="133"/>
  <c r="X703" i="133" s="1"/>
  <c r="V710" i="133"/>
  <c r="V737" i="133"/>
  <c r="Y737" i="133" s="1"/>
  <c r="V783" i="133"/>
  <c r="X783" i="133" s="1"/>
  <c r="V789" i="133"/>
  <c r="Y789" i="133" s="1"/>
  <c r="V796" i="133"/>
  <c r="W796" i="133" s="1"/>
  <c r="V802" i="133"/>
  <c r="Y802" i="133" s="1"/>
  <c r="V831" i="133"/>
  <c r="X831" i="133" s="1"/>
  <c r="V912" i="133"/>
  <c r="W912" i="133" s="1"/>
  <c r="V915" i="133"/>
  <c r="W915" i="133" s="1"/>
  <c r="V986" i="133"/>
  <c r="X986" i="133" s="1"/>
  <c r="V994" i="133"/>
  <c r="W994" i="133" s="1"/>
  <c r="V1030" i="133"/>
  <c r="Y1030" i="133" s="1"/>
  <c r="V1206" i="133"/>
  <c r="X1206" i="133" s="1"/>
  <c r="V1209" i="133"/>
  <c r="X1209" i="133" s="1"/>
  <c r="V1212" i="133"/>
  <c r="Y1212" i="133" s="1"/>
  <c r="V1252" i="133"/>
  <c r="Y1252" i="133" s="1"/>
  <c r="V1289" i="133"/>
  <c r="W1289" i="133" s="1"/>
  <c r="V1303" i="133"/>
  <c r="X1303" i="133" s="1"/>
  <c r="V1366" i="133"/>
  <c r="X1366" i="133" s="1"/>
  <c r="V319" i="133"/>
  <c r="X319" i="133" s="1"/>
  <c r="V372" i="133"/>
  <c r="W372" i="133" s="1"/>
  <c r="V508" i="133"/>
  <c r="Y508" i="133" s="1"/>
  <c r="V558" i="133"/>
  <c r="X558" i="133" s="1"/>
  <c r="V635" i="133"/>
  <c r="W635" i="133" s="1"/>
  <c r="V669" i="133"/>
  <c r="V706" i="133"/>
  <c r="Y706" i="133" s="1"/>
  <c r="V734" i="133"/>
  <c r="X734" i="133" s="1"/>
  <c r="V811" i="133"/>
  <c r="W811" i="133" s="1"/>
  <c r="V822" i="133"/>
  <c r="Y822" i="133" s="1"/>
  <c r="V966" i="133"/>
  <c r="W966" i="133" s="1"/>
  <c r="V1217" i="133"/>
  <c r="X1217" i="133" s="1"/>
  <c r="V1322" i="133"/>
  <c r="X1322" i="133" s="1"/>
  <c r="V1347" i="133"/>
  <c r="Y1347" i="133" s="1"/>
  <c r="V1386" i="133"/>
  <c r="X1386" i="133" s="1"/>
  <c r="V356" i="133"/>
  <c r="W356" i="133" s="1"/>
  <c r="V384" i="133"/>
  <c r="Y384" i="133" s="1"/>
  <c r="V408" i="133"/>
  <c r="W408" i="133" s="1"/>
  <c r="V438" i="133"/>
  <c r="V500" i="133"/>
  <c r="Y500" i="133" s="1"/>
  <c r="V578" i="133"/>
  <c r="W578" i="133" s="1"/>
  <c r="V619" i="133"/>
  <c r="V625" i="133"/>
  <c r="X625" i="133" s="1"/>
  <c r="V647" i="133"/>
  <c r="Y647" i="133" s="1"/>
  <c r="V670" i="133"/>
  <c r="Y670" i="133" s="1"/>
  <c r="V721" i="133"/>
  <c r="W721" i="133" s="1"/>
  <c r="V818" i="133"/>
  <c r="Y818" i="133" s="1"/>
  <c r="V834" i="133"/>
  <c r="X834" i="133" s="1"/>
  <c r="V852" i="133"/>
  <c r="X852" i="133" s="1"/>
  <c r="V856" i="133"/>
  <c r="W856" i="133" s="1"/>
  <c r="V926" i="133"/>
  <c r="Y926" i="133" s="1"/>
  <c r="V1043" i="133"/>
  <c r="X1043" i="133" s="1"/>
  <c r="V1091" i="133"/>
  <c r="X1091" i="133" s="1"/>
  <c r="V1132" i="133"/>
  <c r="X1132" i="133" s="1"/>
  <c r="V1152" i="133"/>
  <c r="Y1152" i="133" s="1"/>
  <c r="V1172" i="133"/>
  <c r="Y1172" i="133" s="1"/>
  <c r="V1227" i="133"/>
  <c r="W1227" i="133" s="1"/>
  <c r="V1240" i="133"/>
  <c r="V1295" i="133"/>
  <c r="X1295" i="133" s="1"/>
  <c r="V1309" i="133"/>
  <c r="X1309" i="133" s="1"/>
  <c r="V3" i="133"/>
  <c r="Y3" i="133" s="1"/>
  <c r="V28" i="133"/>
  <c r="X28" i="133" s="1"/>
  <c r="V31" i="133"/>
  <c r="W31" i="133" s="1"/>
  <c r="V35" i="133"/>
  <c r="X35" i="133" s="1"/>
  <c r="V87" i="133"/>
  <c r="W87" i="133" s="1"/>
  <c r="V90" i="133"/>
  <c r="X90" i="133" s="1"/>
  <c r="V120" i="133"/>
  <c r="X120" i="133" s="1"/>
  <c r="V178" i="133"/>
  <c r="Y178" i="133" s="1"/>
  <c r="AC181" i="133"/>
  <c r="V181" i="133"/>
  <c r="Y181" i="133" s="1"/>
  <c r="V185" i="133"/>
  <c r="Y185" i="133" s="1"/>
  <c r="AC209" i="133"/>
  <c r="V209" i="133"/>
  <c r="Y209" i="133" s="1"/>
  <c r="V48" i="133"/>
  <c r="V57" i="133"/>
  <c r="Y57" i="133" s="1"/>
  <c r="V69" i="133"/>
  <c r="X69" i="133" s="1"/>
  <c r="V122" i="133"/>
  <c r="Y122" i="133" s="1"/>
  <c r="V146" i="133"/>
  <c r="W146" i="133" s="1"/>
  <c r="V171" i="133"/>
  <c r="W171" i="133" s="1"/>
  <c r="V33" i="133"/>
  <c r="W33" i="133" s="1"/>
  <c r="V41" i="133"/>
  <c r="Y41" i="133" s="1"/>
  <c r="V44" i="133"/>
  <c r="V51" i="133"/>
  <c r="W51" i="133" s="1"/>
  <c r="V60" i="133"/>
  <c r="X60" i="133" s="1"/>
  <c r="V66" i="133"/>
  <c r="W66" i="133" s="1"/>
  <c r="V161" i="133"/>
  <c r="Y161" i="133" s="1"/>
  <c r="V164" i="133"/>
  <c r="X164" i="133" s="1"/>
  <c r="V239" i="133"/>
  <c r="W239" i="133" s="1"/>
  <c r="V325" i="133"/>
  <c r="Y325" i="133" s="1"/>
  <c r="V23" i="133"/>
  <c r="W23" i="133" s="1"/>
  <c r="V29" i="133"/>
  <c r="X29" i="133" s="1"/>
  <c r="V124" i="133"/>
  <c r="W124" i="133" s="1"/>
  <c r="V186" i="133"/>
  <c r="Y186" i="133" s="1"/>
  <c r="V190" i="133"/>
  <c r="Y190" i="133" s="1"/>
  <c r="V210" i="133"/>
  <c r="Y210" i="133" s="1"/>
  <c r="V17" i="133"/>
  <c r="Y17" i="133" s="1"/>
  <c r="V20" i="133"/>
  <c r="Y20" i="133" s="1"/>
  <c r="V9" i="133"/>
  <c r="W9" i="133" s="1"/>
  <c r="V4" i="133"/>
  <c r="X4" i="133" s="1"/>
  <c r="V12" i="133"/>
  <c r="W12" i="133" s="1"/>
  <c r="V16" i="133"/>
  <c r="W16" i="133" s="1"/>
  <c r="V36" i="133"/>
  <c r="W36" i="133" s="1"/>
  <c r="AB36" i="133" s="1"/>
  <c r="AE36" i="133" s="1"/>
  <c r="V40" i="133"/>
  <c r="W40" i="133" s="1"/>
  <c r="V115" i="133"/>
  <c r="Y115" i="133" s="1"/>
  <c r="V256" i="133"/>
  <c r="Y256" i="133" s="1"/>
  <c r="V267" i="133"/>
  <c r="W267" i="133" s="1"/>
  <c r="V305" i="133"/>
  <c r="X305" i="133" s="1"/>
  <c r="V309" i="133"/>
  <c r="Y309" i="133" s="1"/>
  <c r="V317" i="133"/>
  <c r="X317" i="133" s="1"/>
  <c r="V335" i="133"/>
  <c r="W335" i="133" s="1"/>
  <c r="V374" i="133"/>
  <c r="X374" i="133" s="1"/>
  <c r="V409" i="133"/>
  <c r="V453" i="133"/>
  <c r="Y453" i="133" s="1"/>
  <c r="V491" i="133"/>
  <c r="W491" i="133" s="1"/>
  <c r="V494" i="133"/>
  <c r="W494" i="133" s="1"/>
  <c r="V511" i="133"/>
  <c r="W511" i="133" s="1"/>
  <c r="V567" i="133"/>
  <c r="Y567" i="133" s="1"/>
  <c r="AC609" i="133"/>
  <c r="V609" i="133"/>
  <c r="V195" i="133"/>
  <c r="W195" i="133" s="1"/>
  <c r="V285" i="133"/>
  <c r="W285" i="133" s="1"/>
  <c r="V524" i="133"/>
  <c r="X524" i="133" s="1"/>
  <c r="V586" i="133"/>
  <c r="Y586" i="133" s="1"/>
  <c r="V602" i="133"/>
  <c r="V610" i="133"/>
  <c r="Y610" i="133" s="1"/>
  <c r="V977" i="133"/>
  <c r="X977" i="133" s="1"/>
  <c r="AC977" i="133"/>
  <c r="V103" i="133"/>
  <c r="W103" i="133" s="1"/>
  <c r="V110" i="133"/>
  <c r="X110" i="133" s="1"/>
  <c r="V137" i="133"/>
  <c r="Y137" i="133" s="1"/>
  <c r="V201" i="133"/>
  <c r="W201" i="133" s="1"/>
  <c r="V218" i="133"/>
  <c r="V260" i="133"/>
  <c r="W260" i="133" s="1"/>
  <c r="V332" i="133"/>
  <c r="X332" i="133" s="1"/>
  <c r="V380" i="133"/>
  <c r="W380" i="133" s="1"/>
  <c r="V420" i="133"/>
  <c r="Y420" i="133" s="1"/>
  <c r="V434" i="133"/>
  <c r="Y434" i="133" s="1"/>
  <c r="V478" i="133"/>
  <c r="X478" i="133" s="1"/>
  <c r="V528" i="133"/>
  <c r="W528" i="133" s="1"/>
  <c r="V544" i="133"/>
  <c r="X544" i="133" s="1"/>
  <c r="V549" i="133"/>
  <c r="W549" i="133" s="1"/>
  <c r="V573" i="133"/>
  <c r="X573" i="133" s="1"/>
  <c r="V577" i="133"/>
  <c r="X577" i="133" s="1"/>
  <c r="V583" i="133"/>
  <c r="X583" i="133" s="1"/>
  <c r="V782" i="133"/>
  <c r="W782" i="133" s="1"/>
  <c r="V827" i="133"/>
  <c r="W827" i="133" s="1"/>
  <c r="V869" i="133"/>
  <c r="Y869" i="133" s="1"/>
  <c r="V1158" i="133"/>
  <c r="Y1158" i="133" s="1"/>
  <c r="V223" i="133"/>
  <c r="W223" i="133" s="1"/>
  <c r="V271" i="133"/>
  <c r="Y271" i="133" s="1"/>
  <c r="V427" i="133"/>
  <c r="Y427" i="133" s="1"/>
  <c r="V448" i="133"/>
  <c r="Y448" i="133" s="1"/>
  <c r="V451" i="133"/>
  <c r="W451" i="133" s="1"/>
  <c r="V464" i="133"/>
  <c r="V497" i="133"/>
  <c r="X497" i="133" s="1"/>
  <c r="V589" i="133"/>
  <c r="W589" i="133" s="1"/>
  <c r="V685" i="133"/>
  <c r="Y685" i="133" s="1"/>
  <c r="V988" i="133"/>
  <c r="Y988" i="133" s="1"/>
  <c r="V386" i="133"/>
  <c r="Y386" i="133" s="1"/>
  <c r="V470" i="133"/>
  <c r="V477" i="133"/>
  <c r="Y477" i="133" s="1"/>
  <c r="V518" i="133"/>
  <c r="X518" i="133" s="1"/>
  <c r="V521" i="133"/>
  <c r="W521" i="133" s="1"/>
  <c r="V538" i="133"/>
  <c r="X538" i="133" s="1"/>
  <c r="V572" i="133"/>
  <c r="X572" i="133" s="1"/>
  <c r="V608" i="133"/>
  <c r="W608" i="133" s="1"/>
  <c r="V56" i="133"/>
  <c r="Y56" i="133" s="1"/>
  <c r="V78" i="133"/>
  <c r="X78" i="133" s="1"/>
  <c r="V84" i="133"/>
  <c r="Y84" i="133" s="1"/>
  <c r="V136" i="133"/>
  <c r="Y136" i="133" s="1"/>
  <c r="V169" i="133"/>
  <c r="W169" i="133" s="1"/>
  <c r="V196" i="133"/>
  <c r="X196" i="133" s="1"/>
  <c r="V264" i="133"/>
  <c r="W264" i="133" s="1"/>
  <c r="V316" i="133"/>
  <c r="V342" i="133"/>
  <c r="Y342" i="133" s="1"/>
  <c r="V390" i="133"/>
  <c r="Y390" i="133" s="1"/>
  <c r="V403" i="133"/>
  <c r="Y403" i="133" s="1"/>
  <c r="V501" i="133"/>
  <c r="X501" i="133" s="1"/>
  <c r="V530" i="133"/>
  <c r="W530" i="133" s="1"/>
  <c r="V579" i="133"/>
  <c r="Y579" i="133" s="1"/>
  <c r="V640" i="133"/>
  <c r="W640" i="133" s="1"/>
  <c r="V687" i="133"/>
  <c r="V702" i="133"/>
  <c r="Y702" i="133" s="1"/>
  <c r="V709" i="133"/>
  <c r="X709" i="133" s="1"/>
  <c r="V743" i="133"/>
  <c r="X743" i="133" s="1"/>
  <c r="V1015" i="133"/>
  <c r="X1015" i="133" s="1"/>
  <c r="V100" i="133"/>
  <c r="Y100" i="133" s="1"/>
  <c r="V106" i="133"/>
  <c r="X106" i="133" s="1"/>
  <c r="V142" i="133"/>
  <c r="Y142" i="133" s="1"/>
  <c r="V151" i="133"/>
  <c r="V165" i="133"/>
  <c r="W165" i="133" s="1"/>
  <c r="V184" i="133"/>
  <c r="W184" i="133" s="1"/>
  <c r="V203" i="133"/>
  <c r="W203" i="133" s="1"/>
  <c r="V226" i="133"/>
  <c r="X226" i="133" s="1"/>
  <c r="V228" i="133"/>
  <c r="Y228" i="133" s="1"/>
  <c r="V236" i="133"/>
  <c r="W236" i="133" s="1"/>
  <c r="V242" i="133"/>
  <c r="Y242" i="133" s="1"/>
  <c r="V270" i="133"/>
  <c r="Y270" i="133" s="1"/>
  <c r="V292" i="133"/>
  <c r="X292" i="133" s="1"/>
  <c r="V337" i="133"/>
  <c r="X337" i="133" s="1"/>
  <c r="V345" i="133"/>
  <c r="W345" i="133" s="1"/>
  <c r="V359" i="133"/>
  <c r="X359" i="133" s="1"/>
  <c r="V368" i="133"/>
  <c r="X368" i="133" s="1"/>
  <c r="V370" i="133"/>
  <c r="X370" i="133" s="1"/>
  <c r="V385" i="133"/>
  <c r="Y385" i="133" s="1"/>
  <c r="V422" i="133"/>
  <c r="V426" i="133"/>
  <c r="Y426" i="133" s="1"/>
  <c r="V429" i="133"/>
  <c r="W429" i="133" s="1"/>
  <c r="V432" i="133"/>
  <c r="W432" i="133" s="1"/>
  <c r="V440" i="133"/>
  <c r="X440" i="133" s="1"/>
  <c r="V456" i="133"/>
  <c r="X456" i="133" s="1"/>
  <c r="V476" i="133"/>
  <c r="X476" i="133" s="1"/>
  <c r="V481" i="133"/>
  <c r="W481" i="133" s="1"/>
  <c r="V503" i="133"/>
  <c r="V516" i="133"/>
  <c r="X516" i="133" s="1"/>
  <c r="V520" i="133"/>
  <c r="X520" i="133" s="1"/>
  <c r="V537" i="133"/>
  <c r="X537" i="133" s="1"/>
  <c r="V588" i="133"/>
  <c r="X588" i="133" s="1"/>
  <c r="V668" i="133"/>
  <c r="Y668" i="133" s="1"/>
  <c r="V762" i="133"/>
  <c r="X762" i="133" s="1"/>
  <c r="V1122" i="133"/>
  <c r="W1122" i="133" s="1"/>
  <c r="V606" i="133"/>
  <c r="W606" i="133" s="1"/>
  <c r="V620" i="133"/>
  <c r="W620" i="133" s="1"/>
  <c r="V638" i="133"/>
  <c r="W638" i="133" s="1"/>
  <c r="V646" i="133"/>
  <c r="Y646" i="133" s="1"/>
  <c r="V679" i="133"/>
  <c r="Y679" i="133" s="1"/>
  <c r="V748" i="133"/>
  <c r="X748" i="133" s="1"/>
  <c r="V759" i="133"/>
  <c r="Y759" i="133" s="1"/>
  <c r="V788" i="133"/>
  <c r="X788" i="133" s="1"/>
  <c r="V801" i="133"/>
  <c r="Y801" i="133" s="1"/>
  <c r="V805" i="133"/>
  <c r="W805" i="133" s="1"/>
  <c r="V817" i="133"/>
  <c r="Y817" i="133" s="1"/>
  <c r="V824" i="133"/>
  <c r="Y824" i="133" s="1"/>
  <c r="V849" i="133"/>
  <c r="X849" i="133" s="1"/>
  <c r="V857" i="133"/>
  <c r="X857" i="133" s="1"/>
  <c r="V864" i="133"/>
  <c r="X864" i="133" s="1"/>
  <c r="V905" i="133"/>
  <c r="V940" i="133"/>
  <c r="Y940" i="133" s="1"/>
  <c r="V955" i="133"/>
  <c r="Y955" i="133" s="1"/>
  <c r="V957" i="133"/>
  <c r="X957" i="133" s="1"/>
  <c r="V974" i="133"/>
  <c r="W974" i="133" s="1"/>
  <c r="V985" i="133"/>
  <c r="Y985" i="133" s="1"/>
  <c r="V992" i="133"/>
  <c r="X992" i="133" s="1"/>
  <c r="V1017" i="133"/>
  <c r="Y1017" i="133" s="1"/>
  <c r="V1021" i="133"/>
  <c r="Y1021" i="133" s="1"/>
  <c r="V1027" i="133"/>
  <c r="Y1027" i="133" s="1"/>
  <c r="V1038" i="133"/>
  <c r="Y1038" i="133" s="1"/>
  <c r="V1041" i="133"/>
  <c r="X1041" i="133" s="1"/>
  <c r="V1083" i="133"/>
  <c r="W1083" i="133" s="1"/>
  <c r="V1093" i="133"/>
  <c r="X1093" i="133" s="1"/>
  <c r="V1107" i="133"/>
  <c r="X1107" i="133" s="1"/>
  <c r="V1150" i="133"/>
  <c r="X1150" i="133" s="1"/>
  <c r="V1163" i="133"/>
  <c r="W1163" i="133" s="1"/>
  <c r="V733" i="133"/>
  <c r="Y733" i="133" s="1"/>
  <c r="V751" i="133"/>
  <c r="Y751" i="133" s="1"/>
  <c r="V816" i="133"/>
  <c r="W816" i="133" s="1"/>
  <c r="V873" i="133"/>
  <c r="Y873" i="133" s="1"/>
  <c r="V958" i="133"/>
  <c r="Y958" i="133" s="1"/>
  <c r="V1032" i="133"/>
  <c r="X1032" i="133" s="1"/>
  <c r="V1074" i="133"/>
  <c r="Y1074" i="133" s="1"/>
  <c r="V1099" i="133"/>
  <c r="Y1099" i="133" s="1"/>
  <c r="V1146" i="133"/>
  <c r="W1146" i="133" s="1"/>
  <c r="V1166" i="133"/>
  <c r="W1166" i="133" s="1"/>
  <c r="V1185" i="133"/>
  <c r="X1185" i="133" s="1"/>
  <c r="V1192" i="133"/>
  <c r="Y1192" i="133" s="1"/>
  <c r="V1102" i="133"/>
  <c r="W1102" i="133" s="1"/>
  <c r="V592" i="133"/>
  <c r="Y592" i="133" s="1"/>
  <c r="V626" i="133"/>
  <c r="X626" i="133" s="1"/>
  <c r="V641" i="133"/>
  <c r="X641" i="133" s="1"/>
  <c r="V666" i="133"/>
  <c r="V675" i="133"/>
  <c r="Y675" i="133" s="1"/>
  <c r="V701" i="133"/>
  <c r="Y701" i="133" s="1"/>
  <c r="V756" i="133"/>
  <c r="Y756" i="133" s="1"/>
  <c r="V766" i="133"/>
  <c r="V785" i="133"/>
  <c r="Y785" i="133" s="1"/>
  <c r="V819" i="133"/>
  <c r="Y819" i="133" s="1"/>
  <c r="V859" i="133"/>
  <c r="W859" i="133" s="1"/>
  <c r="V863" i="133"/>
  <c r="X863" i="133" s="1"/>
  <c r="V879" i="133"/>
  <c r="Y879" i="133" s="1"/>
  <c r="V882" i="133"/>
  <c r="Y882" i="133" s="1"/>
  <c r="V924" i="133"/>
  <c r="X924" i="133" s="1"/>
  <c r="V948" i="133"/>
  <c r="V951" i="133"/>
  <c r="X951" i="133" s="1"/>
  <c r="V954" i="133"/>
  <c r="Y954" i="133" s="1"/>
  <c r="V1006" i="133"/>
  <c r="W1006" i="133" s="1"/>
  <c r="V1034" i="133"/>
  <c r="X1034" i="133" s="1"/>
  <c r="V1037" i="133"/>
  <c r="W1037" i="133" s="1"/>
  <c r="V1040" i="133"/>
  <c r="Y1040" i="133" s="1"/>
  <c r="V1064" i="133"/>
  <c r="Y1064" i="133" s="1"/>
  <c r="V1077" i="133"/>
  <c r="X1077" i="133" s="1"/>
  <c r="V1119" i="133"/>
  <c r="W1119" i="133" s="1"/>
  <c r="V1134" i="133"/>
  <c r="Y1134" i="133" s="1"/>
  <c r="V651" i="133"/>
  <c r="Y651" i="133" s="1"/>
  <c r="V658" i="133"/>
  <c r="X658" i="133" s="1"/>
  <c r="V688" i="133"/>
  <c r="Y688" i="133" s="1"/>
  <c r="V697" i="133"/>
  <c r="V720" i="133"/>
  <c r="Y720" i="133" s="1"/>
  <c r="V750" i="133"/>
  <c r="W750" i="133" s="1"/>
  <c r="V753" i="133"/>
  <c r="Y753" i="133" s="1"/>
  <c r="V777" i="133"/>
  <c r="W777" i="133" s="1"/>
  <c r="V781" i="133"/>
  <c r="Y781" i="133" s="1"/>
  <c r="V832" i="133"/>
  <c r="W832" i="133" s="1"/>
  <c r="V837" i="133"/>
  <c r="Y837" i="133" s="1"/>
  <c r="V878" i="133"/>
  <c r="V1002" i="133"/>
  <c r="W1002" i="133" s="1"/>
  <c r="V1012" i="133"/>
  <c r="X1012" i="133" s="1"/>
  <c r="V1031" i="133"/>
  <c r="W1031" i="133" s="1"/>
  <c r="V1068" i="133"/>
  <c r="X1068" i="133" s="1"/>
  <c r="V1080" i="133"/>
  <c r="W1080" i="133" s="1"/>
  <c r="V1124" i="133"/>
  <c r="W1124" i="133" s="1"/>
  <c r="V1161" i="133"/>
  <c r="X1161" i="133" s="1"/>
  <c r="V1180" i="133"/>
  <c r="X1180" i="133" s="1"/>
  <c r="V671" i="133"/>
  <c r="Y671" i="133" s="1"/>
  <c r="V719" i="133"/>
  <c r="Y719" i="133" s="1"/>
  <c r="V727" i="133"/>
  <c r="W727" i="133" s="1"/>
  <c r="V738" i="133"/>
  <c r="V815" i="133"/>
  <c r="V854" i="133"/>
  <c r="W854" i="133" s="1"/>
  <c r="V916" i="133"/>
  <c r="X916" i="133" s="1"/>
  <c r="V1044" i="133"/>
  <c r="Y1044" i="133" s="1"/>
  <c r="V1072" i="133"/>
  <c r="Y1072" i="133" s="1"/>
  <c r="V1117" i="133"/>
  <c r="W1117" i="133" s="1"/>
  <c r="V1175" i="133"/>
  <c r="Y1175" i="133" s="1"/>
  <c r="V1187" i="133"/>
  <c r="W1187" i="133" s="1"/>
  <c r="V1218" i="133"/>
  <c r="Y1218" i="133" s="1"/>
  <c r="AC1218" i="133"/>
  <c r="V765" i="133"/>
  <c r="Y765" i="133" s="1"/>
  <c r="V784" i="133"/>
  <c r="W784" i="133" s="1"/>
  <c r="V995" i="133"/>
  <c r="Y995" i="133" s="1"/>
  <c r="V1052" i="133"/>
  <c r="Y1052" i="133" s="1"/>
  <c r="V1063" i="133"/>
  <c r="W1063" i="133" s="1"/>
  <c r="V1087" i="133"/>
  <c r="V1138" i="133"/>
  <c r="Y1138" i="133" s="1"/>
  <c r="V1141" i="133"/>
  <c r="W1141" i="133" s="1"/>
  <c r="V1171" i="133"/>
  <c r="Y1171" i="133" s="1"/>
  <c r="V1183" i="133"/>
  <c r="X1183" i="133" s="1"/>
  <c r="V1331" i="133"/>
  <c r="W1331" i="133" s="1"/>
  <c r="V1338" i="133"/>
  <c r="V763" i="133"/>
  <c r="W763" i="133" s="1"/>
  <c r="V843" i="133"/>
  <c r="X843" i="133" s="1"/>
  <c r="V862" i="133"/>
  <c r="Y862" i="133" s="1"/>
  <c r="V918" i="133"/>
  <c r="Y918" i="133" s="1"/>
  <c r="V925" i="133"/>
  <c r="Y925" i="133" s="1"/>
  <c r="V950" i="133"/>
  <c r="Y950" i="133" s="1"/>
  <c r="V991" i="133"/>
  <c r="W991" i="133" s="1"/>
  <c r="V1004" i="133"/>
  <c r="W1004" i="133" s="1"/>
  <c r="V1011" i="133"/>
  <c r="W1011" i="133" s="1"/>
  <c r="V1048" i="133"/>
  <c r="Y1048" i="133" s="1"/>
  <c r="V1066" i="133"/>
  <c r="W1066" i="133" s="1"/>
  <c r="V1098" i="133"/>
  <c r="W1098" i="133" s="1"/>
  <c r="V1169" i="133"/>
  <c r="Y1169" i="133" s="1"/>
  <c r="V1193" i="133"/>
  <c r="Y1193" i="133" s="1"/>
  <c r="V1313" i="133"/>
  <c r="Y1313" i="133" s="1"/>
  <c r="V1357" i="133"/>
  <c r="X1357" i="133" s="1"/>
  <c r="V1334" i="133"/>
  <c r="Y1334" i="133" s="1"/>
  <c r="V1375" i="133"/>
  <c r="Y1375" i="133" s="1"/>
  <c r="V1312" i="133"/>
  <c r="X1312" i="133" s="1"/>
  <c r="V1327" i="133"/>
  <c r="W1327" i="133" s="1"/>
  <c r="V1346" i="133"/>
  <c r="V1378" i="133"/>
  <c r="X1378" i="133" s="1"/>
  <c r="V1335" i="133"/>
  <c r="Y1335" i="133" s="1"/>
  <c r="V1355" i="133"/>
  <c r="Y1355" i="133" s="1"/>
  <c r="V1367" i="133"/>
  <c r="Y1367" i="133" s="1"/>
  <c r="V1374" i="133"/>
  <c r="Y1374" i="133" s="1"/>
  <c r="V22" i="133"/>
  <c r="Y22" i="133" s="1"/>
  <c r="V15" i="133"/>
  <c r="W15" i="133" s="1"/>
  <c r="V24" i="133"/>
  <c r="X24" i="133" s="1"/>
  <c r="V37" i="133"/>
  <c r="W37" i="133" s="1"/>
  <c r="V47" i="133"/>
  <c r="X47" i="133" s="1"/>
  <c r="V64" i="133"/>
  <c r="Y64" i="133" s="1"/>
  <c r="V73" i="133"/>
  <c r="W73" i="133" s="1"/>
  <c r="V96" i="133"/>
  <c r="W96" i="133" s="1"/>
  <c r="V158" i="133"/>
  <c r="X158" i="133" s="1"/>
  <c r="V280" i="133"/>
  <c r="AC280" i="133"/>
  <c r="V326" i="133"/>
  <c r="W326" i="133" s="1"/>
  <c r="V250" i="133"/>
  <c r="W250" i="133" s="1"/>
  <c r="V14" i="133"/>
  <c r="X14" i="133" s="1"/>
  <c r="V46" i="133"/>
  <c r="Y46" i="133" s="1"/>
  <c r="V7" i="133"/>
  <c r="W7" i="133" s="1"/>
  <c r="V26" i="133"/>
  <c r="X26" i="133" s="1"/>
  <c r="V39" i="133"/>
  <c r="V54" i="133"/>
  <c r="Y54" i="133" s="1"/>
  <c r="V86" i="133"/>
  <c r="W86" i="133" s="1"/>
  <c r="V102" i="133"/>
  <c r="X102" i="133" s="1"/>
  <c r="V112" i="133"/>
  <c r="X112" i="133" s="1"/>
  <c r="V116" i="133"/>
  <c r="Y116" i="133" s="1"/>
  <c r="V170" i="133"/>
  <c r="W170" i="133" s="1"/>
  <c r="V173" i="133"/>
  <c r="W173" i="133" s="1"/>
  <c r="V219" i="133"/>
  <c r="V222" i="133"/>
  <c r="X222" i="133" s="1"/>
  <c r="V297" i="133"/>
  <c r="X297" i="133" s="1"/>
  <c r="V6" i="133"/>
  <c r="X6" i="133" s="1"/>
  <c r="V19" i="133"/>
  <c r="V38" i="133"/>
  <c r="Y38" i="133" s="1"/>
  <c r="V72" i="133"/>
  <c r="Y72" i="133" s="1"/>
  <c r="V105" i="133"/>
  <c r="X105" i="133" s="1"/>
  <c r="V128" i="133"/>
  <c r="X128" i="133" s="1"/>
  <c r="V144" i="133"/>
  <c r="Y144" i="133" s="1"/>
  <c r="V148" i="133"/>
  <c r="Y148" i="133" s="1"/>
  <c r="V174" i="133"/>
  <c r="X174" i="133" s="1"/>
  <c r="V198" i="133"/>
  <c r="V220" i="133"/>
  <c r="W220" i="133" s="1"/>
  <c r="V290" i="133"/>
  <c r="Y290" i="133" s="1"/>
  <c r="V94" i="133"/>
  <c r="Y94" i="133" s="1"/>
  <c r="V130" i="133"/>
  <c r="Y130" i="133" s="1"/>
  <c r="V132" i="133"/>
  <c r="Y132" i="133" s="1"/>
  <c r="V134" i="133"/>
  <c r="W134" i="133" s="1"/>
  <c r="V138" i="133"/>
  <c r="V257" i="133"/>
  <c r="W257" i="133" s="1"/>
  <c r="V276" i="133"/>
  <c r="Y276" i="133" s="1"/>
  <c r="V296" i="133"/>
  <c r="X296" i="133" s="1"/>
  <c r="V308" i="133"/>
  <c r="X308" i="133" s="1"/>
  <c r="V8" i="133"/>
  <c r="V55" i="133"/>
  <c r="W55" i="133" s="1"/>
  <c r="V62" i="133"/>
  <c r="W62" i="133" s="1"/>
  <c r="V11" i="133"/>
  <c r="W11" i="133" s="1"/>
  <c r="V30" i="133"/>
  <c r="W30" i="133" s="1"/>
  <c r="V43" i="133"/>
  <c r="W43" i="133" s="1"/>
  <c r="V65" i="133"/>
  <c r="W65" i="133" s="1"/>
  <c r="V167" i="133"/>
  <c r="V177" i="133"/>
  <c r="Y177" i="133" s="1"/>
  <c r="V200" i="133"/>
  <c r="Y200" i="133" s="1"/>
  <c r="V208" i="133"/>
  <c r="W208" i="133" s="1"/>
  <c r="V221" i="133"/>
  <c r="W221" i="133" s="1"/>
  <c r="V281" i="133"/>
  <c r="W281" i="133" s="1"/>
  <c r="V70" i="133"/>
  <c r="Y70" i="133" s="1"/>
  <c r="V80" i="133"/>
  <c r="X80" i="133" s="1"/>
  <c r="V119" i="133"/>
  <c r="Y119" i="133" s="1"/>
  <c r="V126" i="133"/>
  <c r="Y126" i="133" s="1"/>
  <c r="V129" i="133"/>
  <c r="W129" i="133" s="1"/>
  <c r="V140" i="133"/>
  <c r="Y140" i="133" s="1"/>
  <c r="V282" i="133"/>
  <c r="Y282" i="133" s="1"/>
  <c r="V295" i="133"/>
  <c r="X295" i="133" s="1"/>
  <c r="V306" i="133"/>
  <c r="W306" i="133" s="1"/>
  <c r="V331" i="133"/>
  <c r="X331" i="133" s="1"/>
  <c r="V351" i="133"/>
  <c r="V358" i="133"/>
  <c r="W358" i="133" s="1"/>
  <c r="V407" i="133"/>
  <c r="Y407" i="133" s="1"/>
  <c r="V415" i="133"/>
  <c r="W415" i="133" s="1"/>
  <c r="V431" i="133"/>
  <c r="Y431" i="133" s="1"/>
  <c r="V467" i="133"/>
  <c r="V507" i="133"/>
  <c r="X507" i="133" s="1"/>
  <c r="V514" i="133"/>
  <c r="Y514" i="133" s="1"/>
  <c r="V531" i="133"/>
  <c r="X531" i="133" s="1"/>
  <c r="V288" i="133"/>
  <c r="X288" i="133" s="1"/>
  <c r="V363" i="133"/>
  <c r="V419" i="133"/>
  <c r="X419" i="133" s="1"/>
  <c r="V446" i="133"/>
  <c r="W446" i="133" s="1"/>
  <c r="V455" i="133"/>
  <c r="Y455" i="133" s="1"/>
  <c r="V462" i="133"/>
  <c r="W462" i="133" s="1"/>
  <c r="V475" i="133"/>
  <c r="X475" i="133" s="1"/>
  <c r="V506" i="133"/>
  <c r="Y506" i="133" s="1"/>
  <c r="AC967" i="133"/>
  <c r="V967" i="133"/>
  <c r="Y967" i="133" s="1"/>
  <c r="V192" i="133"/>
  <c r="W192" i="133" s="1"/>
  <c r="V205" i="133"/>
  <c r="X205" i="133" s="1"/>
  <c r="V217" i="133"/>
  <c r="X217" i="133" s="1"/>
  <c r="V237" i="133"/>
  <c r="X237" i="133" s="1"/>
  <c r="V253" i="133"/>
  <c r="Y253" i="133" s="1"/>
  <c r="V265" i="133"/>
  <c r="V272" i="133"/>
  <c r="X272" i="133" s="1"/>
  <c r="V278" i="133"/>
  <c r="Y278" i="133" s="1"/>
  <c r="V303" i="133"/>
  <c r="V311" i="133"/>
  <c r="V322" i="133"/>
  <c r="W322" i="133" s="1"/>
  <c r="V323" i="133"/>
  <c r="V347" i="133"/>
  <c r="X347" i="133" s="1"/>
  <c r="V371" i="133"/>
  <c r="W371" i="133" s="1"/>
  <c r="V383" i="133"/>
  <c r="V406" i="133"/>
  <c r="V435" i="133"/>
  <c r="V450" i="133"/>
  <c r="Y450" i="133" s="1"/>
  <c r="V466" i="133"/>
  <c r="Y466" i="133" s="1"/>
  <c r="V479" i="133"/>
  <c r="V495" i="133"/>
  <c r="V582" i="133"/>
  <c r="Y582" i="133" s="1"/>
  <c r="V157" i="133"/>
  <c r="V176" i="133"/>
  <c r="Y176" i="133" s="1"/>
  <c r="V197" i="133"/>
  <c r="W197" i="133" s="1"/>
  <c r="V262" i="133"/>
  <c r="X262" i="133" s="1"/>
  <c r="V294" i="133"/>
  <c r="X294" i="133" s="1"/>
  <c r="V299" i="133"/>
  <c r="X299" i="133" s="1"/>
  <c r="V355" i="133"/>
  <c r="W355" i="133" s="1"/>
  <c r="V387" i="133"/>
  <c r="V414" i="133"/>
  <c r="W414" i="133" s="1"/>
  <c r="V423" i="133"/>
  <c r="Y423" i="133" s="1"/>
  <c r="V430" i="133"/>
  <c r="W430" i="133" s="1"/>
  <c r="V443" i="133"/>
  <c r="Y443" i="133" s="1"/>
  <c r="V459" i="133"/>
  <c r="V474" i="133"/>
  <c r="V535" i="133"/>
  <c r="X535" i="133" s="1"/>
  <c r="V540" i="133"/>
  <c r="W540" i="133" s="1"/>
  <c r="V564" i="133"/>
  <c r="Y564" i="133" s="1"/>
  <c r="V339" i="133"/>
  <c r="V230" i="133"/>
  <c r="Y230" i="133" s="1"/>
  <c r="V240" i="133"/>
  <c r="W240" i="133" s="1"/>
  <c r="V246" i="133"/>
  <c r="Y246" i="133" s="1"/>
  <c r="V289" i="133"/>
  <c r="X289" i="133" s="1"/>
  <c r="V321" i="133"/>
  <c r="W321" i="133" s="1"/>
  <c r="V354" i="133"/>
  <c r="W354" i="133" s="1"/>
  <c r="V357" i="133"/>
  <c r="Y357" i="133" s="1"/>
  <c r="V367" i="133"/>
  <c r="V388" i="133"/>
  <c r="W388" i="133" s="1"/>
  <c r="V424" i="133"/>
  <c r="W424" i="133" s="1"/>
  <c r="V444" i="133"/>
  <c r="V460" i="133"/>
  <c r="Y460" i="133" s="1"/>
  <c r="V526" i="133"/>
  <c r="Y526" i="133" s="1"/>
  <c r="V542" i="133"/>
  <c r="Y542" i="133" s="1"/>
  <c r="V565" i="133"/>
  <c r="V315" i="133"/>
  <c r="X315" i="133" s="1"/>
  <c r="V343" i="133"/>
  <c r="X343" i="133" s="1"/>
  <c r="V379" i="133"/>
  <c r="X379" i="133" s="1"/>
  <c r="V391" i="133"/>
  <c r="V394" i="133"/>
  <c r="V447" i="133"/>
  <c r="X447" i="133" s="1"/>
  <c r="V463" i="133"/>
  <c r="Y463" i="133" s="1"/>
  <c r="V484" i="133"/>
  <c r="W484" i="133" s="1"/>
  <c r="V487" i="133"/>
  <c r="V570" i="133"/>
  <c r="Y570" i="133" s="1"/>
  <c r="V591" i="133"/>
  <c r="V611" i="133"/>
  <c r="Y611" i="133" s="1"/>
  <c r="V617" i="133"/>
  <c r="X617" i="133" s="1"/>
  <c r="V622" i="133"/>
  <c r="Y622" i="133" s="1"/>
  <c r="V680" i="133"/>
  <c r="Y680" i="133" s="1"/>
  <c r="V780" i="133"/>
  <c r="W780" i="133" s="1"/>
  <c r="V808" i="133"/>
  <c r="X808" i="133" s="1"/>
  <c r="V585" i="133"/>
  <c r="W585" i="133" s="1"/>
  <c r="V657" i="133"/>
  <c r="X657" i="133" s="1"/>
  <c r="V682" i="133"/>
  <c r="X682" i="133" s="1"/>
  <c r="V715" i="133"/>
  <c r="X715" i="133" s="1"/>
  <c r="V786" i="133"/>
  <c r="V569" i="133"/>
  <c r="W569" i="133" s="1"/>
  <c r="V571" i="133"/>
  <c r="Y571" i="133" s="1"/>
  <c r="V605" i="133"/>
  <c r="X605" i="133" s="1"/>
  <c r="V677" i="133"/>
  <c r="X677" i="133" s="1"/>
  <c r="AC826" i="133"/>
  <c r="V826" i="133"/>
  <c r="X826" i="133" s="1"/>
  <c r="V556" i="133"/>
  <c r="V581" i="133"/>
  <c r="X581" i="133" s="1"/>
  <c r="V614" i="133"/>
  <c r="Y614" i="133" s="1"/>
  <c r="V633" i="133"/>
  <c r="X633" i="133" s="1"/>
  <c r="V656" i="133"/>
  <c r="W656" i="133" s="1"/>
  <c r="V662" i="133"/>
  <c r="V681" i="133"/>
  <c r="X681" i="133" s="1"/>
  <c r="V690" i="133"/>
  <c r="V695" i="133"/>
  <c r="Y695" i="133" s="1"/>
  <c r="V731" i="133"/>
  <c r="W731" i="133" s="1"/>
  <c r="V735" i="133"/>
  <c r="Y735" i="133" s="1"/>
  <c r="V812" i="133"/>
  <c r="W812" i="133" s="1"/>
  <c r="V659" i="133"/>
  <c r="Y659" i="133" s="1"/>
  <c r="V672" i="133"/>
  <c r="Y672" i="133" s="1"/>
  <c r="V678" i="133"/>
  <c r="Y678" i="133" s="1"/>
  <c r="V718" i="133"/>
  <c r="W718" i="133" s="1"/>
  <c r="V969" i="133"/>
  <c r="AC969" i="133"/>
  <c r="V522" i="133"/>
  <c r="X522" i="133" s="1"/>
  <c r="V523" i="133"/>
  <c r="X523" i="133" s="1"/>
  <c r="V532" i="133"/>
  <c r="X532" i="133" s="1"/>
  <c r="V552" i="133"/>
  <c r="Y552" i="133" s="1"/>
  <c r="V557" i="133"/>
  <c r="V576" i="133"/>
  <c r="X576" i="133" s="1"/>
  <c r="V593" i="133"/>
  <c r="X593" i="133" s="1"/>
  <c r="V601" i="133"/>
  <c r="X601" i="133" s="1"/>
  <c r="V629" i="133"/>
  <c r="X629" i="133" s="1"/>
  <c r="V660" i="133"/>
  <c r="X660" i="133" s="1"/>
  <c r="V663" i="133"/>
  <c r="X663" i="133" s="1"/>
  <c r="V691" i="133"/>
  <c r="X691" i="133" s="1"/>
  <c r="V698" i="133"/>
  <c r="W698" i="133" s="1"/>
  <c r="V713" i="133"/>
  <c r="X713" i="133" s="1"/>
  <c r="V723" i="133"/>
  <c r="W723" i="133" s="1"/>
  <c r="V732" i="133"/>
  <c r="Y732" i="133" s="1"/>
  <c r="V771" i="133"/>
  <c r="Y771" i="133" s="1"/>
  <c r="V775" i="133"/>
  <c r="W775" i="133" s="1"/>
  <c r="V742" i="133"/>
  <c r="Y742" i="133" s="1"/>
  <c r="V747" i="133"/>
  <c r="Y747" i="133" s="1"/>
  <c r="V754" i="133"/>
  <c r="X754" i="133" s="1"/>
  <c r="V841" i="133"/>
  <c r="Y841" i="133" s="1"/>
  <c r="V847" i="133"/>
  <c r="X847" i="133" s="1"/>
  <c r="V871" i="133"/>
  <c r="W871" i="133" s="1"/>
  <c r="AC878" i="133"/>
  <c r="V902" i="133"/>
  <c r="Y902" i="133" s="1"/>
  <c r="V913" i="133"/>
  <c r="V929" i="133"/>
  <c r="V962" i="133"/>
  <c r="Y962" i="133" s="1"/>
  <c r="AC1059" i="133"/>
  <c r="V1059" i="133"/>
  <c r="W1059" i="133" s="1"/>
  <c r="V833" i="133"/>
  <c r="Y833" i="133" s="1"/>
  <c r="V886" i="133"/>
  <c r="X886" i="133" s="1"/>
  <c r="V934" i="133"/>
  <c r="Y934" i="133" s="1"/>
  <c r="V1019" i="133"/>
  <c r="W1019" i="133" s="1"/>
  <c r="V1029" i="133"/>
  <c r="X1029" i="133" s="1"/>
  <c r="V716" i="133"/>
  <c r="X716" i="133" s="1"/>
  <c r="V740" i="133"/>
  <c r="X740" i="133" s="1"/>
  <c r="V744" i="133"/>
  <c r="W744" i="133" s="1"/>
  <c r="V752" i="133"/>
  <c r="Y752" i="133" s="1"/>
  <c r="V770" i="133"/>
  <c r="W770" i="133" s="1"/>
  <c r="V793" i="133"/>
  <c r="AC833" i="133"/>
  <c r="V851" i="133"/>
  <c r="X851" i="133" s="1"/>
  <c r="V910" i="133"/>
  <c r="V920" i="133"/>
  <c r="X920" i="133" s="1"/>
  <c r="V921" i="133"/>
  <c r="W921" i="133" s="1"/>
  <c r="V965" i="133"/>
  <c r="W965" i="133" s="1"/>
  <c r="AC965" i="133"/>
  <c r="V1007" i="133"/>
  <c r="Y1007" i="133" s="1"/>
  <c r="V1013" i="133"/>
  <c r="Y1013" i="133" s="1"/>
  <c r="V772" i="133"/>
  <c r="W772" i="133" s="1"/>
  <c r="V799" i="133"/>
  <c r="Y799" i="133" s="1"/>
  <c r="V887" i="133"/>
  <c r="W887" i="133" s="1"/>
  <c r="V953" i="133"/>
  <c r="Y953" i="133" s="1"/>
  <c r="V961" i="133"/>
  <c r="Y961" i="133" s="1"/>
  <c r="V972" i="133"/>
  <c r="X972" i="133" s="1"/>
  <c r="V767" i="133"/>
  <c r="Y767" i="133" s="1"/>
  <c r="V797" i="133"/>
  <c r="Y797" i="133" s="1"/>
  <c r="V825" i="133"/>
  <c r="W825" i="133" s="1"/>
  <c r="V835" i="133"/>
  <c r="Y835" i="133" s="1"/>
  <c r="V845" i="133"/>
  <c r="W845" i="133" s="1"/>
  <c r="V850" i="133"/>
  <c r="W850" i="133" s="1"/>
  <c r="V867" i="133"/>
  <c r="Y867" i="133" s="1"/>
  <c r="V872" i="133"/>
  <c r="X872" i="133" s="1"/>
  <c r="V884" i="133"/>
  <c r="X884" i="133" s="1"/>
  <c r="V931" i="133"/>
  <c r="X931" i="133" s="1"/>
  <c r="V1028" i="133"/>
  <c r="Y1028" i="133" s="1"/>
  <c r="V828" i="133"/>
  <c r="X828" i="133" s="1"/>
  <c r="V860" i="133"/>
  <c r="V875" i="133"/>
  <c r="V893" i="133"/>
  <c r="X893" i="133" s="1"/>
  <c r="V946" i="133"/>
  <c r="Y946" i="133" s="1"/>
  <c r="AC999" i="133"/>
  <c r="V999" i="133"/>
  <c r="V840" i="133"/>
  <c r="Y840" i="133" s="1"/>
  <c r="V866" i="133"/>
  <c r="V947" i="133"/>
  <c r="Y947" i="133" s="1"/>
  <c r="V973" i="133"/>
  <c r="X973" i="133" s="1"/>
  <c r="V1016" i="133"/>
  <c r="V989" i="133"/>
  <c r="V1039" i="133"/>
  <c r="Y1039" i="133" s="1"/>
  <c r="V1089" i="133"/>
  <c r="Y1089" i="133" s="1"/>
  <c r="V1131" i="133"/>
  <c r="W1131" i="133" s="1"/>
  <c r="V1133" i="133"/>
  <c r="X1133" i="133" s="1"/>
  <c r="V1136" i="133"/>
  <c r="X1136" i="133" s="1"/>
  <c r="V1143" i="133"/>
  <c r="X1143" i="133" s="1"/>
  <c r="V1173" i="133"/>
  <c r="W1173" i="133" s="1"/>
  <c r="V1190" i="133"/>
  <c r="Y1190" i="133" s="1"/>
  <c r="V1211" i="133"/>
  <c r="V1234" i="133"/>
  <c r="V1247" i="133"/>
  <c r="Y1250" i="133"/>
  <c r="V1071" i="133"/>
  <c r="W1071" i="133" s="1"/>
  <c r="V1079" i="133"/>
  <c r="X1079" i="133" s="1"/>
  <c r="V1231" i="133"/>
  <c r="V1246" i="133"/>
  <c r="AC1272" i="133"/>
  <c r="V1272" i="133"/>
  <c r="X1272" i="133" s="1"/>
  <c r="V1024" i="133"/>
  <c r="W1024" i="133" s="1"/>
  <c r="V1036" i="133"/>
  <c r="V1051" i="133"/>
  <c r="Y1051" i="133" s="1"/>
  <c r="V1067" i="133"/>
  <c r="X1067" i="133" s="1"/>
  <c r="V1115" i="133"/>
  <c r="Y1115" i="133" s="1"/>
  <c r="V1128" i="133"/>
  <c r="X1128" i="133" s="1"/>
  <c r="V1223" i="133"/>
  <c r="V1237" i="133"/>
  <c r="V927" i="133"/>
  <c r="Y927" i="133" s="1"/>
  <c r="V943" i="133"/>
  <c r="X943" i="133" s="1"/>
  <c r="V944" i="133"/>
  <c r="V971" i="133"/>
  <c r="V983" i="133"/>
  <c r="W983" i="133" s="1"/>
  <c r="V998" i="133"/>
  <c r="Y998" i="133" s="1"/>
  <c r="V1062" i="133"/>
  <c r="Y1062" i="133" s="1"/>
  <c r="V1070" i="133"/>
  <c r="X1070" i="133" s="1"/>
  <c r="V1101" i="133"/>
  <c r="W1101" i="133" s="1"/>
  <c r="V1194" i="133"/>
  <c r="W1194" i="133" s="1"/>
  <c r="V1232" i="133"/>
  <c r="V937" i="133"/>
  <c r="V942" i="133"/>
  <c r="Y942" i="133" s="1"/>
  <c r="V945" i="133"/>
  <c r="V963" i="133"/>
  <c r="X963" i="133" s="1"/>
  <c r="V996" i="133"/>
  <c r="W996" i="133" s="1"/>
  <c r="V1008" i="133"/>
  <c r="W1008" i="133" s="1"/>
  <c r="V1109" i="133"/>
  <c r="X1109" i="133" s="1"/>
  <c r="V1139" i="133"/>
  <c r="Y1139" i="133" s="1"/>
  <c r="V1140" i="133"/>
  <c r="W1140" i="133" s="1"/>
  <c r="V1273" i="133"/>
  <c r="AC1294" i="133"/>
  <c r="V1294" i="133"/>
  <c r="V1056" i="133"/>
  <c r="W1056" i="133" s="1"/>
  <c r="V1094" i="133"/>
  <c r="Y1094" i="133" s="1"/>
  <c r="V1181" i="133"/>
  <c r="W1181" i="133" s="1"/>
  <c r="V1203" i="133"/>
  <c r="V1204" i="133"/>
  <c r="V1236" i="133"/>
  <c r="V1238" i="133"/>
  <c r="W1250" i="133"/>
  <c r="AB1250" i="133" s="1"/>
  <c r="AE1250" i="133" s="1"/>
  <c r="V1324" i="133"/>
  <c r="W1324" i="133" s="1"/>
  <c r="V1269" i="133"/>
  <c r="X1269" i="133" s="1"/>
  <c r="AC1381" i="133"/>
  <c r="V1381" i="133"/>
  <c r="X1381" i="133" s="1"/>
  <c r="V1244" i="133"/>
  <c r="V1260" i="133"/>
  <c r="W1260" i="133" s="1"/>
  <c r="V1111" i="133"/>
  <c r="X1111" i="133" s="1"/>
  <c r="V1142" i="133"/>
  <c r="V1151" i="133"/>
  <c r="Y1151" i="133" s="1"/>
  <c r="V1157" i="133"/>
  <c r="W1157" i="133" s="1"/>
  <c r="V1176" i="133"/>
  <c r="W1176" i="133" s="1"/>
  <c r="V1265" i="133"/>
  <c r="W1265" i="133" s="1"/>
  <c r="V1275" i="133"/>
  <c r="V1286" i="133"/>
  <c r="V1398" i="133"/>
  <c r="W1398" i="133" s="1"/>
  <c r="AC1266" i="133"/>
  <c r="V1266" i="133"/>
  <c r="V1284" i="133"/>
  <c r="AC1382" i="133"/>
  <c r="V1382" i="133"/>
  <c r="V1370" i="133"/>
  <c r="V1362" i="133"/>
  <c r="Y1362" i="133" s="1"/>
  <c r="V1390" i="133"/>
  <c r="X1390" i="133" s="1"/>
  <c r="V1365" i="133"/>
  <c r="W1365" i="133" s="1"/>
  <c r="V1332" i="133"/>
  <c r="X1332" i="133" s="1"/>
  <c r="V1350" i="133"/>
  <c r="Y1350" i="133" s="1"/>
  <c r="V1354" i="133"/>
  <c r="Y1354" i="133" s="1"/>
  <c r="V1393" i="133"/>
  <c r="W1393" i="133" s="1"/>
  <c r="V1308" i="133"/>
  <c r="V1345" i="133"/>
  <c r="Y1345" i="133" s="1"/>
  <c r="V1352" i="133"/>
  <c r="X1352" i="133" s="1"/>
  <c r="W115" i="133"/>
  <c r="V59" i="133"/>
  <c r="V81" i="133"/>
  <c r="V91" i="133"/>
  <c r="V113" i="133"/>
  <c r="V123" i="133"/>
  <c r="V145" i="133"/>
  <c r="V155" i="133"/>
  <c r="V179" i="133"/>
  <c r="V199" i="133"/>
  <c r="V225" i="133"/>
  <c r="V231" i="133"/>
  <c r="AC397" i="133"/>
  <c r="V397" i="133"/>
  <c r="V61" i="133"/>
  <c r="V93" i="133"/>
  <c r="V125" i="133"/>
  <c r="V175" i="133"/>
  <c r="V227" i="133"/>
  <c r="V249" i="133"/>
  <c r="V53" i="133"/>
  <c r="V85" i="133"/>
  <c r="V117" i="133"/>
  <c r="V149" i="133"/>
  <c r="V193" i="133"/>
  <c r="V213" i="133"/>
  <c r="V245" i="133"/>
  <c r="V241" i="133"/>
  <c r="V77" i="133"/>
  <c r="V109" i="133"/>
  <c r="V141" i="133"/>
  <c r="V159" i="133"/>
  <c r="V211" i="133"/>
  <c r="V243" i="133"/>
  <c r="AC405" i="133"/>
  <c r="V405" i="133"/>
  <c r="AC437" i="133"/>
  <c r="V437" i="133"/>
  <c r="AC469" i="133"/>
  <c r="V469" i="133"/>
  <c r="V279" i="133"/>
  <c r="V566" i="133"/>
  <c r="V594" i="133"/>
  <c r="V259" i="133"/>
  <c r="AC289" i="133"/>
  <c r="V401" i="133"/>
  <c r="V433" i="133"/>
  <c r="V465" i="133"/>
  <c r="V513" i="133"/>
  <c r="V286" i="133"/>
  <c r="V302" i="133"/>
  <c r="V318" i="133"/>
  <c r="V334" i="133"/>
  <c r="V350" i="133"/>
  <c r="V366" i="133"/>
  <c r="V382" i="133"/>
  <c r="V425" i="133"/>
  <c r="V457" i="133"/>
  <c r="V263" i="133"/>
  <c r="V398" i="133"/>
  <c r="V275" i="133"/>
  <c r="V298" i="133"/>
  <c r="V314" i="133"/>
  <c r="V330" i="133"/>
  <c r="V346" i="133"/>
  <c r="V362" i="133"/>
  <c r="V378" i="133"/>
  <c r="V417" i="133"/>
  <c r="V449" i="133"/>
  <c r="V287" i="133"/>
  <c r="V536" i="133"/>
  <c r="V563" i="133"/>
  <c r="V568" i="133"/>
  <c r="AC637" i="133"/>
  <c r="V637" i="133"/>
  <c r="V624" i="133"/>
  <c r="V555" i="133"/>
  <c r="V560" i="133"/>
  <c r="V554" i="133"/>
  <c r="V584" i="133"/>
  <c r="V543" i="133"/>
  <c r="V548" i="133"/>
  <c r="V575" i="133"/>
  <c r="V580" i="133"/>
  <c r="V590" i="133"/>
  <c r="V599" i="133"/>
  <c r="V643" i="133"/>
  <c r="V652" i="133"/>
  <c r="V673" i="133"/>
  <c r="V692" i="133"/>
  <c r="V758" i="133"/>
  <c r="V612" i="133"/>
  <c r="V615" i="133"/>
  <c r="V627" i="133"/>
  <c r="V636" i="133"/>
  <c r="V664" i="133"/>
  <c r="V597" i="133"/>
  <c r="V632" i="133"/>
  <c r="V655" i="133"/>
  <c r="V676" i="133"/>
  <c r="V684" i="133"/>
  <c r="V700" i="133"/>
  <c r="X777" i="133"/>
  <c r="X816" i="133"/>
  <c r="V829" i="133"/>
  <c r="V861" i="133"/>
  <c r="V773" i="133"/>
  <c r="AC792" i="133"/>
  <c r="V792" i="133"/>
  <c r="V757" i="133"/>
  <c r="V769" i="133"/>
  <c r="AC814" i="133"/>
  <c r="V814" i="133"/>
  <c r="V761" i="133"/>
  <c r="V820" i="133"/>
  <c r="AC872" i="133"/>
  <c r="V794" i="133"/>
  <c r="V842" i="133"/>
  <c r="V874" i="133"/>
  <c r="V892" i="133"/>
  <c r="V904" i="133"/>
  <c r="AC949" i="133"/>
  <c r="V949" i="133"/>
  <c r="V798" i="133"/>
  <c r="V846" i="133"/>
  <c r="V858" i="133"/>
  <c r="V908" i="133"/>
  <c r="V838" i="133"/>
  <c r="V870" i="133"/>
  <c r="V898" i="133"/>
  <c r="V928" i="133"/>
  <c r="V932" i="133"/>
  <c r="AC1025" i="133"/>
  <c r="V1025" i="133"/>
  <c r="V896" i="133"/>
  <c r="V914" i="133"/>
  <c r="V880" i="133"/>
  <c r="V890" i="133"/>
  <c r="V917" i="133"/>
  <c r="V922" i="133"/>
  <c r="V952" i="133"/>
  <c r="V956" i="133"/>
  <c r="V960" i="133"/>
  <c r="V900" i="133"/>
  <c r="V930" i="133"/>
  <c r="V938" i="133"/>
  <c r="V979" i="133"/>
  <c r="V980" i="133"/>
  <c r="V1023" i="133"/>
  <c r="V1035" i="133"/>
  <c r="AC1049" i="133"/>
  <c r="V1049" i="133"/>
  <c r="V978" i="133"/>
  <c r="V1022" i="133"/>
  <c r="AC1073" i="133"/>
  <c r="V1073" i="133"/>
  <c r="V987" i="133"/>
  <c r="V976" i="133"/>
  <c r="V1003" i="133"/>
  <c r="V1086" i="133"/>
  <c r="V1092" i="133"/>
  <c r="V1108" i="133"/>
  <c r="V1053" i="133"/>
  <c r="V1061" i="133"/>
  <c r="V1075" i="133"/>
  <c r="V1057" i="133"/>
  <c r="V1081" i="133"/>
  <c r="V1095" i="133"/>
  <c r="V1088" i="133"/>
  <c r="V1120" i="133"/>
  <c r="V1116" i="133"/>
  <c r="V1135" i="133"/>
  <c r="AC1164" i="133"/>
  <c r="V1164" i="133"/>
  <c r="V1112" i="133"/>
  <c r="AC1155" i="133"/>
  <c r="V1155" i="133"/>
  <c r="V1147" i="133"/>
  <c r="V1104" i="133"/>
  <c r="V1149" i="133"/>
  <c r="V1100" i="133"/>
  <c r="V1127" i="133"/>
  <c r="V1096" i="133"/>
  <c r="V1154" i="133"/>
  <c r="V1162" i="133"/>
  <c r="V1188" i="133"/>
  <c r="V1178" i="133"/>
  <c r="V1186" i="133"/>
  <c r="V1323" i="133"/>
  <c r="V1315" i="133"/>
  <c r="V1317" i="133"/>
  <c r="V1325" i="133"/>
  <c r="V1341" i="133"/>
  <c r="V1351" i="133"/>
  <c r="V1380" i="133"/>
  <c r="V1344" i="133"/>
  <c r="V1349" i="133"/>
  <c r="V1373" i="133"/>
  <c r="V1369" i="133"/>
  <c r="V1396" i="133"/>
  <c r="V1337" i="133"/>
  <c r="V1360" i="133"/>
  <c r="V1372" i="133"/>
  <c r="V1392" i="133"/>
  <c r="V1356" i="133"/>
  <c r="V1364" i="133"/>
  <c r="V1368" i="133"/>
  <c r="GB9" i="58"/>
  <c r="AH1583" i="133"/>
  <c r="S1583" i="133" s="1"/>
  <c r="GB23" i="58"/>
  <c r="GB24" i="58" s="1"/>
  <c r="GB21" i="58"/>
  <c r="GB22" i="58" s="1"/>
  <c r="GB14" i="58"/>
  <c r="GB20" i="58" s="1"/>
  <c r="GB7" i="58"/>
  <c r="X13" i="133" l="1"/>
  <c r="W1065" i="133"/>
  <c r="Y1043" i="133"/>
  <c r="W50" i="133"/>
  <c r="W598" i="133"/>
  <c r="AB598" i="133" s="1"/>
  <c r="AE598" i="133" s="1"/>
  <c r="X50" i="133"/>
  <c r="X1640" i="133"/>
  <c r="Y1183" i="133"/>
  <c r="Y1180" i="133"/>
  <c r="Y1185" i="133"/>
  <c r="X33" i="133"/>
  <c r="X195" i="133"/>
  <c r="AB195" i="133" s="1"/>
  <c r="AE195" i="133" s="1"/>
  <c r="Y1649" i="133"/>
  <c r="X1649" i="133"/>
  <c r="AB1649" i="133" s="1"/>
  <c r="AE1649" i="133" s="1"/>
  <c r="W291" i="133"/>
  <c r="AB291" i="133" s="1"/>
  <c r="AE291" i="133" s="1"/>
  <c r="W645" i="133"/>
  <c r="AB645" i="133" s="1"/>
  <c r="AE645" i="133" s="1"/>
  <c r="W1343" i="133"/>
  <c r="X1225" i="133"/>
  <c r="X1343" i="133"/>
  <c r="Y645" i="133"/>
  <c r="X1258" i="133"/>
  <c r="Y215" i="133"/>
  <c r="W1258" i="133"/>
  <c r="AB1258" i="133" s="1"/>
  <c r="AE1258" i="133" s="1"/>
  <c r="W726" i="133"/>
  <c r="X76" i="133"/>
  <c r="X726" i="133"/>
  <c r="W76" i="133"/>
  <c r="AB76" i="133" s="1"/>
  <c r="AE76" i="133" s="1"/>
  <c r="X853" i="133"/>
  <c r="W1225" i="133"/>
  <c r="AB1225" i="133" s="1"/>
  <c r="AE1225" i="133" s="1"/>
  <c r="W1321" i="133"/>
  <c r="AB1321" i="133" s="1"/>
  <c r="AE1321" i="133" s="1"/>
  <c r="X1130" i="133"/>
  <c r="Y853" i="133"/>
  <c r="X313" i="133"/>
  <c r="W1245" i="133"/>
  <c r="AB1245" i="133" s="1"/>
  <c r="AE1245" i="133" s="1"/>
  <c r="W830" i="133"/>
  <c r="AB830" i="133" s="1"/>
  <c r="AE830" i="133" s="1"/>
  <c r="W604" i="133"/>
  <c r="AB604" i="133" s="1"/>
  <c r="AE604" i="133" s="1"/>
  <c r="W313" i="133"/>
  <c r="Y830" i="133"/>
  <c r="X739" i="133"/>
  <c r="Y1130" i="133"/>
  <c r="Y291" i="133"/>
  <c r="X604" i="133"/>
  <c r="Y1348" i="133"/>
  <c r="W1259" i="133"/>
  <c r="AB1259" i="133" s="1"/>
  <c r="AE1259" i="133" s="1"/>
  <c r="W1179" i="133"/>
  <c r="AB1179" i="133" s="1"/>
  <c r="AE1179" i="133" s="1"/>
  <c r="X1259" i="133"/>
  <c r="Y739" i="133"/>
  <c r="X707" i="133"/>
  <c r="X1348" i="133"/>
  <c r="Y1321" i="133"/>
  <c r="W574" i="133"/>
  <c r="AB574" i="133" s="1"/>
  <c r="AE574" i="133" s="1"/>
  <c r="W510" i="133"/>
  <c r="AB510" i="133" s="1"/>
  <c r="AE510" i="133" s="1"/>
  <c r="X71" i="133"/>
  <c r="X1387" i="133"/>
  <c r="AB1387" i="133" s="1"/>
  <c r="AE1387" i="133" s="1"/>
  <c r="X215" i="133"/>
  <c r="AB215" i="133" s="1"/>
  <c r="AE215" i="133" s="1"/>
  <c r="X1179" i="133"/>
  <c r="W1001" i="133"/>
  <c r="X574" i="133"/>
  <c r="Y510" i="133"/>
  <c r="Y71" i="133"/>
  <c r="Y1387" i="133"/>
  <c r="W730" i="133"/>
  <c r="AB730" i="133" s="1"/>
  <c r="AE730" i="133" s="1"/>
  <c r="X1001" i="133"/>
  <c r="Y730" i="133"/>
  <c r="W984" i="133"/>
  <c r="X361" i="133"/>
  <c r="Y755" i="133"/>
  <c r="Y911" i="133"/>
  <c r="W361" i="133"/>
  <c r="AB361" i="133" s="1"/>
  <c r="AE361" i="133" s="1"/>
  <c r="Y324" i="133"/>
  <c r="Y79" i="133"/>
  <c r="W1395" i="133"/>
  <c r="AB1395" i="133" s="1"/>
  <c r="AE1395" i="133" s="1"/>
  <c r="W993" i="133"/>
  <c r="AB993" i="133" s="1"/>
  <c r="AE993" i="133" s="1"/>
  <c r="Y13" i="133"/>
  <c r="X533" i="133"/>
  <c r="Y806" i="133"/>
  <c r="W504" i="133"/>
  <c r="AB504" i="133" s="1"/>
  <c r="AE504" i="133" s="1"/>
  <c r="Y1329" i="133"/>
  <c r="Y774" i="133"/>
  <c r="Y42" i="133"/>
  <c r="Y1638" i="133"/>
  <c r="X1044" i="133"/>
  <c r="X784" i="133"/>
  <c r="X421" i="133"/>
  <c r="Y33" i="133"/>
  <c r="X1638" i="133"/>
  <c r="AB1638" i="133" s="1"/>
  <c r="AE1638" i="133" s="1"/>
  <c r="W701" i="133"/>
  <c r="AB701" i="133" s="1"/>
  <c r="AE701" i="133" s="1"/>
  <c r="X103" i="133"/>
  <c r="W420" i="133"/>
  <c r="W1044" i="133"/>
  <c r="Y103" i="133"/>
  <c r="X950" i="133"/>
  <c r="X420" i="133"/>
  <c r="W957" i="133"/>
  <c r="AB957" i="133" s="1"/>
  <c r="AE957" i="133" s="1"/>
  <c r="W1193" i="133"/>
  <c r="X1193" i="133"/>
  <c r="W1040" i="133"/>
  <c r="AB1040" i="133" s="1"/>
  <c r="AE1040" i="133" s="1"/>
  <c r="X1040" i="133"/>
  <c r="W1183" i="133"/>
  <c r="AB1183" i="133" s="1"/>
  <c r="AE1183" i="133" s="1"/>
  <c r="W667" i="133"/>
  <c r="W448" i="133"/>
  <c r="X17" i="133"/>
  <c r="W950" i="133"/>
  <c r="X701" i="133"/>
  <c r="W1180" i="133"/>
  <c r="AB1180" i="133" s="1"/>
  <c r="AE1180" i="133" s="1"/>
  <c r="Y816" i="133"/>
  <c r="X448" i="133"/>
  <c r="W473" i="133"/>
  <c r="X115" i="133"/>
  <c r="AB115" i="133" s="1"/>
  <c r="AE115" i="133" s="1"/>
  <c r="W17" i="133"/>
  <c r="AB17" i="133" s="1"/>
  <c r="AE17" i="133" s="1"/>
  <c r="X1278" i="133"/>
  <c r="W489" i="133"/>
  <c r="AB489" i="133" s="1"/>
  <c r="AE489" i="133" s="1"/>
  <c r="Y78" i="133"/>
  <c r="Y1640" i="133"/>
  <c r="Y146" i="133"/>
  <c r="W695" i="133"/>
  <c r="AB695" i="133" s="1"/>
  <c r="AE695" i="133" s="1"/>
  <c r="X1290" i="133"/>
  <c r="AB1290" i="133" s="1"/>
  <c r="AE1290" i="133" s="1"/>
  <c r="X312" i="133"/>
  <c r="W18" i="133"/>
  <c r="AB18" i="133" s="1"/>
  <c r="AE18" i="133" s="1"/>
  <c r="X1679" i="133"/>
  <c r="Y974" i="133"/>
  <c r="X1078" i="133"/>
  <c r="X1083" i="133"/>
  <c r="AB1083" i="133" s="1"/>
  <c r="AE1083" i="133" s="1"/>
  <c r="X835" i="133"/>
  <c r="W835" i="133"/>
  <c r="AB835" i="133" s="1"/>
  <c r="AE835" i="133" s="1"/>
  <c r="Y1002" i="133"/>
  <c r="Y635" i="133"/>
  <c r="X824" i="133"/>
  <c r="Y1029" i="133"/>
  <c r="Y1679" i="133"/>
  <c r="Y1324" i="133"/>
  <c r="W1029" i="133"/>
  <c r="AB1029" i="133" s="1"/>
  <c r="AE1029" i="133" s="1"/>
  <c r="W571" i="133"/>
  <c r="X1124" i="133"/>
  <c r="AB1124" i="133" s="1"/>
  <c r="AE1124" i="133" s="1"/>
  <c r="X161" i="133"/>
  <c r="Y796" i="133"/>
  <c r="X65" i="133"/>
  <c r="W436" i="133"/>
  <c r="W332" i="133"/>
  <c r="AB332" i="133" s="1"/>
  <c r="AE332" i="133" s="1"/>
  <c r="X1701" i="133"/>
  <c r="AB1701" i="133" s="1"/>
  <c r="AE1701" i="133" s="1"/>
  <c r="Y27" i="133"/>
  <c r="X680" i="133"/>
  <c r="X1013" i="133"/>
  <c r="Y881" i="133"/>
  <c r="X1242" i="133"/>
  <c r="AB1242" i="133" s="1"/>
  <c r="AE1242" i="133" s="1"/>
  <c r="Y997" i="133"/>
  <c r="W997" i="133"/>
  <c r="AB997" i="133" s="1"/>
  <c r="AE997" i="133" s="1"/>
  <c r="Y284" i="133"/>
  <c r="W1287" i="133"/>
  <c r="W650" i="133"/>
  <c r="AB650" i="133" s="1"/>
  <c r="AE650" i="133" s="1"/>
  <c r="X284" i="133"/>
  <c r="AB284" i="133" s="1"/>
  <c r="AE284" i="133" s="1"/>
  <c r="X1287" i="133"/>
  <c r="W1058" i="133"/>
  <c r="X650" i="133"/>
  <c r="W482" i="133"/>
  <c r="AB482" i="133" s="1"/>
  <c r="AE482" i="133" s="1"/>
  <c r="X381" i="133"/>
  <c r="W704" i="133"/>
  <c r="X482" i="133"/>
  <c r="W381" i="133"/>
  <c r="AB381" i="133" s="1"/>
  <c r="AE381" i="133" s="1"/>
  <c r="Y237" i="133"/>
  <c r="Y105" i="133"/>
  <c r="X1336" i="133"/>
  <c r="X416" i="133"/>
  <c r="W237" i="133"/>
  <c r="AB237" i="133" s="1"/>
  <c r="AE237" i="133" s="1"/>
  <c r="Y1336" i="133"/>
  <c r="W1143" i="133"/>
  <c r="AB1143" i="133" s="1"/>
  <c r="AE1143" i="133" s="1"/>
  <c r="W933" i="133"/>
  <c r="AB933" i="133" s="1"/>
  <c r="AE933" i="133" s="1"/>
  <c r="W881" i="133"/>
  <c r="AB881" i="133" s="1"/>
  <c r="AE881" i="133" s="1"/>
  <c r="Y776" i="133"/>
  <c r="W600" i="133"/>
  <c r="AB600" i="133" s="1"/>
  <c r="AE600" i="133" s="1"/>
  <c r="Y308" i="133"/>
  <c r="Y197" i="133"/>
  <c r="X1058" i="133"/>
  <c r="Y1242" i="133"/>
  <c r="W1047" i="133"/>
  <c r="X933" i="133"/>
  <c r="Y1137" i="133"/>
  <c r="Y600" i="133"/>
  <c r="X197" i="133"/>
  <c r="AB197" i="133" s="1"/>
  <c r="AE197" i="133" s="1"/>
  <c r="X1307" i="133"/>
  <c r="Y1263" i="133"/>
  <c r="Y812" i="133"/>
  <c r="X775" i="133"/>
  <c r="AB775" i="133" s="1"/>
  <c r="AE775" i="133" s="1"/>
  <c r="W660" i="133"/>
  <c r="AB660" i="133" s="1"/>
  <c r="AE660" i="133" s="1"/>
  <c r="W833" i="133"/>
  <c r="AB833" i="133" s="1"/>
  <c r="AE833" i="133" s="1"/>
  <c r="Y660" i="133"/>
  <c r="X1050" i="133"/>
  <c r="X833" i="133"/>
  <c r="Y871" i="133"/>
  <c r="X812" i="133"/>
  <c r="W294" i="133"/>
  <c r="AB294" i="133" s="1"/>
  <c r="AE294" i="133" s="1"/>
  <c r="Y1665" i="133"/>
  <c r="W1358" i="133"/>
  <c r="AB1358" i="133" s="1"/>
  <c r="AE1358" i="133" s="1"/>
  <c r="X1263" i="133"/>
  <c r="Y1050" i="133"/>
  <c r="W27" i="133"/>
  <c r="AB27" i="133" s="1"/>
  <c r="AE27" i="133" s="1"/>
  <c r="Y150" i="133"/>
  <c r="Y800" i="133"/>
  <c r="X648" i="133"/>
  <c r="W45" i="133"/>
  <c r="AB45" i="133" s="1"/>
  <c r="AE45" i="133" s="1"/>
  <c r="W865" i="133"/>
  <c r="AB865" i="133" s="1"/>
  <c r="AE865" i="133" s="1"/>
  <c r="Y163" i="133"/>
  <c r="X45" i="133"/>
  <c r="Y865" i="133"/>
  <c r="W686" i="133"/>
  <c r="AB686" i="133" s="1"/>
  <c r="AE686" i="133" s="1"/>
  <c r="W349" i="133"/>
  <c r="AB349" i="133" s="1"/>
  <c r="AE349" i="133" s="1"/>
  <c r="Y1301" i="133"/>
  <c r="X1262" i="133"/>
  <c r="Y923" i="133"/>
  <c r="X686" i="133"/>
  <c r="W384" i="133"/>
  <c r="AB384" i="133" s="1"/>
  <c r="AE384" i="133" s="1"/>
  <c r="W252" i="133"/>
  <c r="X3" i="133"/>
  <c r="Y248" i="133"/>
  <c r="Y1059" i="133"/>
  <c r="W1033" i="133"/>
  <c r="AB1033" i="133" s="1"/>
  <c r="AE1033" i="133" s="1"/>
  <c r="X1059" i="133"/>
  <c r="Y714" i="133"/>
  <c r="X1358" i="133"/>
  <c r="W251" i="133"/>
  <c r="AB251" i="133" s="1"/>
  <c r="AE251" i="133" s="1"/>
  <c r="X841" i="133"/>
  <c r="W1642" i="133"/>
  <c r="AB1642" i="133" s="1"/>
  <c r="AE1642" i="133" s="1"/>
  <c r="X1134" i="133"/>
  <c r="X1316" i="133"/>
  <c r="Y740" i="133"/>
  <c r="W1367" i="133"/>
  <c r="AB1367" i="133" s="1"/>
  <c r="AE1367" i="133" s="1"/>
  <c r="X635" i="133"/>
  <c r="W533" i="133"/>
  <c r="W42" i="133"/>
  <c r="AB42" i="133" s="1"/>
  <c r="AE42" i="133" s="1"/>
  <c r="X1367" i="133"/>
  <c r="W1390" i="133"/>
  <c r="AB1390" i="133" s="1"/>
  <c r="AE1390" i="133" s="1"/>
  <c r="X1065" i="133"/>
  <c r="X994" i="133"/>
  <c r="Y1083" i="133"/>
  <c r="X984" i="133"/>
  <c r="W806" i="133"/>
  <c r="AB806" i="133" s="1"/>
  <c r="AE806" i="133" s="1"/>
  <c r="W911" i="133"/>
  <c r="AB911" i="133" s="1"/>
  <c r="AE911" i="133" s="1"/>
  <c r="X1283" i="133"/>
  <c r="X1252" i="133"/>
  <c r="W1329" i="133"/>
  <c r="AB1329" i="133" s="1"/>
  <c r="AE1329" i="133" s="1"/>
  <c r="Y1133" i="133"/>
  <c r="Y993" i="133"/>
  <c r="W844" i="133"/>
  <c r="AB844" i="133" s="1"/>
  <c r="AE844" i="133" s="1"/>
  <c r="Y784" i="133"/>
  <c r="Y734" i="133"/>
  <c r="W520" i="133"/>
  <c r="AB520" i="133" s="1"/>
  <c r="AE520" i="133" s="1"/>
  <c r="W209" i="133"/>
  <c r="X239" i="133"/>
  <c r="AB239" i="133" s="1"/>
  <c r="AE239" i="133" s="1"/>
  <c r="Y1082" i="133"/>
  <c r="W1017" i="133"/>
  <c r="Y777" i="133"/>
  <c r="Y504" i="133"/>
  <c r="X356" i="133"/>
  <c r="W1196" i="133"/>
  <c r="AB1196" i="133" s="1"/>
  <c r="AE1196" i="133" s="1"/>
  <c r="X974" i="133"/>
  <c r="AB974" i="133" s="1"/>
  <c r="AE974" i="133" s="1"/>
  <c r="Y762" i="133"/>
  <c r="Y703" i="133"/>
  <c r="W1191" i="133"/>
  <c r="AB1191" i="133" s="1"/>
  <c r="AE1191" i="133" s="1"/>
  <c r="W1123" i="133"/>
  <c r="AB1123" i="133" s="1"/>
  <c r="AE1123" i="133" s="1"/>
  <c r="W764" i="133"/>
  <c r="W537" i="133"/>
  <c r="AB537" i="133" s="1"/>
  <c r="AE537" i="133" s="1"/>
  <c r="X285" i="133"/>
  <c r="AB285" i="133" s="1"/>
  <c r="AE285" i="133" s="1"/>
  <c r="X1196" i="133"/>
  <c r="Y1395" i="133"/>
  <c r="Y1123" i="133"/>
  <c r="W740" i="133"/>
  <c r="AB740" i="133" s="1"/>
  <c r="AE740" i="133" s="1"/>
  <c r="W647" i="133"/>
  <c r="W434" i="133"/>
  <c r="W178" i="133"/>
  <c r="Y135" i="133"/>
  <c r="W1334" i="133"/>
  <c r="X1082" i="133"/>
  <c r="AB1082" i="133" s="1"/>
  <c r="AE1082" i="133" s="1"/>
  <c r="W1283" i="133"/>
  <c r="W920" i="133"/>
  <c r="AB920" i="133" s="1"/>
  <c r="AE920" i="133" s="1"/>
  <c r="W824" i="133"/>
  <c r="X453" i="133"/>
  <c r="W325" i="133"/>
  <c r="Y1316" i="133"/>
  <c r="X1051" i="133"/>
  <c r="X180" i="133"/>
  <c r="AB180" i="133" s="1"/>
  <c r="AE180" i="133" s="1"/>
  <c r="X613" i="133"/>
  <c r="X1265" i="133"/>
  <c r="Y180" i="133"/>
  <c r="Y174" i="133"/>
  <c r="X134" i="133"/>
  <c r="AB134" i="133" s="1"/>
  <c r="AE134" i="133" s="1"/>
  <c r="Y1230" i="133"/>
  <c r="W1230" i="133"/>
  <c r="AB1230" i="133" s="1"/>
  <c r="AE1230" i="133" s="1"/>
  <c r="W1228" i="133"/>
  <c r="AB1228" i="133" s="1"/>
  <c r="AE1228" i="133" s="1"/>
  <c r="X907" i="133"/>
  <c r="Y839" i="133"/>
  <c r="X1018" i="133"/>
  <c r="W102" i="133"/>
  <c r="AB102" i="133" s="1"/>
  <c r="AE102" i="133" s="1"/>
  <c r="W1018" i="133"/>
  <c r="W6" i="133"/>
  <c r="AB6" i="133" s="1"/>
  <c r="AE6" i="133" s="1"/>
  <c r="Y1228" i="133"/>
  <c r="X358" i="133"/>
  <c r="Y358" i="133"/>
  <c r="Y1690" i="133"/>
  <c r="W807" i="133"/>
  <c r="AB807" i="133" s="1"/>
  <c r="AE807" i="133" s="1"/>
  <c r="W582" i="133"/>
  <c r="W200" i="133"/>
  <c r="W506" i="133"/>
  <c r="AB506" i="133" s="1"/>
  <c r="AE506" i="133" s="1"/>
  <c r="X506" i="133"/>
  <c r="Y310" i="133"/>
  <c r="W297" i="133"/>
  <c r="AB297" i="133" s="1"/>
  <c r="AE297" i="133" s="1"/>
  <c r="Y301" i="133"/>
  <c r="W440" i="133"/>
  <c r="AB440" i="133" s="1"/>
  <c r="AE440" i="133" s="1"/>
  <c r="Y1326" i="133"/>
  <c r="Y1129" i="133"/>
  <c r="W1034" i="133"/>
  <c r="AB1034" i="133" s="1"/>
  <c r="AE1034" i="133" s="1"/>
  <c r="X1055" i="133"/>
  <c r="AB1055" i="133" s="1"/>
  <c r="AE1055" i="133" s="1"/>
  <c r="X868" i="133"/>
  <c r="AB868" i="133" s="1"/>
  <c r="AE868" i="133" s="1"/>
  <c r="Y608" i="133"/>
  <c r="X546" i="133"/>
  <c r="X229" i="133"/>
  <c r="X36" i="133"/>
  <c r="W25" i="133"/>
  <c r="AB25" i="133" s="1"/>
  <c r="AE25" i="133" s="1"/>
  <c r="Y1132" i="133"/>
  <c r="X1141" i="133"/>
  <c r="X988" i="133"/>
  <c r="Y445" i="133"/>
  <c r="Y36" i="133"/>
  <c r="W1278" i="133"/>
  <c r="AB1278" i="133" s="1"/>
  <c r="AE1278" i="133" s="1"/>
  <c r="X1680" i="133"/>
  <c r="X1361" i="133"/>
  <c r="AB1361" i="133" s="1"/>
  <c r="AE1361" i="133" s="1"/>
  <c r="W1326" i="133"/>
  <c r="AB1326" i="133" s="1"/>
  <c r="AE1326" i="133" s="1"/>
  <c r="W1268" i="133"/>
  <c r="AB1268" i="133" s="1"/>
  <c r="AE1268" i="133" s="1"/>
  <c r="X1167" i="133"/>
  <c r="AB1167" i="133" s="1"/>
  <c r="AE1167" i="133" s="1"/>
  <c r="Y1124" i="133"/>
  <c r="W977" i="133"/>
  <c r="AB977" i="133" s="1"/>
  <c r="AE977" i="133" s="1"/>
  <c r="X473" i="133"/>
  <c r="X146" i="133"/>
  <c r="AB146" i="133" s="1"/>
  <c r="AE146" i="133" s="1"/>
  <c r="W485" i="133"/>
  <c r="AB485" i="133" s="1"/>
  <c r="AE485" i="133" s="1"/>
  <c r="Y977" i="133"/>
  <c r="Y832" i="133"/>
  <c r="X372" i="133"/>
  <c r="AB372" i="133" s="1"/>
  <c r="AE372" i="133" s="1"/>
  <c r="Y1312" i="133"/>
  <c r="W776" i="133"/>
  <c r="AB776" i="133" s="1"/>
  <c r="AE776" i="133" s="1"/>
  <c r="Y1268" i="133"/>
  <c r="W1189" i="133"/>
  <c r="X1159" i="133"/>
  <c r="W1106" i="133"/>
  <c r="AB1106" i="133" s="1"/>
  <c r="AE1106" i="133" s="1"/>
  <c r="W822" i="133"/>
  <c r="AB822" i="133" s="1"/>
  <c r="AE822" i="133" s="1"/>
  <c r="X832" i="133"/>
  <c r="X216" i="133"/>
  <c r="AB216" i="133" s="1"/>
  <c r="AE216" i="133" s="1"/>
  <c r="Y258" i="133"/>
  <c r="W172" i="133"/>
  <c r="Y1255" i="133"/>
  <c r="X1189" i="133"/>
  <c r="W1129" i="133"/>
  <c r="AB1129" i="133" s="1"/>
  <c r="AE1129" i="133" s="1"/>
  <c r="W733" i="133"/>
  <c r="Y489" i="133"/>
  <c r="Y546" i="133"/>
  <c r="Y216" i="133"/>
  <c r="W161" i="133"/>
  <c r="AB161" i="133" s="1"/>
  <c r="AE161" i="133" s="1"/>
  <c r="X172" i="133"/>
  <c r="X1666" i="133"/>
  <c r="Y1361" i="133"/>
  <c r="X1106" i="133"/>
  <c r="Y1055" i="133"/>
  <c r="W1312" i="133"/>
  <c r="AB1312" i="133" s="1"/>
  <c r="AE1312" i="133" s="1"/>
  <c r="X1255" i="133"/>
  <c r="AB1255" i="133" s="1"/>
  <c r="AE1255" i="133" s="1"/>
  <c r="X608" i="133"/>
  <c r="Y485" i="133"/>
  <c r="W229" i="133"/>
  <c r="Y1084" i="133"/>
  <c r="X407" i="133"/>
  <c r="W288" i="133"/>
  <c r="AB288" i="133" s="1"/>
  <c r="AE288" i="133" s="1"/>
  <c r="X685" i="133"/>
  <c r="W186" i="133"/>
  <c r="W317" i="133"/>
  <c r="AB317" i="133" s="1"/>
  <c r="AE317" i="133" s="1"/>
  <c r="W567" i="133"/>
  <c r="AB567" i="133" s="1"/>
  <c r="AE567" i="133" s="1"/>
  <c r="Y549" i="133"/>
  <c r="W1051" i="133"/>
  <c r="X1718" i="133"/>
  <c r="X380" i="133"/>
  <c r="X1114" i="133"/>
  <c r="AB1114" i="133" s="1"/>
  <c r="AE1114" i="133" s="1"/>
  <c r="W879" i="133"/>
  <c r="Y1114" i="133"/>
  <c r="Y689" i="133"/>
  <c r="W301" i="133"/>
  <c r="AB301" i="133" s="1"/>
  <c r="AE301" i="133" s="1"/>
  <c r="Y1042" i="133"/>
  <c r="W693" i="133"/>
  <c r="Y1680" i="133"/>
  <c r="X1646" i="133"/>
  <c r="X1160" i="133"/>
  <c r="W725" i="133"/>
  <c r="X539" i="133"/>
  <c r="X1171" i="133"/>
  <c r="X1166" i="133"/>
  <c r="W1078" i="133"/>
  <c r="W689" i="133"/>
  <c r="AB689" i="133" s="1"/>
  <c r="AE689" i="133" s="1"/>
  <c r="W461" i="133"/>
  <c r="AB461" i="133" s="1"/>
  <c r="AE461" i="133" s="1"/>
  <c r="Y1666" i="133"/>
  <c r="Y1277" i="133"/>
  <c r="X751" i="133"/>
  <c r="W539" i="133"/>
  <c r="Y1318" i="133"/>
  <c r="X1277" i="133"/>
  <c r="AB1277" i="133" s="1"/>
  <c r="AE1277" i="133" s="1"/>
  <c r="X1042" i="133"/>
  <c r="AB1042" i="133" s="1"/>
  <c r="AE1042" i="133" s="1"/>
  <c r="W312" i="133"/>
  <c r="Y152" i="133"/>
  <c r="X1298" i="133"/>
  <c r="W1686" i="133"/>
  <c r="AB1686" i="133" s="1"/>
  <c r="AE1686" i="133" s="1"/>
  <c r="W1318" i="133"/>
  <c r="AB1318" i="133" s="1"/>
  <c r="AE1318" i="133" s="1"/>
  <c r="W678" i="133"/>
  <c r="AB678" i="133" s="1"/>
  <c r="AE678" i="133" s="1"/>
  <c r="Y535" i="133"/>
  <c r="Y1034" i="133"/>
  <c r="X733" i="133"/>
  <c r="W271" i="133"/>
  <c r="W863" i="133"/>
  <c r="AB863" i="133" s="1"/>
  <c r="AE863" i="133" s="1"/>
  <c r="W658" i="133"/>
  <c r="AB658" i="133" s="1"/>
  <c r="AE658" i="133" s="1"/>
  <c r="Y220" i="133"/>
  <c r="W573" i="133"/>
  <c r="AB573" i="133" s="1"/>
  <c r="AE573" i="133" s="1"/>
  <c r="W1669" i="133"/>
  <c r="W988" i="133"/>
  <c r="AB988" i="133" s="1"/>
  <c r="AE988" i="133" s="1"/>
  <c r="W535" i="133"/>
  <c r="AB535" i="133" s="1"/>
  <c r="AE535" i="133" s="1"/>
  <c r="X415" i="133"/>
  <c r="Y332" i="133"/>
  <c r="Y1122" i="133"/>
  <c r="Y1111" i="133"/>
  <c r="X598" i="133"/>
  <c r="Y317" i="133"/>
  <c r="X223" i="133"/>
  <c r="AB223" i="133" s="1"/>
  <c r="AE223" i="133" s="1"/>
  <c r="W47" i="133"/>
  <c r="AB47" i="133" s="1"/>
  <c r="AE47" i="133" s="1"/>
  <c r="X499" i="133"/>
  <c r="Y1674" i="133"/>
  <c r="W1646" i="133"/>
  <c r="Y1648" i="133"/>
  <c r="Y1698" i="133"/>
  <c r="W1681" i="133"/>
  <c r="AB1681" i="133" s="1"/>
  <c r="AE1681" i="133" s="1"/>
  <c r="X811" i="133"/>
  <c r="W343" i="133"/>
  <c r="AB343" i="133" s="1"/>
  <c r="AE343" i="133" s="1"/>
  <c r="W572" i="133"/>
  <c r="AB572" i="133" s="1"/>
  <c r="AE572" i="133" s="1"/>
  <c r="Y5" i="133"/>
  <c r="Y499" i="133"/>
  <c r="X1681" i="133"/>
  <c r="X1271" i="133"/>
  <c r="W1091" i="133"/>
  <c r="AB1091" i="133" s="1"/>
  <c r="AE1091" i="133" s="1"/>
  <c r="W998" i="133"/>
  <c r="Y808" i="133"/>
  <c r="W741" i="133"/>
  <c r="AB741" i="133" s="1"/>
  <c r="AE741" i="133" s="1"/>
  <c r="Y519" i="133"/>
  <c r="Y572" i="133"/>
  <c r="Y223" i="133"/>
  <c r="X66" i="133"/>
  <c r="W122" i="133"/>
  <c r="Y1296" i="133"/>
  <c r="W1375" i="133"/>
  <c r="AB1375" i="133" s="1"/>
  <c r="AE1375" i="133" s="1"/>
  <c r="X906" i="133"/>
  <c r="AB906" i="133" s="1"/>
  <c r="AE906" i="133" s="1"/>
  <c r="Y731" i="133"/>
  <c r="Y112" i="133"/>
  <c r="W182" i="133"/>
  <c r="X186" i="133"/>
  <c r="X122" i="133"/>
  <c r="W603" i="133"/>
  <c r="AB603" i="133" s="1"/>
  <c r="AE603" i="133" s="1"/>
  <c r="Y1719" i="133"/>
  <c r="W1719" i="133"/>
  <c r="AB1719" i="133" s="1"/>
  <c r="AE1719" i="133" s="1"/>
  <c r="Y1279" i="133"/>
  <c r="Y859" i="133"/>
  <c r="W412" i="133"/>
  <c r="AB412" i="133" s="1"/>
  <c r="AE412" i="133" s="1"/>
  <c r="W490" i="133"/>
  <c r="AB490" i="133" s="1"/>
  <c r="AE490" i="133" s="1"/>
  <c r="X567" i="133"/>
  <c r="X364" i="133"/>
  <c r="X1648" i="133"/>
  <c r="W1009" i="133"/>
  <c r="AB1009" i="133" s="1"/>
  <c r="AE1009" i="133" s="1"/>
  <c r="X983" i="133"/>
  <c r="AB983" i="133" s="1"/>
  <c r="AE983" i="133" s="1"/>
  <c r="W685" i="133"/>
  <c r="AB685" i="133" s="1"/>
  <c r="AE685" i="133" s="1"/>
  <c r="X571" i="133"/>
  <c r="X16" i="133"/>
  <c r="X1296" i="133"/>
  <c r="AB1296" i="133" s="1"/>
  <c r="AE1296" i="133" s="1"/>
  <c r="Y1068" i="133"/>
  <c r="W1185" i="133"/>
  <c r="AB1185" i="133" s="1"/>
  <c r="AE1185" i="133" s="1"/>
  <c r="X1687" i="133"/>
  <c r="X1654" i="133"/>
  <c r="W1698" i="133"/>
  <c r="AB1698" i="133" s="1"/>
  <c r="AE1698" i="133" s="1"/>
  <c r="X1711" i="133"/>
  <c r="AB1711" i="133" s="1"/>
  <c r="AE1711" i="133" s="1"/>
  <c r="W1674" i="133"/>
  <c r="AB1674" i="133" s="1"/>
  <c r="AE1674" i="133" s="1"/>
  <c r="W1662" i="133"/>
  <c r="AB1662" i="133" s="1"/>
  <c r="AE1662" i="133" s="1"/>
  <c r="X1645" i="133"/>
  <c r="Y1654" i="133"/>
  <c r="W1665" i="133"/>
  <c r="AB1665" i="133" s="1"/>
  <c r="AE1665" i="133" s="1"/>
  <c r="W1175" i="133"/>
  <c r="AB1175" i="133" s="1"/>
  <c r="AE1175" i="133" s="1"/>
  <c r="Y297" i="133"/>
  <c r="Y120" i="133"/>
  <c r="W1281" i="133"/>
  <c r="W907" i="133"/>
  <c r="AB907" i="133" s="1"/>
  <c r="AE907" i="133" s="1"/>
  <c r="X1672" i="133"/>
  <c r="Y1672" i="133"/>
  <c r="W375" i="133"/>
  <c r="AB375" i="133" s="1"/>
  <c r="AE375" i="133" s="1"/>
  <c r="X1669" i="133"/>
  <c r="Y1686" i="133"/>
  <c r="X1090" i="133"/>
  <c r="Y1696" i="133"/>
  <c r="X1662" i="133"/>
  <c r="X1384" i="133"/>
  <c r="Y1194" i="133"/>
  <c r="W1090" i="133"/>
  <c r="AB1090" i="133" s="1"/>
  <c r="AE1090" i="133" s="1"/>
  <c r="X727" i="133"/>
  <c r="Y375" i="133"/>
  <c r="Y247" i="133"/>
  <c r="X2" i="133"/>
  <c r="W1384" i="133"/>
  <c r="Y939" i="133"/>
  <c r="X965" i="133"/>
  <c r="AB965" i="133" s="1"/>
  <c r="AE965" i="133" s="1"/>
  <c r="X326" i="133"/>
  <c r="Y80" i="133"/>
  <c r="W823" i="133"/>
  <c r="Y901" i="133"/>
  <c r="W753" i="133"/>
  <c r="AB753" i="133" s="1"/>
  <c r="AE753" i="133" s="1"/>
  <c r="W480" i="133"/>
  <c r="AB480" i="133" s="1"/>
  <c r="AE480" i="133" s="1"/>
  <c r="X823" i="133"/>
  <c r="W901" i="133"/>
  <c r="AB901" i="133" s="1"/>
  <c r="AE901" i="133" s="1"/>
  <c r="W613" i="133"/>
  <c r="AB613" i="133" s="1"/>
  <c r="AE613" i="133" s="1"/>
  <c r="Y480" i="133"/>
  <c r="X1700" i="133"/>
  <c r="AB1700" i="133" s="1"/>
  <c r="AE1700" i="133" s="1"/>
  <c r="X1063" i="133"/>
  <c r="W1645" i="133"/>
  <c r="AB1645" i="133" s="1"/>
  <c r="AE1645" i="133" s="1"/>
  <c r="X1702" i="133"/>
  <c r="W1347" i="133"/>
  <c r="AB1347" i="133" s="1"/>
  <c r="AE1347" i="133" s="1"/>
  <c r="X1226" i="133"/>
  <c r="AB1226" i="133" s="1"/>
  <c r="AE1226" i="133" s="1"/>
  <c r="W888" i="133"/>
  <c r="W137" i="133"/>
  <c r="X207" i="133"/>
  <c r="AB207" i="133" s="1"/>
  <c r="AE207" i="133" s="1"/>
  <c r="W454" i="133"/>
  <c r="AB454" i="133" s="1"/>
  <c r="AE454" i="133" s="1"/>
  <c r="W104" i="133"/>
  <c r="AB104" i="133" s="1"/>
  <c r="AE104" i="133" s="1"/>
  <c r="Y128" i="133"/>
  <c r="W1251" i="133"/>
  <c r="AB1251" i="133" s="1"/>
  <c r="AE1251" i="133" s="1"/>
  <c r="W1304" i="133"/>
  <c r="AB1304" i="133" s="1"/>
  <c r="AE1304" i="133" s="1"/>
  <c r="W99" i="133"/>
  <c r="AB99" i="133" s="1"/>
  <c r="AE99" i="133" s="1"/>
  <c r="X1347" i="133"/>
  <c r="X981" i="133"/>
  <c r="AB981" i="133" s="1"/>
  <c r="AE981" i="133" s="1"/>
  <c r="X888" i="133"/>
  <c r="Y717" i="133"/>
  <c r="W691" i="133"/>
  <c r="AB691" i="133" s="1"/>
  <c r="AE691" i="133" s="1"/>
  <c r="W836" i="133"/>
  <c r="Y99" i="133"/>
  <c r="X454" i="133"/>
  <c r="Y114" i="133"/>
  <c r="Y90" i="133"/>
  <c r="Y1251" i="133"/>
  <c r="X1304" i="133"/>
  <c r="W1174" i="133"/>
  <c r="AB1174" i="133" s="1"/>
  <c r="AE1174" i="133" s="1"/>
  <c r="Y1174" i="133"/>
  <c r="W1271" i="133"/>
  <c r="AB1271" i="133" s="1"/>
  <c r="AE1271" i="133" s="1"/>
  <c r="Y981" i="133"/>
  <c r="W717" i="133"/>
  <c r="AB717" i="133" s="1"/>
  <c r="AE717" i="133" s="1"/>
  <c r="X596" i="133"/>
  <c r="AB596" i="133" s="1"/>
  <c r="AE596" i="133" s="1"/>
  <c r="W359" i="133"/>
  <c r="AB359" i="133" s="1"/>
  <c r="AE359" i="133" s="1"/>
  <c r="Y364" i="133"/>
  <c r="W310" i="133"/>
  <c r="AB310" i="133" s="1"/>
  <c r="AE310" i="133" s="1"/>
  <c r="X114" i="133"/>
  <c r="AB114" i="133" s="1"/>
  <c r="AE114" i="133" s="1"/>
  <c r="Y1297" i="133"/>
  <c r="X603" i="133"/>
  <c r="X1713" i="133"/>
  <c r="X1340" i="133"/>
  <c r="W1279" i="133"/>
  <c r="AB1279" i="133" s="1"/>
  <c r="AE1279" i="133" s="1"/>
  <c r="Y1143" i="133"/>
  <c r="Y1009" i="133"/>
  <c r="Y741" i="133"/>
  <c r="Y596" i="133"/>
  <c r="W407" i="133"/>
  <c r="AB407" i="133" s="1"/>
  <c r="AE407" i="133" s="1"/>
  <c r="W212" i="133"/>
  <c r="X1690" i="133"/>
  <c r="AB1690" i="133" s="1"/>
  <c r="AE1690" i="133" s="1"/>
  <c r="Y906" i="133"/>
  <c r="X807" i="133"/>
  <c r="Y440" i="133"/>
  <c r="X412" i="133"/>
  <c r="Y348" i="133"/>
  <c r="X369" i="133"/>
  <c r="Y226" i="133"/>
  <c r="Y1233" i="133"/>
  <c r="W1379" i="133"/>
  <c r="AB1379" i="133" s="1"/>
  <c r="AE1379" i="133" s="1"/>
  <c r="X1379" i="133"/>
  <c r="W348" i="133"/>
  <c r="AB348" i="133" s="1"/>
  <c r="AE348" i="133" s="1"/>
  <c r="W369" i="133"/>
  <c r="AB369" i="133" s="1"/>
  <c r="AE369" i="133" s="1"/>
  <c r="X212" i="133"/>
  <c r="W1340" i="133"/>
  <c r="AB1340" i="133" s="1"/>
  <c r="AE1340" i="133" s="1"/>
  <c r="W1715" i="133"/>
  <c r="AB1715" i="133" s="1"/>
  <c r="AE1715" i="133" s="1"/>
  <c r="Y1226" i="133"/>
  <c r="X1056" i="133"/>
  <c r="W653" i="133"/>
  <c r="AB653" i="133" s="1"/>
  <c r="AE653" i="133" s="1"/>
  <c r="W1233" i="133"/>
  <c r="AB1233" i="133" s="1"/>
  <c r="AE1233" i="133" s="1"/>
  <c r="Y653" i="133"/>
  <c r="X1657" i="133"/>
  <c r="W1718" i="133"/>
  <c r="Y1701" i="133"/>
  <c r="W583" i="133"/>
  <c r="AB583" i="133" s="1"/>
  <c r="AE583" i="133" s="1"/>
  <c r="Y1670" i="133"/>
  <c r="X1647" i="133"/>
  <c r="Y583" i="133"/>
  <c r="X1661" i="133"/>
  <c r="W1657" i="133"/>
  <c r="AB1657" i="133" s="1"/>
  <c r="AE1657" i="133" s="1"/>
  <c r="W1661" i="133"/>
  <c r="AB1661" i="133" s="1"/>
  <c r="AE1661" i="133" s="1"/>
  <c r="W1689" i="133"/>
  <c r="AB1689" i="133" s="1"/>
  <c r="AE1689" i="133" s="1"/>
  <c r="W1678" i="133"/>
  <c r="AB1678" i="133" s="1"/>
  <c r="AE1678" i="133" s="1"/>
  <c r="Y1642" i="133"/>
  <c r="Y1689" i="133"/>
  <c r="X1714" i="133"/>
  <c r="AB1714" i="133" s="1"/>
  <c r="AE1714" i="133" s="1"/>
  <c r="X1389" i="133"/>
  <c r="X1324" i="133"/>
  <c r="W1320" i="133"/>
  <c r="AB1320" i="133" s="1"/>
  <c r="AE1320" i="133" s="1"/>
  <c r="X1175" i="133"/>
  <c r="Y1091" i="133"/>
  <c r="W1133" i="133"/>
  <c r="AB1133" i="133" s="1"/>
  <c r="AE1133" i="133" s="1"/>
  <c r="Y1015" i="133"/>
  <c r="X985" i="133"/>
  <c r="X1017" i="133"/>
  <c r="W1137" i="133"/>
  <c r="AB1137" i="133" s="1"/>
  <c r="AE1137" i="133" s="1"/>
  <c r="Y811" i="133"/>
  <c r="X753" i="133"/>
  <c r="Y727" i="133"/>
  <c r="X725" i="133"/>
  <c r="X693" i="133"/>
  <c r="X384" i="133"/>
  <c r="Y490" i="133"/>
  <c r="W206" i="133"/>
  <c r="W26" i="133"/>
  <c r="AB26" i="133" s="1"/>
  <c r="AE26" i="133" s="1"/>
  <c r="X182" i="133"/>
  <c r="W136" i="133"/>
  <c r="W2" i="133"/>
  <c r="AB2" i="133" s="1"/>
  <c r="AE2" i="133" s="1"/>
  <c r="W3" i="133"/>
  <c r="AB3" i="133" s="1"/>
  <c r="AE3" i="133" s="1"/>
  <c r="X83" i="133"/>
  <c r="W1298" i="133"/>
  <c r="AB1298" i="133" s="1"/>
  <c r="AE1298" i="133" s="1"/>
  <c r="Y1713" i="133"/>
  <c r="W1673" i="133"/>
  <c r="AB1673" i="133" s="1"/>
  <c r="AE1673" i="133" s="1"/>
  <c r="Y623" i="133"/>
  <c r="W488" i="133"/>
  <c r="AB488" i="133" s="1"/>
  <c r="AE488" i="133" s="1"/>
  <c r="X1097" i="133"/>
  <c r="X947" i="133"/>
  <c r="W1026" i="133"/>
  <c r="AB1026" i="133" s="1"/>
  <c r="AE1026" i="133" s="1"/>
  <c r="Y864" i="133"/>
  <c r="W808" i="133"/>
  <c r="AB808" i="133" s="1"/>
  <c r="AE808" i="133" s="1"/>
  <c r="W759" i="133"/>
  <c r="AB759" i="133" s="1"/>
  <c r="AE759" i="133" s="1"/>
  <c r="W588" i="133"/>
  <c r="AB588" i="133" s="1"/>
  <c r="AE588" i="133" s="1"/>
  <c r="W524" i="133"/>
  <c r="AB524" i="133" s="1"/>
  <c r="AE524" i="133" s="1"/>
  <c r="Y488" i="133"/>
  <c r="X252" i="133"/>
  <c r="Y26" i="133"/>
  <c r="W83" i="133"/>
  <c r="Y1288" i="133"/>
  <c r="X1208" i="133"/>
  <c r="Y1267" i="133"/>
  <c r="Y1291" i="133"/>
  <c r="Y195" i="133"/>
  <c r="Y97" i="133"/>
  <c r="X1194" i="133"/>
  <c r="AB1194" i="133" s="1"/>
  <c r="AE1194" i="133" s="1"/>
  <c r="W1314" i="133"/>
  <c r="AB1314" i="133" s="1"/>
  <c r="AE1314" i="133" s="1"/>
  <c r="Y1160" i="133"/>
  <c r="X1170" i="133"/>
  <c r="X1089" i="133"/>
  <c r="W1030" i="133"/>
  <c r="X1026" i="133"/>
  <c r="W943" i="133"/>
  <c r="AB943" i="133" s="1"/>
  <c r="AE943" i="133" s="1"/>
  <c r="W864" i="133"/>
  <c r="AB864" i="133" s="1"/>
  <c r="AE864" i="133" s="1"/>
  <c r="X876" i="133"/>
  <c r="AB876" i="133" s="1"/>
  <c r="AE876" i="133" s="1"/>
  <c r="X759" i="133"/>
  <c r="X623" i="133"/>
  <c r="W532" i="133"/>
  <c r="AB532" i="133" s="1"/>
  <c r="AE532" i="133" s="1"/>
  <c r="Y524" i="133"/>
  <c r="X402" i="133"/>
  <c r="Y82" i="133"/>
  <c r="Y1293" i="133"/>
  <c r="X1267" i="133"/>
  <c r="AB1267" i="133" s="1"/>
  <c r="AE1267" i="133" s="1"/>
  <c r="X1031" i="133"/>
  <c r="X561" i="133"/>
  <c r="X97" i="133"/>
  <c r="AB97" i="133" s="1"/>
  <c r="AE97" i="133" s="1"/>
  <c r="W67" i="133"/>
  <c r="AB67" i="133" s="1"/>
  <c r="AE67" i="133" s="1"/>
  <c r="W1705" i="133"/>
  <c r="AB1705" i="133" s="1"/>
  <c r="AE1705" i="133" s="1"/>
  <c r="W1658" i="133"/>
  <c r="AB1658" i="133" s="1"/>
  <c r="AE1658" i="133" s="1"/>
  <c r="Y951" i="133"/>
  <c r="W1342" i="133"/>
  <c r="AB1342" i="133" s="1"/>
  <c r="AE1342" i="133" s="1"/>
  <c r="W1313" i="133"/>
  <c r="AB1313" i="133" s="1"/>
  <c r="AE1313" i="133" s="1"/>
  <c r="Y1314" i="133"/>
  <c r="Y1210" i="133"/>
  <c r="X1157" i="133"/>
  <c r="Y1170" i="133"/>
  <c r="X1118" i="133"/>
  <c r="Y1085" i="133"/>
  <c r="Y893" i="133"/>
  <c r="X845" i="133"/>
  <c r="AB845" i="133" s="1"/>
  <c r="AE845" i="133" s="1"/>
  <c r="W789" i="133"/>
  <c r="X825" i="133"/>
  <c r="Y903" i="133"/>
  <c r="X694" i="133"/>
  <c r="X468" i="133"/>
  <c r="AB468" i="133" s="1"/>
  <c r="AE468" i="133" s="1"/>
  <c r="Y472" i="133"/>
  <c r="W452" i="133"/>
  <c r="AB452" i="133" s="1"/>
  <c r="AE452" i="133" s="1"/>
  <c r="Y267" i="133"/>
  <c r="W160" i="133"/>
  <c r="W1389" i="133"/>
  <c r="X1293" i="133"/>
  <c r="AB1293" i="133" s="1"/>
  <c r="AE1293" i="133" s="1"/>
  <c r="Y1031" i="133"/>
  <c r="W319" i="133"/>
  <c r="AB319" i="133" s="1"/>
  <c r="AE319" i="133" s="1"/>
  <c r="Y1656" i="133"/>
  <c r="Y1705" i="133"/>
  <c r="Y1658" i="133"/>
  <c r="Y1260" i="133"/>
  <c r="Y1342" i="133"/>
  <c r="W1333" i="133"/>
  <c r="AB1333" i="133" s="1"/>
  <c r="AE1333" i="133" s="1"/>
  <c r="X1030" i="133"/>
  <c r="W1079" i="133"/>
  <c r="AB1079" i="133" s="1"/>
  <c r="AE1079" i="133" s="1"/>
  <c r="W839" i="133"/>
  <c r="AB839" i="133" s="1"/>
  <c r="AE839" i="133" s="1"/>
  <c r="X789" i="133"/>
  <c r="W903" i="133"/>
  <c r="AB903" i="133" s="1"/>
  <c r="AE903" i="133" s="1"/>
  <c r="X670" i="133"/>
  <c r="Y468" i="133"/>
  <c r="Y498" i="133"/>
  <c r="Y359" i="133"/>
  <c r="W519" i="133"/>
  <c r="AB519" i="133" s="1"/>
  <c r="AE519" i="133" s="1"/>
  <c r="X452" i="133"/>
  <c r="X139" i="133"/>
  <c r="AB139" i="133" s="1"/>
  <c r="AE139" i="133" s="1"/>
  <c r="W152" i="133"/>
  <c r="AB152" i="133" s="1"/>
  <c r="AE152" i="133" s="1"/>
  <c r="W120" i="133"/>
  <c r="AB120" i="133" s="1"/>
  <c r="AE120" i="133" s="1"/>
  <c r="X160" i="133"/>
  <c r="Y319" i="133"/>
  <c r="Y1208" i="133"/>
  <c r="X1653" i="133"/>
  <c r="Y1063" i="133"/>
  <c r="X1210" i="133"/>
  <c r="AB1210" i="133" s="1"/>
  <c r="AE1210" i="133" s="1"/>
  <c r="Y1118" i="133"/>
  <c r="X1377" i="133"/>
  <c r="X1320" i="133"/>
  <c r="W670" i="133"/>
  <c r="AB670" i="133" s="1"/>
  <c r="AE670" i="133" s="1"/>
  <c r="Y561" i="133"/>
  <c r="X450" i="133"/>
  <c r="W450" i="133"/>
  <c r="Y139" i="133"/>
  <c r="X137" i="133"/>
  <c r="Y67" i="133"/>
  <c r="W226" i="133"/>
  <c r="AB226" i="133" s="1"/>
  <c r="AE226" i="133" s="1"/>
  <c r="Y24" i="133"/>
  <c r="W105" i="133"/>
  <c r="AB105" i="133" s="1"/>
  <c r="AE105" i="133" s="1"/>
  <c r="W1288" i="133"/>
  <c r="AB1288" i="133" s="1"/>
  <c r="AE1288" i="133" s="1"/>
  <c r="Y1177" i="133"/>
  <c r="Y1150" i="133"/>
  <c r="X1696" i="133"/>
  <c r="Y1650" i="133"/>
  <c r="X1375" i="133"/>
  <c r="Y1319" i="133"/>
  <c r="X1006" i="133"/>
  <c r="AB1006" i="133" s="1"/>
  <c r="AE1006" i="133" s="1"/>
  <c r="X859" i="133"/>
  <c r="W618" i="133"/>
  <c r="AB618" i="133" s="1"/>
  <c r="AE618" i="133" s="1"/>
  <c r="Y327" i="133"/>
  <c r="W327" i="133"/>
  <c r="AB327" i="133" s="1"/>
  <c r="AE327" i="133" s="1"/>
  <c r="X68" i="133"/>
  <c r="W135" i="133"/>
  <c r="AB135" i="133" s="1"/>
  <c r="AE135" i="133" s="1"/>
  <c r="Y18" i="133"/>
  <c r="Y1257" i="133"/>
  <c r="W1217" i="133"/>
  <c r="AB1217" i="133" s="1"/>
  <c r="AE1217" i="133" s="1"/>
  <c r="W1177" i="133"/>
  <c r="AB1177" i="133" s="1"/>
  <c r="AE1177" i="133" s="1"/>
  <c r="Y1262" i="133"/>
  <c r="X1670" i="133"/>
  <c r="AB1670" i="133" s="1"/>
  <c r="AE1670" i="133" s="1"/>
  <c r="W1702" i="133"/>
  <c r="Y1647" i="133"/>
  <c r="X1673" i="133"/>
  <c r="X1650" i="133"/>
  <c r="X1694" i="133"/>
  <c r="X618" i="133"/>
  <c r="W427" i="133"/>
  <c r="Y558" i="133"/>
  <c r="W238" i="133"/>
  <c r="W1280" i="133"/>
  <c r="Y1235" i="133"/>
  <c r="X1212" i="133"/>
  <c r="X1219" i="133"/>
  <c r="X711" i="133"/>
  <c r="W210" i="133"/>
  <c r="W1694" i="133"/>
  <c r="X1126" i="133"/>
  <c r="Y1006" i="133"/>
  <c r="W1126" i="133"/>
  <c r="AB1126" i="133" s="1"/>
  <c r="AE1126" i="133" s="1"/>
  <c r="X427" i="133"/>
  <c r="W558" i="133"/>
  <c r="AB558" i="133" s="1"/>
  <c r="AE558" i="133" s="1"/>
  <c r="X38" i="133"/>
  <c r="X1280" i="133"/>
  <c r="X1235" i="133"/>
  <c r="AB1235" i="133" s="1"/>
  <c r="AE1235" i="133" s="1"/>
  <c r="W711" i="133"/>
  <c r="W577" i="133"/>
  <c r="AB577" i="133" s="1"/>
  <c r="AE577" i="133" s="1"/>
  <c r="Y1704" i="133"/>
  <c r="Y1678" i="133"/>
  <c r="Y1682" i="133"/>
  <c r="X1172" i="133"/>
  <c r="W831" i="133"/>
  <c r="AB831" i="133" s="1"/>
  <c r="AE831" i="133" s="1"/>
  <c r="W665" i="133"/>
  <c r="AB665" i="133" s="1"/>
  <c r="AE665" i="133" s="1"/>
  <c r="W1105" i="133"/>
  <c r="AB1105" i="133" s="1"/>
  <c r="AE1105" i="133" s="1"/>
  <c r="Y825" i="133"/>
  <c r="X764" i="133"/>
  <c r="X665" i="133"/>
  <c r="Y171" i="133"/>
  <c r="X171" i="133"/>
  <c r="AB171" i="133" s="1"/>
  <c r="AE171" i="133" s="1"/>
  <c r="X329" i="133"/>
  <c r="X238" i="133"/>
  <c r="W98" i="133"/>
  <c r="AB98" i="133" s="1"/>
  <c r="AE98" i="133" s="1"/>
  <c r="X40" i="133"/>
  <c r="Y577" i="133"/>
  <c r="X1688" i="133"/>
  <c r="AB1688" i="133" s="1"/>
  <c r="AE1688" i="133" s="1"/>
  <c r="Y1688" i="133"/>
  <c r="Y1639" i="133"/>
  <c r="W1172" i="133"/>
  <c r="X1105" i="133"/>
  <c r="W967" i="133"/>
  <c r="W982" i="133"/>
  <c r="Y772" i="133"/>
  <c r="W500" i="133"/>
  <c r="W641" i="133"/>
  <c r="AB641" i="133" s="1"/>
  <c r="AE641" i="133" s="1"/>
  <c r="W278" i="133"/>
  <c r="Y98" i="133"/>
  <c r="Y40" i="133"/>
  <c r="Y1229" i="133"/>
  <c r="W1653" i="133"/>
  <c r="AB1653" i="133" s="1"/>
  <c r="AE1653" i="133" s="1"/>
  <c r="W1706" i="133"/>
  <c r="AB1706" i="133" s="1"/>
  <c r="AE1706" i="133" s="1"/>
  <c r="X967" i="133"/>
  <c r="X982" i="133"/>
  <c r="W923" i="133"/>
  <c r="AB923" i="133" s="1"/>
  <c r="AE923" i="133" s="1"/>
  <c r="W722" i="133"/>
  <c r="AB722" i="133" s="1"/>
  <c r="AE722" i="133" s="1"/>
  <c r="X500" i="133"/>
  <c r="Y641" i="133"/>
  <c r="W386" i="133"/>
  <c r="W248" i="133"/>
  <c r="AB248" i="133" s="1"/>
  <c r="AE248" i="133" s="1"/>
  <c r="Y380" i="133"/>
  <c r="Y419" i="133"/>
  <c r="Y47" i="133"/>
  <c r="W164" i="133"/>
  <c r="AB164" i="133" s="1"/>
  <c r="AE164" i="133" s="1"/>
  <c r="W1229" i="133"/>
  <c r="AB1229" i="133" s="1"/>
  <c r="AE1229" i="133" s="1"/>
  <c r="W862" i="133"/>
  <c r="X1218" i="133"/>
  <c r="Y831" i="133"/>
  <c r="Y1706" i="133"/>
  <c r="Y722" i="133"/>
  <c r="W696" i="133"/>
  <c r="AB696" i="133" s="1"/>
  <c r="AE696" i="133" s="1"/>
  <c r="Y266" i="133"/>
  <c r="Y164" i="133"/>
  <c r="W1213" i="133"/>
  <c r="AB1213" i="133" s="1"/>
  <c r="AE1213" i="133" s="1"/>
  <c r="X200" i="133"/>
  <c r="Y62" i="133"/>
  <c r="W1150" i="133"/>
  <c r="AB1150" i="133" s="1"/>
  <c r="AE1150" i="133" s="1"/>
  <c r="X862" i="133"/>
  <c r="Y1687" i="133"/>
  <c r="Y1695" i="133"/>
  <c r="X1656" i="133"/>
  <c r="Y1700" i="133"/>
  <c r="Y1714" i="133"/>
  <c r="X1682" i="133"/>
  <c r="Y1711" i="133"/>
  <c r="Y1677" i="133"/>
  <c r="W1677" i="133"/>
  <c r="AB1677" i="133" s="1"/>
  <c r="AE1677" i="133" s="1"/>
  <c r="Y775" i="133"/>
  <c r="X345" i="133"/>
  <c r="Y294" i="133"/>
  <c r="W24" i="133"/>
  <c r="AB24" i="133" s="1"/>
  <c r="AE24" i="133" s="1"/>
  <c r="W80" i="133"/>
  <c r="AB80" i="133" s="1"/>
  <c r="AE80" i="133" s="1"/>
  <c r="W1068" i="133"/>
  <c r="AB1068" i="133" s="1"/>
  <c r="AE1068" i="133" s="1"/>
  <c r="X1704" i="133"/>
  <c r="AB1704" i="133" s="1"/>
  <c r="AE1704" i="133" s="1"/>
  <c r="X1639" i="133"/>
  <c r="AB1639" i="133" s="1"/>
  <c r="AE1639" i="133" s="1"/>
  <c r="Y1715" i="133"/>
  <c r="X1695" i="133"/>
  <c r="Y1671" i="133"/>
  <c r="X1671" i="133"/>
  <c r="W1709" i="133"/>
  <c r="X1709" i="133"/>
  <c r="Y1709" i="133"/>
  <c r="X62" i="133"/>
  <c r="X509" i="133"/>
  <c r="W509" i="133"/>
  <c r="Y509" i="133"/>
  <c r="X1710" i="133"/>
  <c r="Y1685" i="133"/>
  <c r="X1685" i="133"/>
  <c r="AB1685" i="133" s="1"/>
  <c r="AE1685" i="133" s="1"/>
  <c r="X1319" i="133"/>
  <c r="W1182" i="133"/>
  <c r="AB1182" i="133" s="1"/>
  <c r="AE1182" i="133" s="1"/>
  <c r="X1020" i="133"/>
  <c r="X1047" i="133"/>
  <c r="Y1077" i="133"/>
  <c r="Y920" i="133"/>
  <c r="W867" i="133"/>
  <c r="AB867" i="133" s="1"/>
  <c r="AE867" i="133" s="1"/>
  <c r="X628" i="133"/>
  <c r="AB628" i="133" s="1"/>
  <c r="AE628" i="133" s="1"/>
  <c r="Y691" i="133"/>
  <c r="X683" i="133"/>
  <c r="Y461" i="133"/>
  <c r="X656" i="133"/>
  <c r="X278" i="133"/>
  <c r="W419" i="133"/>
  <c r="AB419" i="133" s="1"/>
  <c r="AE419" i="133" s="1"/>
  <c r="W329" i="133"/>
  <c r="AB329" i="133" s="1"/>
  <c r="AE329" i="133" s="1"/>
  <c r="X309" i="133"/>
  <c r="X236" i="133"/>
  <c r="AB236" i="133" s="1"/>
  <c r="AE236" i="133" s="1"/>
  <c r="W106" i="133"/>
  <c r="AB106" i="133" s="1"/>
  <c r="AE106" i="133" s="1"/>
  <c r="Y7" i="133"/>
  <c r="W1710" i="133"/>
  <c r="AB1710" i="133" s="1"/>
  <c r="AE1710" i="133" s="1"/>
  <c r="X1716" i="133"/>
  <c r="Y1716" i="133"/>
  <c r="W1716" i="133"/>
  <c r="AB1716" i="133" s="1"/>
  <c r="AE1716" i="133" s="1"/>
  <c r="X1110" i="133"/>
  <c r="Y1182" i="133"/>
  <c r="Y1102" i="133"/>
  <c r="W1077" i="133"/>
  <c r="AB1077" i="133" s="1"/>
  <c r="AE1077" i="133" s="1"/>
  <c r="Y909" i="133"/>
  <c r="Y828" i="133"/>
  <c r="X867" i="133"/>
  <c r="W719" i="133"/>
  <c r="Y628" i="133"/>
  <c r="W778" i="133"/>
  <c r="AB778" i="133" s="1"/>
  <c r="AE778" i="133" s="1"/>
  <c r="Y656" i="133"/>
  <c r="X511" i="133"/>
  <c r="Y538" i="133"/>
  <c r="W309" i="133"/>
  <c r="AB309" i="133" s="1"/>
  <c r="AE309" i="133" s="1"/>
  <c r="Y236" i="133"/>
  <c r="Y106" i="133"/>
  <c r="W70" i="133"/>
  <c r="W196" i="133"/>
  <c r="AB196" i="133" s="1"/>
  <c r="AE196" i="133" s="1"/>
  <c r="Y31" i="133"/>
  <c r="X7" i="133"/>
  <c r="X1195" i="133"/>
  <c r="Y251" i="133"/>
  <c r="W942" i="133"/>
  <c r="W715" i="133"/>
  <c r="AB715" i="133" s="1"/>
  <c r="AE715" i="133" s="1"/>
  <c r="X778" i="133"/>
  <c r="Y511" i="133"/>
  <c r="W538" i="133"/>
  <c r="AB538" i="133" s="1"/>
  <c r="AE538" i="133" s="1"/>
  <c r="Y257" i="133"/>
  <c r="W118" i="133"/>
  <c r="Y196" i="133"/>
  <c r="X31" i="133"/>
  <c r="AB31" i="133" s="1"/>
  <c r="AE31" i="133" s="1"/>
  <c r="W909" i="133"/>
  <c r="AB909" i="133" s="1"/>
  <c r="AE909" i="133" s="1"/>
  <c r="W1110" i="133"/>
  <c r="AB1110" i="133" s="1"/>
  <c r="AE1110" i="133" s="1"/>
  <c r="X1046" i="133"/>
  <c r="W1046" i="133"/>
  <c r="AB1046" i="133" s="1"/>
  <c r="AE1046" i="133" s="1"/>
  <c r="Y931" i="133"/>
  <c r="X855" i="133"/>
  <c r="AB855" i="133" s="1"/>
  <c r="AE855" i="133" s="1"/>
  <c r="Y715" i="133"/>
  <c r="X508" i="133"/>
  <c r="W266" i="133"/>
  <c r="AB266" i="133" s="1"/>
  <c r="AE266" i="133" s="1"/>
  <c r="X428" i="133"/>
  <c r="AB428" i="133" s="1"/>
  <c r="AE428" i="133" s="1"/>
  <c r="X64" i="133"/>
  <c r="X118" i="133"/>
  <c r="W1195" i="133"/>
  <c r="X719" i="133"/>
  <c r="W931" i="133"/>
  <c r="AB931" i="133" s="1"/>
  <c r="AE931" i="133" s="1"/>
  <c r="W1152" i="133"/>
  <c r="AB1152" i="133" s="1"/>
  <c r="AE1152" i="133" s="1"/>
  <c r="W992" i="133"/>
  <c r="AB992" i="133" s="1"/>
  <c r="AE992" i="133" s="1"/>
  <c r="W958" i="133"/>
  <c r="W748" i="133"/>
  <c r="AB748" i="133" s="1"/>
  <c r="AE748" i="133" s="1"/>
  <c r="X579" i="133"/>
  <c r="X431" i="133"/>
  <c r="W476" i="133"/>
  <c r="AB476" i="133" s="1"/>
  <c r="AE476" i="133" s="1"/>
  <c r="Y428" i="133"/>
  <c r="X162" i="133"/>
  <c r="W185" i="133"/>
  <c r="W41" i="133"/>
  <c r="X1270" i="133"/>
  <c r="W579" i="133"/>
  <c r="Y855" i="133"/>
  <c r="W508" i="133"/>
  <c r="AB508" i="133" s="1"/>
  <c r="AE508" i="133" s="1"/>
  <c r="X958" i="133"/>
  <c r="W762" i="133"/>
  <c r="AB762" i="133" s="1"/>
  <c r="AE762" i="133" s="1"/>
  <c r="X708" i="133"/>
  <c r="Y617" i="133"/>
  <c r="W443" i="133"/>
  <c r="Y476" i="133"/>
  <c r="W69" i="133"/>
  <c r="AB69" i="133" s="1"/>
  <c r="AE69" i="133" s="1"/>
  <c r="W21" i="133"/>
  <c r="AB21" i="133" s="1"/>
  <c r="AE21" i="133" s="1"/>
  <c r="X185" i="133"/>
  <c r="W1307" i="133"/>
  <c r="X802" i="133"/>
  <c r="X443" i="133"/>
  <c r="W447" i="133"/>
  <c r="AB447" i="133" s="1"/>
  <c r="AE447" i="133" s="1"/>
  <c r="X88" i="133"/>
  <c r="AB88" i="133" s="1"/>
  <c r="AE88" i="133" s="1"/>
  <c r="X170" i="133"/>
  <c r="AB170" i="133" s="1"/>
  <c r="AE170" i="133" s="1"/>
  <c r="Y21" i="133"/>
  <c r="W1257" i="133"/>
  <c r="AB1257" i="133" s="1"/>
  <c r="AE1257" i="133" s="1"/>
  <c r="W1270" i="133"/>
  <c r="W1663" i="133"/>
  <c r="AB1663" i="133" s="1"/>
  <c r="AE1663" i="133" s="1"/>
  <c r="X1663" i="133"/>
  <c r="Y1663" i="133"/>
  <c r="Y1668" i="133"/>
  <c r="W1668" i="133"/>
  <c r="X1668" i="133"/>
  <c r="Y1692" i="133"/>
  <c r="W1692" i="133"/>
  <c r="X1692" i="133"/>
  <c r="W1693" i="133"/>
  <c r="AB1693" i="133" s="1"/>
  <c r="AE1693" i="133" s="1"/>
  <c r="X1693" i="133"/>
  <c r="Y1693" i="133"/>
  <c r="W1664" i="133"/>
  <c r="AB1664" i="133" s="1"/>
  <c r="AE1664" i="133" s="1"/>
  <c r="X1664" i="133"/>
  <c r="Y1664" i="133"/>
  <c r="W1703" i="133"/>
  <c r="X1703" i="133"/>
  <c r="Y1703" i="133"/>
  <c r="W1712" i="133"/>
  <c r="AB1712" i="133" s="1"/>
  <c r="AE1712" i="133" s="1"/>
  <c r="X1712" i="133"/>
  <c r="Y1712" i="133"/>
  <c r="X1697" i="133"/>
  <c r="Y1697" i="133"/>
  <c r="W1697" i="133"/>
  <c r="W1675" i="133"/>
  <c r="X1675" i="133"/>
  <c r="Y1675" i="133"/>
  <c r="W1707" i="133"/>
  <c r="AB1707" i="133" s="1"/>
  <c r="AE1707" i="133" s="1"/>
  <c r="X1707" i="133"/>
  <c r="Y1707" i="133"/>
  <c r="W1659" i="133"/>
  <c r="AB1659" i="133" s="1"/>
  <c r="AE1659" i="133" s="1"/>
  <c r="X1659" i="133"/>
  <c r="Y1659" i="133"/>
  <c r="W1717" i="133"/>
  <c r="AB1717" i="133" s="1"/>
  <c r="AE1717" i="133" s="1"/>
  <c r="X1717" i="133"/>
  <c r="Y1717" i="133"/>
  <c r="Y1676" i="133"/>
  <c r="W1676" i="133"/>
  <c r="X1676" i="133"/>
  <c r="Y1660" i="133"/>
  <c r="W1660" i="133"/>
  <c r="AB1660" i="133" s="1"/>
  <c r="AE1660" i="133" s="1"/>
  <c r="X1660" i="133"/>
  <c r="Y1708" i="133"/>
  <c r="W1708" i="133"/>
  <c r="AB1708" i="133" s="1"/>
  <c r="AE1708" i="133" s="1"/>
  <c r="X1708" i="133"/>
  <c r="W1641" i="133"/>
  <c r="AB1641" i="133" s="1"/>
  <c r="AE1641" i="133" s="1"/>
  <c r="X1641" i="133"/>
  <c r="Y1641" i="133"/>
  <c r="W1643" i="133"/>
  <c r="X1643" i="133"/>
  <c r="Y1643" i="133"/>
  <c r="W1683" i="133"/>
  <c r="X1683" i="133"/>
  <c r="Y1683" i="133"/>
  <c r="W1652" i="133"/>
  <c r="AB1652" i="133" s="1"/>
  <c r="AE1652" i="133" s="1"/>
  <c r="X1652" i="133"/>
  <c r="Y1652" i="133"/>
  <c r="W1651" i="133"/>
  <c r="AB1651" i="133" s="1"/>
  <c r="AE1651" i="133" s="1"/>
  <c r="X1651" i="133"/>
  <c r="Y1651" i="133"/>
  <c r="Y1684" i="133"/>
  <c r="W1684" i="133"/>
  <c r="X1684" i="133"/>
  <c r="W1655" i="133"/>
  <c r="AB1655" i="133" s="1"/>
  <c r="AE1655" i="133" s="1"/>
  <c r="X1655" i="133"/>
  <c r="Y1655" i="133"/>
  <c r="W1691" i="133"/>
  <c r="X1691" i="133"/>
  <c r="Y1691" i="133"/>
  <c r="W1699" i="133"/>
  <c r="AB1699" i="133" s="1"/>
  <c r="AE1699" i="133" s="1"/>
  <c r="X1699" i="133"/>
  <c r="Y1699" i="133"/>
  <c r="W1644" i="133"/>
  <c r="AB1644" i="133" s="1"/>
  <c r="AE1644" i="133" s="1"/>
  <c r="X1644" i="133"/>
  <c r="Y1644" i="133"/>
  <c r="W1667" i="133"/>
  <c r="X1667" i="133"/>
  <c r="Y1667" i="133"/>
  <c r="X496" i="133"/>
  <c r="Y496" i="133"/>
  <c r="Y166" i="133"/>
  <c r="X166" i="133"/>
  <c r="W166" i="133"/>
  <c r="X376" i="133"/>
  <c r="W376" i="133"/>
  <c r="AB376" i="133" s="1"/>
  <c r="AE376" i="133" s="1"/>
  <c r="Y376" i="133"/>
  <c r="W320" i="133"/>
  <c r="AB320" i="133" s="1"/>
  <c r="AE320" i="133" s="1"/>
  <c r="Y320" i="133"/>
  <c r="X320" i="133"/>
  <c r="W304" i="133"/>
  <c r="AB304" i="133" s="1"/>
  <c r="AE304" i="133" s="1"/>
  <c r="Y304" i="133"/>
  <c r="X304" i="133"/>
  <c r="W108" i="133"/>
  <c r="Y108" i="133"/>
  <c r="X108" i="133"/>
  <c r="Y699" i="133"/>
  <c r="X699" i="133"/>
  <c r="W699" i="133"/>
  <c r="AB699" i="133" s="1"/>
  <c r="AE699" i="133" s="1"/>
  <c r="X897" i="133"/>
  <c r="Y897" i="133"/>
  <c r="W897" i="133"/>
  <c r="Y1076" i="133"/>
  <c r="X1076" i="133"/>
  <c r="W1076" i="133"/>
  <c r="W885" i="133"/>
  <c r="AB885" i="133" s="1"/>
  <c r="AE885" i="133" s="1"/>
  <c r="Y885" i="133"/>
  <c r="X885" i="133"/>
  <c r="Y156" i="133"/>
  <c r="X156" i="133"/>
  <c r="W156" i="133"/>
  <c r="AB156" i="133" s="1"/>
  <c r="AE156" i="133" s="1"/>
  <c r="Y791" i="133"/>
  <c r="X791" i="133"/>
  <c r="W791" i="133"/>
  <c r="Y360" i="133"/>
  <c r="W360" i="133"/>
  <c r="AB360" i="133" s="1"/>
  <c r="AE360" i="133" s="1"/>
  <c r="X360" i="133"/>
  <c r="Y11" i="133"/>
  <c r="X729" i="133"/>
  <c r="Y729" i="133"/>
  <c r="X705" i="133"/>
  <c r="W705" i="133"/>
  <c r="Y705" i="133"/>
  <c r="Y712" i="133"/>
  <c r="X712" i="133"/>
  <c r="W712" i="133"/>
  <c r="X392" i="133"/>
  <c r="W392" i="133"/>
  <c r="Y392" i="133"/>
  <c r="W621" i="133"/>
  <c r="AB621" i="133" s="1"/>
  <c r="AE621" i="133" s="1"/>
  <c r="X621" i="133"/>
  <c r="Y621" i="133"/>
  <c r="W595" i="133"/>
  <c r="AB595" i="133" s="1"/>
  <c r="AE595" i="133" s="1"/>
  <c r="X595" i="133"/>
  <c r="Y595" i="133"/>
  <c r="Y959" i="133"/>
  <c r="X959" i="133"/>
  <c r="W959" i="133"/>
  <c r="Y389" i="133"/>
  <c r="X389" i="133"/>
  <c r="W389" i="133"/>
  <c r="AB389" i="133" s="1"/>
  <c r="AE389" i="133" s="1"/>
  <c r="W492" i="133"/>
  <c r="X492" i="133"/>
  <c r="Y492" i="133"/>
  <c r="W235" i="133"/>
  <c r="Y235" i="133"/>
  <c r="X235" i="133"/>
  <c r="Y1148" i="133"/>
  <c r="X1148" i="133"/>
  <c r="W1148" i="133"/>
  <c r="W111" i="133"/>
  <c r="X111" i="133"/>
  <c r="W941" i="133"/>
  <c r="Y941" i="133"/>
  <c r="X941" i="133"/>
  <c r="Y877" i="133"/>
  <c r="X877" i="133"/>
  <c r="W877" i="133"/>
  <c r="Y411" i="133"/>
  <c r="X411" i="133"/>
  <c r="W411" i="133"/>
  <c r="AB411" i="133" s="1"/>
  <c r="AE411" i="133" s="1"/>
  <c r="X493" i="133"/>
  <c r="W493" i="133"/>
  <c r="Y353" i="133"/>
  <c r="X353" i="133"/>
  <c r="W52" i="133"/>
  <c r="Y52" i="133"/>
  <c r="X52" i="133"/>
  <c r="X233" i="133"/>
  <c r="W233" i="133"/>
  <c r="Y233" i="133"/>
  <c r="Y10" i="133"/>
  <c r="X10" i="133"/>
  <c r="W10" i="133"/>
  <c r="AB10" i="133" s="1"/>
  <c r="AE10" i="133" s="1"/>
  <c r="W804" i="133"/>
  <c r="AB804" i="133" s="1"/>
  <c r="AE804" i="133" s="1"/>
  <c r="Y804" i="133"/>
  <c r="X804" i="133"/>
  <c r="X1385" i="133"/>
  <c r="AB1385" i="133" s="1"/>
  <c r="AE1385" i="133" s="1"/>
  <c r="Y1363" i="133"/>
  <c r="Y1327" i="133"/>
  <c r="W1113" i="133"/>
  <c r="AB1113" i="133" s="1"/>
  <c r="AE1113" i="133" s="1"/>
  <c r="Y919" i="133"/>
  <c r="Y916" i="133"/>
  <c r="W1363" i="133"/>
  <c r="AB1363" i="133" s="1"/>
  <c r="AE1363" i="133" s="1"/>
  <c r="X1327" i="133"/>
  <c r="AB1327" i="133" s="1"/>
  <c r="AE1327" i="133" s="1"/>
  <c r="W1206" i="133"/>
  <c r="AB1206" i="133" s="1"/>
  <c r="AE1206" i="133" s="1"/>
  <c r="X1084" i="133"/>
  <c r="W1045" i="133"/>
  <c r="AB1045" i="133" s="1"/>
  <c r="AE1045" i="133" s="1"/>
  <c r="Y1113" i="133"/>
  <c r="W919" i="133"/>
  <c r="AB919" i="133" s="1"/>
  <c r="AE919" i="133" s="1"/>
  <c r="W916" i="133"/>
  <c r="AB916" i="133" s="1"/>
  <c r="AE916" i="133" s="1"/>
  <c r="X837" i="133"/>
  <c r="W765" i="133"/>
  <c r="AB765" i="133" s="1"/>
  <c r="AE765" i="133" s="1"/>
  <c r="X723" i="133"/>
  <c r="AB723" i="133" s="1"/>
  <c r="AE723" i="133" s="1"/>
  <c r="W803" i="133"/>
  <c r="AB803" i="133" s="1"/>
  <c r="AE803" i="133" s="1"/>
  <c r="Y754" i="133"/>
  <c r="W333" i="133"/>
  <c r="AB333" i="133" s="1"/>
  <c r="AE333" i="133" s="1"/>
  <c r="W512" i="133"/>
  <c r="AB512" i="133" s="1"/>
  <c r="AE512" i="133" s="1"/>
  <c r="X408" i="133"/>
  <c r="W534" i="133"/>
  <c r="AB534" i="133" s="1"/>
  <c r="AE534" i="133" s="1"/>
  <c r="W377" i="133"/>
  <c r="AB377" i="133" s="1"/>
  <c r="AE377" i="133" s="1"/>
  <c r="X352" i="133"/>
  <c r="X63" i="133"/>
  <c r="Y6" i="133"/>
  <c r="X1383" i="133"/>
  <c r="W899" i="133"/>
  <c r="W674" i="133"/>
  <c r="AB674" i="133" s="1"/>
  <c r="AE674" i="133" s="1"/>
  <c r="W1253" i="133"/>
  <c r="AB1253" i="133" s="1"/>
  <c r="AE1253" i="133" s="1"/>
  <c r="W121" i="133"/>
  <c r="X1306" i="133"/>
  <c r="Y1045" i="133"/>
  <c r="W1064" i="133"/>
  <c r="Y1071" i="133"/>
  <c r="W939" i="133"/>
  <c r="AB939" i="133" s="1"/>
  <c r="AE939" i="133" s="1"/>
  <c r="X765" i="133"/>
  <c r="Y723" i="133"/>
  <c r="X803" i="133"/>
  <c r="X795" i="133"/>
  <c r="Y333" i="133"/>
  <c r="Y512" i="133"/>
  <c r="Y408" i="133"/>
  <c r="Y534" i="133"/>
  <c r="Y377" i="133"/>
  <c r="W232" i="133"/>
  <c r="AB232" i="133" s="1"/>
  <c r="AE232" i="133" s="1"/>
  <c r="X34" i="133"/>
  <c r="Y63" i="133"/>
  <c r="Y1383" i="133"/>
  <c r="W1282" i="133"/>
  <c r="Y1206" i="133"/>
  <c r="X1253" i="133"/>
  <c r="Y1306" i="133"/>
  <c r="W1171" i="133"/>
  <c r="AB1171" i="133" s="1"/>
  <c r="AE1171" i="133" s="1"/>
  <c r="X1169" i="133"/>
  <c r="X1151" i="133"/>
  <c r="W1159" i="133"/>
  <c r="AB1159" i="133" s="1"/>
  <c r="AE1159" i="133" s="1"/>
  <c r="X1071" i="133"/>
  <c r="W962" i="133"/>
  <c r="X796" i="133"/>
  <c r="Y721" i="133"/>
  <c r="Y497" i="133"/>
  <c r="Y562" i="133"/>
  <c r="Y399" i="133"/>
  <c r="X224" i="133"/>
  <c r="AB224" i="133" s="1"/>
  <c r="AE224" i="133" s="1"/>
  <c r="X94" i="133"/>
  <c r="X1282" i="133"/>
  <c r="X962" i="133"/>
  <c r="W562" i="133"/>
  <c r="AB562" i="133" s="1"/>
  <c r="AE562" i="133" s="1"/>
  <c r="W258" i="133"/>
  <c r="AB258" i="133" s="1"/>
  <c r="AE258" i="133" s="1"/>
  <c r="W112" i="133"/>
  <c r="AB112" i="133" s="1"/>
  <c r="AE112" i="133" s="1"/>
  <c r="W94" i="133"/>
  <c r="X1328" i="133"/>
  <c r="Y1219" i="133"/>
  <c r="W837" i="133"/>
  <c r="W89" i="133"/>
  <c r="AB89" i="133" s="1"/>
  <c r="AE89" i="133" s="1"/>
  <c r="X721" i="133"/>
  <c r="AB721" i="133" s="1"/>
  <c r="AE721" i="133" s="1"/>
  <c r="W1328" i="133"/>
  <c r="AB1328" i="133" s="1"/>
  <c r="AE1328" i="133" s="1"/>
  <c r="X1350" i="133"/>
  <c r="Y1167" i="133"/>
  <c r="Y844" i="133"/>
  <c r="W694" i="133"/>
  <c r="AB694" i="133" s="1"/>
  <c r="AE694" i="133" s="1"/>
  <c r="W445" i="133"/>
  <c r="AB445" i="133" s="1"/>
  <c r="AE445" i="133" s="1"/>
  <c r="W496" i="133"/>
  <c r="W421" i="133"/>
  <c r="Y456" i="133"/>
  <c r="Y372" i="133"/>
  <c r="X181" i="133"/>
  <c r="W1297" i="133"/>
  <c r="AB1297" i="133" s="1"/>
  <c r="AE1297" i="133" s="1"/>
  <c r="X674" i="133"/>
  <c r="W399" i="133"/>
  <c r="AB399" i="133" s="1"/>
  <c r="AE399" i="133" s="1"/>
  <c r="X822" i="133"/>
  <c r="W754" i="133"/>
  <c r="AB754" i="133" s="1"/>
  <c r="AE754" i="133" s="1"/>
  <c r="X696" i="133"/>
  <c r="Y849" i="133"/>
  <c r="W344" i="133"/>
  <c r="Y352" i="133"/>
  <c r="W308" i="133"/>
  <c r="AB308" i="133" s="1"/>
  <c r="AE308" i="133" s="1"/>
  <c r="X232" i="133"/>
  <c r="W324" i="133"/>
  <c r="AB324" i="133" s="1"/>
  <c r="AE324" i="133" s="1"/>
  <c r="X121" i="133"/>
  <c r="X82" i="133"/>
  <c r="W49" i="133"/>
  <c r="AB49" i="133" s="1"/>
  <c r="AE49" i="133" s="1"/>
  <c r="W28" i="133"/>
  <c r="AB28" i="133" s="1"/>
  <c r="AE28" i="133" s="1"/>
  <c r="W1132" i="133"/>
  <c r="AB1132" i="133" s="1"/>
  <c r="AE1132" i="133" s="1"/>
  <c r="Y1245" i="133"/>
  <c r="Y1056" i="133"/>
  <c r="X344" i="133"/>
  <c r="X521" i="133"/>
  <c r="Y14" i="133"/>
  <c r="Y1385" i="133"/>
  <c r="W1300" i="133"/>
  <c r="Y393" i="133"/>
  <c r="X393" i="133"/>
  <c r="W393" i="133"/>
  <c r="AB393" i="133" s="1"/>
  <c r="AE393" i="133" s="1"/>
  <c r="W202" i="133"/>
  <c r="Y202" i="133"/>
  <c r="X202" i="133"/>
  <c r="W821" i="133"/>
  <c r="AB821" i="133" s="1"/>
  <c r="AE821" i="133" s="1"/>
  <c r="X821" i="133"/>
  <c r="X214" i="133"/>
  <c r="Y214" i="133"/>
  <c r="W214" i="133"/>
  <c r="Y1248" i="133"/>
  <c r="X1248" i="133"/>
  <c r="W1248" i="133"/>
  <c r="AB1248" i="133" s="1"/>
  <c r="AE1248" i="133" s="1"/>
  <c r="Y1184" i="133"/>
  <c r="W1184" i="133"/>
  <c r="X1184" i="133"/>
  <c r="W1201" i="133"/>
  <c r="X1201" i="133"/>
  <c r="Y1201" i="133"/>
  <c r="Y809" i="133"/>
  <c r="X809" i="133"/>
  <c r="W809" i="133"/>
  <c r="AB809" i="133" s="1"/>
  <c r="AE809" i="133" s="1"/>
  <c r="W373" i="133"/>
  <c r="AB373" i="133" s="1"/>
  <c r="AE373" i="133" s="1"/>
  <c r="X373" i="133"/>
  <c r="Y373" i="133"/>
  <c r="W1256" i="133"/>
  <c r="X1256" i="133"/>
  <c r="Y1256" i="133"/>
  <c r="X1241" i="133"/>
  <c r="W1241" i="133"/>
  <c r="AB1241" i="133" s="1"/>
  <c r="AE1241" i="133" s="1"/>
  <c r="Y1103" i="133"/>
  <c r="X1103" i="133"/>
  <c r="W1103" i="133"/>
  <c r="W32" i="133"/>
  <c r="AB32" i="133" s="1"/>
  <c r="AE32" i="133" s="1"/>
  <c r="Y32" i="133"/>
  <c r="X32" i="133"/>
  <c r="X189" i="133"/>
  <c r="Y189" i="133"/>
  <c r="W189" i="133"/>
  <c r="X1205" i="133"/>
  <c r="Y1205" i="133"/>
  <c r="W1205" i="133"/>
  <c r="AB1205" i="133" s="1"/>
  <c r="AE1205" i="133" s="1"/>
  <c r="W895" i="133"/>
  <c r="Y895" i="133"/>
  <c r="X895" i="133"/>
  <c r="Y458" i="133"/>
  <c r="W458" i="133"/>
  <c r="X458" i="133"/>
  <c r="Y486" i="133"/>
  <c r="X486" i="133"/>
  <c r="W486" i="133"/>
  <c r="Y1299" i="133"/>
  <c r="X1299" i="133"/>
  <c r="W1299" i="133"/>
  <c r="X889" i="133"/>
  <c r="Y889" i="133"/>
  <c r="W889" i="133"/>
  <c r="Y527" i="133"/>
  <c r="X527" i="133"/>
  <c r="W527" i="133"/>
  <c r="Y1359" i="133"/>
  <c r="X1359" i="133"/>
  <c r="Y639" i="133"/>
  <c r="X639" i="133"/>
  <c r="W639" i="133"/>
  <c r="AB639" i="133" s="1"/>
  <c r="AE639" i="133" s="1"/>
  <c r="X749" i="133"/>
  <c r="W749" i="133"/>
  <c r="AB749" i="133" s="1"/>
  <c r="AE749" i="133" s="1"/>
  <c r="Y749" i="133"/>
  <c r="Y133" i="133"/>
  <c r="X133" i="133"/>
  <c r="W133" i="133"/>
  <c r="X277" i="133"/>
  <c r="W277" i="133"/>
  <c r="Y277" i="133"/>
  <c r="X1339" i="133"/>
  <c r="W1339" i="133"/>
  <c r="AB1339" i="133" s="1"/>
  <c r="AE1339" i="133" s="1"/>
  <c r="Y1339" i="133"/>
  <c r="Y365" i="133"/>
  <c r="W365" i="133"/>
  <c r="X365" i="133"/>
  <c r="W975" i="133"/>
  <c r="Y975" i="133"/>
  <c r="X975" i="133"/>
  <c r="W273" i="133"/>
  <c r="AB273" i="133" s="1"/>
  <c r="AE273" i="133" s="1"/>
  <c r="Y273" i="133"/>
  <c r="X273" i="133"/>
  <c r="Y328" i="133"/>
  <c r="X328" i="133"/>
  <c r="W328" i="133"/>
  <c r="AB328" i="133" s="1"/>
  <c r="AE328" i="133" s="1"/>
  <c r="Y74" i="133"/>
  <c r="X74" i="133"/>
  <c r="W74" i="133"/>
  <c r="AB74" i="133" s="1"/>
  <c r="AE74" i="133" s="1"/>
  <c r="W413" i="133"/>
  <c r="AB413" i="133" s="1"/>
  <c r="AE413" i="133" s="1"/>
  <c r="Y413" i="133"/>
  <c r="X413" i="133"/>
  <c r="Y649" i="133"/>
  <c r="X649" i="133"/>
  <c r="W649" i="133"/>
  <c r="Y616" i="133"/>
  <c r="X616" i="133"/>
  <c r="W616" i="133"/>
  <c r="AB616" i="133" s="1"/>
  <c r="AE616" i="133" s="1"/>
  <c r="W559" i="133"/>
  <c r="AB559" i="133" s="1"/>
  <c r="AE559" i="133" s="1"/>
  <c r="X559" i="133"/>
  <c r="Y559" i="133"/>
  <c r="W1371" i="133"/>
  <c r="W1359" i="133"/>
  <c r="AB1359" i="133" s="1"/>
  <c r="AE1359" i="133" s="1"/>
  <c r="Y1265" i="133"/>
  <c r="X1191" i="133"/>
  <c r="X1152" i="133"/>
  <c r="Y1121" i="133"/>
  <c r="Y1166" i="133"/>
  <c r="W1052" i="133"/>
  <c r="W990" i="133"/>
  <c r="AB990" i="133" s="1"/>
  <c r="AE990" i="133" s="1"/>
  <c r="X704" i="133"/>
  <c r="W802" i="133"/>
  <c r="AB802" i="133" s="1"/>
  <c r="AE802" i="133" s="1"/>
  <c r="W708" i="133"/>
  <c r="W683" i="133"/>
  <c r="AB683" i="133" s="1"/>
  <c r="AE683" i="133" s="1"/>
  <c r="Y525" i="133"/>
  <c r="W679" i="133"/>
  <c r="AB679" i="133" s="1"/>
  <c r="AE679" i="133" s="1"/>
  <c r="W703" i="133"/>
  <c r="AB703" i="133" s="1"/>
  <c r="AE703" i="133" s="1"/>
  <c r="X436" i="133"/>
  <c r="Y578" i="133"/>
  <c r="W453" i="133"/>
  <c r="W403" i="133"/>
  <c r="Y416" i="133"/>
  <c r="W331" i="133"/>
  <c r="AB331" i="133" s="1"/>
  <c r="AE331" i="133" s="1"/>
  <c r="W529" i="133"/>
  <c r="Y345" i="133"/>
  <c r="W353" i="133"/>
  <c r="AB353" i="133" s="1"/>
  <c r="AE353" i="133" s="1"/>
  <c r="Y88" i="133"/>
  <c r="Y69" i="133"/>
  <c r="W68" i="133"/>
  <c r="AB68" i="133" s="1"/>
  <c r="AE68" i="133" s="1"/>
  <c r="X25" i="133"/>
  <c r="W60" i="133"/>
  <c r="AB60" i="133" s="1"/>
  <c r="AE60" i="133" s="1"/>
  <c r="Y49" i="133"/>
  <c r="W1353" i="133"/>
  <c r="AB1353" i="133" s="1"/>
  <c r="AE1353" i="133" s="1"/>
  <c r="X1300" i="133"/>
  <c r="Y1222" i="133"/>
  <c r="W1301" i="133"/>
  <c r="AB1301" i="133" s="1"/>
  <c r="AE1301" i="133" s="1"/>
  <c r="X1371" i="133"/>
  <c r="X780" i="133"/>
  <c r="AB780" i="133" s="1"/>
  <c r="AE780" i="133" s="1"/>
  <c r="X679" i="133"/>
  <c r="X1313" i="133"/>
  <c r="Y1140" i="133"/>
  <c r="W1165" i="133"/>
  <c r="X1121" i="133"/>
  <c r="AB1121" i="133" s="1"/>
  <c r="AE1121" i="133" s="1"/>
  <c r="W1093" i="133"/>
  <c r="AB1093" i="133" s="1"/>
  <c r="AE1093" i="133" s="1"/>
  <c r="Y1005" i="133"/>
  <c r="X1010" i="133"/>
  <c r="X942" i="133"/>
  <c r="X912" i="133"/>
  <c r="AB912" i="133" s="1"/>
  <c r="AE912" i="133" s="1"/>
  <c r="Y924" i="133"/>
  <c r="Y891" i="133"/>
  <c r="W851" i="133"/>
  <c r="AB851" i="133" s="1"/>
  <c r="AE851" i="133" s="1"/>
  <c r="W886" i="133"/>
  <c r="AB886" i="133" s="1"/>
  <c r="AE886" i="133" s="1"/>
  <c r="W848" i="133"/>
  <c r="W745" i="133"/>
  <c r="AB745" i="133" s="1"/>
  <c r="AE745" i="133" s="1"/>
  <c r="Y663" i="133"/>
  <c r="X631" i="133"/>
  <c r="W663" i="133"/>
  <c r="AB663" i="133" s="1"/>
  <c r="AE663" i="133" s="1"/>
  <c r="W542" i="133"/>
  <c r="X678" i="133"/>
  <c r="W622" i="133"/>
  <c r="AB622" i="133" s="1"/>
  <c r="AE622" i="133" s="1"/>
  <c r="Y530" i="133"/>
  <c r="Y532" i="133"/>
  <c r="X578" i="133"/>
  <c r="AB578" i="133" s="1"/>
  <c r="AE578" i="133" s="1"/>
  <c r="X494" i="133"/>
  <c r="AB494" i="133" s="1"/>
  <c r="AE494" i="133" s="1"/>
  <c r="X529" i="133"/>
  <c r="X293" i="133"/>
  <c r="AB293" i="133" s="1"/>
  <c r="AE293" i="133" s="1"/>
  <c r="Y285" i="133"/>
  <c r="W368" i="133"/>
  <c r="AB368" i="133" s="1"/>
  <c r="AE368" i="133" s="1"/>
  <c r="X204" i="133"/>
  <c r="AB204" i="133" s="1"/>
  <c r="AE204" i="133" s="1"/>
  <c r="Y240" i="133"/>
  <c r="W587" i="133"/>
  <c r="AB587" i="133" s="1"/>
  <c r="AE587" i="133" s="1"/>
  <c r="X100" i="133"/>
  <c r="W110" i="133"/>
  <c r="AB110" i="133" s="1"/>
  <c r="AE110" i="133" s="1"/>
  <c r="X119" i="133"/>
  <c r="Y12" i="133"/>
  <c r="Y169" i="133"/>
  <c r="Y28" i="133"/>
  <c r="X1264" i="133"/>
  <c r="Y537" i="133"/>
  <c r="X551" i="133"/>
  <c r="X1243" i="133"/>
  <c r="W525" i="133"/>
  <c r="AB525" i="133" s="1"/>
  <c r="AE525" i="133" s="1"/>
  <c r="AB13" i="133"/>
  <c r="AE13" i="133" s="1"/>
  <c r="W1192" i="133"/>
  <c r="Y963" i="133"/>
  <c r="Y368" i="133"/>
  <c r="W100" i="133"/>
  <c r="Y60" i="133"/>
  <c r="W1355" i="133"/>
  <c r="AB1355" i="133" s="1"/>
  <c r="AE1355" i="133" s="1"/>
  <c r="X1355" i="133"/>
  <c r="W1222" i="133"/>
  <c r="AB1222" i="133" s="1"/>
  <c r="AE1222" i="133" s="1"/>
  <c r="W1128" i="133"/>
  <c r="AB1128" i="133" s="1"/>
  <c r="AE1128" i="133" s="1"/>
  <c r="X1140" i="133"/>
  <c r="X1165" i="133"/>
  <c r="Y1093" i="133"/>
  <c r="W1054" i="133"/>
  <c r="AB1054" i="133" s="1"/>
  <c r="AE1054" i="133" s="1"/>
  <c r="X966" i="133"/>
  <c r="AB966" i="133" s="1"/>
  <c r="AE966" i="133" s="1"/>
  <c r="W1005" i="133"/>
  <c r="AB1005" i="133" s="1"/>
  <c r="AE1005" i="133" s="1"/>
  <c r="W1010" i="133"/>
  <c r="AB1010" i="133" s="1"/>
  <c r="AE1010" i="133" s="1"/>
  <c r="Y912" i="133"/>
  <c r="W924" i="133"/>
  <c r="AB924" i="133" s="1"/>
  <c r="AE924" i="133" s="1"/>
  <c r="Y973" i="133"/>
  <c r="Y851" i="133"/>
  <c r="Y886" i="133"/>
  <c r="X848" i="133"/>
  <c r="W818" i="133"/>
  <c r="AB818" i="133" s="1"/>
  <c r="AE818" i="133" s="1"/>
  <c r="Y852" i="133"/>
  <c r="X745" i="133"/>
  <c r="W688" i="133"/>
  <c r="AB688" i="133" s="1"/>
  <c r="AE688" i="133" s="1"/>
  <c r="W756" i="133"/>
  <c r="AB756" i="133" s="1"/>
  <c r="AE756" i="133" s="1"/>
  <c r="X542" i="133"/>
  <c r="X675" i="133"/>
  <c r="X622" i="133"/>
  <c r="X530" i="133"/>
  <c r="AB530" i="133" s="1"/>
  <c r="AE530" i="133" s="1"/>
  <c r="Y494" i="133"/>
  <c r="X388" i="133"/>
  <c r="Y293" i="133"/>
  <c r="Y336" i="133"/>
  <c r="X357" i="133"/>
  <c r="X341" i="133"/>
  <c r="AB341" i="133" s="1"/>
  <c r="AE341" i="133" s="1"/>
  <c r="X587" i="133"/>
  <c r="W168" i="133"/>
  <c r="Y110" i="133"/>
  <c r="W119" i="133"/>
  <c r="X12" i="133"/>
  <c r="AB12" i="133" s="1"/>
  <c r="AE12" i="133" s="1"/>
  <c r="X169" i="133"/>
  <c r="AB169" i="133" s="1"/>
  <c r="AE169" i="133" s="1"/>
  <c r="Y1243" i="133"/>
  <c r="Y1241" i="133"/>
  <c r="W1264" i="133"/>
  <c r="Y1209" i="133"/>
  <c r="Y966" i="133"/>
  <c r="X247" i="133"/>
  <c r="AB247" i="133" s="1"/>
  <c r="AE247" i="133" s="1"/>
  <c r="W501" i="133"/>
  <c r="AB501" i="133" s="1"/>
  <c r="AE501" i="133" s="1"/>
  <c r="X1227" i="133"/>
  <c r="AB1227" i="133" s="1"/>
  <c r="AE1227" i="133" s="1"/>
  <c r="Y207" i="133"/>
  <c r="W283" i="133"/>
  <c r="AB283" i="133" s="1"/>
  <c r="AE283" i="133" s="1"/>
  <c r="W631" i="133"/>
  <c r="AB631" i="133" s="1"/>
  <c r="AE631" i="133" s="1"/>
  <c r="Y1353" i="133"/>
  <c r="X1331" i="133"/>
  <c r="Y1161" i="133"/>
  <c r="W973" i="133"/>
  <c r="AB973" i="133" s="1"/>
  <c r="AE973" i="133" s="1"/>
  <c r="W872" i="133"/>
  <c r="AB872" i="133" s="1"/>
  <c r="AE872" i="133" s="1"/>
  <c r="X818" i="133"/>
  <c r="W852" i="133"/>
  <c r="AB852" i="133" s="1"/>
  <c r="AE852" i="133" s="1"/>
  <c r="Y780" i="133"/>
  <c r="X688" i="133"/>
  <c r="X756" i="133"/>
  <c r="X644" i="133"/>
  <c r="W668" i="133"/>
  <c r="X638" i="133"/>
  <c r="Y553" i="133"/>
  <c r="W553" i="133"/>
  <c r="AB553" i="133" s="1"/>
  <c r="AE553" i="133" s="1"/>
  <c r="W300" i="133"/>
  <c r="AB300" i="133" s="1"/>
  <c r="AE300" i="133" s="1"/>
  <c r="X336" i="133"/>
  <c r="AB336" i="133" s="1"/>
  <c r="AE336" i="133" s="1"/>
  <c r="W357" i="133"/>
  <c r="AB357" i="133" s="1"/>
  <c r="AE357" i="133" s="1"/>
  <c r="Y341" i="133"/>
  <c r="X168" i="133"/>
  <c r="X96" i="133"/>
  <c r="AB96" i="133" s="1"/>
  <c r="AE96" i="133" s="1"/>
  <c r="X84" i="133"/>
  <c r="X72" i="133"/>
  <c r="X1274" i="133"/>
  <c r="W1200" i="133"/>
  <c r="W1197" i="133"/>
  <c r="AB1197" i="133" s="1"/>
  <c r="AE1197" i="133" s="1"/>
  <c r="W1209" i="133"/>
  <c r="AB1209" i="133" s="1"/>
  <c r="AE1209" i="133" s="1"/>
  <c r="W817" i="133"/>
  <c r="AB817" i="133" s="1"/>
  <c r="AE817" i="133" s="1"/>
  <c r="Y1227" i="133"/>
  <c r="AB40" i="133"/>
  <c r="AE40" i="133" s="1"/>
  <c r="X1011" i="133"/>
  <c r="AB1011" i="133" s="1"/>
  <c r="AE1011" i="133" s="1"/>
  <c r="X206" i="133"/>
  <c r="AB1265" i="133"/>
  <c r="AE1265" i="133" s="1"/>
  <c r="W1322" i="133"/>
  <c r="AB1322" i="133" s="1"/>
  <c r="AE1322" i="133" s="1"/>
  <c r="Y1041" i="133"/>
  <c r="X964" i="133"/>
  <c r="W1391" i="133"/>
  <c r="AB1391" i="133" s="1"/>
  <c r="AE1391" i="133" s="1"/>
  <c r="Y1322" i="133"/>
  <c r="Y1331" i="133"/>
  <c r="W1161" i="133"/>
  <c r="AB1161" i="133" s="1"/>
  <c r="AE1161" i="133" s="1"/>
  <c r="X1187" i="133"/>
  <c r="Y1117" i="133"/>
  <c r="X1064" i="133"/>
  <c r="W1041" i="133"/>
  <c r="AB1041" i="133" s="1"/>
  <c r="AE1041" i="133" s="1"/>
  <c r="X1054" i="133"/>
  <c r="W1007" i="133"/>
  <c r="X891" i="133"/>
  <c r="Y872" i="133"/>
  <c r="W774" i="133"/>
  <c r="AB774" i="133" s="1"/>
  <c r="AE774" i="133" s="1"/>
  <c r="W751" i="133"/>
  <c r="AB751" i="133" s="1"/>
  <c r="AE751" i="133" s="1"/>
  <c r="X718" i="133"/>
  <c r="AB718" i="133" s="1"/>
  <c r="AE718" i="133" s="1"/>
  <c r="Y644" i="133"/>
  <c r="X668" i="133"/>
  <c r="W849" i="133"/>
  <c r="AB849" i="133" s="1"/>
  <c r="AE849" i="133" s="1"/>
  <c r="W729" i="133"/>
  <c r="Y638" i="133"/>
  <c r="Y633" i="133"/>
  <c r="Y502" i="133"/>
  <c r="X432" i="133"/>
  <c r="AB432" i="133" s="1"/>
  <c r="AE432" i="133" s="1"/>
  <c r="W404" i="133"/>
  <c r="AB404" i="133" s="1"/>
  <c r="AE404" i="133" s="1"/>
  <c r="W472" i="133"/>
  <c r="AB472" i="133" s="1"/>
  <c r="AE472" i="133" s="1"/>
  <c r="Y300" i="133"/>
  <c r="Y515" i="133"/>
  <c r="W456" i="133"/>
  <c r="AB456" i="133" s="1"/>
  <c r="AE456" i="133" s="1"/>
  <c r="Y965" i="133"/>
  <c r="W228" i="133"/>
  <c r="X228" i="133"/>
  <c r="W305" i="133"/>
  <c r="AB305" i="133" s="1"/>
  <c r="AE305" i="133" s="1"/>
  <c r="X124" i="133"/>
  <c r="AB124" i="133" s="1"/>
  <c r="AE124" i="133" s="1"/>
  <c r="Y96" i="133"/>
  <c r="W150" i="133"/>
  <c r="AB150" i="133" s="1"/>
  <c r="AE150" i="133" s="1"/>
  <c r="Y134" i="133"/>
  <c r="W128" i="133"/>
  <c r="AB128" i="133" s="1"/>
  <c r="AE128" i="133" s="1"/>
  <c r="W72" i="133"/>
  <c r="AB72" i="133" s="1"/>
  <c r="AE72" i="133" s="1"/>
  <c r="AB1056" i="133"/>
  <c r="AE1056" i="133" s="1"/>
  <c r="W1310" i="133"/>
  <c r="AB1310" i="133" s="1"/>
  <c r="AE1310" i="133" s="1"/>
  <c r="W1274" i="133"/>
  <c r="X1200" i="133"/>
  <c r="W964" i="133"/>
  <c r="Y1197" i="133"/>
  <c r="W1252" i="133"/>
  <c r="X882" i="133"/>
  <c r="X817" i="133"/>
  <c r="W724" i="133"/>
  <c r="Y283" i="133"/>
  <c r="Y388" i="133"/>
  <c r="W1388" i="133"/>
  <c r="X1391" i="133"/>
  <c r="X1117" i="133"/>
  <c r="AB1117" i="133" s="1"/>
  <c r="AE1117" i="133" s="1"/>
  <c r="X1052" i="133"/>
  <c r="X1007" i="133"/>
  <c r="X1019" i="133"/>
  <c r="AB1019" i="133" s="1"/>
  <c r="AE1019" i="133" s="1"/>
  <c r="W985" i="133"/>
  <c r="AB985" i="133" s="1"/>
  <c r="AE985" i="133" s="1"/>
  <c r="Y957" i="133"/>
  <c r="Y718" i="133"/>
  <c r="W605" i="133"/>
  <c r="AB605" i="133" s="1"/>
  <c r="AE605" i="133" s="1"/>
  <c r="Y432" i="133"/>
  <c r="Y404" i="133"/>
  <c r="Y521" i="133"/>
  <c r="Y331" i="133"/>
  <c r="X434" i="133"/>
  <c r="W515" i="133"/>
  <c r="AB515" i="133" s="1"/>
  <c r="AE515" i="133" s="1"/>
  <c r="Y305" i="133"/>
  <c r="Y124" i="133"/>
  <c r="X1310" i="133"/>
  <c r="Y743" i="133"/>
  <c r="W743" i="133"/>
  <c r="AB743" i="133" s="1"/>
  <c r="AE743" i="133" s="1"/>
  <c r="W882" i="133"/>
  <c r="X724" i="133"/>
  <c r="AB499" i="133"/>
  <c r="AE499" i="133" s="1"/>
  <c r="W1276" i="133"/>
  <c r="AB1276" i="133" s="1"/>
  <c r="AE1276" i="133" s="1"/>
  <c r="Y1276" i="133"/>
  <c r="X1276" i="133"/>
  <c r="W1302" i="133"/>
  <c r="Y1302" i="133"/>
  <c r="X1302" i="133"/>
  <c r="Y1397" i="133"/>
  <c r="Y868" i="133"/>
  <c r="X813" i="133"/>
  <c r="AB813" i="133" s="1"/>
  <c r="AE813" i="133" s="1"/>
  <c r="W714" i="133"/>
  <c r="AB714" i="133" s="1"/>
  <c r="AE714" i="133" s="1"/>
  <c r="X661" i="133"/>
  <c r="X550" i="133"/>
  <c r="AB550" i="133" s="1"/>
  <c r="AE550" i="133" s="1"/>
  <c r="X695" i="133"/>
  <c r="X526" i="133"/>
  <c r="Y321" i="133"/>
  <c r="Y441" i="133"/>
  <c r="X5" i="133"/>
  <c r="W1291" i="133"/>
  <c r="AB1291" i="133" s="1"/>
  <c r="AE1291" i="133" s="1"/>
  <c r="Y438" i="133"/>
  <c r="X438" i="133"/>
  <c r="W438" i="133"/>
  <c r="X307" i="133"/>
  <c r="W307" i="133"/>
  <c r="Y307" i="133"/>
  <c r="Y1215" i="133"/>
  <c r="X1215" i="133"/>
  <c r="AB1215" i="133" s="1"/>
  <c r="AE1215" i="133" s="1"/>
  <c r="X1000" i="133"/>
  <c r="AB1000" i="133" s="1"/>
  <c r="AE1000" i="133" s="1"/>
  <c r="Y1000" i="133"/>
  <c r="Y968" i="133"/>
  <c r="W968" i="133"/>
  <c r="AB968" i="133" s="1"/>
  <c r="AE968" i="133" s="1"/>
  <c r="W107" i="133"/>
  <c r="AB107" i="133" s="1"/>
  <c r="AE107" i="133" s="1"/>
  <c r="Y107" i="133"/>
  <c r="Y736" i="133"/>
  <c r="W736" i="133"/>
  <c r="AB736" i="133" s="1"/>
  <c r="AE736" i="133" s="1"/>
  <c r="W1085" i="133"/>
  <c r="AB1085" i="133" s="1"/>
  <c r="AE1085" i="133" s="1"/>
  <c r="W1097" i="133"/>
  <c r="AB1097" i="133" s="1"/>
  <c r="AE1097" i="133" s="1"/>
  <c r="W1169" i="133"/>
  <c r="AB1169" i="133" s="1"/>
  <c r="AE1169" i="133" s="1"/>
  <c r="W1020" i="133"/>
  <c r="AB1020" i="133" s="1"/>
  <c r="AE1020" i="133" s="1"/>
  <c r="Y813" i="133"/>
  <c r="Y661" i="133"/>
  <c r="W795" i="133"/>
  <c r="AB795" i="133" s="1"/>
  <c r="AE795" i="133" s="1"/>
  <c r="W162" i="133"/>
  <c r="AB162" i="133" s="1"/>
  <c r="AE162" i="133" s="1"/>
  <c r="Y1213" i="133"/>
  <c r="Y545" i="133"/>
  <c r="X545" i="133"/>
  <c r="W545" i="133"/>
  <c r="X1125" i="133"/>
  <c r="Y1125" i="133"/>
  <c r="W1125" i="133"/>
  <c r="AB1125" i="133" s="1"/>
  <c r="AE1125" i="133" s="1"/>
  <c r="X1198" i="133"/>
  <c r="W1198" i="133"/>
  <c r="W1311" i="133"/>
  <c r="AB1311" i="133" s="1"/>
  <c r="AE1311" i="133" s="1"/>
  <c r="X1156" i="133"/>
  <c r="AB1156" i="133" s="1"/>
  <c r="AE1156" i="133" s="1"/>
  <c r="X1024" i="133"/>
  <c r="AB1024" i="133" s="1"/>
  <c r="AE1024" i="133" s="1"/>
  <c r="W771" i="133"/>
  <c r="W787" i="133"/>
  <c r="AB787" i="133" s="1"/>
  <c r="AE787" i="133" s="1"/>
  <c r="Y550" i="133"/>
  <c r="W463" i="133"/>
  <c r="W338" i="133"/>
  <c r="W514" i="133"/>
  <c r="AB514" i="133" s="1"/>
  <c r="AE514" i="133" s="1"/>
  <c r="W581" i="133"/>
  <c r="AB581" i="133" s="1"/>
  <c r="AE581" i="133" s="1"/>
  <c r="Y1198" i="133"/>
  <c r="X1281" i="133"/>
  <c r="W1015" i="133"/>
  <c r="AB1015" i="133" s="1"/>
  <c r="AE1015" i="133" s="1"/>
  <c r="W1221" i="133"/>
  <c r="AB1221" i="133" s="1"/>
  <c r="AE1221" i="133" s="1"/>
  <c r="W970" i="133"/>
  <c r="X1216" i="133"/>
  <c r="AB1216" i="133" s="1"/>
  <c r="AE1216" i="133" s="1"/>
  <c r="X1254" i="133"/>
  <c r="W1254" i="133"/>
  <c r="AB1254" i="133" s="1"/>
  <c r="AE1254" i="133" s="1"/>
  <c r="Y1254" i="133"/>
  <c r="Y274" i="133"/>
  <c r="X274" i="133"/>
  <c r="AB274" i="133" s="1"/>
  <c r="AE274" i="133" s="1"/>
  <c r="W1224" i="133"/>
  <c r="AB1224" i="133" s="1"/>
  <c r="AE1224" i="133" s="1"/>
  <c r="Y1224" i="133"/>
  <c r="Y410" i="133"/>
  <c r="W410" i="133"/>
  <c r="AB410" i="133" s="1"/>
  <c r="AE410" i="133" s="1"/>
  <c r="Y153" i="133"/>
  <c r="W153" i="133"/>
  <c r="AB153" i="133" s="1"/>
  <c r="AE153" i="133" s="1"/>
  <c r="Y768" i="133"/>
  <c r="W768" i="133"/>
  <c r="AB768" i="133" s="1"/>
  <c r="AE768" i="133" s="1"/>
  <c r="X768" i="133"/>
  <c r="Y936" i="133"/>
  <c r="X936" i="133"/>
  <c r="AB936" i="133" s="1"/>
  <c r="AE936" i="133" s="1"/>
  <c r="Y442" i="133"/>
  <c r="X442" i="133"/>
  <c r="AB442" i="133" s="1"/>
  <c r="AE442" i="133" s="1"/>
  <c r="Y234" i="133"/>
  <c r="X234" i="133"/>
  <c r="X1394" i="133"/>
  <c r="AB1394" i="133" s="1"/>
  <c r="AE1394" i="133" s="1"/>
  <c r="Y1394" i="133"/>
  <c r="Y1311" i="133"/>
  <c r="Y1156" i="133"/>
  <c r="W925" i="133"/>
  <c r="AB925" i="133" s="1"/>
  <c r="AE925" i="133" s="1"/>
  <c r="W746" i="133"/>
  <c r="AB746" i="133" s="1"/>
  <c r="AE746" i="133" s="1"/>
  <c r="X787" i="133"/>
  <c r="X463" i="133"/>
  <c r="W396" i="133"/>
  <c r="Y581" i="133"/>
  <c r="W244" i="133"/>
  <c r="W188" i="133"/>
  <c r="X1221" i="133"/>
  <c r="Y1216" i="133"/>
  <c r="W1261" i="133"/>
  <c r="AB1261" i="133" s="1"/>
  <c r="AE1261" i="133" s="1"/>
  <c r="X1261" i="133"/>
  <c r="X634" i="133"/>
  <c r="W634" i="133"/>
  <c r="Y810" i="133"/>
  <c r="W810" i="133"/>
  <c r="X810" i="133"/>
  <c r="X1176" i="133"/>
  <c r="X925" i="133"/>
  <c r="X746" i="133"/>
  <c r="X396" i="133"/>
  <c r="W234" i="133"/>
  <c r="X261" i="133"/>
  <c r="AB261" i="133" s="1"/>
  <c r="AE261" i="133" s="1"/>
  <c r="X192" i="133"/>
  <c r="AB192" i="133" s="1"/>
  <c r="AE192" i="133" s="1"/>
  <c r="W58" i="133"/>
  <c r="X244" i="133"/>
  <c r="X188" i="133"/>
  <c r="Y1220" i="133"/>
  <c r="W402" i="133"/>
  <c r="X1080" i="133"/>
  <c r="AB1080" i="133" s="1"/>
  <c r="AE1080" i="133" s="1"/>
  <c r="W75" i="133"/>
  <c r="AB75" i="133" s="1"/>
  <c r="AE75" i="133" s="1"/>
  <c r="Y75" i="133"/>
  <c r="X1292" i="133"/>
  <c r="Y1292" i="133"/>
  <c r="W1292" i="133"/>
  <c r="AB1292" i="133" s="1"/>
  <c r="AE1292" i="133" s="1"/>
  <c r="W187" i="133"/>
  <c r="AB187" i="133" s="1"/>
  <c r="AE187" i="133" s="1"/>
  <c r="Y187" i="133"/>
  <c r="W1376" i="133"/>
  <c r="AB1376" i="133" s="1"/>
  <c r="AE1376" i="133" s="1"/>
  <c r="X1376" i="133"/>
  <c r="X1397" i="133"/>
  <c r="AB1397" i="133" s="1"/>
  <c r="AE1397" i="133" s="1"/>
  <c r="Y1176" i="133"/>
  <c r="W1069" i="133"/>
  <c r="X970" i="133"/>
  <c r="X1039" i="133"/>
  <c r="W801" i="133"/>
  <c r="W526" i="133"/>
  <c r="X321" i="133"/>
  <c r="AB321" i="133" s="1"/>
  <c r="AE321" i="133" s="1"/>
  <c r="W441" i="133"/>
  <c r="AB441" i="133" s="1"/>
  <c r="AE441" i="133" s="1"/>
  <c r="Y261" i="133"/>
  <c r="X58" i="133"/>
  <c r="X338" i="133"/>
  <c r="Y1261" i="133"/>
  <c r="Y1285" i="133"/>
  <c r="X1285" i="133"/>
  <c r="AB1285" i="133" s="1"/>
  <c r="AE1285" i="133" s="1"/>
  <c r="W131" i="133"/>
  <c r="X131" i="133"/>
  <c r="Y191" i="133"/>
  <c r="X191" i="133"/>
  <c r="AB191" i="133" s="1"/>
  <c r="AE191" i="133" s="1"/>
  <c r="X483" i="133"/>
  <c r="Y483" i="133"/>
  <c r="W1168" i="133"/>
  <c r="AB1168" i="133" s="1"/>
  <c r="AE1168" i="133" s="1"/>
  <c r="X1168" i="133"/>
  <c r="X1069" i="133"/>
  <c r="W1039" i="133"/>
  <c r="AB1039" i="133" s="1"/>
  <c r="AE1039" i="133" s="1"/>
  <c r="W522" i="133"/>
  <c r="AB522" i="133" s="1"/>
  <c r="AE522" i="133" s="1"/>
  <c r="W1220" i="133"/>
  <c r="AB1220" i="133" s="1"/>
  <c r="AE1220" i="133" s="1"/>
  <c r="Y547" i="133"/>
  <c r="W547" i="133"/>
  <c r="AB547" i="133" s="1"/>
  <c r="AE547" i="133" s="1"/>
  <c r="X395" i="133"/>
  <c r="W395" i="133"/>
  <c r="AB395" i="133" s="1"/>
  <c r="AE395" i="133" s="1"/>
  <c r="W1199" i="133"/>
  <c r="X1199" i="133"/>
  <c r="Y1199" i="133"/>
  <c r="Y239" i="133"/>
  <c r="Y1393" i="133"/>
  <c r="Y1019" i="133"/>
  <c r="W947" i="133"/>
  <c r="AB947" i="133" s="1"/>
  <c r="AE947" i="133" s="1"/>
  <c r="W927" i="133"/>
  <c r="W576" i="133"/>
  <c r="AB576" i="133" s="1"/>
  <c r="AE576" i="133" s="1"/>
  <c r="X86" i="133"/>
  <c r="W630" i="133"/>
  <c r="AB630" i="133" s="1"/>
  <c r="AE630" i="133" s="1"/>
  <c r="W1190" i="133"/>
  <c r="Y744" i="133"/>
  <c r="X514" i="133"/>
  <c r="W174" i="133"/>
  <c r="AB174" i="133" s="1"/>
  <c r="AE174" i="133" s="1"/>
  <c r="X250" i="133"/>
  <c r="AB250" i="133" s="1"/>
  <c r="AE250" i="133" s="1"/>
  <c r="W14" i="133"/>
  <c r="AB14" i="133" s="1"/>
  <c r="AE14" i="133" s="1"/>
  <c r="AB1331" i="133"/>
  <c r="AE1331" i="133" s="1"/>
  <c r="X1260" i="133"/>
  <c r="AB1260" i="133" s="1"/>
  <c r="AE1260" i="133" s="1"/>
  <c r="W1013" i="133"/>
  <c r="X1102" i="133"/>
  <c r="Y845" i="133"/>
  <c r="X871" i="133"/>
  <c r="Y821" i="133"/>
  <c r="X752" i="133"/>
  <c r="X836" i="133"/>
  <c r="Y573" i="133"/>
  <c r="X667" i="133"/>
  <c r="Y349" i="133"/>
  <c r="Y295" i="133"/>
  <c r="X267" i="133"/>
  <c r="AB267" i="133" s="1"/>
  <c r="AE267" i="133" s="1"/>
  <c r="Y224" i="133"/>
  <c r="X257" i="133"/>
  <c r="AB257" i="133" s="1"/>
  <c r="AE257" i="133" s="1"/>
  <c r="W181" i="133"/>
  <c r="X549" i="133"/>
  <c r="Y204" i="133"/>
  <c r="Y111" i="133"/>
  <c r="X79" i="133"/>
  <c r="AB79" i="133" s="1"/>
  <c r="AE79" i="133" s="1"/>
  <c r="Y326" i="133"/>
  <c r="Y86" i="133"/>
  <c r="Y34" i="133"/>
  <c r="W140" i="133"/>
  <c r="Y66" i="133"/>
  <c r="Y104" i="133"/>
  <c r="Y170" i="133"/>
  <c r="Y250" i="133"/>
  <c r="Y16" i="133"/>
  <c r="X899" i="133"/>
  <c r="W1012" i="133"/>
  <c r="AB1012" i="133" s="1"/>
  <c r="AE1012" i="133" s="1"/>
  <c r="Y630" i="133"/>
  <c r="AB546" i="133"/>
  <c r="AE546" i="133" s="1"/>
  <c r="AB561" i="133"/>
  <c r="AE561" i="133" s="1"/>
  <c r="X517" i="133"/>
  <c r="W517" i="133"/>
  <c r="Y1187" i="133"/>
  <c r="Y943" i="133"/>
  <c r="W797" i="133"/>
  <c r="X731" i="133"/>
  <c r="AB731" i="133" s="1"/>
  <c r="AE731" i="133" s="1"/>
  <c r="W680" i="133"/>
  <c r="W633" i="133"/>
  <c r="AB633" i="133" s="1"/>
  <c r="AE633" i="133" s="1"/>
  <c r="X772" i="133"/>
  <c r="Y501" i="133"/>
  <c r="W617" i="133"/>
  <c r="AB617" i="133" s="1"/>
  <c r="AE617" i="133" s="1"/>
  <c r="Y588" i="133"/>
  <c r="W431" i="133"/>
  <c r="Y343" i="133"/>
  <c r="W295" i="133"/>
  <c r="AB295" i="133" s="1"/>
  <c r="AE295" i="133" s="1"/>
  <c r="Y424" i="133"/>
  <c r="X220" i="133"/>
  <c r="AB220" i="133" s="1"/>
  <c r="AE220" i="133" s="1"/>
  <c r="W282" i="133"/>
  <c r="X203" i="133"/>
  <c r="AB203" i="133" s="1"/>
  <c r="AE203" i="133" s="1"/>
  <c r="X178" i="133"/>
  <c r="X210" i="133"/>
  <c r="X136" i="133"/>
  <c r="W64" i="133"/>
  <c r="AB64" i="133" s="1"/>
  <c r="AE64" i="133" s="1"/>
  <c r="W84" i="133"/>
  <c r="X201" i="133"/>
  <c r="AB201" i="133" s="1"/>
  <c r="AE201" i="133" s="1"/>
  <c r="W38" i="133"/>
  <c r="AB38" i="133" s="1"/>
  <c r="AE38" i="133" s="1"/>
  <c r="AB1306" i="133"/>
  <c r="AE1306" i="133" s="1"/>
  <c r="W1303" i="133"/>
  <c r="AB1303" i="133" s="1"/>
  <c r="AE1303" i="133" s="1"/>
  <c r="Y1207" i="133"/>
  <c r="W1212" i="133"/>
  <c r="W707" i="133"/>
  <c r="AB707" i="133" s="1"/>
  <c r="AE707" i="133" s="1"/>
  <c r="W551" i="133"/>
  <c r="AB551" i="133" s="1"/>
  <c r="AE551" i="133" s="1"/>
  <c r="X163" i="133"/>
  <c r="X271" i="133"/>
  <c r="Y89" i="133"/>
  <c r="AB33" i="133"/>
  <c r="AE33" i="133" s="1"/>
  <c r="AB1348" i="133"/>
  <c r="AE1348" i="133" s="1"/>
  <c r="X1393" i="133"/>
  <c r="AB1393" i="133" s="1"/>
  <c r="AE1393" i="133" s="1"/>
  <c r="Y1128" i="133"/>
  <c r="W1067" i="133"/>
  <c r="AB1067" i="133" s="1"/>
  <c r="AE1067" i="133" s="1"/>
  <c r="W963" i="133"/>
  <c r="AB963" i="133" s="1"/>
  <c r="AE963" i="133" s="1"/>
  <c r="AB832" i="133"/>
  <c r="AE832" i="133" s="1"/>
  <c r="W799" i="133"/>
  <c r="X744" i="133"/>
  <c r="AB744" i="133" s="1"/>
  <c r="AE744" i="133" s="1"/>
  <c r="AB635" i="133"/>
  <c r="AE635" i="133" s="1"/>
  <c r="Y576" i="133"/>
  <c r="Y589" i="133"/>
  <c r="Y493" i="133"/>
  <c r="X403" i="133"/>
  <c r="Y478" i="133"/>
  <c r="X429" i="133"/>
  <c r="AB429" i="133" s="1"/>
  <c r="AE429" i="133" s="1"/>
  <c r="W570" i="133"/>
  <c r="AB570" i="133" s="1"/>
  <c r="AE570" i="133" s="1"/>
  <c r="Y374" i="133"/>
  <c r="Y203" i="133"/>
  <c r="W337" i="133"/>
  <c r="AB337" i="133" s="1"/>
  <c r="AE337" i="133" s="1"/>
  <c r="X240" i="133"/>
  <c r="W46" i="133"/>
  <c r="Y65" i="133"/>
  <c r="W20" i="133"/>
  <c r="W1309" i="133"/>
  <c r="AB1309" i="133" s="1"/>
  <c r="AE1309" i="133" s="1"/>
  <c r="W1214" i="133"/>
  <c r="AB1214" i="133" s="1"/>
  <c r="AE1214" i="133" s="1"/>
  <c r="Y1217" i="133"/>
  <c r="W779" i="133"/>
  <c r="AB779" i="133" s="1"/>
  <c r="AE779" i="133" s="1"/>
  <c r="W986" i="133"/>
  <c r="AB986" i="133" s="1"/>
  <c r="AE986" i="133" s="1"/>
  <c r="Y658" i="133"/>
  <c r="Y1214" i="133"/>
  <c r="W127" i="133"/>
  <c r="X1335" i="133"/>
  <c r="Y1141" i="133"/>
  <c r="X1033" i="133"/>
  <c r="X954" i="133"/>
  <c r="W946" i="133"/>
  <c r="AB946" i="133" s="1"/>
  <c r="AE946" i="133" s="1"/>
  <c r="W737" i="133"/>
  <c r="X927" i="133"/>
  <c r="W847" i="133"/>
  <c r="AB847" i="133" s="1"/>
  <c r="AE847" i="133" s="1"/>
  <c r="X799" i="133"/>
  <c r="X797" i="133"/>
  <c r="W706" i="133"/>
  <c r="AB706" i="133" s="1"/>
  <c r="AE706" i="133" s="1"/>
  <c r="X771" i="133"/>
  <c r="Y648" i="133"/>
  <c r="Y520" i="133"/>
  <c r="Y522" i="133"/>
  <c r="Y429" i="133"/>
  <c r="X570" i="133"/>
  <c r="X209" i="133"/>
  <c r="Y337" i="133"/>
  <c r="AB71" i="133"/>
  <c r="AE71" i="133" s="1"/>
  <c r="AB82" i="133"/>
  <c r="AE82" i="133" s="1"/>
  <c r="X194" i="133"/>
  <c r="Y1303" i="133"/>
  <c r="W843" i="133"/>
  <c r="AB843" i="133" s="1"/>
  <c r="AE843" i="133" s="1"/>
  <c r="Y986" i="133"/>
  <c r="Y863" i="133"/>
  <c r="Y1012" i="133"/>
  <c r="Y1377" i="133"/>
  <c r="AB1319" i="133"/>
  <c r="AE1319" i="133" s="1"/>
  <c r="W1330" i="133"/>
  <c r="AB1330" i="133" s="1"/>
  <c r="AE1330" i="133" s="1"/>
  <c r="W1038" i="133"/>
  <c r="W954" i="133"/>
  <c r="W955" i="133"/>
  <c r="X946" i="133"/>
  <c r="AB796" i="133"/>
  <c r="AE796" i="133" s="1"/>
  <c r="X737" i="133"/>
  <c r="Y847" i="133"/>
  <c r="W659" i="133"/>
  <c r="W626" i="133"/>
  <c r="AB626" i="133" s="1"/>
  <c r="AE626" i="133" s="1"/>
  <c r="X706" i="133"/>
  <c r="W625" i="133"/>
  <c r="AB625" i="133" s="1"/>
  <c r="AE625" i="133" s="1"/>
  <c r="X620" i="133"/>
  <c r="AB620" i="133" s="1"/>
  <c r="AE620" i="133" s="1"/>
  <c r="AB416" i="133"/>
  <c r="AE416" i="133" s="1"/>
  <c r="Y379" i="133"/>
  <c r="W379" i="133"/>
  <c r="AB379" i="133" s="1"/>
  <c r="AE379" i="133" s="1"/>
  <c r="AB352" i="133"/>
  <c r="AE352" i="133" s="1"/>
  <c r="X143" i="133"/>
  <c r="W177" i="133"/>
  <c r="W194" i="133"/>
  <c r="X1158" i="133"/>
  <c r="Y843" i="133"/>
  <c r="W646" i="133"/>
  <c r="W1134" i="133"/>
  <c r="AB1134" i="133" s="1"/>
  <c r="AE1134" i="133" s="1"/>
  <c r="X1094" i="133"/>
  <c r="W1139" i="133"/>
  <c r="W1099" i="133"/>
  <c r="AB1063" i="133"/>
  <c r="AE1063" i="133" s="1"/>
  <c r="W1048" i="133"/>
  <c r="X1038" i="133"/>
  <c r="X955" i="133"/>
  <c r="W819" i="133"/>
  <c r="W926" i="133"/>
  <c r="X659" i="133"/>
  <c r="Y620" i="133"/>
  <c r="AB608" i="133"/>
  <c r="AE608" i="133" s="1"/>
  <c r="W400" i="133"/>
  <c r="W390" i="133"/>
  <c r="AB364" i="133"/>
  <c r="AE364" i="133" s="1"/>
  <c r="X184" i="133"/>
  <c r="AB184" i="133" s="1"/>
  <c r="AE184" i="133" s="1"/>
  <c r="X177" i="133"/>
  <c r="Y55" i="133"/>
  <c r="W1158" i="133"/>
  <c r="X646" i="133"/>
  <c r="Y1330" i="133"/>
  <c r="X1139" i="133"/>
  <c r="X1048" i="133"/>
  <c r="X819" i="133"/>
  <c r="X926" i="133"/>
  <c r="X750" i="133"/>
  <c r="AB750" i="133" s="1"/>
  <c r="AE750" i="133" s="1"/>
  <c r="Y709" i="133"/>
  <c r="Y531" i="133"/>
  <c r="X400" i="133"/>
  <c r="X390" i="133"/>
  <c r="W681" i="133"/>
  <c r="AB681" i="133" s="1"/>
  <c r="AE681" i="133" s="1"/>
  <c r="Y184" i="133"/>
  <c r="X221" i="133"/>
  <c r="AB221" i="133" s="1"/>
  <c r="AE221" i="133" s="1"/>
  <c r="X95" i="133"/>
  <c r="AB95" i="133" s="1"/>
  <c r="AE95" i="133" s="1"/>
  <c r="X55" i="133"/>
  <c r="AB55" i="133" s="1"/>
  <c r="AE55" i="133" s="1"/>
  <c r="Y626" i="133"/>
  <c r="W1094" i="133"/>
  <c r="X1099" i="133"/>
  <c r="Y1144" i="133"/>
  <c r="Y1101" i="133"/>
  <c r="AB859" i="133"/>
  <c r="AE859" i="133" s="1"/>
  <c r="X805" i="133"/>
  <c r="AB805" i="133" s="1"/>
  <c r="AE805" i="133" s="1"/>
  <c r="Y750" i="133"/>
  <c r="W709" i="133"/>
  <c r="AB709" i="133" s="1"/>
  <c r="AE709" i="133" s="1"/>
  <c r="W657" i="133"/>
  <c r="AB657" i="133" s="1"/>
  <c r="AE657" i="133" s="1"/>
  <c r="W518" i="133"/>
  <c r="AB518" i="133" s="1"/>
  <c r="AE518" i="133" s="1"/>
  <c r="W439" i="133"/>
  <c r="Y681" i="133"/>
  <c r="Y95" i="133"/>
  <c r="Y87" i="133"/>
  <c r="Y1386" i="133"/>
  <c r="Y1295" i="133"/>
  <c r="X800" i="133"/>
  <c r="AB800" i="133" s="1"/>
  <c r="AE800" i="133" s="1"/>
  <c r="Y1290" i="133"/>
  <c r="AB1243" i="133"/>
  <c r="AE1243" i="133" s="1"/>
  <c r="W1144" i="133"/>
  <c r="AB1144" i="133" s="1"/>
  <c r="AE1144" i="133" s="1"/>
  <c r="W1111" i="133"/>
  <c r="AB1111" i="133" s="1"/>
  <c r="AE1111" i="133" s="1"/>
  <c r="Y805" i="133"/>
  <c r="Y779" i="133"/>
  <c r="W755" i="133"/>
  <c r="AB755" i="133" s="1"/>
  <c r="AE755" i="133" s="1"/>
  <c r="Y657" i="133"/>
  <c r="Y518" i="133"/>
  <c r="X439" i="133"/>
  <c r="X127" i="133"/>
  <c r="W78" i="133"/>
  <c r="AB78" i="133" s="1"/>
  <c r="AE78" i="133" s="1"/>
  <c r="X87" i="133"/>
  <c r="AB87" i="133" s="1"/>
  <c r="AE87" i="133" s="1"/>
  <c r="W1386" i="133"/>
  <c r="AB1386" i="133" s="1"/>
  <c r="AE1386" i="133" s="1"/>
  <c r="W1295" i="133"/>
  <c r="AB1295" i="133" s="1"/>
  <c r="AE1295" i="133" s="1"/>
  <c r="W1207" i="133"/>
  <c r="AB1207" i="133" s="1"/>
  <c r="AE1207" i="133" s="1"/>
  <c r="X1101" i="133"/>
  <c r="AB1101" i="133" s="1"/>
  <c r="AE1101" i="133" s="1"/>
  <c r="W1350" i="133"/>
  <c r="AB1350" i="133" s="1"/>
  <c r="AE1350" i="133" s="1"/>
  <c r="W1089" i="133"/>
  <c r="AB811" i="133"/>
  <c r="AE811" i="133" s="1"/>
  <c r="AB727" i="133"/>
  <c r="AE727" i="133" s="1"/>
  <c r="W752" i="133"/>
  <c r="Y625" i="133"/>
  <c r="AB661" i="133"/>
  <c r="AE661" i="133" s="1"/>
  <c r="X589" i="133"/>
  <c r="AB656" i="133"/>
  <c r="AE656" i="133" s="1"/>
  <c r="X424" i="133"/>
  <c r="AB424" i="133" s="1"/>
  <c r="AE424" i="133" s="1"/>
  <c r="Y143" i="133"/>
  <c r="X541" i="133"/>
  <c r="AB541" i="133" s="1"/>
  <c r="AE541" i="133" s="1"/>
  <c r="X391" i="133"/>
  <c r="W391" i="133"/>
  <c r="Y391" i="133"/>
  <c r="W444" i="133"/>
  <c r="Y444" i="133"/>
  <c r="W147" i="133"/>
  <c r="Y147" i="133"/>
  <c r="Y198" i="133"/>
  <c r="W198" i="133"/>
  <c r="W19" i="133"/>
  <c r="Y19" i="133"/>
  <c r="X19" i="133"/>
  <c r="W39" i="133"/>
  <c r="X39" i="133"/>
  <c r="Y39" i="133"/>
  <c r="Y471" i="133"/>
  <c r="X471" i="133"/>
  <c r="W471" i="133"/>
  <c r="Y1060" i="133"/>
  <c r="X1060" i="133"/>
  <c r="W1060" i="133"/>
  <c r="X883" i="133"/>
  <c r="Y883" i="133"/>
  <c r="W883" i="133"/>
  <c r="X340" i="133"/>
  <c r="W340" i="133"/>
  <c r="Y340" i="133"/>
  <c r="X268" i="133"/>
  <c r="Y268" i="133"/>
  <c r="W268" i="133"/>
  <c r="Y92" i="133"/>
  <c r="W92" i="133"/>
  <c r="X92" i="133"/>
  <c r="W728" i="133"/>
  <c r="X728" i="133"/>
  <c r="Y728" i="133"/>
  <c r="Y8" i="133"/>
  <c r="X8" i="133"/>
  <c r="Y138" i="133"/>
  <c r="X138" i="133"/>
  <c r="W138" i="133"/>
  <c r="X528" i="133"/>
  <c r="AB528" i="133" s="1"/>
  <c r="AE528" i="133" s="1"/>
  <c r="Y528" i="133"/>
  <c r="Y218" i="133"/>
  <c r="X218" i="133"/>
  <c r="W218" i="133"/>
  <c r="Y602" i="133"/>
  <c r="X602" i="133"/>
  <c r="W602" i="133"/>
  <c r="X609" i="133"/>
  <c r="W609" i="133"/>
  <c r="Y609" i="133"/>
  <c r="Y409" i="133"/>
  <c r="X409" i="133"/>
  <c r="W409" i="133"/>
  <c r="AB409" i="133" s="1"/>
  <c r="AE409" i="133" s="1"/>
  <c r="Y9" i="133"/>
  <c r="X9" i="133"/>
  <c r="AB9" i="133" s="1"/>
  <c r="AE9" i="133" s="1"/>
  <c r="X23" i="133"/>
  <c r="AB23" i="133" s="1"/>
  <c r="AE23" i="133" s="1"/>
  <c r="Y23" i="133"/>
  <c r="Y44" i="133"/>
  <c r="X44" i="133"/>
  <c r="W44" i="133"/>
  <c r="Y48" i="133"/>
  <c r="X48" i="133"/>
  <c r="W48" i="133"/>
  <c r="Y1240" i="133"/>
  <c r="X1240" i="133"/>
  <c r="W1240" i="133"/>
  <c r="Y856" i="133"/>
  <c r="X856" i="133"/>
  <c r="W619" i="133"/>
  <c r="Y619" i="133"/>
  <c r="X619" i="133"/>
  <c r="Y669" i="133"/>
  <c r="X669" i="133"/>
  <c r="W669" i="133"/>
  <c r="Y1289" i="133"/>
  <c r="X1289" i="133"/>
  <c r="AB1289" i="133" s="1"/>
  <c r="AE1289" i="133" s="1"/>
  <c r="Y915" i="133"/>
  <c r="X915" i="133"/>
  <c r="Y710" i="133"/>
  <c r="X710" i="133"/>
  <c r="W710" i="133"/>
  <c r="X1305" i="133"/>
  <c r="AB1305" i="133" s="1"/>
  <c r="AE1305" i="133" s="1"/>
  <c r="Y1305" i="133"/>
  <c r="Y1014" i="133"/>
  <c r="X1014" i="133"/>
  <c r="W1014" i="133"/>
  <c r="Y642" i="133"/>
  <c r="X642" i="133"/>
  <c r="W642" i="133"/>
  <c r="Y418" i="133"/>
  <c r="W418" i="133"/>
  <c r="X418" i="133"/>
  <c r="Y760" i="133"/>
  <c r="X760" i="133"/>
  <c r="W760" i="133"/>
  <c r="W255" i="133"/>
  <c r="X255" i="133"/>
  <c r="Y255" i="133"/>
  <c r="X147" i="133"/>
  <c r="W593" i="133"/>
  <c r="AB593" i="133" s="1"/>
  <c r="AE593" i="133" s="1"/>
  <c r="Y593" i="133"/>
  <c r="Y969" i="133"/>
  <c r="X969" i="133"/>
  <c r="W969" i="133"/>
  <c r="Y677" i="133"/>
  <c r="W677" i="133"/>
  <c r="AB677" i="133" s="1"/>
  <c r="AE677" i="133" s="1"/>
  <c r="X1346" i="133"/>
  <c r="Y1346" i="133"/>
  <c r="W1346" i="133"/>
  <c r="AB1346" i="133" s="1"/>
  <c r="AE1346" i="133" s="1"/>
  <c r="X1004" i="133"/>
  <c r="AB1004" i="133" s="1"/>
  <c r="AE1004" i="133" s="1"/>
  <c r="Y1004" i="133"/>
  <c r="Y1338" i="133"/>
  <c r="W1338" i="133"/>
  <c r="Y1087" i="133"/>
  <c r="W1087" i="133"/>
  <c r="X1087" i="133"/>
  <c r="AB1187" i="133"/>
  <c r="AE1187" i="133" s="1"/>
  <c r="Y738" i="133"/>
  <c r="X738" i="133"/>
  <c r="W738" i="133"/>
  <c r="Y878" i="133"/>
  <c r="W878" i="133"/>
  <c r="AB878" i="133" s="1"/>
  <c r="AE878" i="133" s="1"/>
  <c r="X878" i="133"/>
  <c r="X697" i="133"/>
  <c r="Y697" i="133"/>
  <c r="W697" i="133"/>
  <c r="Y948" i="133"/>
  <c r="X948" i="133"/>
  <c r="W948" i="133"/>
  <c r="W766" i="133"/>
  <c r="Y766" i="133"/>
  <c r="X766" i="133"/>
  <c r="AB1102" i="133"/>
  <c r="AE1102" i="133" s="1"/>
  <c r="Y1032" i="133"/>
  <c r="W1032" i="133"/>
  <c r="AB1032" i="133" s="1"/>
  <c r="AE1032" i="133" s="1"/>
  <c r="Y1163" i="133"/>
  <c r="X1163" i="133"/>
  <c r="AB1163" i="133" s="1"/>
  <c r="AE1163" i="133" s="1"/>
  <c r="X1021" i="133"/>
  <c r="W1021" i="133"/>
  <c r="X905" i="133"/>
  <c r="Y905" i="133"/>
  <c r="W905" i="133"/>
  <c r="Y422" i="133"/>
  <c r="X422" i="133"/>
  <c r="W422" i="133"/>
  <c r="X270" i="133"/>
  <c r="W270" i="133"/>
  <c r="W151" i="133"/>
  <c r="X151" i="133"/>
  <c r="Y151" i="133"/>
  <c r="W687" i="133"/>
  <c r="Y687" i="133"/>
  <c r="X687" i="133"/>
  <c r="X316" i="133"/>
  <c r="W316" i="133"/>
  <c r="Y316" i="133"/>
  <c r="Y470" i="133"/>
  <c r="X470" i="133"/>
  <c r="W470" i="133"/>
  <c r="Y464" i="133"/>
  <c r="X464" i="133"/>
  <c r="W464" i="133"/>
  <c r="X827" i="133"/>
  <c r="AB827" i="133" s="1"/>
  <c r="AE827" i="133" s="1"/>
  <c r="Y827" i="133"/>
  <c r="AB1324" i="133"/>
  <c r="AE1324" i="133" s="1"/>
  <c r="AB1170" i="133"/>
  <c r="AE1170" i="133" s="1"/>
  <c r="X444" i="133"/>
  <c r="X1338" i="133"/>
  <c r="X37" i="133"/>
  <c r="AB37" i="133" s="1"/>
  <c r="AE37" i="133" s="1"/>
  <c r="Y37" i="133"/>
  <c r="W254" i="133"/>
  <c r="X254" i="133"/>
  <c r="X989" i="133"/>
  <c r="W989" i="133"/>
  <c r="AB989" i="133" s="1"/>
  <c r="AE989" i="133" s="1"/>
  <c r="Y989" i="133"/>
  <c r="X860" i="133"/>
  <c r="W860" i="133"/>
  <c r="Y860" i="133"/>
  <c r="X363" i="133"/>
  <c r="W363" i="133"/>
  <c r="AB363" i="133" s="1"/>
  <c r="AE363" i="133" s="1"/>
  <c r="Y363" i="133"/>
  <c r="Y467" i="133"/>
  <c r="X467" i="133"/>
  <c r="W467" i="133"/>
  <c r="X790" i="133"/>
  <c r="Y790" i="133"/>
  <c r="W790" i="133"/>
  <c r="AB1263" i="133"/>
  <c r="AE1263" i="133" s="1"/>
  <c r="X850" i="133"/>
  <c r="AB850" i="133" s="1"/>
  <c r="AE850" i="133" s="1"/>
  <c r="W8" i="133"/>
  <c r="AB8" i="133" s="1"/>
  <c r="AE8" i="133" s="1"/>
  <c r="X971" i="133"/>
  <c r="W971" i="133"/>
  <c r="Y971" i="133"/>
  <c r="Y1036" i="133"/>
  <c r="X1036" i="133"/>
  <c r="W1036" i="133"/>
  <c r="Y435" i="133"/>
  <c r="X435" i="133"/>
  <c r="W435" i="133"/>
  <c r="X311" i="133"/>
  <c r="W311" i="133"/>
  <c r="Y311" i="133"/>
  <c r="W205" i="133"/>
  <c r="AB205" i="133" s="1"/>
  <c r="AE205" i="133" s="1"/>
  <c r="Y205" i="133"/>
  <c r="W183" i="133"/>
  <c r="X183" i="133"/>
  <c r="Y183" i="133"/>
  <c r="AB1316" i="133"/>
  <c r="AE1316" i="133" s="1"/>
  <c r="AB856" i="133"/>
  <c r="AE856" i="133" s="1"/>
  <c r="Y459" i="133"/>
  <c r="X459" i="133"/>
  <c r="W459" i="133"/>
  <c r="X387" i="133"/>
  <c r="Y387" i="133"/>
  <c r="W387" i="133"/>
  <c r="Y157" i="133"/>
  <c r="X157" i="133"/>
  <c r="W157" i="133"/>
  <c r="AB5" i="133"/>
  <c r="AE5" i="133" s="1"/>
  <c r="AB63" i="133"/>
  <c r="AE63" i="133" s="1"/>
  <c r="AB103" i="133"/>
  <c r="AE103" i="133" s="1"/>
  <c r="AB143" i="133"/>
  <c r="AE143" i="133" s="1"/>
  <c r="AB784" i="133"/>
  <c r="AE784" i="133" s="1"/>
  <c r="AB644" i="133"/>
  <c r="AE644" i="133" s="1"/>
  <c r="AB345" i="133"/>
  <c r="AE345" i="133" s="1"/>
  <c r="AB358" i="133"/>
  <c r="AE358" i="133" s="1"/>
  <c r="AB34" i="133"/>
  <c r="AE34" i="133" s="1"/>
  <c r="AB62" i="133"/>
  <c r="AE62" i="133" s="1"/>
  <c r="AB7" i="133"/>
  <c r="AE7" i="133" s="1"/>
  <c r="AB1140" i="133"/>
  <c r="AE1140" i="133" s="1"/>
  <c r="AB1031" i="133"/>
  <c r="AE1031" i="133" s="1"/>
  <c r="AB240" i="133"/>
  <c r="AE240" i="133" s="1"/>
  <c r="AB415" i="133"/>
  <c r="AE415" i="133" s="1"/>
  <c r="AB65" i="133"/>
  <c r="AE65" i="133" s="1"/>
  <c r="AB163" i="133"/>
  <c r="AE163" i="133" s="1"/>
  <c r="AB623" i="133"/>
  <c r="AE623" i="133" s="1"/>
  <c r="AB1118" i="133"/>
  <c r="AE1118" i="133" s="1"/>
  <c r="AB1130" i="133"/>
  <c r="AE1130" i="133" s="1"/>
  <c r="AB1065" i="133"/>
  <c r="AE1065" i="133" s="1"/>
  <c r="AB1071" i="133"/>
  <c r="AE1071" i="133" s="1"/>
  <c r="AB984" i="133"/>
  <c r="AE984" i="133" s="1"/>
  <c r="AB86" i="133"/>
  <c r="AE86" i="133" s="1"/>
  <c r="AB1084" i="133"/>
  <c r="AE1084" i="133" s="1"/>
  <c r="AB408" i="133"/>
  <c r="AE408" i="133" s="1"/>
  <c r="AB1262" i="133"/>
  <c r="AE1262" i="133" s="1"/>
  <c r="AB1001" i="133"/>
  <c r="AE1001" i="133" s="1"/>
  <c r="AB1050" i="133"/>
  <c r="AE1050" i="133" s="1"/>
  <c r="AB812" i="133"/>
  <c r="AE812" i="133" s="1"/>
  <c r="AB816" i="133"/>
  <c r="AE816" i="133" s="1"/>
  <c r="AB380" i="133"/>
  <c r="AE380" i="133" s="1"/>
  <c r="AB326" i="133"/>
  <c r="AE326" i="133" s="1"/>
  <c r="AB66" i="133"/>
  <c r="AE66" i="133" s="1"/>
  <c r="AB16" i="133"/>
  <c r="AE16" i="133" s="1"/>
  <c r="AB1176" i="133"/>
  <c r="AE1176" i="133" s="1"/>
  <c r="AB739" i="133"/>
  <c r="AE739" i="133" s="1"/>
  <c r="AB589" i="133"/>
  <c r="AE589" i="133" s="1"/>
  <c r="AB356" i="133"/>
  <c r="AE356" i="133" s="1"/>
  <c r="AB1044" i="133"/>
  <c r="AE1044" i="133" s="1"/>
  <c r="AB1059" i="133"/>
  <c r="AE1059" i="133" s="1"/>
  <c r="AB825" i="133"/>
  <c r="AE825" i="133" s="1"/>
  <c r="AB871" i="133"/>
  <c r="AE871" i="133" s="1"/>
  <c r="AB853" i="133"/>
  <c r="AE853" i="133" s="1"/>
  <c r="AB638" i="133"/>
  <c r="AE638" i="133" s="1"/>
  <c r="AB388" i="133"/>
  <c r="AE388" i="133" s="1"/>
  <c r="AB1157" i="133"/>
  <c r="AE1157" i="133" s="1"/>
  <c r="AB648" i="133"/>
  <c r="AE648" i="133" s="1"/>
  <c r="W1357" i="133"/>
  <c r="AB1357" i="133" s="1"/>
  <c r="AE1357" i="133" s="1"/>
  <c r="Y1333" i="133"/>
  <c r="W1145" i="133"/>
  <c r="AB1145" i="133" s="1"/>
  <c r="AE1145" i="133" s="1"/>
  <c r="X1138" i="133"/>
  <c r="X1190" i="133"/>
  <c r="Y994" i="133"/>
  <c r="W1043" i="133"/>
  <c r="AB1043" i="133" s="1"/>
  <c r="AE1043" i="133" s="1"/>
  <c r="W1115" i="133"/>
  <c r="Y1011" i="133"/>
  <c r="W893" i="133"/>
  <c r="AB893" i="133" s="1"/>
  <c r="AE893" i="133" s="1"/>
  <c r="W951" i="133"/>
  <c r="AB951" i="133" s="1"/>
  <c r="AE951" i="133" s="1"/>
  <c r="X801" i="133"/>
  <c r="Y541" i="133"/>
  <c r="X647" i="133"/>
  <c r="X582" i="133"/>
  <c r="X165" i="133"/>
  <c r="AB165" i="133" s="1"/>
  <c r="AE165" i="133" s="1"/>
  <c r="Y217" i="133"/>
  <c r="X46" i="133"/>
  <c r="Y4" i="133"/>
  <c r="W154" i="133"/>
  <c r="X51" i="133"/>
  <c r="AB51" i="133" s="1"/>
  <c r="AE51" i="133" s="1"/>
  <c r="W101" i="133"/>
  <c r="Y1309" i="133"/>
  <c r="W1239" i="133"/>
  <c r="AB1239" i="133" s="1"/>
  <c r="AE1239" i="133" s="1"/>
  <c r="W783" i="133"/>
  <c r="AB783" i="133" s="1"/>
  <c r="AE783" i="133" s="1"/>
  <c r="W1138" i="133"/>
  <c r="W1109" i="133"/>
  <c r="AB1109" i="133" s="1"/>
  <c r="AE1109" i="133" s="1"/>
  <c r="X1115" i="133"/>
  <c r="W894" i="133"/>
  <c r="W702" i="133"/>
  <c r="W592" i="133"/>
  <c r="Y289" i="133"/>
  <c r="X269" i="133"/>
  <c r="AB269" i="133" s="1"/>
  <c r="AE269" i="133" s="1"/>
  <c r="W516" i="133"/>
  <c r="AB516" i="133" s="1"/>
  <c r="AE516" i="133" s="1"/>
  <c r="W56" i="133"/>
  <c r="W217" i="133"/>
  <c r="AB217" i="133" s="1"/>
  <c r="AE217" i="133" s="1"/>
  <c r="W4" i="133"/>
  <c r="AB4" i="133" s="1"/>
  <c r="AE4" i="133" s="1"/>
  <c r="X154" i="133"/>
  <c r="Y51" i="133"/>
  <c r="X101" i="133"/>
  <c r="Y1239" i="133"/>
  <c r="Y783" i="133"/>
  <c r="W654" i="133"/>
  <c r="W497" i="133"/>
  <c r="AB497" i="133" s="1"/>
  <c r="AE497" i="133" s="1"/>
  <c r="Y1357" i="133"/>
  <c r="W1153" i="133"/>
  <c r="W1062" i="133"/>
  <c r="Y1109" i="133"/>
  <c r="X894" i="133"/>
  <c r="X702" i="133"/>
  <c r="W742" i="133"/>
  <c r="AB742" i="133" s="1"/>
  <c r="AE742" i="133" s="1"/>
  <c r="X606" i="133"/>
  <c r="AB606" i="133" s="1"/>
  <c r="AE606" i="133" s="1"/>
  <c r="X592" i="133"/>
  <c r="W544" i="133"/>
  <c r="AB544" i="133" s="1"/>
  <c r="AE544" i="133" s="1"/>
  <c r="W426" i="133"/>
  <c r="Y292" i="133"/>
  <c r="W289" i="133"/>
  <c r="AB289" i="133" s="1"/>
  <c r="AE289" i="133" s="1"/>
  <c r="W342" i="133"/>
  <c r="Y269" i="133"/>
  <c r="Y516" i="133"/>
  <c r="X281" i="133"/>
  <c r="AB281" i="133" s="1"/>
  <c r="AE281" i="133" s="1"/>
  <c r="W176" i="133"/>
  <c r="X56" i="133"/>
  <c r="Y158" i="133"/>
  <c r="Y15" i="133"/>
  <c r="W130" i="133"/>
  <c r="W29" i="133"/>
  <c r="AB29" i="133" s="1"/>
  <c r="AE29" i="133" s="1"/>
  <c r="W1366" i="133"/>
  <c r="AB1366" i="133" s="1"/>
  <c r="AE1366" i="133" s="1"/>
  <c r="X654" i="133"/>
  <c r="W505" i="133"/>
  <c r="Y1332" i="133"/>
  <c r="X1181" i="133"/>
  <c r="AB1181" i="133" s="1"/>
  <c r="AE1181" i="133" s="1"/>
  <c r="X1145" i="133"/>
  <c r="X1153" i="133"/>
  <c r="W1027" i="133"/>
  <c r="X869" i="133"/>
  <c r="X742" i="133"/>
  <c r="Y606" i="133"/>
  <c r="W610" i="133"/>
  <c r="Y544" i="133"/>
  <c r="Y507" i="133"/>
  <c r="X426" i="133"/>
  <c r="W256" i="133"/>
  <c r="X342" i="133"/>
  <c r="X276" i="133"/>
  <c r="Y281" i="133"/>
  <c r="X57" i="133"/>
  <c r="X176" i="133"/>
  <c r="W116" i="133"/>
  <c r="W158" i="133"/>
  <c r="AB158" i="133" s="1"/>
  <c r="AE158" i="133" s="1"/>
  <c r="X15" i="133"/>
  <c r="AB15" i="133" s="1"/>
  <c r="AE15" i="133" s="1"/>
  <c r="Y43" i="133"/>
  <c r="X130" i="133"/>
  <c r="Y29" i="133"/>
  <c r="X763" i="133"/>
  <c r="AB763" i="133" s="1"/>
  <c r="AE763" i="133" s="1"/>
  <c r="X505" i="133"/>
  <c r="Y165" i="133"/>
  <c r="Y1366" i="133"/>
  <c r="Y834" i="133"/>
  <c r="W834" i="133"/>
  <c r="AB834" i="133" s="1"/>
  <c r="AE834" i="133" s="1"/>
  <c r="Y1181" i="133"/>
  <c r="X1062" i="133"/>
  <c r="X1119" i="133"/>
  <c r="AB1119" i="133" s="1"/>
  <c r="AE1119" i="133" s="1"/>
  <c r="X1027" i="133"/>
  <c r="W1074" i="133"/>
  <c r="Y935" i="133"/>
  <c r="Y763" i="133"/>
  <c r="W785" i="133"/>
  <c r="X607" i="133"/>
  <c r="AB607" i="133" s="1"/>
  <c r="AE607" i="133" s="1"/>
  <c r="X610" i="133"/>
  <c r="W507" i="133"/>
  <c r="AB507" i="133" s="1"/>
  <c r="AE507" i="133" s="1"/>
  <c r="X256" i="133"/>
  <c r="W290" i="133"/>
  <c r="Y260" i="133"/>
  <c r="W460" i="133"/>
  <c r="X116" i="133"/>
  <c r="X43" i="133"/>
  <c r="AB43" i="133" s="1"/>
  <c r="AE43" i="133" s="1"/>
  <c r="W144" i="133"/>
  <c r="W1378" i="133"/>
  <c r="AB1378" i="133" s="1"/>
  <c r="AE1378" i="133" s="1"/>
  <c r="X1202" i="133"/>
  <c r="W1202" i="133"/>
  <c r="W1332" i="133"/>
  <c r="AB1332" i="133" s="1"/>
  <c r="AE1332" i="133" s="1"/>
  <c r="X1388" i="133"/>
  <c r="Y1378" i="133"/>
  <c r="Y1119" i="133"/>
  <c r="X1074" i="133"/>
  <c r="X1002" i="133"/>
  <c r="AB1002" i="133" s="1"/>
  <c r="AE1002" i="133" s="1"/>
  <c r="W940" i="133"/>
  <c r="W935" i="133"/>
  <c r="AB935" i="133" s="1"/>
  <c r="AE935" i="133" s="1"/>
  <c r="Y876" i="133"/>
  <c r="W734" i="133"/>
  <c r="AB734" i="133" s="1"/>
  <c r="AE734" i="133" s="1"/>
  <c r="X785" i="133"/>
  <c r="W720" i="133"/>
  <c r="W502" i="133"/>
  <c r="AB502" i="133" s="1"/>
  <c r="AE502" i="133" s="1"/>
  <c r="W498" i="133"/>
  <c r="AB498" i="133" s="1"/>
  <c r="AE498" i="133" s="1"/>
  <c r="X290" i="133"/>
  <c r="Y356" i="133"/>
  <c r="X260" i="133"/>
  <c r="AB260" i="133" s="1"/>
  <c r="AE260" i="133" s="1"/>
  <c r="X460" i="133"/>
  <c r="W90" i="133"/>
  <c r="AB90" i="133" s="1"/>
  <c r="AE90" i="133" s="1"/>
  <c r="X144" i="133"/>
  <c r="W1218" i="133"/>
  <c r="AB1218" i="133" s="1"/>
  <c r="AE1218" i="133" s="1"/>
  <c r="X1249" i="133"/>
  <c r="W1249" i="133"/>
  <c r="Y1157" i="133"/>
  <c r="X940" i="133"/>
  <c r="X720" i="133"/>
  <c r="Y607" i="133"/>
  <c r="W1352" i="133"/>
  <c r="AB1352" i="133" s="1"/>
  <c r="AE1352" i="133" s="1"/>
  <c r="W1151" i="133"/>
  <c r="AB1151" i="133" s="1"/>
  <c r="AE1151" i="133" s="1"/>
  <c r="X1173" i="133"/>
  <c r="AB1173" i="133" s="1"/>
  <c r="AE1173" i="133" s="1"/>
  <c r="Y1008" i="133"/>
  <c r="W586" i="133"/>
  <c r="X614" i="133"/>
  <c r="Y481" i="133"/>
  <c r="X585" i="133"/>
  <c r="AB585" i="133" s="1"/>
  <c r="AE585" i="133" s="1"/>
  <c r="Y484" i="133"/>
  <c r="Y296" i="133"/>
  <c r="Y415" i="133"/>
  <c r="W296" i="133"/>
  <c r="AB296" i="133" s="1"/>
  <c r="AE296" i="133" s="1"/>
  <c r="X386" i="133"/>
  <c r="W478" i="133"/>
  <c r="AB478" i="133" s="1"/>
  <c r="AE478" i="133" s="1"/>
  <c r="Y475" i="133"/>
  <c r="Y540" i="133"/>
  <c r="W374" i="133"/>
  <c r="AB374" i="133" s="1"/>
  <c r="AE374" i="133" s="1"/>
  <c r="AB549" i="133"/>
  <c r="AE549" i="133" s="1"/>
  <c r="X451" i="133"/>
  <c r="AB451" i="133" s="1"/>
  <c r="AE451" i="133" s="1"/>
  <c r="Y264" i="133"/>
  <c r="W35" i="133"/>
  <c r="AB35" i="133" s="1"/>
  <c r="AE35" i="133" s="1"/>
  <c r="X30" i="133"/>
  <c r="AB30" i="133" s="1"/>
  <c r="AE30" i="133" s="1"/>
  <c r="Y201" i="133"/>
  <c r="X995" i="133"/>
  <c r="X481" i="133"/>
  <c r="AB481" i="133" s="1"/>
  <c r="AE481" i="133" s="1"/>
  <c r="X1334" i="133"/>
  <c r="X1037" i="133"/>
  <c r="AB1037" i="133" s="1"/>
  <c r="AE1037" i="133" s="1"/>
  <c r="Y857" i="133"/>
  <c r="W671" i="133"/>
  <c r="Y1352" i="133"/>
  <c r="X1122" i="133"/>
  <c r="AB1122" i="133" s="1"/>
  <c r="AE1122" i="133" s="1"/>
  <c r="Y1079" i="133"/>
  <c r="Y1067" i="133"/>
  <c r="X1008" i="133"/>
  <c r="AB1008" i="133" s="1"/>
  <c r="AE1008" i="133" s="1"/>
  <c r="W841" i="133"/>
  <c r="AB777" i="133"/>
  <c r="AE777" i="133" s="1"/>
  <c r="X671" i="133"/>
  <c r="Y748" i="133"/>
  <c r="W675" i="133"/>
  <c r="X586" i="133"/>
  <c r="Y585" i="133"/>
  <c r="X484" i="133"/>
  <c r="AB484" i="133" s="1"/>
  <c r="AE484" i="133" s="1"/>
  <c r="AB521" i="133"/>
  <c r="AE521" i="133" s="1"/>
  <c r="X540" i="133"/>
  <c r="AB540" i="133" s="1"/>
  <c r="AE540" i="133" s="1"/>
  <c r="X325" i="133"/>
  <c r="X264" i="133"/>
  <c r="AB264" i="133" s="1"/>
  <c r="AE264" i="133" s="1"/>
  <c r="X54" i="133"/>
  <c r="Y192" i="133"/>
  <c r="X70" i="133"/>
  <c r="Y30" i="133"/>
  <c r="X41" i="133"/>
  <c r="Y503" i="133"/>
  <c r="X503" i="133"/>
  <c r="W503" i="133"/>
  <c r="AB483" i="133"/>
  <c r="AE483" i="133" s="1"/>
  <c r="W1335" i="133"/>
  <c r="X879" i="133"/>
  <c r="W385" i="133"/>
  <c r="W272" i="133"/>
  <c r="AB272" i="133" s="1"/>
  <c r="AE272" i="133" s="1"/>
  <c r="X20" i="133"/>
  <c r="W918" i="133"/>
  <c r="Y788" i="133"/>
  <c r="Y1080" i="133"/>
  <c r="W57" i="133"/>
  <c r="Y1066" i="133"/>
  <c r="X1066" i="133"/>
  <c r="AB1066" i="133" s="1"/>
  <c r="AE1066" i="133" s="1"/>
  <c r="Y666" i="133"/>
  <c r="X666" i="133"/>
  <c r="W666" i="133"/>
  <c r="Y370" i="133"/>
  <c r="W370" i="133"/>
  <c r="AB370" i="133" s="1"/>
  <c r="AE370" i="133" s="1"/>
  <c r="X335" i="133"/>
  <c r="AB335" i="133" s="1"/>
  <c r="AE335" i="133" s="1"/>
  <c r="Y335" i="133"/>
  <c r="X998" i="133"/>
  <c r="X282" i="133"/>
  <c r="Y288" i="133"/>
  <c r="W142" i="133"/>
  <c r="Y1365" i="133"/>
  <c r="Y1390" i="133"/>
  <c r="AB1160" i="133"/>
  <c r="AE1160" i="133" s="1"/>
  <c r="X1098" i="133"/>
  <c r="AB1098" i="133" s="1"/>
  <c r="AE1098" i="133" s="1"/>
  <c r="AB994" i="133"/>
  <c r="AE994" i="133" s="1"/>
  <c r="Y992" i="133"/>
  <c r="X996" i="133"/>
  <c r="AB996" i="133" s="1"/>
  <c r="AE996" i="133" s="1"/>
  <c r="Y983" i="133"/>
  <c r="X840" i="133"/>
  <c r="W732" i="133"/>
  <c r="X782" i="133"/>
  <c r="AB782" i="133" s="1"/>
  <c r="AE782" i="133" s="1"/>
  <c r="Y716" i="133"/>
  <c r="X873" i="133"/>
  <c r="W781" i="133"/>
  <c r="W629" i="133"/>
  <c r="AB629" i="133" s="1"/>
  <c r="AE629" i="133" s="1"/>
  <c r="X767" i="133"/>
  <c r="X423" i="133"/>
  <c r="X385" i="133"/>
  <c r="W242" i="133"/>
  <c r="X142" i="133"/>
  <c r="Y102" i="133"/>
  <c r="Y272" i="133"/>
  <c r="X73" i="133"/>
  <c r="AB73" i="133" s="1"/>
  <c r="AE73" i="133" s="1"/>
  <c r="X140" i="133"/>
  <c r="X246" i="133"/>
  <c r="X198" i="133"/>
  <c r="X918" i="133"/>
  <c r="W788" i="133"/>
  <c r="AB788" i="133" s="1"/>
  <c r="AE788" i="133" s="1"/>
  <c r="X1072" i="133"/>
  <c r="W873" i="133"/>
  <c r="W767" i="133"/>
  <c r="X1192" i="133"/>
  <c r="W1072" i="133"/>
  <c r="AB1072" i="133" s="1"/>
  <c r="AE1072" i="133" s="1"/>
  <c r="W1107" i="133"/>
  <c r="AB1107" i="133" s="1"/>
  <c r="AE1107" i="133" s="1"/>
  <c r="Y1098" i="133"/>
  <c r="Y996" i="133"/>
  <c r="X732" i="133"/>
  <c r="W651" i="133"/>
  <c r="Y782" i="133"/>
  <c r="W716" i="133"/>
  <c r="AB716" i="133" s="1"/>
  <c r="AE716" i="133" s="1"/>
  <c r="X640" i="133"/>
  <c r="AB640" i="133" s="1"/>
  <c r="AE640" i="133" s="1"/>
  <c r="X781" i="133"/>
  <c r="Y629" i="133"/>
  <c r="X242" i="133"/>
  <c r="Y73" i="133"/>
  <c r="W246" i="133"/>
  <c r="W230" i="133"/>
  <c r="W995" i="133"/>
  <c r="AB995" i="133" s="1"/>
  <c r="AE995" i="133" s="1"/>
  <c r="W477" i="133"/>
  <c r="W292" i="133"/>
  <c r="AB292" i="133" s="1"/>
  <c r="AE292" i="133" s="1"/>
  <c r="X854" i="133"/>
  <c r="AB854" i="133" s="1"/>
  <c r="AE854" i="133" s="1"/>
  <c r="Y854" i="133"/>
  <c r="X1146" i="133"/>
  <c r="AB1146" i="133" s="1"/>
  <c r="AE1146" i="133" s="1"/>
  <c r="Y1146" i="133"/>
  <c r="X190" i="133"/>
  <c r="W190" i="133"/>
  <c r="W840" i="133"/>
  <c r="W423" i="133"/>
  <c r="Y1173" i="133"/>
  <c r="Y1107" i="133"/>
  <c r="Y1037" i="133"/>
  <c r="X651" i="133"/>
  <c r="Y640" i="133"/>
  <c r="Y523" i="133"/>
  <c r="Y315" i="133"/>
  <c r="W475" i="133"/>
  <c r="AB475" i="133" s="1"/>
  <c r="AE475" i="133" s="1"/>
  <c r="W315" i="133"/>
  <c r="AB315" i="133" s="1"/>
  <c r="AE315" i="133" s="1"/>
  <c r="Y451" i="133"/>
  <c r="Y35" i="133"/>
  <c r="X230" i="133"/>
  <c r="W869" i="133"/>
  <c r="X477" i="133"/>
  <c r="X1374" i="133"/>
  <c r="W1374" i="133"/>
  <c r="X815" i="133"/>
  <c r="W815" i="133"/>
  <c r="Y815" i="133"/>
  <c r="AB1208" i="133"/>
  <c r="AE1208" i="133" s="1"/>
  <c r="Y491" i="133"/>
  <c r="X491" i="133"/>
  <c r="AB491" i="133" s="1"/>
  <c r="AE491" i="133" s="1"/>
  <c r="X1365" i="133"/>
  <c r="AB1365" i="133" s="1"/>
  <c r="AE1365" i="133" s="1"/>
  <c r="AB1336" i="133"/>
  <c r="AE1336" i="133" s="1"/>
  <c r="W857" i="133"/>
  <c r="AB857" i="133" s="1"/>
  <c r="AE857" i="133" s="1"/>
  <c r="W614" i="133"/>
  <c r="W523" i="133"/>
  <c r="AB523" i="133" s="1"/>
  <c r="AE523" i="133" s="1"/>
  <c r="Y299" i="133"/>
  <c r="W299" i="133"/>
  <c r="AB299" i="133" s="1"/>
  <c r="AE299" i="133" s="1"/>
  <c r="AB1383" i="133"/>
  <c r="AE1383" i="133" s="1"/>
  <c r="X921" i="133"/>
  <c r="AB921" i="133" s="1"/>
  <c r="AE921" i="133" s="1"/>
  <c r="Y921" i="133"/>
  <c r="X929" i="133"/>
  <c r="Y929" i="133"/>
  <c r="X690" i="133"/>
  <c r="W690" i="133"/>
  <c r="Y1024" i="133"/>
  <c r="W828" i="133"/>
  <c r="AB828" i="133" s="1"/>
  <c r="AE828" i="133" s="1"/>
  <c r="Y850" i="133"/>
  <c r="Y605" i="133"/>
  <c r="W531" i="133"/>
  <c r="AB531" i="133" s="1"/>
  <c r="AE531" i="133" s="1"/>
  <c r="Y447" i="133"/>
  <c r="X11" i="133"/>
  <c r="AB11" i="133" s="1"/>
  <c r="AE11" i="133" s="1"/>
  <c r="W148" i="133"/>
  <c r="X1354" i="133"/>
  <c r="W1354" i="133"/>
  <c r="X1370" i="133"/>
  <c r="Y1370" i="133"/>
  <c r="W1370" i="133"/>
  <c r="Y1266" i="133"/>
  <c r="X1266" i="133"/>
  <c r="W1266" i="133"/>
  <c r="Y1381" i="133"/>
  <c r="W1381" i="133"/>
  <c r="AB1381" i="133" s="1"/>
  <c r="AE1381" i="133" s="1"/>
  <c r="X1203" i="133"/>
  <c r="Y1203" i="133"/>
  <c r="W1203" i="133"/>
  <c r="W1223" i="133"/>
  <c r="Y1223" i="133"/>
  <c r="X1223" i="133"/>
  <c r="Y1211" i="133"/>
  <c r="X1211" i="133"/>
  <c r="W1211" i="133"/>
  <c r="Y999" i="133"/>
  <c r="W999" i="133"/>
  <c r="X999" i="133"/>
  <c r="X913" i="133"/>
  <c r="Y913" i="133"/>
  <c r="W913" i="133"/>
  <c r="X698" i="133"/>
  <c r="AB698" i="133" s="1"/>
  <c r="AE698" i="133" s="1"/>
  <c r="Y698" i="133"/>
  <c r="W786" i="133"/>
  <c r="Y786" i="133"/>
  <c r="X786" i="133"/>
  <c r="Y474" i="133"/>
  <c r="X474" i="133"/>
  <c r="W474" i="133"/>
  <c r="X323" i="133"/>
  <c r="W323" i="133"/>
  <c r="Y323" i="133"/>
  <c r="Y446" i="133"/>
  <c r="X446" i="133"/>
  <c r="AB446" i="133" s="1"/>
  <c r="AE446" i="133" s="1"/>
  <c r="W219" i="133"/>
  <c r="Y219" i="133"/>
  <c r="X219" i="133"/>
  <c r="X1237" i="133"/>
  <c r="Y1237" i="133"/>
  <c r="W1237" i="133"/>
  <c r="W1016" i="133"/>
  <c r="X1016" i="133"/>
  <c r="Y1016" i="133"/>
  <c r="W929" i="133"/>
  <c r="Y887" i="133"/>
  <c r="W455" i="133"/>
  <c r="X466" i="133"/>
  <c r="W126" i="133"/>
  <c r="X148" i="133"/>
  <c r="X1382" i="133"/>
  <c r="Y1382" i="133"/>
  <c r="W1382" i="133"/>
  <c r="X1238" i="133"/>
  <c r="Y1238" i="133"/>
  <c r="W1238" i="133"/>
  <c r="W1273" i="133"/>
  <c r="Y1273" i="133"/>
  <c r="X1273" i="133"/>
  <c r="X937" i="133"/>
  <c r="Y937" i="133"/>
  <c r="W937" i="133"/>
  <c r="Y1247" i="133"/>
  <c r="X1247" i="133"/>
  <c r="W1247" i="133"/>
  <c r="Y1131" i="133"/>
  <c r="X1131" i="133"/>
  <c r="AB1131" i="133" s="1"/>
  <c r="AE1131" i="133" s="1"/>
  <c r="W910" i="133"/>
  <c r="Y910" i="133"/>
  <c r="X910" i="133"/>
  <c r="W902" i="133"/>
  <c r="X902" i="133"/>
  <c r="X569" i="133"/>
  <c r="AB569" i="133" s="1"/>
  <c r="AE569" i="133" s="1"/>
  <c r="Y569" i="133"/>
  <c r="Y394" i="133"/>
  <c r="X394" i="133"/>
  <c r="W394" i="133"/>
  <c r="X339" i="133"/>
  <c r="Y339" i="133"/>
  <c r="W339" i="133"/>
  <c r="Y322" i="133"/>
  <c r="X322" i="133"/>
  <c r="AB322" i="133" s="1"/>
  <c r="AE322" i="133" s="1"/>
  <c r="X351" i="133"/>
  <c r="Y351" i="133"/>
  <c r="W351" i="133"/>
  <c r="AB351" i="133" s="1"/>
  <c r="AE351" i="133" s="1"/>
  <c r="X173" i="133"/>
  <c r="AB173" i="133" s="1"/>
  <c r="AE173" i="133" s="1"/>
  <c r="Y173" i="133"/>
  <c r="Y1244" i="133"/>
  <c r="X1244" i="133"/>
  <c r="W1244" i="133"/>
  <c r="X945" i="133"/>
  <c r="W945" i="133"/>
  <c r="Y945" i="133"/>
  <c r="Y690" i="133"/>
  <c r="X455" i="133"/>
  <c r="Y601" i="133"/>
  <c r="W262" i="133"/>
  <c r="AB262" i="133" s="1"/>
  <c r="AE262" i="133" s="1"/>
  <c r="X208" i="133"/>
  <c r="AB208" i="133" s="1"/>
  <c r="AE208" i="133" s="1"/>
  <c r="X126" i="133"/>
  <c r="W22" i="133"/>
  <c r="X1398" i="133"/>
  <c r="AB1398" i="133" s="1"/>
  <c r="AE1398" i="133" s="1"/>
  <c r="Y1398" i="133"/>
  <c r="W1236" i="133"/>
  <c r="Y1236" i="133"/>
  <c r="X1236" i="133"/>
  <c r="Y1070" i="133"/>
  <c r="W1070" i="133"/>
  <c r="AB1070" i="133" s="1"/>
  <c r="AE1070" i="133" s="1"/>
  <c r="Y1272" i="133"/>
  <c r="W1272" i="133"/>
  <c r="AB1272" i="133" s="1"/>
  <c r="AE1272" i="133" s="1"/>
  <c r="W866" i="133"/>
  <c r="AB866" i="133" s="1"/>
  <c r="AE866" i="133" s="1"/>
  <c r="Y866" i="133"/>
  <c r="X866" i="133"/>
  <c r="X557" i="133"/>
  <c r="W557" i="133"/>
  <c r="Y557" i="133"/>
  <c r="X662" i="133"/>
  <c r="W662" i="133"/>
  <c r="Y662" i="133"/>
  <c r="W167" i="133"/>
  <c r="X167" i="133"/>
  <c r="Y167" i="133"/>
  <c r="X280" i="133"/>
  <c r="Y280" i="133"/>
  <c r="W280" i="133"/>
  <c r="X1275" i="133"/>
  <c r="W1275" i="133"/>
  <c r="X1204" i="133"/>
  <c r="Y1204" i="133"/>
  <c r="W1204" i="133"/>
  <c r="Y826" i="133"/>
  <c r="W826" i="133"/>
  <c r="AB826" i="133" s="1"/>
  <c r="AE826" i="133" s="1"/>
  <c r="W934" i="133"/>
  <c r="X887" i="133"/>
  <c r="AB887" i="133" s="1"/>
  <c r="AE887" i="133" s="1"/>
  <c r="W672" i="133"/>
  <c r="W747" i="133"/>
  <c r="W601" i="133"/>
  <c r="AB601" i="133" s="1"/>
  <c r="AE601" i="133" s="1"/>
  <c r="Y347" i="133"/>
  <c r="W466" i="133"/>
  <c r="Y262" i="133"/>
  <c r="Y208" i="133"/>
  <c r="X22" i="133"/>
  <c r="W132" i="133"/>
  <c r="Y972" i="133"/>
  <c r="W972" i="133"/>
  <c r="AB972" i="133" s="1"/>
  <c r="AE972" i="133" s="1"/>
  <c r="X552" i="133"/>
  <c r="W552" i="133"/>
  <c r="W735" i="133"/>
  <c r="X735" i="133"/>
  <c r="Y682" i="133"/>
  <c r="W682" i="133"/>
  <c r="AB682" i="133" s="1"/>
  <c r="AE682" i="133" s="1"/>
  <c r="X355" i="133"/>
  <c r="AB355" i="133" s="1"/>
  <c r="AE355" i="133" s="1"/>
  <c r="Y355" i="133"/>
  <c r="Y406" i="133"/>
  <c r="W406" i="133"/>
  <c r="X406" i="133"/>
  <c r="X303" i="133"/>
  <c r="Y303" i="133"/>
  <c r="W303" i="133"/>
  <c r="Y306" i="133"/>
  <c r="X306" i="133"/>
  <c r="AB306" i="133" s="1"/>
  <c r="AE306" i="133" s="1"/>
  <c r="X556" i="133"/>
  <c r="Y556" i="133"/>
  <c r="W556" i="133"/>
  <c r="Y354" i="133"/>
  <c r="X354" i="133"/>
  <c r="AB354" i="133" s="1"/>
  <c r="AE354" i="133" s="1"/>
  <c r="Y222" i="133"/>
  <c r="W222" i="133"/>
  <c r="AB222" i="133" s="1"/>
  <c r="AE222" i="133" s="1"/>
  <c r="Y1136" i="133"/>
  <c r="X934" i="133"/>
  <c r="X672" i="133"/>
  <c r="Y713" i="133"/>
  <c r="X747" i="133"/>
  <c r="W253" i="133"/>
  <c r="X132" i="133"/>
  <c r="X1345" i="133"/>
  <c r="W1345" i="133"/>
  <c r="X1142" i="133"/>
  <c r="Y1142" i="133"/>
  <c r="W1142" i="133"/>
  <c r="Y1269" i="133"/>
  <c r="W1269" i="133"/>
  <c r="AB1269" i="133" s="1"/>
  <c r="AE1269" i="133" s="1"/>
  <c r="X1232" i="133"/>
  <c r="Y1232" i="133"/>
  <c r="W1232" i="133"/>
  <c r="X1246" i="133"/>
  <c r="Y1246" i="133"/>
  <c r="W1246" i="133"/>
  <c r="X1234" i="133"/>
  <c r="Y1234" i="133"/>
  <c r="W1234" i="133"/>
  <c r="X875" i="133"/>
  <c r="Y875" i="133"/>
  <c r="W875" i="133"/>
  <c r="Y884" i="133"/>
  <c r="W884" i="133"/>
  <c r="AB884" i="133" s="1"/>
  <c r="AE884" i="133" s="1"/>
  <c r="X961" i="133"/>
  <c r="W961" i="133"/>
  <c r="Y487" i="133"/>
  <c r="X487" i="133"/>
  <c r="W487" i="133"/>
  <c r="X564" i="133"/>
  <c r="W564" i="133"/>
  <c r="Y430" i="133"/>
  <c r="X430" i="133"/>
  <c r="AB430" i="133" s="1"/>
  <c r="AE430" i="133" s="1"/>
  <c r="Y495" i="133"/>
  <c r="X495" i="133"/>
  <c r="W495" i="133"/>
  <c r="X770" i="133"/>
  <c r="AB770" i="133" s="1"/>
  <c r="AE770" i="133" s="1"/>
  <c r="W713" i="133"/>
  <c r="AB713" i="133" s="1"/>
  <c r="AE713" i="133" s="1"/>
  <c r="W276" i="133"/>
  <c r="W54" i="133"/>
  <c r="X253" i="133"/>
  <c r="Y221" i="133"/>
  <c r="X1308" i="133"/>
  <c r="Y1308" i="133"/>
  <c r="W1308" i="133"/>
  <c r="X953" i="133"/>
  <c r="W953" i="133"/>
  <c r="W611" i="133"/>
  <c r="AB611" i="133" s="1"/>
  <c r="AE611" i="133" s="1"/>
  <c r="X611" i="133"/>
  <c r="X565" i="133"/>
  <c r="Y565" i="133"/>
  <c r="W565" i="133"/>
  <c r="X367" i="133"/>
  <c r="Y367" i="133"/>
  <c r="W367" i="133"/>
  <c r="Y479" i="133"/>
  <c r="X479" i="133"/>
  <c r="W479" i="133"/>
  <c r="X383" i="133"/>
  <c r="Y383" i="133"/>
  <c r="W383" i="133"/>
  <c r="Y944" i="133"/>
  <c r="W944" i="133"/>
  <c r="X944" i="133"/>
  <c r="Y1231" i="133"/>
  <c r="X1231" i="133"/>
  <c r="W1231" i="133"/>
  <c r="W1136" i="133"/>
  <c r="AB1136" i="133" s="1"/>
  <c r="AE1136" i="133" s="1"/>
  <c r="Y1275" i="133"/>
  <c r="Y770" i="133"/>
  <c r="W347" i="133"/>
  <c r="AB347" i="133" s="1"/>
  <c r="AE347" i="133" s="1"/>
  <c r="X1362" i="133"/>
  <c r="W1362" i="133"/>
  <c r="Y1284" i="133"/>
  <c r="W1284" i="133"/>
  <c r="X1284" i="133"/>
  <c r="Y1286" i="133"/>
  <c r="X1286" i="133"/>
  <c r="W1286" i="133"/>
  <c r="X1294" i="133"/>
  <c r="Y1294" i="133"/>
  <c r="W1294" i="133"/>
  <c r="W1028" i="133"/>
  <c r="X1028" i="133"/>
  <c r="Y793" i="133"/>
  <c r="W793" i="133"/>
  <c r="X793" i="133"/>
  <c r="Y591" i="133"/>
  <c r="X591" i="133"/>
  <c r="W591" i="133"/>
  <c r="Y414" i="133"/>
  <c r="X414" i="133"/>
  <c r="AB414" i="133" s="1"/>
  <c r="AE414" i="133" s="1"/>
  <c r="X371" i="133"/>
  <c r="AB371" i="133" s="1"/>
  <c r="AE371" i="133" s="1"/>
  <c r="Y371" i="133"/>
  <c r="W265" i="133"/>
  <c r="X265" i="133"/>
  <c r="Y265" i="133"/>
  <c r="Y462" i="133"/>
  <c r="X462" i="133"/>
  <c r="AB462" i="133" s="1"/>
  <c r="AE462" i="133" s="1"/>
  <c r="X129" i="133"/>
  <c r="AB129" i="133" s="1"/>
  <c r="AE129" i="133" s="1"/>
  <c r="Y129" i="133"/>
  <c r="Y1120" i="133"/>
  <c r="X1120" i="133"/>
  <c r="W1120" i="133"/>
  <c r="Y1108" i="133"/>
  <c r="X1108" i="133"/>
  <c r="W1108" i="133"/>
  <c r="X1073" i="133"/>
  <c r="W1073" i="133"/>
  <c r="Y1073" i="133"/>
  <c r="W978" i="133"/>
  <c r="Y978" i="133"/>
  <c r="X978" i="133"/>
  <c r="Y952" i="133"/>
  <c r="X952" i="133"/>
  <c r="W952" i="133"/>
  <c r="AB915" i="133"/>
  <c r="AE915" i="133" s="1"/>
  <c r="W846" i="133"/>
  <c r="Y846" i="133"/>
  <c r="X846" i="133"/>
  <c r="X949" i="133"/>
  <c r="W949" i="133"/>
  <c r="Y949" i="133"/>
  <c r="Y829" i="133"/>
  <c r="X829" i="133"/>
  <c r="W829" i="133"/>
  <c r="X655" i="133"/>
  <c r="W655" i="133"/>
  <c r="Y655" i="133"/>
  <c r="X627" i="133"/>
  <c r="W627" i="133"/>
  <c r="Y627" i="133"/>
  <c r="X580" i="133"/>
  <c r="Y580" i="133"/>
  <c r="W580" i="133"/>
  <c r="Y543" i="133"/>
  <c r="X543" i="133"/>
  <c r="W543" i="133"/>
  <c r="X513" i="133"/>
  <c r="Y513" i="133"/>
  <c r="W513" i="133"/>
  <c r="X594" i="133"/>
  <c r="W594" i="133"/>
  <c r="Y594" i="133"/>
  <c r="AB511" i="133"/>
  <c r="AE511" i="133" s="1"/>
  <c r="Y437" i="133"/>
  <c r="X437" i="133"/>
  <c r="W437" i="133"/>
  <c r="Y125" i="133"/>
  <c r="X125" i="133"/>
  <c r="W125" i="133"/>
  <c r="W155" i="133"/>
  <c r="Y155" i="133"/>
  <c r="X155" i="133"/>
  <c r="Y1127" i="133"/>
  <c r="X1127" i="133"/>
  <c r="W1127" i="133"/>
  <c r="X1053" i="133"/>
  <c r="W1053" i="133"/>
  <c r="Y1053" i="133"/>
  <c r="Y1373" i="133"/>
  <c r="X1373" i="133"/>
  <c r="W1373" i="133"/>
  <c r="Y1392" i="133"/>
  <c r="X1392" i="133"/>
  <c r="W1392" i="133"/>
  <c r="X1349" i="133"/>
  <c r="Y1349" i="133"/>
  <c r="W1349" i="133"/>
  <c r="X1317" i="133"/>
  <c r="W1317" i="133"/>
  <c r="Y1317" i="133"/>
  <c r="W1100" i="133"/>
  <c r="Y1100" i="133"/>
  <c r="X1100" i="133"/>
  <c r="X1088" i="133"/>
  <c r="W1088" i="133"/>
  <c r="Y1088" i="133"/>
  <c r="W1086" i="133"/>
  <c r="Y1086" i="133"/>
  <c r="X1086" i="133"/>
  <c r="Y870" i="133"/>
  <c r="X870" i="133"/>
  <c r="W870" i="133"/>
  <c r="X820" i="133"/>
  <c r="W820" i="133"/>
  <c r="Y820" i="133"/>
  <c r="Y676" i="133"/>
  <c r="X676" i="133"/>
  <c r="W676" i="133"/>
  <c r="Y597" i="133"/>
  <c r="X597" i="133"/>
  <c r="W597" i="133"/>
  <c r="Y575" i="133"/>
  <c r="X575" i="133"/>
  <c r="W575" i="133"/>
  <c r="Y334" i="133"/>
  <c r="W334" i="133"/>
  <c r="X334" i="133"/>
  <c r="W211" i="133"/>
  <c r="Y211" i="133"/>
  <c r="X211" i="133"/>
  <c r="X241" i="133"/>
  <c r="W241" i="133"/>
  <c r="Y241" i="133"/>
  <c r="Y117" i="133"/>
  <c r="X117" i="133"/>
  <c r="W117" i="133"/>
  <c r="W199" i="133"/>
  <c r="Y199" i="133"/>
  <c r="X199" i="133"/>
  <c r="Y1372" i="133"/>
  <c r="X1372" i="133"/>
  <c r="W1372" i="133"/>
  <c r="Y1178" i="133"/>
  <c r="X1178" i="133"/>
  <c r="W1178" i="133"/>
  <c r="Y898" i="133"/>
  <c r="X898" i="133"/>
  <c r="W898" i="133"/>
  <c r="X1325" i="133"/>
  <c r="W1325" i="133"/>
  <c r="Y1325" i="133"/>
  <c r="X1315" i="133"/>
  <c r="Y1315" i="133"/>
  <c r="W1315" i="133"/>
  <c r="Y1368" i="133"/>
  <c r="X1368" i="133"/>
  <c r="W1368" i="133"/>
  <c r="Y1360" i="133"/>
  <c r="W1360" i="133"/>
  <c r="X1360" i="133"/>
  <c r="W1154" i="133"/>
  <c r="Y1154" i="133"/>
  <c r="X1154" i="133"/>
  <c r="X1104" i="133"/>
  <c r="W1104" i="133"/>
  <c r="Y1104" i="133"/>
  <c r="Y1112" i="133"/>
  <c r="X1112" i="133"/>
  <c r="W1112" i="133"/>
  <c r="AB1141" i="133"/>
  <c r="AE1141" i="133" s="1"/>
  <c r="Y1023" i="133"/>
  <c r="X1023" i="133"/>
  <c r="W1023" i="133"/>
  <c r="Y930" i="133"/>
  <c r="X930" i="133"/>
  <c r="W930" i="133"/>
  <c r="Y922" i="133"/>
  <c r="X922" i="133"/>
  <c r="W922" i="133"/>
  <c r="X1025" i="133"/>
  <c r="W1025" i="133"/>
  <c r="Y1025" i="133"/>
  <c r="X908" i="133"/>
  <c r="W908" i="133"/>
  <c r="Y908" i="133"/>
  <c r="W798" i="133"/>
  <c r="Y798" i="133"/>
  <c r="X798" i="133"/>
  <c r="X761" i="133"/>
  <c r="W761" i="133"/>
  <c r="Y761" i="133"/>
  <c r="Y769" i="133"/>
  <c r="X769" i="133"/>
  <c r="W769" i="133"/>
  <c r="W792" i="133"/>
  <c r="Y792" i="133"/>
  <c r="X792" i="133"/>
  <c r="W700" i="133"/>
  <c r="Y700" i="133"/>
  <c r="X700" i="133"/>
  <c r="W615" i="133"/>
  <c r="Y615" i="133"/>
  <c r="X615" i="133"/>
  <c r="X568" i="133"/>
  <c r="Y568" i="133"/>
  <c r="W568" i="133"/>
  <c r="Y330" i="133"/>
  <c r="X330" i="133"/>
  <c r="W330" i="133"/>
  <c r="X263" i="133"/>
  <c r="Y263" i="133"/>
  <c r="W263" i="133"/>
  <c r="Y425" i="133"/>
  <c r="X425" i="133"/>
  <c r="W425" i="133"/>
  <c r="Y286" i="133"/>
  <c r="W286" i="133"/>
  <c r="X286" i="133"/>
  <c r="Y405" i="133"/>
  <c r="X405" i="133"/>
  <c r="W405" i="133"/>
  <c r="AB405" i="133" s="1"/>
  <c r="AE405" i="133" s="1"/>
  <c r="W243" i="133"/>
  <c r="Y243" i="133"/>
  <c r="X243" i="133"/>
  <c r="W109" i="133"/>
  <c r="X109" i="133"/>
  <c r="Y109" i="133"/>
  <c r="X213" i="133"/>
  <c r="W213" i="133"/>
  <c r="Y213" i="133"/>
  <c r="Y85" i="133"/>
  <c r="X85" i="133"/>
  <c r="W85" i="133"/>
  <c r="Y93" i="133"/>
  <c r="W93" i="133"/>
  <c r="X93" i="133"/>
  <c r="Y397" i="133"/>
  <c r="X397" i="133"/>
  <c r="W397" i="133"/>
  <c r="W231" i="133"/>
  <c r="Y231" i="133"/>
  <c r="X231" i="133"/>
  <c r="Y145" i="133"/>
  <c r="X145" i="133"/>
  <c r="W145" i="133"/>
  <c r="W91" i="133"/>
  <c r="Y91" i="133"/>
  <c r="X91" i="133"/>
  <c r="X1057" i="133"/>
  <c r="W1057" i="133"/>
  <c r="Y1057" i="133"/>
  <c r="AB891" i="133"/>
  <c r="AE891" i="133" s="1"/>
  <c r="Y874" i="133"/>
  <c r="X874" i="133"/>
  <c r="W874" i="133"/>
  <c r="X757" i="133"/>
  <c r="W757" i="133"/>
  <c r="Y757" i="133"/>
  <c r="Y612" i="133"/>
  <c r="X612" i="133"/>
  <c r="W612" i="133"/>
  <c r="W692" i="133"/>
  <c r="Y692" i="133"/>
  <c r="X692" i="133"/>
  <c r="Y652" i="133"/>
  <c r="X652" i="133"/>
  <c r="W652" i="133"/>
  <c r="X637" i="133"/>
  <c r="Y637" i="133"/>
  <c r="W637" i="133"/>
  <c r="Y563" i="133"/>
  <c r="X563" i="133"/>
  <c r="W563" i="133"/>
  <c r="X287" i="133"/>
  <c r="Y287" i="133"/>
  <c r="W287" i="133"/>
  <c r="Y449" i="133"/>
  <c r="X449" i="133"/>
  <c r="W449" i="133"/>
  <c r="AB449" i="133" s="1"/>
  <c r="AE449" i="133" s="1"/>
  <c r="Y457" i="133"/>
  <c r="X457" i="133"/>
  <c r="W457" i="133"/>
  <c r="Y382" i="133"/>
  <c r="W382" i="133"/>
  <c r="X382" i="133"/>
  <c r="Y318" i="133"/>
  <c r="W318" i="133"/>
  <c r="X318" i="133"/>
  <c r="Y53" i="133"/>
  <c r="X53" i="133"/>
  <c r="W53" i="133"/>
  <c r="X225" i="133"/>
  <c r="W225" i="133"/>
  <c r="Y225" i="133"/>
  <c r="W179" i="133"/>
  <c r="Y179" i="133"/>
  <c r="X179" i="133"/>
  <c r="Y1135" i="133"/>
  <c r="X1135" i="133"/>
  <c r="W1135" i="133"/>
  <c r="AB1135" i="133" s="1"/>
  <c r="AE1135" i="133" s="1"/>
  <c r="Y1022" i="133"/>
  <c r="W1022" i="133"/>
  <c r="X1022" i="133"/>
  <c r="X1049" i="133"/>
  <c r="W1049" i="133"/>
  <c r="Y1049" i="133"/>
  <c r="X1351" i="133"/>
  <c r="W1351" i="133"/>
  <c r="Y1351" i="133"/>
  <c r="X1075" i="133"/>
  <c r="W1075" i="133"/>
  <c r="AB1075" i="133" s="1"/>
  <c r="AE1075" i="133" s="1"/>
  <c r="Y1075" i="133"/>
  <c r="X987" i="133"/>
  <c r="Y987" i="133"/>
  <c r="W987" i="133"/>
  <c r="Y938" i="133"/>
  <c r="X938" i="133"/>
  <c r="W938" i="133"/>
  <c r="X917" i="133"/>
  <c r="W917" i="133"/>
  <c r="Y917" i="133"/>
  <c r="AB991" i="133"/>
  <c r="AE991" i="133" s="1"/>
  <c r="Y838" i="133"/>
  <c r="X838" i="133"/>
  <c r="W838" i="133"/>
  <c r="Y842" i="133"/>
  <c r="X842" i="133"/>
  <c r="W842" i="133"/>
  <c r="Y861" i="133"/>
  <c r="X861" i="133"/>
  <c r="W861" i="133"/>
  <c r="Y632" i="133"/>
  <c r="X632" i="133"/>
  <c r="W632" i="133"/>
  <c r="Y673" i="133"/>
  <c r="X673" i="133"/>
  <c r="W673" i="133"/>
  <c r="Y417" i="133"/>
  <c r="X417" i="133"/>
  <c r="W417" i="133"/>
  <c r="Y298" i="133"/>
  <c r="X298" i="133"/>
  <c r="W298" i="133"/>
  <c r="AB298" i="133" s="1"/>
  <c r="AE298" i="133" s="1"/>
  <c r="X566" i="133"/>
  <c r="W566" i="133"/>
  <c r="Y566" i="133"/>
  <c r="W77" i="133"/>
  <c r="X77" i="133"/>
  <c r="Y77" i="133"/>
  <c r="X193" i="133"/>
  <c r="Y193" i="133"/>
  <c r="W193" i="133"/>
  <c r="W227" i="133"/>
  <c r="Y227" i="133"/>
  <c r="X227" i="133"/>
  <c r="Y61" i="133"/>
  <c r="W61" i="133"/>
  <c r="X61" i="133"/>
  <c r="X81" i="133"/>
  <c r="Y81" i="133"/>
  <c r="W81" i="133"/>
  <c r="Y1164" i="133"/>
  <c r="W1164" i="133"/>
  <c r="X1164" i="133"/>
  <c r="Y1364" i="133"/>
  <c r="W1364" i="133"/>
  <c r="X1364" i="133"/>
  <c r="Y1344" i="133"/>
  <c r="X1344" i="133"/>
  <c r="W1344" i="133"/>
  <c r="X1323" i="133"/>
  <c r="Y1323" i="133"/>
  <c r="W1323" i="133"/>
  <c r="Y1188" i="133"/>
  <c r="X1188" i="133"/>
  <c r="W1188" i="133"/>
  <c r="X1147" i="133"/>
  <c r="W1147" i="133"/>
  <c r="Y1147" i="133"/>
  <c r="Y1356" i="133"/>
  <c r="X1356" i="133"/>
  <c r="W1356" i="133"/>
  <c r="AB1343" i="133"/>
  <c r="AE1343" i="133" s="1"/>
  <c r="X1341" i="133"/>
  <c r="W1341" i="133"/>
  <c r="Y1341" i="133"/>
  <c r="Y1155" i="133"/>
  <c r="X1155" i="133"/>
  <c r="W1155" i="133"/>
  <c r="Y1116" i="133"/>
  <c r="X1116" i="133"/>
  <c r="W1116" i="133"/>
  <c r="AB1116" i="133" s="1"/>
  <c r="AE1116" i="133" s="1"/>
  <c r="Y1095" i="133"/>
  <c r="X1095" i="133"/>
  <c r="W1095" i="133"/>
  <c r="Y1092" i="133"/>
  <c r="X1092" i="133"/>
  <c r="W1092" i="133"/>
  <c r="W1003" i="133"/>
  <c r="Y1003" i="133"/>
  <c r="X1003" i="133"/>
  <c r="Y976" i="133"/>
  <c r="W976" i="133"/>
  <c r="X976" i="133"/>
  <c r="Y1035" i="133"/>
  <c r="W1035" i="133"/>
  <c r="X1035" i="133"/>
  <c r="Y980" i="133"/>
  <c r="X980" i="133"/>
  <c r="W980" i="133"/>
  <c r="Y890" i="133"/>
  <c r="X890" i="133"/>
  <c r="W890" i="133"/>
  <c r="Y914" i="133"/>
  <c r="X914" i="133"/>
  <c r="W914" i="133"/>
  <c r="X932" i="133"/>
  <c r="W932" i="133"/>
  <c r="Y932" i="133"/>
  <c r="Y858" i="133"/>
  <c r="X858" i="133"/>
  <c r="W858" i="133"/>
  <c r="Y904" i="133"/>
  <c r="X904" i="133"/>
  <c r="W904" i="133"/>
  <c r="Y794" i="133"/>
  <c r="X794" i="133"/>
  <c r="W794" i="133"/>
  <c r="W599" i="133"/>
  <c r="Y599" i="133"/>
  <c r="X599" i="133"/>
  <c r="AB772" i="133"/>
  <c r="AE772" i="133" s="1"/>
  <c r="Y378" i="133"/>
  <c r="X378" i="133"/>
  <c r="W378" i="133"/>
  <c r="Y346" i="133"/>
  <c r="X346" i="133"/>
  <c r="W346" i="133"/>
  <c r="Y398" i="133"/>
  <c r="X398" i="133"/>
  <c r="W398" i="133"/>
  <c r="Y366" i="133"/>
  <c r="W366" i="133"/>
  <c r="X366" i="133"/>
  <c r="Y302" i="133"/>
  <c r="W302" i="133"/>
  <c r="X302" i="133"/>
  <c r="W175" i="133"/>
  <c r="Y175" i="133"/>
  <c r="X175" i="133"/>
  <c r="W123" i="133"/>
  <c r="Y123" i="133"/>
  <c r="X123" i="133"/>
  <c r="Y1369" i="133"/>
  <c r="X1369" i="133"/>
  <c r="W1369" i="133"/>
  <c r="X1337" i="133"/>
  <c r="W1337" i="133"/>
  <c r="Y1337" i="133"/>
  <c r="Y1380" i="133"/>
  <c r="X1380" i="133"/>
  <c r="W1380" i="133"/>
  <c r="AB1377" i="133"/>
  <c r="AE1377" i="133" s="1"/>
  <c r="Y1186" i="133"/>
  <c r="X1186" i="133"/>
  <c r="W1186" i="133"/>
  <c r="Y1149" i="133"/>
  <c r="X1149" i="133"/>
  <c r="W1149" i="133"/>
  <c r="X1081" i="133"/>
  <c r="W1081" i="133"/>
  <c r="Y1081" i="133"/>
  <c r="AB1166" i="133"/>
  <c r="AE1166" i="133" s="1"/>
  <c r="X1061" i="133"/>
  <c r="W1061" i="133"/>
  <c r="Y1061" i="133"/>
  <c r="Y979" i="133"/>
  <c r="X979" i="133"/>
  <c r="W979" i="133"/>
  <c r="X900" i="133"/>
  <c r="W900" i="133"/>
  <c r="Y900" i="133"/>
  <c r="Y960" i="133"/>
  <c r="W960" i="133"/>
  <c r="X960" i="133"/>
  <c r="Y896" i="133"/>
  <c r="X896" i="133"/>
  <c r="W896" i="133"/>
  <c r="Y928" i="133"/>
  <c r="X928" i="133"/>
  <c r="W928" i="133"/>
  <c r="Y892" i="133"/>
  <c r="W892" i="133"/>
  <c r="X892" i="133"/>
  <c r="Y814" i="133"/>
  <c r="X814" i="133"/>
  <c r="W814" i="133"/>
  <c r="Y773" i="133"/>
  <c r="X773" i="133"/>
  <c r="W773" i="133"/>
  <c r="W684" i="133"/>
  <c r="AB684" i="133" s="1"/>
  <c r="AE684" i="133" s="1"/>
  <c r="Y684" i="133"/>
  <c r="X684" i="133"/>
  <c r="Y664" i="133"/>
  <c r="X664" i="133"/>
  <c r="W664" i="133"/>
  <c r="X643" i="133"/>
  <c r="W643" i="133"/>
  <c r="Y643" i="133"/>
  <c r="X590" i="133"/>
  <c r="W590" i="133"/>
  <c r="AB590" i="133" s="1"/>
  <c r="AE590" i="133" s="1"/>
  <c r="Y590" i="133"/>
  <c r="X584" i="133"/>
  <c r="W584" i="133"/>
  <c r="Y584" i="133"/>
  <c r="X560" i="133"/>
  <c r="Y560" i="133"/>
  <c r="W560" i="133"/>
  <c r="AB560" i="133" s="1"/>
  <c r="AE560" i="133" s="1"/>
  <c r="Y465" i="133"/>
  <c r="X465" i="133"/>
  <c r="W465" i="133"/>
  <c r="Y433" i="133"/>
  <c r="X433" i="133"/>
  <c r="W433" i="133"/>
  <c r="Y401" i="133"/>
  <c r="X401" i="133"/>
  <c r="W401" i="133"/>
  <c r="X279" i="133"/>
  <c r="Y279" i="133"/>
  <c r="W279" i="133"/>
  <c r="Y469" i="133"/>
  <c r="X469" i="133"/>
  <c r="W469" i="133"/>
  <c r="W159" i="133"/>
  <c r="Y159" i="133"/>
  <c r="X159" i="133"/>
  <c r="X245" i="133"/>
  <c r="W245" i="133"/>
  <c r="Y245" i="133"/>
  <c r="Y249" i="133"/>
  <c r="X249" i="133"/>
  <c r="W249" i="133"/>
  <c r="W1162" i="133"/>
  <c r="Y1162" i="133"/>
  <c r="X1162" i="133"/>
  <c r="Y1396" i="133"/>
  <c r="X1396" i="133"/>
  <c r="W1396" i="133"/>
  <c r="Y1096" i="133"/>
  <c r="X1096" i="133"/>
  <c r="W1096" i="133"/>
  <c r="X956" i="133"/>
  <c r="W956" i="133"/>
  <c r="Y956" i="133"/>
  <c r="Y880" i="133"/>
  <c r="X880" i="133"/>
  <c r="W880" i="133"/>
  <c r="Y636" i="133"/>
  <c r="X636" i="133"/>
  <c r="W636" i="133"/>
  <c r="Y758" i="133"/>
  <c r="X758" i="133"/>
  <c r="W758" i="133"/>
  <c r="X548" i="133"/>
  <c r="Y548" i="133"/>
  <c r="W548" i="133"/>
  <c r="AB548" i="133" s="1"/>
  <c r="AE548" i="133" s="1"/>
  <c r="X554" i="133"/>
  <c r="W554" i="133"/>
  <c r="Y554" i="133"/>
  <c r="Y555" i="133"/>
  <c r="X555" i="133"/>
  <c r="W555" i="133"/>
  <c r="Y624" i="133"/>
  <c r="X624" i="133"/>
  <c r="W624" i="133"/>
  <c r="X536" i="133"/>
  <c r="Y536" i="133"/>
  <c r="W536" i="133"/>
  <c r="Y362" i="133"/>
  <c r="X362" i="133"/>
  <c r="W362" i="133"/>
  <c r="Y314" i="133"/>
  <c r="X314" i="133"/>
  <c r="W314" i="133"/>
  <c r="X275" i="133"/>
  <c r="Y275" i="133"/>
  <c r="W275" i="133"/>
  <c r="Y350" i="133"/>
  <c r="W350" i="133"/>
  <c r="X350" i="133"/>
  <c r="X259" i="133"/>
  <c r="Y259" i="133"/>
  <c r="W259" i="133"/>
  <c r="W141" i="133"/>
  <c r="Y141" i="133"/>
  <c r="X141" i="133"/>
  <c r="Y149" i="133"/>
  <c r="X149" i="133"/>
  <c r="W149" i="133"/>
  <c r="X113" i="133"/>
  <c r="Y113" i="133"/>
  <c r="W113" i="133"/>
  <c r="W59" i="133"/>
  <c r="Y59" i="133"/>
  <c r="X59" i="133"/>
  <c r="GB25" i="58"/>
  <c r="AB1307" i="133" l="1"/>
  <c r="AE1307" i="133" s="1"/>
  <c r="AB1089" i="133"/>
  <c r="AE1089" i="133" s="1"/>
  <c r="AB1076" i="133"/>
  <c r="AE1076" i="133" s="1"/>
  <c r="AB1675" i="133"/>
  <c r="AE1675" i="133" s="1"/>
  <c r="AB1683" i="133"/>
  <c r="AE1683" i="133" s="1"/>
  <c r="AB1676" i="133"/>
  <c r="AE1676" i="133" s="1"/>
  <c r="AB1103" i="133"/>
  <c r="AE1103" i="133" s="1"/>
  <c r="AB764" i="133"/>
  <c r="AE764" i="133" s="1"/>
  <c r="AB526" i="133"/>
  <c r="AE526" i="133" s="1"/>
  <c r="AB533" i="133"/>
  <c r="AE533" i="133" s="1"/>
  <c r="AB486" i="133"/>
  <c r="AE486" i="133" s="1"/>
  <c r="AB542" i="133"/>
  <c r="AE542" i="133" s="1"/>
  <c r="AB529" i="133"/>
  <c r="AE529" i="133" s="1"/>
  <c r="AB493" i="133"/>
  <c r="AE493" i="133" s="1"/>
  <c r="AB527" i="133"/>
  <c r="AE527" i="133" s="1"/>
  <c r="AB496" i="133"/>
  <c r="AE496" i="133" s="1"/>
  <c r="AB427" i="133"/>
  <c r="AE427" i="133" s="1"/>
  <c r="AB862" i="133"/>
  <c r="AE862" i="133" s="1"/>
  <c r="AB693" i="133"/>
  <c r="AE693" i="133" s="1"/>
  <c r="AB1281" i="133"/>
  <c r="AE1281" i="133" s="1"/>
  <c r="AB1280" i="133"/>
  <c r="AE1280" i="133" s="1"/>
  <c r="AB848" i="133"/>
  <c r="AE848" i="133" s="1"/>
  <c r="AB1058" i="133"/>
  <c r="AE1058" i="133" s="1"/>
  <c r="AB1198" i="133"/>
  <c r="AE1198" i="133" s="1"/>
  <c r="AB1184" i="133"/>
  <c r="AE1184" i="133" s="1"/>
  <c r="AB1351" i="133"/>
  <c r="AE1351" i="133" s="1"/>
  <c r="AB1371" i="133"/>
  <c r="AE1371" i="133" s="1"/>
  <c r="AB1384" i="133"/>
  <c r="AE1384" i="133" s="1"/>
  <c r="AB417" i="133"/>
  <c r="AE417" i="133" s="1"/>
  <c r="AB1389" i="133"/>
  <c r="AE1389" i="133" s="1"/>
  <c r="AB421" i="133"/>
  <c r="AE421" i="133" s="1"/>
  <c r="AB439" i="133"/>
  <c r="AE439" i="133" s="1"/>
  <c r="AB571" i="133"/>
  <c r="AE571" i="133" s="1"/>
  <c r="AB539" i="133"/>
  <c r="AE539" i="133" s="1"/>
  <c r="AB970" i="133"/>
  <c r="AE970" i="133" s="1"/>
  <c r="AB1646" i="133"/>
  <c r="AE1646" i="133" s="1"/>
  <c r="AB680" i="133"/>
  <c r="AE680" i="133" s="1"/>
  <c r="AB649" i="133"/>
  <c r="AE649" i="133" s="1"/>
  <c r="AB1078" i="133"/>
  <c r="AE1078" i="133" s="1"/>
  <c r="AB1643" i="133"/>
  <c r="AE1643" i="133" s="1"/>
  <c r="AB675" i="133"/>
  <c r="AE675" i="133" s="1"/>
  <c r="AB1047" i="133"/>
  <c r="AE1047" i="133" s="1"/>
  <c r="AB1051" i="133"/>
  <c r="AE1051" i="133" s="1"/>
  <c r="AB1148" i="133"/>
  <c r="AE1148" i="133" s="1"/>
  <c r="AB758" i="133"/>
  <c r="AE758" i="133" s="1"/>
  <c r="AB1172" i="133"/>
  <c r="AE1172" i="133" s="1"/>
  <c r="AB882" i="133"/>
  <c r="AE882" i="133" s="1"/>
  <c r="AB1018" i="133"/>
  <c r="AE1018" i="133" s="1"/>
  <c r="AB1030" i="133"/>
  <c r="AE1030" i="133" s="1"/>
  <c r="AB1017" i="133"/>
  <c r="AE1017" i="133" s="1"/>
  <c r="AB874" i="133"/>
  <c r="AE874" i="133" s="1"/>
  <c r="AB895" i="133"/>
  <c r="AE895" i="133" s="1"/>
  <c r="AB877" i="133"/>
  <c r="AE877" i="133" s="1"/>
  <c r="AB712" i="133"/>
  <c r="AE712" i="133" s="1"/>
  <c r="AB897" i="133"/>
  <c r="AE897" i="133" s="1"/>
  <c r="AB726" i="133"/>
  <c r="AE726" i="133" s="1"/>
  <c r="AB733" i="133"/>
  <c r="AE733" i="133" s="1"/>
  <c r="AB889" i="133"/>
  <c r="AE889" i="133" s="1"/>
  <c r="AB719" i="133"/>
  <c r="AE719" i="133" s="1"/>
  <c r="AB724" i="133"/>
  <c r="AE724" i="133" s="1"/>
  <c r="AB708" i="133"/>
  <c r="AE708" i="133" s="1"/>
  <c r="AB725" i="133"/>
  <c r="AE725" i="133" s="1"/>
  <c r="AB711" i="133"/>
  <c r="AE711" i="133" s="1"/>
  <c r="AB888" i="133"/>
  <c r="AE888" i="133" s="1"/>
  <c r="AB448" i="133"/>
  <c r="AE448" i="133" s="1"/>
  <c r="AB492" i="133"/>
  <c r="AE492" i="133" s="1"/>
  <c r="AB1195" i="133"/>
  <c r="AE1195" i="133" s="1"/>
  <c r="AB500" i="133"/>
  <c r="AE500" i="133" s="1"/>
  <c r="AB313" i="133"/>
  <c r="AE313" i="133" s="1"/>
  <c r="AB1200" i="133"/>
  <c r="AE1200" i="133" s="1"/>
  <c r="AB819" i="133"/>
  <c r="AE819" i="133" s="1"/>
  <c r="AB344" i="133"/>
  <c r="AE344" i="133" s="1"/>
  <c r="AB312" i="133"/>
  <c r="AE312" i="133" s="1"/>
  <c r="AB1193" i="133"/>
  <c r="AE1193" i="133" s="1"/>
  <c r="AB1201" i="133"/>
  <c r="AE1201" i="133" s="1"/>
  <c r="AB1189" i="133"/>
  <c r="AE1189" i="133" s="1"/>
  <c r="AB1212" i="133"/>
  <c r="AE1212" i="133" s="1"/>
  <c r="AB1252" i="133"/>
  <c r="AE1252" i="133" s="1"/>
  <c r="AB50" i="133"/>
  <c r="AE50" i="133" s="1"/>
  <c r="AB1299" i="133"/>
  <c r="AE1299" i="133" s="1"/>
  <c r="AB941" i="133"/>
  <c r="AE941" i="133" s="1"/>
  <c r="AB1302" i="133"/>
  <c r="AE1302" i="133" s="1"/>
  <c r="AB579" i="133"/>
  <c r="AE579" i="133" s="1"/>
  <c r="AB200" i="133"/>
  <c r="AE200" i="133" s="1"/>
  <c r="AB950" i="133"/>
  <c r="AE950" i="133" s="1"/>
  <c r="AB1014" i="133"/>
  <c r="AE1014" i="133" s="1"/>
  <c r="AB841" i="133"/>
  <c r="AE841" i="133" s="1"/>
  <c r="AB473" i="133"/>
  <c r="AE473" i="133" s="1"/>
  <c r="AB667" i="133"/>
  <c r="AE667" i="133" s="1"/>
  <c r="AB705" i="133"/>
  <c r="AE705" i="133" s="1"/>
  <c r="AB634" i="133"/>
  <c r="AE634" i="133" s="1"/>
  <c r="AB420" i="133"/>
  <c r="AE420" i="133" s="1"/>
  <c r="AB1270" i="133"/>
  <c r="AE1270" i="133" s="1"/>
  <c r="AB140" i="133"/>
  <c r="AE140" i="133" s="1"/>
  <c r="AB436" i="133"/>
  <c r="AE436" i="133" s="1"/>
  <c r="AB729" i="133"/>
  <c r="AE729" i="133" s="1"/>
  <c r="AB181" i="133"/>
  <c r="AE181" i="133" s="1"/>
  <c r="AB837" i="133"/>
  <c r="AE837" i="133" s="1"/>
  <c r="AB365" i="133"/>
  <c r="AE365" i="133" s="1"/>
  <c r="AB186" i="133"/>
  <c r="AE186" i="133" s="1"/>
  <c r="AB188" i="133"/>
  <c r="AE188" i="133" s="1"/>
  <c r="AB177" i="133"/>
  <c r="AE177" i="133" s="1"/>
  <c r="AB172" i="133"/>
  <c r="AE172" i="133" s="1"/>
  <c r="AB189" i="133"/>
  <c r="AE189" i="133" s="1"/>
  <c r="AB185" i="133"/>
  <c r="AE185" i="133" s="1"/>
  <c r="AB182" i="133"/>
  <c r="AE182" i="133" s="1"/>
  <c r="AB178" i="133"/>
  <c r="AE178" i="133" s="1"/>
  <c r="AB276" i="133"/>
  <c r="AE276" i="133" s="1"/>
  <c r="AB278" i="133"/>
  <c r="AE278" i="133" s="1"/>
  <c r="AB277" i="133"/>
  <c r="AE277" i="133" s="1"/>
  <c r="AB122" i="133"/>
  <c r="AE122" i="133" s="1"/>
  <c r="AB1007" i="133"/>
  <c r="AE1007" i="133" s="1"/>
  <c r="AB824" i="133"/>
  <c r="AE824" i="133" s="1"/>
  <c r="AB1013" i="133"/>
  <c r="AE1013" i="133" s="1"/>
  <c r="AB229" i="133"/>
  <c r="AE229" i="133" s="1"/>
  <c r="AB1287" i="133"/>
  <c r="AE1287" i="133" s="1"/>
  <c r="AB1718" i="133"/>
  <c r="AE1718" i="133" s="1"/>
  <c r="AB1691" i="133"/>
  <c r="AE1691" i="133" s="1"/>
  <c r="AB647" i="133"/>
  <c r="AE647" i="133" s="1"/>
  <c r="AB136" i="133"/>
  <c r="AE136" i="133" s="1"/>
  <c r="AB325" i="133"/>
  <c r="AE325" i="133" s="1"/>
  <c r="AB704" i="133"/>
  <c r="AE704" i="133" s="1"/>
  <c r="AB403" i="133"/>
  <c r="AE403" i="133" s="1"/>
  <c r="AB252" i="133"/>
  <c r="AE252" i="133" s="1"/>
  <c r="AB458" i="133"/>
  <c r="AE458" i="133" s="1"/>
  <c r="AB958" i="133"/>
  <c r="AE958" i="133" s="1"/>
  <c r="AB1334" i="133"/>
  <c r="AE1334" i="133" s="1"/>
  <c r="AB209" i="133"/>
  <c r="AE209" i="133" s="1"/>
  <c r="AB41" i="133"/>
  <c r="AE41" i="133" s="1"/>
  <c r="AB1283" i="133"/>
  <c r="AE1283" i="133" s="1"/>
  <c r="AB582" i="133"/>
  <c r="AE582" i="133" s="1"/>
  <c r="AB962" i="133"/>
  <c r="AE962" i="133" s="1"/>
  <c r="AB212" i="133"/>
  <c r="AE212" i="133" s="1"/>
  <c r="AB434" i="133"/>
  <c r="AE434" i="133" s="1"/>
  <c r="AB453" i="133"/>
  <c r="AE453" i="133" s="1"/>
  <c r="AB83" i="133"/>
  <c r="AE83" i="133" s="1"/>
  <c r="AB879" i="133"/>
  <c r="AE879" i="133" s="1"/>
  <c r="AB206" i="133"/>
  <c r="AE206" i="133" s="1"/>
  <c r="AB271" i="133"/>
  <c r="AE271" i="133" s="1"/>
  <c r="AB998" i="133"/>
  <c r="AE998" i="133" s="1"/>
  <c r="AB166" i="133"/>
  <c r="AE166" i="133" s="1"/>
  <c r="AB836" i="133"/>
  <c r="AE836" i="133" s="1"/>
  <c r="AB823" i="133"/>
  <c r="AE823" i="133" s="1"/>
  <c r="AB1190" i="133"/>
  <c r="AE1190" i="133" s="1"/>
  <c r="AB386" i="133"/>
  <c r="AE386" i="133" s="1"/>
  <c r="AB1282" i="133"/>
  <c r="AE1282" i="133" s="1"/>
  <c r="AB899" i="133"/>
  <c r="AE899" i="133" s="1"/>
  <c r="AB137" i="133"/>
  <c r="AE137" i="133" s="1"/>
  <c r="AB1669" i="133"/>
  <c r="AE1669" i="133" s="1"/>
  <c r="AB463" i="133"/>
  <c r="AE463" i="133" s="1"/>
  <c r="AB238" i="133"/>
  <c r="AE238" i="133" s="1"/>
  <c r="AB1192" i="133"/>
  <c r="AE1192" i="133" s="1"/>
  <c r="AB94" i="133"/>
  <c r="AE94" i="133" s="1"/>
  <c r="AB967" i="133"/>
  <c r="AE967" i="133" s="1"/>
  <c r="AB402" i="133"/>
  <c r="AE402" i="133" s="1"/>
  <c r="AB509" i="133"/>
  <c r="AE509" i="133" s="1"/>
  <c r="AB982" i="133"/>
  <c r="AE982" i="133" s="1"/>
  <c r="AB1694" i="133"/>
  <c r="AE1694" i="133" s="1"/>
  <c r="AB450" i="133"/>
  <c r="AE450" i="133" s="1"/>
  <c r="AB119" i="133"/>
  <c r="AE119" i="133" s="1"/>
  <c r="AB20" i="133"/>
  <c r="AE20" i="133" s="1"/>
  <c r="AB801" i="133"/>
  <c r="AE801" i="133" s="1"/>
  <c r="AB121" i="133"/>
  <c r="AE121" i="133" s="1"/>
  <c r="AB1702" i="133"/>
  <c r="AE1702" i="133" s="1"/>
  <c r="AB789" i="133"/>
  <c r="AE789" i="133" s="1"/>
  <c r="AB147" i="133"/>
  <c r="AE147" i="133" s="1"/>
  <c r="AB118" i="133"/>
  <c r="AE118" i="133" s="1"/>
  <c r="AB214" i="133"/>
  <c r="AE214" i="133" s="1"/>
  <c r="AB160" i="133"/>
  <c r="AE160" i="133" s="1"/>
  <c r="AB234" i="133"/>
  <c r="AE234" i="133" s="1"/>
  <c r="AB771" i="133"/>
  <c r="AE771" i="133" s="1"/>
  <c r="AB392" i="133"/>
  <c r="AE392" i="133" s="1"/>
  <c r="AB431" i="133"/>
  <c r="AE431" i="133" s="1"/>
  <c r="AB52" i="133"/>
  <c r="AE52" i="133" s="1"/>
  <c r="AB108" i="133"/>
  <c r="AE108" i="133" s="1"/>
  <c r="AB443" i="133"/>
  <c r="AE443" i="133" s="1"/>
  <c r="AB1256" i="133"/>
  <c r="AE1256" i="133" s="1"/>
  <c r="AB210" i="133"/>
  <c r="AE210" i="133" s="1"/>
  <c r="AB942" i="133"/>
  <c r="AE942" i="133" s="1"/>
  <c r="AB1388" i="133"/>
  <c r="AE1388" i="133" s="1"/>
  <c r="AB70" i="133"/>
  <c r="AE70" i="133" s="1"/>
  <c r="AB1052" i="133"/>
  <c r="AE1052" i="133" s="1"/>
  <c r="AB1064" i="133"/>
  <c r="AE1064" i="133" s="1"/>
  <c r="AB168" i="133"/>
  <c r="AE168" i="133" s="1"/>
  <c r="AB218" i="133"/>
  <c r="AE218" i="133" s="1"/>
  <c r="AB1709" i="133"/>
  <c r="AE1709" i="133" s="1"/>
  <c r="AB1697" i="133"/>
  <c r="AE1697" i="133" s="1"/>
  <c r="AB1703" i="133"/>
  <c r="AE1703" i="133" s="1"/>
  <c r="AB1692" i="133"/>
  <c r="AE1692" i="133" s="1"/>
  <c r="AB246" i="133"/>
  <c r="AE246" i="133" s="1"/>
  <c r="AB467" i="133"/>
  <c r="AE467" i="133" s="1"/>
  <c r="AB1668" i="133"/>
  <c r="AE1668" i="133" s="1"/>
  <c r="AB233" i="133"/>
  <c r="AE233" i="133" s="1"/>
  <c r="AB959" i="133"/>
  <c r="AE959" i="133" s="1"/>
  <c r="AB791" i="133"/>
  <c r="AE791" i="133" s="1"/>
  <c r="AB1667" i="133"/>
  <c r="AE1667" i="133" s="1"/>
  <c r="AB1684" i="133"/>
  <c r="AE1684" i="133" s="1"/>
  <c r="AB505" i="133"/>
  <c r="AE505" i="133" s="1"/>
  <c r="AB228" i="133"/>
  <c r="AE228" i="133" s="1"/>
  <c r="AB133" i="133"/>
  <c r="AE133" i="133" s="1"/>
  <c r="AB1048" i="133"/>
  <c r="AE1048" i="133" s="1"/>
  <c r="AB1165" i="133"/>
  <c r="AE1165" i="133" s="1"/>
  <c r="AB1300" i="133"/>
  <c r="AE1300" i="133" s="1"/>
  <c r="AB46" i="133"/>
  <c r="AE46" i="133" s="1"/>
  <c r="AB975" i="133"/>
  <c r="AE975" i="133" s="1"/>
  <c r="AB338" i="133"/>
  <c r="AE338" i="133" s="1"/>
  <c r="AB799" i="133"/>
  <c r="AE799" i="133" s="1"/>
  <c r="AB84" i="133"/>
  <c r="AE84" i="133" s="1"/>
  <c r="AB1069" i="133"/>
  <c r="AE1069" i="133" s="1"/>
  <c r="AB545" i="133"/>
  <c r="AE545" i="133" s="1"/>
  <c r="AB668" i="133"/>
  <c r="AE668" i="133" s="1"/>
  <c r="AB390" i="133"/>
  <c r="AE390" i="133" s="1"/>
  <c r="AB964" i="133"/>
  <c r="AE964" i="133" s="1"/>
  <c r="AB275" i="133"/>
  <c r="AE275" i="133" s="1"/>
  <c r="AB235" i="133"/>
  <c r="AE235" i="133" s="1"/>
  <c r="AB111" i="133"/>
  <c r="AE111" i="133" s="1"/>
  <c r="AB202" i="133"/>
  <c r="AE202" i="133" s="1"/>
  <c r="AB905" i="133"/>
  <c r="AE905" i="133" s="1"/>
  <c r="AB101" i="133"/>
  <c r="AE101" i="133" s="1"/>
  <c r="AB100" i="133"/>
  <c r="AE100" i="133" s="1"/>
  <c r="AB145" i="133"/>
  <c r="AE145" i="133" s="1"/>
  <c r="AB213" i="133"/>
  <c r="AE213" i="133" s="1"/>
  <c r="AB1138" i="133"/>
  <c r="AE1138" i="133" s="1"/>
  <c r="AB422" i="133"/>
  <c r="AE422" i="133" s="1"/>
  <c r="AB391" i="133"/>
  <c r="AE391" i="133" s="1"/>
  <c r="AB1274" i="133"/>
  <c r="AE1274" i="133" s="1"/>
  <c r="AB927" i="133"/>
  <c r="AE927" i="133" s="1"/>
  <c r="AB1335" i="133"/>
  <c r="AE1335" i="133" s="1"/>
  <c r="AB810" i="133"/>
  <c r="AE810" i="133" s="1"/>
  <c r="AB438" i="133"/>
  <c r="AE438" i="133" s="1"/>
  <c r="AB179" i="133"/>
  <c r="AE179" i="133" s="1"/>
  <c r="AB896" i="133"/>
  <c r="AE896" i="133" s="1"/>
  <c r="AB1337" i="133"/>
  <c r="AE1337" i="133" s="1"/>
  <c r="AB123" i="133"/>
  <c r="AE123" i="133" s="1"/>
  <c r="AB116" i="133"/>
  <c r="AE116" i="133" s="1"/>
  <c r="AB130" i="133"/>
  <c r="AE130" i="133" s="1"/>
  <c r="AB435" i="133"/>
  <c r="AE435" i="133" s="1"/>
  <c r="AB48" i="133"/>
  <c r="AE48" i="133" s="1"/>
  <c r="AB138" i="133"/>
  <c r="AE138" i="133" s="1"/>
  <c r="AB797" i="133"/>
  <c r="AE797" i="133" s="1"/>
  <c r="AB517" i="133"/>
  <c r="AE517" i="133" s="1"/>
  <c r="AB244" i="133"/>
  <c r="AE244" i="133" s="1"/>
  <c r="AB687" i="133"/>
  <c r="AE687" i="133" s="1"/>
  <c r="AB59" i="133"/>
  <c r="AE59" i="133" s="1"/>
  <c r="AB54" i="133"/>
  <c r="AE54" i="133" s="1"/>
  <c r="AB1264" i="133"/>
  <c r="AE1264" i="133" s="1"/>
  <c r="AB287" i="133"/>
  <c r="AE287" i="133" s="1"/>
  <c r="AB127" i="133"/>
  <c r="AE127" i="133" s="1"/>
  <c r="AB955" i="133"/>
  <c r="AE955" i="133" s="1"/>
  <c r="AB396" i="133"/>
  <c r="AE396" i="133" s="1"/>
  <c r="AB175" i="133"/>
  <c r="AE175" i="133" s="1"/>
  <c r="AB270" i="133"/>
  <c r="AE270" i="133" s="1"/>
  <c r="AB1021" i="133"/>
  <c r="AE1021" i="133" s="1"/>
  <c r="AB400" i="133"/>
  <c r="AE400" i="133" s="1"/>
  <c r="AB1099" i="133"/>
  <c r="AE1099" i="133" s="1"/>
  <c r="AB1199" i="133"/>
  <c r="AE1199" i="133" s="1"/>
  <c r="AB314" i="133"/>
  <c r="AE314" i="133" s="1"/>
  <c r="AB554" i="133"/>
  <c r="AE554" i="133" s="1"/>
  <c r="AB636" i="133"/>
  <c r="AE636" i="133" s="1"/>
  <c r="AB643" i="133"/>
  <c r="AE643" i="133" s="1"/>
  <c r="AB230" i="133"/>
  <c r="AE230" i="133" s="1"/>
  <c r="AB131" i="133"/>
  <c r="AE131" i="133" s="1"/>
  <c r="AB307" i="133"/>
  <c r="AE307" i="133" s="1"/>
  <c r="AB282" i="133"/>
  <c r="AE282" i="133" s="1"/>
  <c r="AB790" i="133"/>
  <c r="AE790" i="133" s="1"/>
  <c r="AB752" i="133"/>
  <c r="AE752" i="133" s="1"/>
  <c r="AB265" i="133"/>
  <c r="AE265" i="133" s="1"/>
  <c r="AB194" i="133"/>
  <c r="AE194" i="133" s="1"/>
  <c r="AB58" i="133"/>
  <c r="AE58" i="133" s="1"/>
  <c r="AB1186" i="133"/>
  <c r="AE1186" i="133" s="1"/>
  <c r="AB1095" i="133"/>
  <c r="AE1095" i="133" s="1"/>
  <c r="AB318" i="133"/>
  <c r="AE318" i="133" s="1"/>
  <c r="AB286" i="133"/>
  <c r="AE286" i="133" s="1"/>
  <c r="AB242" i="133"/>
  <c r="AE242" i="133" s="1"/>
  <c r="AB646" i="133"/>
  <c r="AE646" i="133" s="1"/>
  <c r="AB1204" i="133"/>
  <c r="AE1204" i="133" s="1"/>
  <c r="AB339" i="133"/>
  <c r="AE339" i="133" s="1"/>
  <c r="AB56" i="133"/>
  <c r="AE56" i="133" s="1"/>
  <c r="AB1094" i="133"/>
  <c r="AE1094" i="133" s="1"/>
  <c r="AB659" i="133"/>
  <c r="AE659" i="133" s="1"/>
  <c r="AB737" i="133"/>
  <c r="AE737" i="133" s="1"/>
  <c r="AB423" i="133"/>
  <c r="AE423" i="133" s="1"/>
  <c r="AB781" i="133"/>
  <c r="AE781" i="133" s="1"/>
  <c r="AB873" i="133"/>
  <c r="AE873" i="133" s="1"/>
  <c r="AB256" i="133"/>
  <c r="AE256" i="133" s="1"/>
  <c r="AB894" i="133"/>
  <c r="AE894" i="133" s="1"/>
  <c r="AB255" i="133"/>
  <c r="AE255" i="133" s="1"/>
  <c r="AB669" i="133"/>
  <c r="AE669" i="133" s="1"/>
  <c r="AB1240" i="133"/>
  <c r="AE1240" i="133" s="1"/>
  <c r="AB926" i="133"/>
  <c r="AE926" i="133" s="1"/>
  <c r="AB971" i="133"/>
  <c r="AE971" i="133" s="1"/>
  <c r="AB254" i="133"/>
  <c r="AE254" i="133" s="1"/>
  <c r="AB710" i="133"/>
  <c r="AE710" i="133" s="1"/>
  <c r="AB263" i="133"/>
  <c r="AE263" i="133" s="1"/>
  <c r="AB728" i="133"/>
  <c r="AE728" i="133" s="1"/>
  <c r="AB350" i="133"/>
  <c r="AE350" i="133" s="1"/>
  <c r="AB362" i="133"/>
  <c r="AE362" i="133" s="1"/>
  <c r="AB880" i="133"/>
  <c r="AE880" i="133" s="1"/>
  <c r="AB401" i="133"/>
  <c r="AE401" i="133" s="1"/>
  <c r="AB1061" i="133"/>
  <c r="AE1061" i="133" s="1"/>
  <c r="AB227" i="133"/>
  <c r="AE227" i="133" s="1"/>
  <c r="AB566" i="133"/>
  <c r="AE566" i="133" s="1"/>
  <c r="AB673" i="133"/>
  <c r="AE673" i="133" s="1"/>
  <c r="AB1049" i="133"/>
  <c r="AE1049" i="133" s="1"/>
  <c r="AB563" i="133"/>
  <c r="AE563" i="133" s="1"/>
  <c r="AB929" i="133"/>
  <c r="AE929" i="133" s="1"/>
  <c r="AB157" i="133"/>
  <c r="AE157" i="133" s="1"/>
  <c r="AB183" i="133"/>
  <c r="AE183" i="133" s="1"/>
  <c r="AB1139" i="133"/>
  <c r="AE1139" i="133" s="1"/>
  <c r="AB785" i="133"/>
  <c r="AE785" i="133" s="1"/>
  <c r="AB1162" i="133"/>
  <c r="AE1162" i="133" s="1"/>
  <c r="AB793" i="133"/>
  <c r="AE793" i="133" s="1"/>
  <c r="AB367" i="133"/>
  <c r="AE367" i="133" s="1"/>
  <c r="AB1234" i="133"/>
  <c r="AE1234" i="133" s="1"/>
  <c r="AB662" i="133"/>
  <c r="AE662" i="133" s="1"/>
  <c r="AB154" i="133"/>
  <c r="AE154" i="133" s="1"/>
  <c r="AB1115" i="133"/>
  <c r="AE1115" i="133" s="1"/>
  <c r="AB1036" i="133"/>
  <c r="AE1036" i="133" s="1"/>
  <c r="AB760" i="133"/>
  <c r="AE760" i="133" s="1"/>
  <c r="AB602" i="133"/>
  <c r="AE602" i="133" s="1"/>
  <c r="AB1158" i="133"/>
  <c r="AE1158" i="133" s="1"/>
  <c r="AB249" i="133"/>
  <c r="AE249" i="133" s="1"/>
  <c r="AB584" i="133"/>
  <c r="AE584" i="133" s="1"/>
  <c r="AB1149" i="133"/>
  <c r="AE1149" i="133" s="1"/>
  <c r="AB1104" i="133"/>
  <c r="AE1104" i="133" s="1"/>
  <c r="AB1053" i="133"/>
  <c r="AE1053" i="133" s="1"/>
  <c r="AB155" i="133"/>
  <c r="AE155" i="133" s="1"/>
  <c r="AB394" i="133"/>
  <c r="AE394" i="133" s="1"/>
  <c r="AB869" i="133"/>
  <c r="AE869" i="133" s="1"/>
  <c r="AB57" i="133"/>
  <c r="AE57" i="133" s="1"/>
  <c r="AB1249" i="133"/>
  <c r="AE1249" i="133" s="1"/>
  <c r="AB954" i="133"/>
  <c r="AE954" i="133" s="1"/>
  <c r="AB198" i="133"/>
  <c r="AE198" i="133" s="1"/>
  <c r="AB1038" i="133"/>
  <c r="AE1038" i="133" s="1"/>
  <c r="AB597" i="133"/>
  <c r="AE597" i="133" s="1"/>
  <c r="AB820" i="133"/>
  <c r="AE820" i="133" s="1"/>
  <c r="AB1100" i="133"/>
  <c r="AE1100" i="133" s="1"/>
  <c r="AB1127" i="133"/>
  <c r="AE1127" i="133" s="1"/>
  <c r="AB594" i="133"/>
  <c r="AE594" i="133" s="1"/>
  <c r="AB565" i="133"/>
  <c r="AE565" i="133" s="1"/>
  <c r="AB1142" i="133"/>
  <c r="AE1142" i="133" s="1"/>
  <c r="AB735" i="133"/>
  <c r="AE735" i="133" s="1"/>
  <c r="AB1203" i="133"/>
  <c r="AE1203" i="133" s="1"/>
  <c r="AB1370" i="133"/>
  <c r="AE1370" i="133" s="1"/>
  <c r="AB614" i="133"/>
  <c r="AE614" i="133" s="1"/>
  <c r="AB840" i="133"/>
  <c r="AE840" i="133" s="1"/>
  <c r="AB940" i="133"/>
  <c r="AE940" i="133" s="1"/>
  <c r="AB1027" i="133"/>
  <c r="AE1027" i="133" s="1"/>
  <c r="AB1153" i="133"/>
  <c r="AE1153" i="133" s="1"/>
  <c r="AB464" i="133"/>
  <c r="AE464" i="133" s="1"/>
  <c r="AB908" i="133"/>
  <c r="AE908" i="133" s="1"/>
  <c r="AB591" i="133"/>
  <c r="AE591" i="133" s="1"/>
  <c r="AB1211" i="133"/>
  <c r="AE1211" i="133" s="1"/>
  <c r="AB666" i="133"/>
  <c r="AE666" i="133" s="1"/>
  <c r="AB948" i="133"/>
  <c r="AE948" i="133" s="1"/>
  <c r="AB268" i="133"/>
  <c r="AE268" i="133" s="1"/>
  <c r="AB732" i="133"/>
  <c r="AE732" i="133" s="1"/>
  <c r="AB676" i="133"/>
  <c r="AE676" i="133" s="1"/>
  <c r="AB846" i="133"/>
  <c r="AE846" i="133" s="1"/>
  <c r="AB672" i="133"/>
  <c r="AE672" i="133" s="1"/>
  <c r="AB219" i="133"/>
  <c r="AE219" i="133" s="1"/>
  <c r="AB470" i="133"/>
  <c r="AE470" i="133" s="1"/>
  <c r="AB969" i="133"/>
  <c r="AE969" i="133" s="1"/>
  <c r="AB1060" i="133"/>
  <c r="AE1060" i="133" s="1"/>
  <c r="AB624" i="133"/>
  <c r="AE624" i="133" s="1"/>
  <c r="AB1096" i="133"/>
  <c r="AE1096" i="133" s="1"/>
  <c r="AB465" i="133"/>
  <c r="AE465" i="133" s="1"/>
  <c r="AB1380" i="133"/>
  <c r="AE1380" i="133" s="1"/>
  <c r="AB794" i="133"/>
  <c r="AE794" i="133" s="1"/>
  <c r="AB890" i="133"/>
  <c r="AE890" i="133" s="1"/>
  <c r="AB1164" i="133"/>
  <c r="AE1164" i="133" s="1"/>
  <c r="AB77" i="133"/>
  <c r="AE77" i="133" s="1"/>
  <c r="AB861" i="133"/>
  <c r="AE861" i="133" s="1"/>
  <c r="AB652" i="133"/>
  <c r="AE652" i="133" s="1"/>
  <c r="AB568" i="133"/>
  <c r="AE568" i="133" s="1"/>
  <c r="AB1088" i="133"/>
  <c r="AE1088" i="133" s="1"/>
  <c r="AB1349" i="133"/>
  <c r="AE1349" i="133" s="1"/>
  <c r="AB655" i="133"/>
  <c r="AE655" i="133" s="1"/>
  <c r="AB1362" i="133"/>
  <c r="AE1362" i="133" s="1"/>
  <c r="AB564" i="133"/>
  <c r="AE564" i="133" s="1"/>
  <c r="AB406" i="133"/>
  <c r="AE406" i="133" s="1"/>
  <c r="AB557" i="133"/>
  <c r="AE557" i="133" s="1"/>
  <c r="AB455" i="133"/>
  <c r="AE455" i="133" s="1"/>
  <c r="AB290" i="133"/>
  <c r="AE290" i="133" s="1"/>
  <c r="AB702" i="133"/>
  <c r="AE702" i="133" s="1"/>
  <c r="AB697" i="133"/>
  <c r="AE697" i="133" s="1"/>
  <c r="AB642" i="133"/>
  <c r="AE642" i="133" s="1"/>
  <c r="AB609" i="133"/>
  <c r="AE609" i="133" s="1"/>
  <c r="AB92" i="133"/>
  <c r="AE92" i="133" s="1"/>
  <c r="AB883" i="133"/>
  <c r="AE883" i="133" s="1"/>
  <c r="AB664" i="133"/>
  <c r="AE664" i="133" s="1"/>
  <c r="AB1092" i="133"/>
  <c r="AE1092" i="133" s="1"/>
  <c r="AB457" i="133"/>
  <c r="AE457" i="133" s="1"/>
  <c r="AB1057" i="133"/>
  <c r="AE1057" i="133" s="1"/>
  <c r="AB798" i="133"/>
  <c r="AE798" i="133" s="1"/>
  <c r="AB575" i="133"/>
  <c r="AE575" i="133" s="1"/>
  <c r="AB1244" i="133"/>
  <c r="AE1244" i="133" s="1"/>
  <c r="AB786" i="133"/>
  <c r="AE786" i="133" s="1"/>
  <c r="AB767" i="133"/>
  <c r="AE767" i="133" s="1"/>
  <c r="AB1074" i="133"/>
  <c r="AE1074" i="133" s="1"/>
  <c r="AB22" i="133"/>
  <c r="AE22" i="133" s="1"/>
  <c r="AB586" i="133"/>
  <c r="AE586" i="133" s="1"/>
  <c r="AB302" i="133"/>
  <c r="AE302" i="133" s="1"/>
  <c r="AB81" i="133"/>
  <c r="AE81" i="133" s="1"/>
  <c r="AB1315" i="133"/>
  <c r="AE1315" i="133" s="1"/>
  <c r="AB829" i="133"/>
  <c r="AE829" i="133" s="1"/>
  <c r="AB1108" i="133"/>
  <c r="AE1108" i="133" s="1"/>
  <c r="AB1286" i="133"/>
  <c r="AE1286" i="133" s="1"/>
  <c r="AB487" i="133"/>
  <c r="AE487" i="133" s="1"/>
  <c r="AB1232" i="133"/>
  <c r="AE1232" i="133" s="1"/>
  <c r="AB1345" i="133"/>
  <c r="AE1345" i="133" s="1"/>
  <c r="AB253" i="133"/>
  <c r="AE253" i="133" s="1"/>
  <c r="AB747" i="133"/>
  <c r="AE747" i="133" s="1"/>
  <c r="AB385" i="133"/>
  <c r="AE385" i="133" s="1"/>
  <c r="AB720" i="133"/>
  <c r="AE720" i="133" s="1"/>
  <c r="AB176" i="133"/>
  <c r="AE176" i="133" s="1"/>
  <c r="AB387" i="133"/>
  <c r="AE387" i="133" s="1"/>
  <c r="AB151" i="133"/>
  <c r="AE151" i="133" s="1"/>
  <c r="AB592" i="133"/>
  <c r="AE592" i="133" s="1"/>
  <c r="AB1396" i="133"/>
  <c r="AE1396" i="133" s="1"/>
  <c r="AB814" i="133"/>
  <c r="AE814" i="133" s="1"/>
  <c r="AB900" i="133"/>
  <c r="AE900" i="133" s="1"/>
  <c r="AB346" i="133"/>
  <c r="AE346" i="133" s="1"/>
  <c r="AB1188" i="133"/>
  <c r="AE1188" i="133" s="1"/>
  <c r="AB842" i="133"/>
  <c r="AE842" i="133" s="1"/>
  <c r="AB917" i="133"/>
  <c r="AE917" i="133" s="1"/>
  <c r="AB85" i="133"/>
  <c r="AE85" i="133" s="1"/>
  <c r="AB109" i="133"/>
  <c r="AE109" i="133" s="1"/>
  <c r="AB1178" i="133"/>
  <c r="AE1178" i="133" s="1"/>
  <c r="AB199" i="133"/>
  <c r="AE199" i="133" s="1"/>
  <c r="AB1392" i="133"/>
  <c r="AE1392" i="133" s="1"/>
  <c r="AB125" i="133"/>
  <c r="AE125" i="133" s="1"/>
  <c r="AB495" i="133"/>
  <c r="AE495" i="133" s="1"/>
  <c r="AB1247" i="133"/>
  <c r="AE1247" i="133" s="1"/>
  <c r="AB815" i="133"/>
  <c r="AE815" i="133" s="1"/>
  <c r="AB190" i="133"/>
  <c r="AE190" i="133" s="1"/>
  <c r="AB671" i="133"/>
  <c r="AE671" i="133" s="1"/>
  <c r="AB610" i="133"/>
  <c r="AE610" i="133" s="1"/>
  <c r="AB654" i="133"/>
  <c r="AE654" i="133" s="1"/>
  <c r="AB316" i="133"/>
  <c r="AE316" i="133" s="1"/>
  <c r="AB1087" i="133"/>
  <c r="AE1087" i="133" s="1"/>
  <c r="AB39" i="133"/>
  <c r="AE39" i="133" s="1"/>
  <c r="AB444" i="133"/>
  <c r="AE444" i="133" s="1"/>
  <c r="AB766" i="133"/>
  <c r="AE766" i="133" s="1"/>
  <c r="AB619" i="133"/>
  <c r="AE619" i="133" s="1"/>
  <c r="AB536" i="133"/>
  <c r="AE536" i="133" s="1"/>
  <c r="AB245" i="133"/>
  <c r="AE245" i="133" s="1"/>
  <c r="AB279" i="133"/>
  <c r="AE279" i="133" s="1"/>
  <c r="AB433" i="133"/>
  <c r="AE433" i="133" s="1"/>
  <c r="AB366" i="133"/>
  <c r="AE366" i="133" s="1"/>
  <c r="AB599" i="133"/>
  <c r="AE599" i="133" s="1"/>
  <c r="AB914" i="133"/>
  <c r="AE914" i="133" s="1"/>
  <c r="AB980" i="133"/>
  <c r="AE980" i="133" s="1"/>
  <c r="AB632" i="133"/>
  <c r="AE632" i="133" s="1"/>
  <c r="AB637" i="133"/>
  <c r="AE637" i="133" s="1"/>
  <c r="AB692" i="133"/>
  <c r="AE692" i="133" s="1"/>
  <c r="AB397" i="133"/>
  <c r="AE397" i="133" s="1"/>
  <c r="AB330" i="133"/>
  <c r="AE330" i="133" s="1"/>
  <c r="AB761" i="133"/>
  <c r="AE761" i="133" s="1"/>
  <c r="AB543" i="133"/>
  <c r="AE543" i="133" s="1"/>
  <c r="AB627" i="133"/>
  <c r="AE627" i="133" s="1"/>
  <c r="AB961" i="133"/>
  <c r="AE961" i="133" s="1"/>
  <c r="AB280" i="133"/>
  <c r="AE280" i="133" s="1"/>
  <c r="AB126" i="133"/>
  <c r="AE126" i="133" s="1"/>
  <c r="AB1016" i="133"/>
  <c r="AE1016" i="133" s="1"/>
  <c r="AB651" i="133"/>
  <c r="AE651" i="133" s="1"/>
  <c r="AB918" i="133"/>
  <c r="AE918" i="133" s="1"/>
  <c r="AB459" i="133"/>
  <c r="AE459" i="133" s="1"/>
  <c r="AB311" i="133"/>
  <c r="AE311" i="133" s="1"/>
  <c r="AB860" i="133"/>
  <c r="AE860" i="133" s="1"/>
  <c r="AB1338" i="133"/>
  <c r="AE1338" i="133" s="1"/>
  <c r="AB44" i="133"/>
  <c r="AE44" i="133" s="1"/>
  <c r="AB1081" i="133"/>
  <c r="AE1081" i="133" s="1"/>
  <c r="AB858" i="133"/>
  <c r="AE858" i="133" s="1"/>
  <c r="AB61" i="133"/>
  <c r="AE61" i="133" s="1"/>
  <c r="AB838" i="133"/>
  <c r="AE838" i="133" s="1"/>
  <c r="AB612" i="133"/>
  <c r="AE612" i="133" s="1"/>
  <c r="AB425" i="133"/>
  <c r="AE425" i="133" s="1"/>
  <c r="AB615" i="133"/>
  <c r="AE615" i="133" s="1"/>
  <c r="AB792" i="133"/>
  <c r="AE792" i="133" s="1"/>
  <c r="AB1154" i="133"/>
  <c r="AE1154" i="133" s="1"/>
  <c r="AB870" i="133"/>
  <c r="AE870" i="133" s="1"/>
  <c r="AB1086" i="133"/>
  <c r="AE1086" i="133" s="1"/>
  <c r="AB1317" i="133"/>
  <c r="AE1317" i="133" s="1"/>
  <c r="AB437" i="133"/>
  <c r="AE437" i="133" s="1"/>
  <c r="AB1073" i="133"/>
  <c r="AE1073" i="133" s="1"/>
  <c r="AB1120" i="133"/>
  <c r="AE1120" i="133" s="1"/>
  <c r="AB383" i="133"/>
  <c r="AE383" i="133" s="1"/>
  <c r="AB556" i="133"/>
  <c r="AE556" i="133" s="1"/>
  <c r="AB466" i="133"/>
  <c r="AE466" i="133" s="1"/>
  <c r="AB937" i="133"/>
  <c r="AE937" i="133" s="1"/>
  <c r="AB690" i="133"/>
  <c r="AE690" i="133" s="1"/>
  <c r="AB1202" i="133"/>
  <c r="AE1202" i="133" s="1"/>
  <c r="AB460" i="133"/>
  <c r="AE460" i="133" s="1"/>
  <c r="AB342" i="133"/>
  <c r="AE342" i="133" s="1"/>
  <c r="AB1062" i="133"/>
  <c r="AE1062" i="133" s="1"/>
  <c r="AB738" i="133"/>
  <c r="AE738" i="133" s="1"/>
  <c r="AB418" i="133"/>
  <c r="AE418" i="133" s="1"/>
  <c r="AB340" i="133"/>
  <c r="AE340" i="133" s="1"/>
  <c r="AB471" i="133"/>
  <c r="AE471" i="133" s="1"/>
  <c r="AB19" i="133"/>
  <c r="AE19" i="133" s="1"/>
  <c r="AB225" i="133"/>
  <c r="AE225" i="133" s="1"/>
  <c r="AB91" i="133"/>
  <c r="AE91" i="133" s="1"/>
  <c r="AB243" i="133"/>
  <c r="AE243" i="133" s="1"/>
  <c r="AB334" i="133"/>
  <c r="AE334" i="133" s="1"/>
  <c r="AB142" i="133"/>
  <c r="AE142" i="133" s="1"/>
  <c r="AB426" i="133"/>
  <c r="AE426" i="133" s="1"/>
  <c r="AB149" i="133"/>
  <c r="AE149" i="133" s="1"/>
  <c r="AB503" i="133"/>
  <c r="AE503" i="133" s="1"/>
  <c r="AB141" i="133"/>
  <c r="AE141" i="133" s="1"/>
  <c r="AB469" i="133"/>
  <c r="AE469" i="133" s="1"/>
  <c r="AB323" i="133"/>
  <c r="AE323" i="133" s="1"/>
  <c r="AB144" i="133"/>
  <c r="AE144" i="133" s="1"/>
  <c r="AB932" i="133"/>
  <c r="AE932" i="133" s="1"/>
  <c r="AB757" i="133"/>
  <c r="AE757" i="133" s="1"/>
  <c r="AB922" i="133"/>
  <c r="AE922" i="133" s="1"/>
  <c r="AB1023" i="133"/>
  <c r="AE1023" i="133" s="1"/>
  <c r="AB949" i="133"/>
  <c r="AE949" i="133" s="1"/>
  <c r="AB944" i="133"/>
  <c r="AE944" i="133" s="1"/>
  <c r="AB479" i="133"/>
  <c r="AE479" i="133" s="1"/>
  <c r="AB875" i="133"/>
  <c r="AE875" i="133" s="1"/>
  <c r="AB552" i="133"/>
  <c r="AE552" i="133" s="1"/>
  <c r="AB945" i="133"/>
  <c r="AE945" i="133" s="1"/>
  <c r="AB1382" i="133"/>
  <c r="AE1382" i="133" s="1"/>
  <c r="AB1237" i="133"/>
  <c r="AE1237" i="133" s="1"/>
  <c r="AB1266" i="133"/>
  <c r="AE1266" i="133" s="1"/>
  <c r="AB1374" i="133"/>
  <c r="AE1374" i="133" s="1"/>
  <c r="AB976" i="133"/>
  <c r="AE976" i="133" s="1"/>
  <c r="AB956" i="133"/>
  <c r="AE956" i="133" s="1"/>
  <c r="AB979" i="133"/>
  <c r="AE979" i="133" s="1"/>
  <c r="AB1369" i="133"/>
  <c r="AE1369" i="133" s="1"/>
  <c r="AB1275" i="133"/>
  <c r="AE1275" i="133" s="1"/>
  <c r="AB910" i="133"/>
  <c r="AE910" i="133" s="1"/>
  <c r="AB1236" i="133"/>
  <c r="AE1236" i="133" s="1"/>
  <c r="AB892" i="133"/>
  <c r="AE892" i="133" s="1"/>
  <c r="AB960" i="133"/>
  <c r="AE960" i="133" s="1"/>
  <c r="AB1028" i="133"/>
  <c r="AE1028" i="133" s="1"/>
  <c r="AB1284" i="133"/>
  <c r="AE1284" i="133" s="1"/>
  <c r="AB1231" i="133"/>
  <c r="AE1231" i="133" s="1"/>
  <c r="AB1308" i="133"/>
  <c r="AE1308" i="133" s="1"/>
  <c r="AB934" i="133"/>
  <c r="AE934" i="133" s="1"/>
  <c r="AB1238" i="133"/>
  <c r="AE1238" i="133" s="1"/>
  <c r="AB1223" i="133"/>
  <c r="AE1223" i="133" s="1"/>
  <c r="AB1341" i="133"/>
  <c r="AE1341" i="133" s="1"/>
  <c r="AB1147" i="133"/>
  <c r="AE1147" i="133" s="1"/>
  <c r="AB1025" i="133"/>
  <c r="AE1025" i="133" s="1"/>
  <c r="AB898" i="133"/>
  <c r="AE898" i="133" s="1"/>
  <c r="AB1294" i="133"/>
  <c r="AE1294" i="133" s="1"/>
  <c r="AB1246" i="133"/>
  <c r="AE1246" i="133" s="1"/>
  <c r="AB474" i="133"/>
  <c r="AE474" i="133" s="1"/>
  <c r="AB913" i="133"/>
  <c r="AE913" i="133" s="1"/>
  <c r="AB1354" i="133"/>
  <c r="AE1354" i="133" s="1"/>
  <c r="AB477" i="133"/>
  <c r="AE477" i="133" s="1"/>
  <c r="AB159" i="133"/>
  <c r="AE159" i="133" s="1"/>
  <c r="AB382" i="133"/>
  <c r="AE382" i="133" s="1"/>
  <c r="AB167" i="133"/>
  <c r="AE167" i="133" s="1"/>
  <c r="AB1273" i="133"/>
  <c r="AE1273" i="133" s="1"/>
  <c r="AB1003" i="133"/>
  <c r="AE1003" i="133" s="1"/>
  <c r="AB53" i="133"/>
  <c r="AE53" i="133" s="1"/>
  <c r="AB241" i="133"/>
  <c r="AE241" i="133" s="1"/>
  <c r="AB580" i="133"/>
  <c r="AE580" i="133" s="1"/>
  <c r="AB303" i="133"/>
  <c r="AE303" i="133" s="1"/>
  <c r="AB148" i="133"/>
  <c r="AE148" i="133" s="1"/>
  <c r="AB93" i="133"/>
  <c r="AE93" i="133" s="1"/>
  <c r="AB132" i="133"/>
  <c r="AE132" i="133" s="1"/>
  <c r="AB999" i="133"/>
  <c r="AE999" i="133" s="1"/>
  <c r="AB904" i="133"/>
  <c r="AE904" i="133" s="1"/>
  <c r="AB1155" i="133"/>
  <c r="AE1155" i="133" s="1"/>
  <c r="AB193" i="133"/>
  <c r="AE193" i="133" s="1"/>
  <c r="AB902" i="133"/>
  <c r="AE902" i="133" s="1"/>
  <c r="AB113" i="133"/>
  <c r="AE113" i="133" s="1"/>
  <c r="AB259" i="133"/>
  <c r="AE259" i="133" s="1"/>
  <c r="AB231" i="133"/>
  <c r="AE231" i="133" s="1"/>
  <c r="AB117" i="133"/>
  <c r="AE117" i="133" s="1"/>
  <c r="AB211" i="133"/>
  <c r="AE211" i="133" s="1"/>
  <c r="AB398" i="133"/>
  <c r="AE398" i="133" s="1"/>
  <c r="AB378" i="133"/>
  <c r="AE378" i="133" s="1"/>
  <c r="AB953" i="133"/>
  <c r="AE953" i="133" s="1"/>
  <c r="AB1364" i="133"/>
  <c r="AE1364" i="133" s="1"/>
  <c r="AB938" i="133"/>
  <c r="AE938" i="133" s="1"/>
  <c r="AB1022" i="133"/>
  <c r="AE1022" i="133" s="1"/>
  <c r="AB930" i="133"/>
  <c r="AE930" i="133" s="1"/>
  <c r="AB978" i="133"/>
  <c r="AE978" i="133" s="1"/>
  <c r="AB773" i="133"/>
  <c r="AE773" i="133" s="1"/>
  <c r="AB1323" i="133"/>
  <c r="AE1323" i="133" s="1"/>
  <c r="AB1112" i="133"/>
  <c r="AE1112" i="133" s="1"/>
  <c r="AB1325" i="133"/>
  <c r="AE1325" i="133" s="1"/>
  <c r="AB1372" i="133"/>
  <c r="AE1372" i="133" s="1"/>
  <c r="AB1373" i="133"/>
  <c r="AE1373" i="133" s="1"/>
  <c r="AB513" i="133"/>
  <c r="AE513" i="133" s="1"/>
  <c r="AB928" i="133"/>
  <c r="AE928" i="133" s="1"/>
  <c r="AB769" i="133"/>
  <c r="AE769" i="133" s="1"/>
  <c r="AB1368" i="133"/>
  <c r="AE1368" i="133" s="1"/>
  <c r="AB952" i="133"/>
  <c r="AE952" i="133" s="1"/>
  <c r="AB987" i="133"/>
  <c r="AE987" i="133" s="1"/>
  <c r="AB555" i="133"/>
  <c r="AE555" i="133" s="1"/>
  <c r="AB1035" i="133"/>
  <c r="AE1035" i="133" s="1"/>
  <c r="AB1344" i="133"/>
  <c r="AE1344" i="133" s="1"/>
  <c r="AB700" i="133"/>
  <c r="AE700" i="133" s="1"/>
  <c r="AB1356" i="133"/>
  <c r="AE1356" i="133" s="1"/>
  <c r="AB1360" i="133"/>
  <c r="AE1360" i="133" s="1"/>
  <c r="GA23" i="58"/>
  <c r="GA24" i="58" s="1"/>
  <c r="GA21" i="58"/>
  <c r="GA22" i="58" s="1"/>
  <c r="GA14" i="58"/>
  <c r="GA20" i="58" s="1"/>
  <c r="GA7" i="58"/>
  <c r="FZ23" i="58"/>
  <c r="FZ24" i="58" s="1"/>
  <c r="FZ21" i="58"/>
  <c r="FZ22" i="58" s="1"/>
  <c r="FZ14" i="58"/>
  <c r="FZ20" i="58" s="1"/>
  <c r="FZ7" i="58"/>
  <c r="GA25" i="58" l="1"/>
  <c r="FZ25" i="58"/>
  <c r="AI1637" i="133" l="1"/>
  <c r="AH1637" i="133"/>
  <c r="AG1637" i="133"/>
  <c r="U1637" i="133"/>
  <c r="AC1637" i="133" s="1"/>
  <c r="T1637" i="133"/>
  <c r="AF1637" i="133" s="1"/>
  <c r="AI1636" i="133"/>
  <c r="AH1636" i="133"/>
  <c r="S1636" i="133" s="1"/>
  <c r="AG1636" i="133"/>
  <c r="U1636" i="133"/>
  <c r="AC1636" i="133" s="1"/>
  <c r="T1636" i="133"/>
  <c r="AF1636" i="133" s="1"/>
  <c r="AI1635" i="133"/>
  <c r="AH1635" i="133"/>
  <c r="S1635" i="133" s="1"/>
  <c r="AG1635" i="133"/>
  <c r="U1635" i="133"/>
  <c r="AC1635" i="133" s="1"/>
  <c r="T1635" i="133"/>
  <c r="AF1635" i="133" s="1"/>
  <c r="AI1634" i="133"/>
  <c r="AH1634" i="133"/>
  <c r="S1634" i="133" s="1"/>
  <c r="AG1634" i="133"/>
  <c r="U1634" i="133"/>
  <c r="AC1634" i="133" s="1"/>
  <c r="T1634" i="133"/>
  <c r="AF1634" i="133" s="1"/>
  <c r="AI1633" i="133"/>
  <c r="AH1633" i="133"/>
  <c r="S1633" i="133" s="1"/>
  <c r="AG1633" i="133"/>
  <c r="U1633" i="133"/>
  <c r="AC1633" i="133" s="1"/>
  <c r="T1633" i="133"/>
  <c r="AF1633" i="133" s="1"/>
  <c r="AI1632" i="133"/>
  <c r="AH1632" i="133"/>
  <c r="S1632" i="133" s="1"/>
  <c r="AG1632" i="133"/>
  <c r="U1632" i="133"/>
  <c r="AC1632" i="133" s="1"/>
  <c r="T1632" i="133"/>
  <c r="AF1632" i="133" s="1"/>
  <c r="AI1631" i="133"/>
  <c r="AH1631" i="133"/>
  <c r="S1631" i="133" s="1"/>
  <c r="AG1631" i="133"/>
  <c r="U1631" i="133"/>
  <c r="T1631" i="133"/>
  <c r="AF1631" i="133" s="1"/>
  <c r="AI1630" i="133"/>
  <c r="AH1630" i="133"/>
  <c r="S1630" i="133" s="1"/>
  <c r="AG1630" i="133"/>
  <c r="U1630" i="133"/>
  <c r="AC1630" i="133" s="1"/>
  <c r="T1630" i="133"/>
  <c r="AF1630" i="133" s="1"/>
  <c r="AI1629" i="133"/>
  <c r="AH1629" i="133"/>
  <c r="S1629" i="133" s="1"/>
  <c r="AG1629" i="133"/>
  <c r="U1629" i="133"/>
  <c r="T1629" i="133"/>
  <c r="AF1629" i="133" s="1"/>
  <c r="AI1628" i="133"/>
  <c r="AH1628" i="133"/>
  <c r="S1628" i="133" s="1"/>
  <c r="AG1628" i="133"/>
  <c r="U1628" i="133"/>
  <c r="AC1628" i="133" s="1"/>
  <c r="T1628" i="133"/>
  <c r="AF1628" i="133" s="1"/>
  <c r="AI1627" i="133"/>
  <c r="AH1627" i="133"/>
  <c r="S1627" i="133" s="1"/>
  <c r="AG1627" i="133"/>
  <c r="U1627" i="133"/>
  <c r="AC1627" i="133" s="1"/>
  <c r="T1627" i="133"/>
  <c r="AF1627" i="133" s="1"/>
  <c r="AI1626" i="133"/>
  <c r="AH1626" i="133"/>
  <c r="S1626" i="133" s="1"/>
  <c r="AG1626" i="133"/>
  <c r="U1626" i="133"/>
  <c r="AC1626" i="133" s="1"/>
  <c r="T1626" i="133"/>
  <c r="AF1626" i="133" s="1"/>
  <c r="AI1625" i="133"/>
  <c r="AH1625" i="133"/>
  <c r="S1625" i="133" s="1"/>
  <c r="AG1625" i="133"/>
  <c r="U1625" i="133"/>
  <c r="T1625" i="133"/>
  <c r="AF1625" i="133" s="1"/>
  <c r="AI1624" i="133"/>
  <c r="AH1624" i="133"/>
  <c r="S1624" i="133" s="1"/>
  <c r="AG1624" i="133"/>
  <c r="U1624" i="133"/>
  <c r="AC1624" i="133" s="1"/>
  <c r="T1624" i="133"/>
  <c r="AF1624" i="133" s="1"/>
  <c r="AI1623" i="133"/>
  <c r="AH1623" i="133"/>
  <c r="S1623" i="133" s="1"/>
  <c r="AG1623" i="133"/>
  <c r="U1623" i="133"/>
  <c r="T1623" i="133"/>
  <c r="AF1623" i="133" s="1"/>
  <c r="AI1622" i="133"/>
  <c r="AH1622" i="133"/>
  <c r="S1622" i="133" s="1"/>
  <c r="AG1622" i="133"/>
  <c r="U1622" i="133"/>
  <c r="AC1622" i="133" s="1"/>
  <c r="T1622" i="133"/>
  <c r="AF1622" i="133" s="1"/>
  <c r="AI1621" i="133"/>
  <c r="AH1621" i="133"/>
  <c r="S1621" i="133" s="1"/>
  <c r="AG1621" i="133"/>
  <c r="U1621" i="133"/>
  <c r="AC1621" i="133" s="1"/>
  <c r="T1621" i="133"/>
  <c r="AF1621" i="133" s="1"/>
  <c r="AI1620" i="133"/>
  <c r="AH1620" i="133"/>
  <c r="S1620" i="133" s="1"/>
  <c r="AG1620" i="133"/>
  <c r="U1620" i="133"/>
  <c r="AC1620" i="133" s="1"/>
  <c r="T1620" i="133"/>
  <c r="AF1620" i="133" s="1"/>
  <c r="AI1619" i="133"/>
  <c r="AH1619" i="133"/>
  <c r="S1619" i="133" s="1"/>
  <c r="AG1619" i="133"/>
  <c r="U1619" i="133"/>
  <c r="T1619" i="133"/>
  <c r="AF1619" i="133" s="1"/>
  <c r="AI1618" i="133"/>
  <c r="AH1618" i="133"/>
  <c r="S1618" i="133" s="1"/>
  <c r="AG1618" i="133"/>
  <c r="U1618" i="133"/>
  <c r="AC1618" i="133" s="1"/>
  <c r="T1618" i="133"/>
  <c r="AF1618" i="133" s="1"/>
  <c r="AI1617" i="133"/>
  <c r="AH1617" i="133"/>
  <c r="S1617" i="133" s="1"/>
  <c r="AG1617" i="133"/>
  <c r="U1617" i="133"/>
  <c r="T1617" i="133"/>
  <c r="AF1617" i="133" s="1"/>
  <c r="AI1616" i="133"/>
  <c r="AH1616" i="133"/>
  <c r="S1616" i="133" s="1"/>
  <c r="AG1616" i="133"/>
  <c r="U1616" i="133"/>
  <c r="AC1616" i="133" s="1"/>
  <c r="T1616" i="133"/>
  <c r="AF1616" i="133" s="1"/>
  <c r="AI1615" i="133"/>
  <c r="AH1615" i="133"/>
  <c r="S1615" i="133" s="1"/>
  <c r="AG1615" i="133"/>
  <c r="U1615" i="133"/>
  <c r="AC1615" i="133" s="1"/>
  <c r="T1615" i="133"/>
  <c r="AF1615" i="133" s="1"/>
  <c r="AI1614" i="133"/>
  <c r="AH1614" i="133"/>
  <c r="S1614" i="133" s="1"/>
  <c r="AG1614" i="133"/>
  <c r="U1614" i="133"/>
  <c r="AC1614" i="133" s="1"/>
  <c r="T1614" i="133"/>
  <c r="AF1614" i="133" s="1"/>
  <c r="AI1613" i="133"/>
  <c r="AH1613" i="133"/>
  <c r="AG1613" i="133"/>
  <c r="U1613" i="133"/>
  <c r="T1613" i="133"/>
  <c r="AF1613" i="133" s="1"/>
  <c r="AI1612" i="133"/>
  <c r="AH1612" i="133"/>
  <c r="S1612" i="133" s="1"/>
  <c r="AG1612" i="133"/>
  <c r="U1612" i="133"/>
  <c r="AC1612" i="133" s="1"/>
  <c r="T1612" i="133"/>
  <c r="AF1612" i="133" s="1"/>
  <c r="AI1611" i="133"/>
  <c r="AH1611" i="133"/>
  <c r="S1611" i="133" s="1"/>
  <c r="AG1611" i="133"/>
  <c r="U1611" i="133"/>
  <c r="T1611" i="133"/>
  <c r="AF1611" i="133" s="1"/>
  <c r="AI1610" i="133"/>
  <c r="AH1610" i="133"/>
  <c r="S1610" i="133" s="1"/>
  <c r="AG1610" i="133"/>
  <c r="U1610" i="133"/>
  <c r="AC1610" i="133" s="1"/>
  <c r="T1610" i="133"/>
  <c r="AF1610" i="133" s="1"/>
  <c r="AI1609" i="133"/>
  <c r="AH1609" i="133"/>
  <c r="S1609" i="133" s="1"/>
  <c r="AG1609" i="133"/>
  <c r="U1609" i="133"/>
  <c r="T1609" i="133"/>
  <c r="AF1609" i="133" s="1"/>
  <c r="AI1608" i="133"/>
  <c r="AH1608" i="133"/>
  <c r="S1608" i="133" s="1"/>
  <c r="AG1608" i="133"/>
  <c r="U1608" i="133"/>
  <c r="AC1608" i="133" s="1"/>
  <c r="T1608" i="133"/>
  <c r="AF1608" i="133" s="1"/>
  <c r="AI1607" i="133"/>
  <c r="AH1607" i="133"/>
  <c r="S1607" i="133" s="1"/>
  <c r="AG1607" i="133"/>
  <c r="U1607" i="133"/>
  <c r="T1607" i="133"/>
  <c r="AF1607" i="133" s="1"/>
  <c r="AI1606" i="133"/>
  <c r="AH1606" i="133"/>
  <c r="S1606" i="133" s="1"/>
  <c r="AG1606" i="133"/>
  <c r="U1606" i="133"/>
  <c r="AC1606" i="133" s="1"/>
  <c r="T1606" i="133"/>
  <c r="AF1606" i="133" s="1"/>
  <c r="AI1605" i="133"/>
  <c r="AH1605" i="133"/>
  <c r="S1605" i="133" s="1"/>
  <c r="AG1605" i="133"/>
  <c r="U1605" i="133"/>
  <c r="AC1605" i="133" s="1"/>
  <c r="T1605" i="133"/>
  <c r="AF1605" i="133" s="1"/>
  <c r="AI1604" i="133"/>
  <c r="AH1604" i="133"/>
  <c r="S1604" i="133" s="1"/>
  <c r="AG1604" i="133"/>
  <c r="U1604" i="133"/>
  <c r="AC1604" i="133" s="1"/>
  <c r="T1604" i="133"/>
  <c r="AF1604" i="133" s="1"/>
  <c r="AI1603" i="133"/>
  <c r="AH1603" i="133"/>
  <c r="S1603" i="133" s="1"/>
  <c r="AG1603" i="133"/>
  <c r="U1603" i="133"/>
  <c r="AC1603" i="133" s="1"/>
  <c r="T1603" i="133"/>
  <c r="AF1603" i="133" s="1"/>
  <c r="AI1602" i="133"/>
  <c r="AH1602" i="133"/>
  <c r="S1602" i="133" s="1"/>
  <c r="AG1602" i="133"/>
  <c r="U1602" i="133"/>
  <c r="AC1602" i="133" s="1"/>
  <c r="T1602" i="133"/>
  <c r="AF1602" i="133" s="1"/>
  <c r="AI1601" i="133"/>
  <c r="AH1601" i="133"/>
  <c r="S1601" i="133" s="1"/>
  <c r="AG1601" i="133"/>
  <c r="U1601" i="133"/>
  <c r="AC1601" i="133" s="1"/>
  <c r="T1601" i="133"/>
  <c r="AF1601" i="133" s="1"/>
  <c r="AI1600" i="133"/>
  <c r="AH1600" i="133"/>
  <c r="S1600" i="133" s="1"/>
  <c r="AG1600" i="133"/>
  <c r="U1600" i="133"/>
  <c r="AC1600" i="133" s="1"/>
  <c r="T1600" i="133"/>
  <c r="AF1600" i="133" s="1"/>
  <c r="AI1599" i="133"/>
  <c r="AH1599" i="133"/>
  <c r="S1599" i="133" s="1"/>
  <c r="AG1599" i="133"/>
  <c r="U1599" i="133"/>
  <c r="AC1599" i="133" s="1"/>
  <c r="T1599" i="133"/>
  <c r="AF1599" i="133" s="1"/>
  <c r="AI1598" i="133"/>
  <c r="AH1598" i="133"/>
  <c r="S1598" i="133" s="1"/>
  <c r="AG1598" i="133"/>
  <c r="U1598" i="133"/>
  <c r="AC1598" i="133" s="1"/>
  <c r="T1598" i="133"/>
  <c r="AF1598" i="133" s="1"/>
  <c r="AI1597" i="133"/>
  <c r="AH1597" i="133"/>
  <c r="S1597" i="133" s="1"/>
  <c r="AG1597" i="133"/>
  <c r="U1597" i="133"/>
  <c r="AC1597" i="133" s="1"/>
  <c r="T1597" i="133"/>
  <c r="AF1597" i="133" s="1"/>
  <c r="AI1596" i="133"/>
  <c r="AH1596" i="133"/>
  <c r="S1596" i="133" s="1"/>
  <c r="AG1596" i="133"/>
  <c r="U1596" i="133"/>
  <c r="AC1596" i="133" s="1"/>
  <c r="T1596" i="133"/>
  <c r="AF1596" i="133" s="1"/>
  <c r="AI1595" i="133"/>
  <c r="AH1595" i="133"/>
  <c r="S1595" i="133" s="1"/>
  <c r="AG1595" i="133"/>
  <c r="U1595" i="133"/>
  <c r="AC1595" i="133" s="1"/>
  <c r="T1595" i="133"/>
  <c r="AF1595" i="133" s="1"/>
  <c r="AI1594" i="133"/>
  <c r="AH1594" i="133"/>
  <c r="S1594" i="133" s="1"/>
  <c r="AG1594" i="133"/>
  <c r="U1594" i="133"/>
  <c r="AC1594" i="133" s="1"/>
  <c r="T1594" i="133"/>
  <c r="AF1594" i="133" s="1"/>
  <c r="AI1593" i="133"/>
  <c r="AH1593" i="133"/>
  <c r="AG1593" i="133"/>
  <c r="U1593" i="133"/>
  <c r="T1593" i="133"/>
  <c r="AF1593" i="133" s="1"/>
  <c r="AI1592" i="133"/>
  <c r="AH1592" i="133"/>
  <c r="S1592" i="133" s="1"/>
  <c r="AG1592" i="133"/>
  <c r="U1592" i="133"/>
  <c r="AC1592" i="133" s="1"/>
  <c r="T1592" i="133"/>
  <c r="AF1592" i="133" s="1"/>
  <c r="AI1591" i="133"/>
  <c r="AH1591" i="133"/>
  <c r="S1591" i="133" s="1"/>
  <c r="AG1591" i="133"/>
  <c r="U1591" i="133"/>
  <c r="AC1591" i="133" s="1"/>
  <c r="T1591" i="133"/>
  <c r="AF1591" i="133" s="1"/>
  <c r="AI1590" i="133"/>
  <c r="AH1590" i="133"/>
  <c r="S1590" i="133" s="1"/>
  <c r="AG1590" i="133"/>
  <c r="U1590" i="133"/>
  <c r="T1590" i="133"/>
  <c r="AF1590" i="133" s="1"/>
  <c r="AI1589" i="133"/>
  <c r="AH1589" i="133"/>
  <c r="AG1589" i="133"/>
  <c r="U1589" i="133"/>
  <c r="T1589" i="133"/>
  <c r="AF1589" i="133" s="1"/>
  <c r="AI1588" i="133"/>
  <c r="AH1588" i="133"/>
  <c r="S1588" i="133" s="1"/>
  <c r="AG1588" i="133"/>
  <c r="U1588" i="133"/>
  <c r="AC1588" i="133" s="1"/>
  <c r="T1588" i="133"/>
  <c r="AF1588" i="133" s="1"/>
  <c r="AI1587" i="133"/>
  <c r="AH1587" i="133"/>
  <c r="S1587" i="133" s="1"/>
  <c r="AG1587" i="133"/>
  <c r="U1587" i="133"/>
  <c r="AC1587" i="133" s="1"/>
  <c r="T1587" i="133"/>
  <c r="AF1587" i="133" s="1"/>
  <c r="AI1586" i="133"/>
  <c r="AH1586" i="133"/>
  <c r="S1586" i="133" s="1"/>
  <c r="AG1586" i="133"/>
  <c r="U1586" i="133"/>
  <c r="AC1586" i="133" s="1"/>
  <c r="T1586" i="133"/>
  <c r="AF1586" i="133" s="1"/>
  <c r="AI1585" i="133"/>
  <c r="AH1585" i="133"/>
  <c r="S1585" i="133" s="1"/>
  <c r="AG1585" i="133"/>
  <c r="U1585" i="133"/>
  <c r="AC1585" i="133" s="1"/>
  <c r="T1585" i="133"/>
  <c r="AF1585" i="133" s="1"/>
  <c r="AI1584" i="133"/>
  <c r="AH1584" i="133"/>
  <c r="S1584" i="133" s="1"/>
  <c r="AG1584" i="133"/>
  <c r="U1584" i="133"/>
  <c r="AC1584" i="133" s="1"/>
  <c r="T1584" i="133"/>
  <c r="AF1584" i="133" s="1"/>
  <c r="AI1583" i="133"/>
  <c r="AG1583" i="133"/>
  <c r="U1583" i="133"/>
  <c r="T1583" i="133"/>
  <c r="AF1583" i="133" s="1"/>
  <c r="AI1582" i="133"/>
  <c r="AH1582" i="133"/>
  <c r="AG1582" i="133"/>
  <c r="U1582" i="133"/>
  <c r="AC1582" i="133" s="1"/>
  <c r="T1582" i="133"/>
  <c r="AF1582" i="133" s="1"/>
  <c r="AI1581" i="133"/>
  <c r="AH1581" i="133"/>
  <c r="S1581" i="133" s="1"/>
  <c r="AG1581" i="133"/>
  <c r="U1581" i="133"/>
  <c r="AC1581" i="133" s="1"/>
  <c r="T1581" i="133"/>
  <c r="AF1581" i="133" s="1"/>
  <c r="AI1580" i="133"/>
  <c r="AH1580" i="133"/>
  <c r="S1580" i="133" s="1"/>
  <c r="AG1580" i="133"/>
  <c r="U1580" i="133"/>
  <c r="AC1580" i="133" s="1"/>
  <c r="T1580" i="133"/>
  <c r="AF1580" i="133" s="1"/>
  <c r="AI1579" i="133"/>
  <c r="AH1579" i="133"/>
  <c r="S1579" i="133" s="1"/>
  <c r="AG1579" i="133"/>
  <c r="U1579" i="133"/>
  <c r="T1579" i="133"/>
  <c r="AF1579" i="133" s="1"/>
  <c r="AI1578" i="133"/>
  <c r="AH1578" i="133"/>
  <c r="AG1578" i="133"/>
  <c r="U1578" i="133"/>
  <c r="T1578" i="133"/>
  <c r="AF1578" i="133" s="1"/>
  <c r="AI1577" i="133"/>
  <c r="AH1577" i="133"/>
  <c r="AG1577" i="133"/>
  <c r="U1577" i="133"/>
  <c r="T1577" i="133"/>
  <c r="AF1577" i="133" s="1"/>
  <c r="AI1576" i="133"/>
  <c r="AH1576" i="133"/>
  <c r="S1576" i="133" s="1"/>
  <c r="AG1576" i="133"/>
  <c r="U1576" i="133"/>
  <c r="AC1576" i="133" s="1"/>
  <c r="T1576" i="133"/>
  <c r="AF1576" i="133" s="1"/>
  <c r="AI1575" i="133"/>
  <c r="AH1575" i="133"/>
  <c r="S1575" i="133" s="1"/>
  <c r="AG1575" i="133"/>
  <c r="U1575" i="133"/>
  <c r="AC1575" i="133" s="1"/>
  <c r="T1575" i="133"/>
  <c r="AF1575" i="133" s="1"/>
  <c r="AI1574" i="133"/>
  <c r="AH1574" i="133"/>
  <c r="S1574" i="133" s="1"/>
  <c r="AG1574" i="133"/>
  <c r="U1574" i="133"/>
  <c r="AC1574" i="133" s="1"/>
  <c r="T1574" i="133"/>
  <c r="AF1574" i="133" s="1"/>
  <c r="AI1573" i="133"/>
  <c r="AH1573" i="133"/>
  <c r="S1573" i="133" s="1"/>
  <c r="AG1573" i="133"/>
  <c r="U1573" i="133"/>
  <c r="T1573" i="133"/>
  <c r="AF1573" i="133" s="1"/>
  <c r="AI1572" i="133"/>
  <c r="AH1572" i="133"/>
  <c r="S1572" i="133" s="1"/>
  <c r="AG1572" i="133"/>
  <c r="U1572" i="133"/>
  <c r="AC1572" i="133" s="1"/>
  <c r="T1572" i="133"/>
  <c r="AF1572" i="133" s="1"/>
  <c r="AI1571" i="133"/>
  <c r="AH1571" i="133"/>
  <c r="S1571" i="133" s="1"/>
  <c r="AG1571" i="133"/>
  <c r="U1571" i="133"/>
  <c r="T1571" i="133"/>
  <c r="AF1571" i="133" s="1"/>
  <c r="AI1570" i="133"/>
  <c r="AH1570" i="133"/>
  <c r="S1570" i="133" s="1"/>
  <c r="AG1570" i="133"/>
  <c r="U1570" i="133"/>
  <c r="T1570" i="133"/>
  <c r="AF1570" i="133" s="1"/>
  <c r="AI1569" i="133"/>
  <c r="AH1569" i="133"/>
  <c r="S1569" i="133" s="1"/>
  <c r="AG1569" i="133"/>
  <c r="U1569" i="133"/>
  <c r="AC1569" i="133" s="1"/>
  <c r="T1569" i="133"/>
  <c r="AF1569" i="133" s="1"/>
  <c r="AI1568" i="133"/>
  <c r="AH1568" i="133"/>
  <c r="S1568" i="133" s="1"/>
  <c r="AG1568" i="133"/>
  <c r="U1568" i="133"/>
  <c r="AC1568" i="133" s="1"/>
  <c r="T1568" i="133"/>
  <c r="AF1568" i="133" s="1"/>
  <c r="AI1567" i="133"/>
  <c r="AH1567" i="133"/>
  <c r="S1567" i="133" s="1"/>
  <c r="AG1567" i="133"/>
  <c r="U1567" i="133"/>
  <c r="AC1567" i="133" s="1"/>
  <c r="T1567" i="133"/>
  <c r="AF1567" i="133" s="1"/>
  <c r="AI1566" i="133"/>
  <c r="AH1566" i="133"/>
  <c r="AG1566" i="133"/>
  <c r="U1566" i="133"/>
  <c r="AC1566" i="133" s="1"/>
  <c r="T1566" i="133"/>
  <c r="AF1566" i="133" s="1"/>
  <c r="AI1565" i="133"/>
  <c r="AH1565" i="133"/>
  <c r="S1565" i="133" s="1"/>
  <c r="AG1565" i="133"/>
  <c r="U1565" i="133"/>
  <c r="T1565" i="133"/>
  <c r="AF1565" i="133" s="1"/>
  <c r="AI1564" i="133"/>
  <c r="AH1564" i="133"/>
  <c r="AG1564" i="133"/>
  <c r="U1564" i="133"/>
  <c r="AC1564" i="133" s="1"/>
  <c r="T1564" i="133"/>
  <c r="AF1564" i="133" s="1"/>
  <c r="AI1563" i="133"/>
  <c r="AH1563" i="133"/>
  <c r="AG1563" i="133"/>
  <c r="U1563" i="133"/>
  <c r="T1563" i="133"/>
  <c r="AF1563" i="133" s="1"/>
  <c r="AI1562" i="133"/>
  <c r="AH1562" i="133"/>
  <c r="AG1562" i="133"/>
  <c r="U1562" i="133"/>
  <c r="T1562" i="133"/>
  <c r="AF1562" i="133" s="1"/>
  <c r="AI1561" i="133"/>
  <c r="AH1561" i="133"/>
  <c r="AG1561" i="133"/>
  <c r="U1561" i="133"/>
  <c r="T1561" i="133"/>
  <c r="AF1561" i="133" s="1"/>
  <c r="AI1560" i="133"/>
  <c r="AH1560" i="133"/>
  <c r="AG1560" i="133"/>
  <c r="U1560" i="133"/>
  <c r="AC1560" i="133" s="1"/>
  <c r="T1560" i="133"/>
  <c r="AF1560" i="133" s="1"/>
  <c r="AI1559" i="133"/>
  <c r="AH1559" i="133"/>
  <c r="AG1559" i="133"/>
  <c r="U1559" i="133"/>
  <c r="AC1559" i="133" s="1"/>
  <c r="T1559" i="133"/>
  <c r="AF1559" i="133" s="1"/>
  <c r="AI1558" i="133"/>
  <c r="AH1558" i="133"/>
  <c r="AG1558" i="133"/>
  <c r="U1558" i="133"/>
  <c r="T1558" i="133"/>
  <c r="AF1558" i="133" s="1"/>
  <c r="AI1557" i="133"/>
  <c r="AH1557" i="133"/>
  <c r="AG1557" i="133"/>
  <c r="U1557" i="133"/>
  <c r="T1557" i="133"/>
  <c r="AF1557" i="133" s="1"/>
  <c r="AI1556" i="133"/>
  <c r="AH1556" i="133"/>
  <c r="S1556" i="133" s="1"/>
  <c r="AG1556" i="133"/>
  <c r="U1556" i="133"/>
  <c r="AC1556" i="133" s="1"/>
  <c r="T1556" i="133"/>
  <c r="AF1556" i="133" s="1"/>
  <c r="AI1555" i="133"/>
  <c r="AH1555" i="133"/>
  <c r="AG1555" i="133"/>
  <c r="U1555" i="133"/>
  <c r="AC1555" i="133" s="1"/>
  <c r="T1555" i="133"/>
  <c r="AF1555" i="133" s="1"/>
  <c r="AI1554" i="133"/>
  <c r="AH1554" i="133"/>
  <c r="AG1554" i="133"/>
  <c r="U1554" i="133"/>
  <c r="AC1554" i="133" s="1"/>
  <c r="T1554" i="133"/>
  <c r="AF1554" i="133" s="1"/>
  <c r="AI1553" i="133"/>
  <c r="AH1553" i="133"/>
  <c r="AG1553" i="133"/>
  <c r="U1553" i="133"/>
  <c r="AC1553" i="133" s="1"/>
  <c r="T1553" i="133"/>
  <c r="AF1553" i="133" s="1"/>
  <c r="AI1552" i="133"/>
  <c r="AH1552" i="133"/>
  <c r="AG1552" i="133"/>
  <c r="U1552" i="133"/>
  <c r="AC1552" i="133" s="1"/>
  <c r="T1552" i="133"/>
  <c r="AF1552" i="133" s="1"/>
  <c r="AI1551" i="133"/>
  <c r="AH1551" i="133"/>
  <c r="AG1551" i="133"/>
  <c r="U1551" i="133"/>
  <c r="T1551" i="133"/>
  <c r="AF1551" i="133" s="1"/>
  <c r="AI1550" i="133"/>
  <c r="AH1550" i="133"/>
  <c r="AG1550" i="133"/>
  <c r="U1550" i="133"/>
  <c r="AC1550" i="133" s="1"/>
  <c r="T1550" i="133"/>
  <c r="AF1550" i="133" s="1"/>
  <c r="AI1549" i="133"/>
  <c r="AH1549" i="133"/>
  <c r="AG1549" i="133"/>
  <c r="U1549" i="133"/>
  <c r="AC1549" i="133" s="1"/>
  <c r="T1549" i="133"/>
  <c r="AF1549" i="133" s="1"/>
  <c r="AI1548" i="133"/>
  <c r="AH1548" i="133"/>
  <c r="AG1548" i="133"/>
  <c r="U1548" i="133"/>
  <c r="AC1548" i="133" s="1"/>
  <c r="T1548" i="133"/>
  <c r="AF1548" i="133" s="1"/>
  <c r="AI1547" i="133"/>
  <c r="AH1547" i="133"/>
  <c r="AG1547" i="133"/>
  <c r="U1547" i="133"/>
  <c r="T1547" i="133"/>
  <c r="AF1547" i="133" s="1"/>
  <c r="AI1546" i="133"/>
  <c r="AH1546" i="133"/>
  <c r="AG1546" i="133"/>
  <c r="U1546" i="133"/>
  <c r="T1546" i="133"/>
  <c r="AF1546" i="133" s="1"/>
  <c r="AI1545" i="133"/>
  <c r="AH1545" i="133"/>
  <c r="AG1545" i="133"/>
  <c r="U1545" i="133"/>
  <c r="T1545" i="133"/>
  <c r="AF1545" i="133" s="1"/>
  <c r="AI1544" i="133"/>
  <c r="AH1544" i="133"/>
  <c r="AG1544" i="133"/>
  <c r="U1544" i="133"/>
  <c r="AC1544" i="133" s="1"/>
  <c r="T1544" i="133"/>
  <c r="AF1544" i="133" s="1"/>
  <c r="AI1543" i="133"/>
  <c r="AH1543" i="133"/>
  <c r="AG1543" i="133"/>
  <c r="U1543" i="133"/>
  <c r="AC1543" i="133" s="1"/>
  <c r="T1543" i="133"/>
  <c r="AF1543" i="133" s="1"/>
  <c r="AI1542" i="133"/>
  <c r="AH1542" i="133"/>
  <c r="AG1542" i="133"/>
  <c r="U1542" i="133"/>
  <c r="T1542" i="133"/>
  <c r="AF1542" i="133" s="1"/>
  <c r="AI1541" i="133"/>
  <c r="AH1541" i="133"/>
  <c r="AG1541" i="133"/>
  <c r="U1541" i="133"/>
  <c r="T1541" i="133"/>
  <c r="AF1541" i="133" s="1"/>
  <c r="AI1540" i="133"/>
  <c r="AH1540" i="133"/>
  <c r="AG1540" i="133"/>
  <c r="U1540" i="133"/>
  <c r="AC1540" i="133" s="1"/>
  <c r="T1540" i="133"/>
  <c r="AF1540" i="133" s="1"/>
  <c r="AI1539" i="133"/>
  <c r="AH1539" i="133"/>
  <c r="AG1539" i="133"/>
  <c r="U1539" i="133"/>
  <c r="AC1539" i="133" s="1"/>
  <c r="T1539" i="133"/>
  <c r="AF1539" i="133" s="1"/>
  <c r="AI1538" i="133"/>
  <c r="AH1538" i="133"/>
  <c r="S1538" i="133" s="1"/>
  <c r="AG1538" i="133"/>
  <c r="U1538" i="133"/>
  <c r="T1538" i="133"/>
  <c r="AF1538" i="133" s="1"/>
  <c r="AI1537" i="133"/>
  <c r="AH1537" i="133"/>
  <c r="AG1537" i="133"/>
  <c r="U1537" i="133"/>
  <c r="AC1537" i="133" s="1"/>
  <c r="T1537" i="133"/>
  <c r="AF1537" i="133" s="1"/>
  <c r="AI1536" i="133"/>
  <c r="AH1536" i="133"/>
  <c r="S1536" i="133" s="1"/>
  <c r="AG1536" i="133"/>
  <c r="U1536" i="133"/>
  <c r="T1536" i="133"/>
  <c r="AF1536" i="133" s="1"/>
  <c r="AI1535" i="133"/>
  <c r="AH1535" i="133"/>
  <c r="S1535" i="133" s="1"/>
  <c r="AG1535" i="133"/>
  <c r="U1535" i="133"/>
  <c r="T1535" i="133"/>
  <c r="AF1535" i="133" s="1"/>
  <c r="AI1534" i="133"/>
  <c r="AH1534" i="133"/>
  <c r="S1534" i="133" s="1"/>
  <c r="AG1534" i="133"/>
  <c r="U1534" i="133"/>
  <c r="T1534" i="133"/>
  <c r="AF1534" i="133" s="1"/>
  <c r="AI1533" i="133"/>
  <c r="AH1533" i="133"/>
  <c r="AG1533" i="133"/>
  <c r="U1533" i="133"/>
  <c r="T1533" i="133"/>
  <c r="AF1533" i="133" s="1"/>
  <c r="AI1532" i="133"/>
  <c r="AH1532" i="133"/>
  <c r="S1532" i="133" s="1"/>
  <c r="AG1532" i="133"/>
  <c r="U1532" i="133"/>
  <c r="T1532" i="133"/>
  <c r="AF1532" i="133" s="1"/>
  <c r="AI1531" i="133"/>
  <c r="AH1531" i="133"/>
  <c r="S1531" i="133" s="1"/>
  <c r="AG1531" i="133"/>
  <c r="U1531" i="133"/>
  <c r="T1531" i="133"/>
  <c r="AF1531" i="133" s="1"/>
  <c r="AI1530" i="133"/>
  <c r="AH1530" i="133"/>
  <c r="S1530" i="133" s="1"/>
  <c r="AG1530" i="133"/>
  <c r="U1530" i="133"/>
  <c r="T1530" i="133"/>
  <c r="AF1530" i="133" s="1"/>
  <c r="AI1529" i="133"/>
  <c r="AH1529" i="133"/>
  <c r="S1529" i="133" s="1"/>
  <c r="AG1529" i="133"/>
  <c r="U1529" i="133"/>
  <c r="T1529" i="133"/>
  <c r="AF1529" i="133" s="1"/>
  <c r="AI1528" i="133"/>
  <c r="AH1528" i="133"/>
  <c r="S1528" i="133" s="1"/>
  <c r="AG1528" i="133"/>
  <c r="U1528" i="133"/>
  <c r="T1528" i="133"/>
  <c r="AF1528" i="133" s="1"/>
  <c r="AI1527" i="133"/>
  <c r="AH1527" i="133"/>
  <c r="S1527" i="133" s="1"/>
  <c r="AG1527" i="133"/>
  <c r="U1527" i="133"/>
  <c r="T1527" i="133"/>
  <c r="AF1527" i="133" s="1"/>
  <c r="AI1526" i="133"/>
  <c r="AH1526" i="133"/>
  <c r="S1526" i="133" s="1"/>
  <c r="AG1526" i="133"/>
  <c r="U1526" i="133"/>
  <c r="AC1526" i="133" s="1"/>
  <c r="T1526" i="133"/>
  <c r="AF1526" i="133" s="1"/>
  <c r="AI1525" i="133"/>
  <c r="AH1525" i="133"/>
  <c r="S1525" i="133" s="1"/>
  <c r="AG1525" i="133"/>
  <c r="U1525" i="133"/>
  <c r="AC1525" i="133" s="1"/>
  <c r="T1525" i="133"/>
  <c r="AF1525" i="133" s="1"/>
  <c r="AI1524" i="133"/>
  <c r="AH1524" i="133"/>
  <c r="AG1524" i="133"/>
  <c r="U1524" i="133"/>
  <c r="T1524" i="133"/>
  <c r="AF1524" i="133" s="1"/>
  <c r="AI1523" i="133"/>
  <c r="AH1523" i="133"/>
  <c r="AG1523" i="133"/>
  <c r="U1523" i="133"/>
  <c r="AC1523" i="133" s="1"/>
  <c r="T1523" i="133"/>
  <c r="AF1523" i="133" s="1"/>
  <c r="AI1522" i="133"/>
  <c r="AH1522" i="133"/>
  <c r="S1522" i="133" s="1"/>
  <c r="AG1522" i="133"/>
  <c r="U1522" i="133"/>
  <c r="AC1522" i="133" s="1"/>
  <c r="T1522" i="133"/>
  <c r="AF1522" i="133" s="1"/>
  <c r="AI1521" i="133"/>
  <c r="AH1521" i="133"/>
  <c r="AG1521" i="133"/>
  <c r="U1521" i="133"/>
  <c r="AC1521" i="133" s="1"/>
  <c r="T1521" i="133"/>
  <c r="AF1521" i="133" s="1"/>
  <c r="AI1520" i="133"/>
  <c r="AH1520" i="133"/>
  <c r="AG1520" i="133"/>
  <c r="U1520" i="133"/>
  <c r="T1520" i="133"/>
  <c r="AF1520" i="133" s="1"/>
  <c r="AI1519" i="133"/>
  <c r="AH1519" i="133"/>
  <c r="S1519" i="133" s="1"/>
  <c r="AG1519" i="133"/>
  <c r="U1519" i="133"/>
  <c r="AC1519" i="133" s="1"/>
  <c r="T1519" i="133"/>
  <c r="AF1519" i="133" s="1"/>
  <c r="AI1518" i="133"/>
  <c r="AH1518" i="133"/>
  <c r="AG1518" i="133"/>
  <c r="U1518" i="133"/>
  <c r="T1518" i="133"/>
  <c r="AF1518" i="133" s="1"/>
  <c r="AI1517" i="133"/>
  <c r="AH1517" i="133"/>
  <c r="AG1517" i="133"/>
  <c r="U1517" i="133"/>
  <c r="AC1517" i="133" s="1"/>
  <c r="T1517" i="133"/>
  <c r="AF1517" i="133" s="1"/>
  <c r="AI1516" i="133"/>
  <c r="AH1516" i="133"/>
  <c r="AG1516" i="133"/>
  <c r="U1516" i="133"/>
  <c r="T1516" i="133"/>
  <c r="AF1516" i="133" s="1"/>
  <c r="AI1515" i="133"/>
  <c r="AH1515" i="133"/>
  <c r="S1515" i="133" s="1"/>
  <c r="AG1515" i="133"/>
  <c r="U1515" i="133"/>
  <c r="T1515" i="133"/>
  <c r="AF1515" i="133" s="1"/>
  <c r="AI1514" i="133"/>
  <c r="AH1514" i="133"/>
  <c r="S1514" i="133" s="1"/>
  <c r="AG1514" i="133"/>
  <c r="U1514" i="133"/>
  <c r="AC1514" i="133" s="1"/>
  <c r="T1514" i="133"/>
  <c r="AF1514" i="133" s="1"/>
  <c r="AI1513" i="133"/>
  <c r="AH1513" i="133"/>
  <c r="S1513" i="133" s="1"/>
  <c r="AG1513" i="133"/>
  <c r="U1513" i="133"/>
  <c r="AC1513" i="133" s="1"/>
  <c r="T1513" i="133"/>
  <c r="AF1513" i="133" s="1"/>
  <c r="AI1512" i="133"/>
  <c r="AH1512" i="133"/>
  <c r="S1512" i="133" s="1"/>
  <c r="AG1512" i="133"/>
  <c r="U1512" i="133"/>
  <c r="T1512" i="133"/>
  <c r="AF1512" i="133" s="1"/>
  <c r="AI1511" i="133"/>
  <c r="AH1511" i="133"/>
  <c r="S1511" i="133" s="1"/>
  <c r="AG1511" i="133"/>
  <c r="U1511" i="133"/>
  <c r="AC1511" i="133" s="1"/>
  <c r="T1511" i="133"/>
  <c r="AF1511" i="133" s="1"/>
  <c r="AI1510" i="133"/>
  <c r="AH1510" i="133"/>
  <c r="AG1510" i="133"/>
  <c r="U1510" i="133"/>
  <c r="T1510" i="133"/>
  <c r="AF1510" i="133" s="1"/>
  <c r="AI1509" i="133"/>
  <c r="AH1509" i="133"/>
  <c r="AG1509" i="133"/>
  <c r="U1509" i="133"/>
  <c r="AC1509" i="133" s="1"/>
  <c r="T1509" i="133"/>
  <c r="AF1509" i="133" s="1"/>
  <c r="AI1508" i="133"/>
  <c r="AH1508" i="133"/>
  <c r="AG1508" i="133"/>
  <c r="U1508" i="133"/>
  <c r="T1508" i="133"/>
  <c r="AF1508" i="133" s="1"/>
  <c r="AI1507" i="133"/>
  <c r="AH1507" i="133"/>
  <c r="AG1507" i="133"/>
  <c r="U1507" i="133"/>
  <c r="AC1507" i="133" s="1"/>
  <c r="T1507" i="133"/>
  <c r="AF1507" i="133" s="1"/>
  <c r="AI1506" i="133"/>
  <c r="AH1506" i="133"/>
  <c r="AG1506" i="133"/>
  <c r="U1506" i="133"/>
  <c r="AC1506" i="133" s="1"/>
  <c r="T1506" i="133"/>
  <c r="AF1506" i="133" s="1"/>
  <c r="AI1505" i="133"/>
  <c r="AH1505" i="133"/>
  <c r="AG1505" i="133"/>
  <c r="U1505" i="133"/>
  <c r="T1505" i="133"/>
  <c r="AF1505" i="133" s="1"/>
  <c r="AI1504" i="133"/>
  <c r="AH1504" i="133"/>
  <c r="AG1504" i="133"/>
  <c r="U1504" i="133"/>
  <c r="AC1504" i="133" s="1"/>
  <c r="T1504" i="133"/>
  <c r="AF1504" i="133" s="1"/>
  <c r="AI1503" i="133"/>
  <c r="AH1503" i="133"/>
  <c r="AG1503" i="133"/>
  <c r="U1503" i="133"/>
  <c r="AC1503" i="133" s="1"/>
  <c r="T1503" i="133"/>
  <c r="AF1503" i="133" s="1"/>
  <c r="AI1502" i="133"/>
  <c r="AH1502" i="133"/>
  <c r="AG1502" i="133"/>
  <c r="U1502" i="133"/>
  <c r="AC1502" i="133" s="1"/>
  <c r="T1502" i="133"/>
  <c r="AF1502" i="133" s="1"/>
  <c r="AI1501" i="133"/>
  <c r="AH1501" i="133"/>
  <c r="AG1501" i="133"/>
  <c r="U1501" i="133"/>
  <c r="AC1501" i="133" s="1"/>
  <c r="T1501" i="133"/>
  <c r="AF1501" i="133" s="1"/>
  <c r="AI1500" i="133"/>
  <c r="AH1500" i="133"/>
  <c r="AG1500" i="133"/>
  <c r="U1500" i="133"/>
  <c r="T1500" i="133"/>
  <c r="AF1500" i="133" s="1"/>
  <c r="AI1499" i="133"/>
  <c r="AH1499" i="133"/>
  <c r="AG1499" i="133"/>
  <c r="U1499" i="133"/>
  <c r="AC1499" i="133" s="1"/>
  <c r="T1499" i="133"/>
  <c r="AF1499" i="133" s="1"/>
  <c r="AI1498" i="133"/>
  <c r="AH1498" i="133"/>
  <c r="AG1498" i="133"/>
  <c r="U1498" i="133"/>
  <c r="AC1498" i="133" s="1"/>
  <c r="T1498" i="133"/>
  <c r="AF1498" i="133" s="1"/>
  <c r="AI1497" i="133"/>
  <c r="AH1497" i="133"/>
  <c r="AG1497" i="133"/>
  <c r="U1497" i="133"/>
  <c r="T1497" i="133"/>
  <c r="AF1497" i="133" s="1"/>
  <c r="AI1496" i="133"/>
  <c r="AH1496" i="133"/>
  <c r="AG1496" i="133"/>
  <c r="U1496" i="133"/>
  <c r="T1496" i="133"/>
  <c r="AF1496" i="133" s="1"/>
  <c r="AI1495" i="133"/>
  <c r="AH1495" i="133"/>
  <c r="AG1495" i="133"/>
  <c r="U1495" i="133"/>
  <c r="AC1495" i="133" s="1"/>
  <c r="T1495" i="133"/>
  <c r="AF1495" i="133" s="1"/>
  <c r="AI1494" i="133"/>
  <c r="AH1494" i="133"/>
  <c r="AG1494" i="133"/>
  <c r="U1494" i="133"/>
  <c r="AC1494" i="133" s="1"/>
  <c r="T1494" i="133"/>
  <c r="AF1494" i="133" s="1"/>
  <c r="AI1493" i="133"/>
  <c r="AH1493" i="133"/>
  <c r="AG1493" i="133"/>
  <c r="U1493" i="133"/>
  <c r="T1493" i="133"/>
  <c r="AF1493" i="133" s="1"/>
  <c r="AI1492" i="133"/>
  <c r="AH1492" i="133"/>
  <c r="S1492" i="133" s="1"/>
  <c r="AG1492" i="133"/>
  <c r="U1492" i="133"/>
  <c r="AC1492" i="133" s="1"/>
  <c r="T1492" i="133"/>
  <c r="AF1492" i="133" s="1"/>
  <c r="AI1491" i="133"/>
  <c r="AH1491" i="133"/>
  <c r="AG1491" i="133"/>
  <c r="U1491" i="133"/>
  <c r="AC1491" i="133" s="1"/>
  <c r="T1491" i="133"/>
  <c r="AF1491" i="133" s="1"/>
  <c r="AI1490" i="133"/>
  <c r="AH1490" i="133"/>
  <c r="AG1490" i="133"/>
  <c r="U1490" i="133"/>
  <c r="AC1490" i="133" s="1"/>
  <c r="T1490" i="133"/>
  <c r="AF1490" i="133" s="1"/>
  <c r="AI1489" i="133"/>
  <c r="AH1489" i="133"/>
  <c r="S1489" i="133" s="1"/>
  <c r="AG1489" i="133"/>
  <c r="U1489" i="133"/>
  <c r="T1489" i="133"/>
  <c r="AF1489" i="133" s="1"/>
  <c r="AI1488" i="133"/>
  <c r="AH1488" i="133"/>
  <c r="S1488" i="133" s="1"/>
  <c r="AG1488" i="133"/>
  <c r="U1488" i="133"/>
  <c r="T1488" i="133"/>
  <c r="AF1488" i="133" s="1"/>
  <c r="AI1487" i="133"/>
  <c r="AH1487" i="133"/>
  <c r="S1487" i="133" s="1"/>
  <c r="AG1487" i="133"/>
  <c r="U1487" i="133"/>
  <c r="AC1487" i="133" s="1"/>
  <c r="T1487" i="133"/>
  <c r="AF1487" i="133" s="1"/>
  <c r="AI1486" i="133"/>
  <c r="AH1486" i="133"/>
  <c r="AG1486" i="133"/>
  <c r="U1486" i="133"/>
  <c r="AC1486" i="133" s="1"/>
  <c r="T1486" i="133"/>
  <c r="AF1486" i="133" s="1"/>
  <c r="AI1485" i="133"/>
  <c r="AH1485" i="133"/>
  <c r="AG1485" i="133"/>
  <c r="U1485" i="133"/>
  <c r="T1485" i="133"/>
  <c r="AF1485" i="133" s="1"/>
  <c r="AI1484" i="133"/>
  <c r="AH1484" i="133"/>
  <c r="S1484" i="133" s="1"/>
  <c r="AG1484" i="133"/>
  <c r="U1484" i="133"/>
  <c r="T1484" i="133"/>
  <c r="AF1484" i="133" s="1"/>
  <c r="AI1483" i="133"/>
  <c r="AH1483" i="133"/>
  <c r="S1483" i="133" s="1"/>
  <c r="AG1483" i="133"/>
  <c r="U1483" i="133"/>
  <c r="T1483" i="133"/>
  <c r="AF1483" i="133" s="1"/>
  <c r="AI1482" i="133"/>
  <c r="AH1482" i="133"/>
  <c r="S1482" i="133" s="1"/>
  <c r="AG1482" i="133"/>
  <c r="U1482" i="133"/>
  <c r="AC1482" i="133" s="1"/>
  <c r="T1482" i="133"/>
  <c r="AF1482" i="133" s="1"/>
  <c r="AI1481" i="133"/>
  <c r="AH1481" i="133"/>
  <c r="S1481" i="133" s="1"/>
  <c r="AG1481" i="133"/>
  <c r="U1481" i="133"/>
  <c r="T1481" i="133"/>
  <c r="AF1481" i="133" s="1"/>
  <c r="AI1480" i="133"/>
  <c r="AH1480" i="133"/>
  <c r="S1480" i="133" s="1"/>
  <c r="AG1480" i="133"/>
  <c r="U1480" i="133"/>
  <c r="T1480" i="133"/>
  <c r="AF1480" i="133" s="1"/>
  <c r="AI1479" i="133"/>
  <c r="AH1479" i="133"/>
  <c r="AG1479" i="133"/>
  <c r="U1479" i="133"/>
  <c r="AC1479" i="133" s="1"/>
  <c r="T1479" i="133"/>
  <c r="AF1479" i="133" s="1"/>
  <c r="AI1478" i="133"/>
  <c r="AH1478" i="133"/>
  <c r="S1478" i="133" s="1"/>
  <c r="AG1478" i="133"/>
  <c r="U1478" i="133"/>
  <c r="AC1478" i="133" s="1"/>
  <c r="T1478" i="133"/>
  <c r="AF1478" i="133" s="1"/>
  <c r="AI1477" i="133"/>
  <c r="AH1477" i="133"/>
  <c r="S1477" i="133" s="1"/>
  <c r="AG1477" i="133"/>
  <c r="U1477" i="133"/>
  <c r="AC1477" i="133" s="1"/>
  <c r="T1477" i="133"/>
  <c r="AF1477" i="133" s="1"/>
  <c r="AI1476" i="133"/>
  <c r="AH1476" i="133"/>
  <c r="S1476" i="133" s="1"/>
  <c r="AG1476" i="133"/>
  <c r="U1476" i="133"/>
  <c r="T1476" i="133"/>
  <c r="AF1476" i="133" s="1"/>
  <c r="AI1475" i="133"/>
  <c r="AH1475" i="133"/>
  <c r="AG1475" i="133"/>
  <c r="U1475" i="133"/>
  <c r="AC1475" i="133" s="1"/>
  <c r="T1475" i="133"/>
  <c r="AF1475" i="133" s="1"/>
  <c r="AI1474" i="133"/>
  <c r="AH1474" i="133"/>
  <c r="S1474" i="133" s="1"/>
  <c r="AG1474" i="133"/>
  <c r="U1474" i="133"/>
  <c r="AC1474" i="133" s="1"/>
  <c r="T1474" i="133"/>
  <c r="AF1474" i="133" s="1"/>
  <c r="AI1473" i="133"/>
  <c r="AH1473" i="133"/>
  <c r="AG1473" i="133"/>
  <c r="U1473" i="133"/>
  <c r="AC1473" i="133" s="1"/>
  <c r="T1473" i="133"/>
  <c r="AF1473" i="133" s="1"/>
  <c r="AI1472" i="133"/>
  <c r="AH1472" i="133"/>
  <c r="S1472" i="133" s="1"/>
  <c r="AG1472" i="133"/>
  <c r="U1472" i="133"/>
  <c r="T1472" i="133"/>
  <c r="AF1472" i="133" s="1"/>
  <c r="AI1471" i="133"/>
  <c r="AH1471" i="133"/>
  <c r="S1471" i="133" s="1"/>
  <c r="AG1471" i="133"/>
  <c r="U1471" i="133"/>
  <c r="AC1471" i="133" s="1"/>
  <c r="T1471" i="133"/>
  <c r="AF1471" i="133" s="1"/>
  <c r="AI1470" i="133"/>
  <c r="AH1470" i="133"/>
  <c r="AG1470" i="133"/>
  <c r="U1470" i="133"/>
  <c r="AC1470" i="133" s="1"/>
  <c r="T1470" i="133"/>
  <c r="AF1470" i="133" s="1"/>
  <c r="AI1469" i="133"/>
  <c r="AH1469" i="133"/>
  <c r="AG1469" i="133"/>
  <c r="U1469" i="133"/>
  <c r="AC1469" i="133" s="1"/>
  <c r="T1469" i="133"/>
  <c r="AF1469" i="133" s="1"/>
  <c r="AI1468" i="133"/>
  <c r="AH1468" i="133"/>
  <c r="S1468" i="133" s="1"/>
  <c r="AG1468" i="133"/>
  <c r="U1468" i="133"/>
  <c r="T1468" i="133"/>
  <c r="AF1468" i="133" s="1"/>
  <c r="AI1467" i="133"/>
  <c r="AH1467" i="133"/>
  <c r="S1467" i="133" s="1"/>
  <c r="AG1467" i="133"/>
  <c r="U1467" i="133"/>
  <c r="T1467" i="133"/>
  <c r="AF1467" i="133" s="1"/>
  <c r="AI1466" i="133"/>
  <c r="AH1466" i="133"/>
  <c r="S1466" i="133" s="1"/>
  <c r="AG1466" i="133"/>
  <c r="U1466" i="133"/>
  <c r="T1466" i="133"/>
  <c r="AF1466" i="133" s="1"/>
  <c r="AI1465" i="133"/>
  <c r="AH1465" i="133"/>
  <c r="S1465" i="133" s="1"/>
  <c r="AG1465" i="133"/>
  <c r="U1465" i="133"/>
  <c r="AC1465" i="133" s="1"/>
  <c r="T1465" i="133"/>
  <c r="AF1465" i="133" s="1"/>
  <c r="AI1464" i="133"/>
  <c r="AH1464" i="133"/>
  <c r="S1464" i="133" s="1"/>
  <c r="AG1464" i="133"/>
  <c r="U1464" i="133"/>
  <c r="T1464" i="133"/>
  <c r="AF1464" i="133" s="1"/>
  <c r="AI1463" i="133"/>
  <c r="AH1463" i="133"/>
  <c r="S1463" i="133" s="1"/>
  <c r="AG1463" i="133"/>
  <c r="U1463" i="133"/>
  <c r="T1463" i="133"/>
  <c r="AF1463" i="133" s="1"/>
  <c r="AI1462" i="133"/>
  <c r="AH1462" i="133"/>
  <c r="S1462" i="133" s="1"/>
  <c r="AG1462" i="133"/>
  <c r="U1462" i="133"/>
  <c r="AC1462" i="133" s="1"/>
  <c r="T1462" i="133"/>
  <c r="AF1462" i="133" s="1"/>
  <c r="AI1461" i="133"/>
  <c r="AH1461" i="133"/>
  <c r="S1461" i="133" s="1"/>
  <c r="AG1461" i="133"/>
  <c r="U1461" i="133"/>
  <c r="T1461" i="133"/>
  <c r="AF1461" i="133" s="1"/>
  <c r="AI1460" i="133"/>
  <c r="AH1460" i="133"/>
  <c r="S1460" i="133" s="1"/>
  <c r="AG1460" i="133"/>
  <c r="U1460" i="133"/>
  <c r="AC1460" i="133" s="1"/>
  <c r="T1460" i="133"/>
  <c r="AF1460" i="133" s="1"/>
  <c r="AI1459" i="133"/>
  <c r="AH1459" i="133"/>
  <c r="AG1459" i="133"/>
  <c r="U1459" i="133"/>
  <c r="AC1459" i="133" s="1"/>
  <c r="T1459" i="133"/>
  <c r="AF1459" i="133" s="1"/>
  <c r="AI1458" i="133"/>
  <c r="AH1458" i="133"/>
  <c r="S1458" i="133" s="1"/>
  <c r="AG1458" i="133"/>
  <c r="U1458" i="133"/>
  <c r="AC1458" i="133" s="1"/>
  <c r="T1458" i="133"/>
  <c r="AF1458" i="133" s="1"/>
  <c r="AI1457" i="133"/>
  <c r="AH1457" i="133"/>
  <c r="S1457" i="133" s="1"/>
  <c r="AG1457" i="133"/>
  <c r="U1457" i="133"/>
  <c r="AC1457" i="133" s="1"/>
  <c r="T1457" i="133"/>
  <c r="AF1457" i="133" s="1"/>
  <c r="AI1456" i="133"/>
  <c r="AH1456" i="133"/>
  <c r="S1456" i="133" s="1"/>
  <c r="AG1456" i="133"/>
  <c r="U1456" i="133"/>
  <c r="AC1456" i="133" s="1"/>
  <c r="T1456" i="133"/>
  <c r="AF1456" i="133" s="1"/>
  <c r="AI1455" i="133"/>
  <c r="AH1455" i="133"/>
  <c r="S1455" i="133" s="1"/>
  <c r="AG1455" i="133"/>
  <c r="U1455" i="133"/>
  <c r="T1455" i="133"/>
  <c r="AF1455" i="133" s="1"/>
  <c r="AI1454" i="133"/>
  <c r="AH1454" i="133"/>
  <c r="S1454" i="133" s="1"/>
  <c r="AG1454" i="133"/>
  <c r="U1454" i="133"/>
  <c r="AC1454" i="133" s="1"/>
  <c r="T1454" i="133"/>
  <c r="AF1454" i="133" s="1"/>
  <c r="AI1453" i="133"/>
  <c r="AH1453" i="133"/>
  <c r="S1453" i="133" s="1"/>
  <c r="AG1453" i="133"/>
  <c r="U1453" i="133"/>
  <c r="T1453" i="133"/>
  <c r="AF1453" i="133" s="1"/>
  <c r="AI1452" i="133"/>
  <c r="AH1452" i="133"/>
  <c r="S1452" i="133" s="1"/>
  <c r="AG1452" i="133"/>
  <c r="U1452" i="133"/>
  <c r="AC1452" i="133" s="1"/>
  <c r="T1452" i="133"/>
  <c r="AF1452" i="133" s="1"/>
  <c r="AI1451" i="133"/>
  <c r="AH1451" i="133"/>
  <c r="S1451" i="133" s="1"/>
  <c r="AG1451" i="133"/>
  <c r="U1451" i="133"/>
  <c r="T1451" i="133"/>
  <c r="AF1451" i="133" s="1"/>
  <c r="AI1450" i="133"/>
  <c r="AH1450" i="133"/>
  <c r="S1450" i="133" s="1"/>
  <c r="AG1450" i="133"/>
  <c r="U1450" i="133"/>
  <c r="AC1450" i="133" s="1"/>
  <c r="T1450" i="133"/>
  <c r="AF1450" i="133" s="1"/>
  <c r="AI1449" i="133"/>
  <c r="AH1449" i="133"/>
  <c r="S1449" i="133" s="1"/>
  <c r="AG1449" i="133"/>
  <c r="U1449" i="133"/>
  <c r="T1449" i="133"/>
  <c r="AF1449" i="133" s="1"/>
  <c r="AI1448" i="133"/>
  <c r="AH1448" i="133"/>
  <c r="AG1448" i="133"/>
  <c r="U1448" i="133"/>
  <c r="AC1448" i="133" s="1"/>
  <c r="T1448" i="133"/>
  <c r="AF1448" i="133" s="1"/>
  <c r="AI1447" i="133"/>
  <c r="AH1447" i="133"/>
  <c r="S1447" i="133" s="1"/>
  <c r="AG1447" i="133"/>
  <c r="U1447" i="133"/>
  <c r="T1447" i="133"/>
  <c r="AF1447" i="133" s="1"/>
  <c r="AI1446" i="133"/>
  <c r="AH1446" i="133"/>
  <c r="S1446" i="133" s="1"/>
  <c r="AG1446" i="133"/>
  <c r="U1446" i="133"/>
  <c r="AC1446" i="133" s="1"/>
  <c r="T1446" i="133"/>
  <c r="AF1446" i="133" s="1"/>
  <c r="AI1445" i="133"/>
  <c r="AH1445" i="133"/>
  <c r="S1445" i="133" s="1"/>
  <c r="AG1445" i="133"/>
  <c r="U1445" i="133"/>
  <c r="T1445" i="133"/>
  <c r="AF1445" i="133" s="1"/>
  <c r="AI1444" i="133"/>
  <c r="AH1444" i="133"/>
  <c r="S1444" i="133" s="1"/>
  <c r="AG1444" i="133"/>
  <c r="U1444" i="133"/>
  <c r="AC1444" i="133" s="1"/>
  <c r="T1444" i="133"/>
  <c r="AF1444" i="133" s="1"/>
  <c r="AI1443" i="133"/>
  <c r="AH1443" i="133"/>
  <c r="S1443" i="133" s="1"/>
  <c r="AG1443" i="133"/>
  <c r="U1443" i="133"/>
  <c r="T1443" i="133"/>
  <c r="AF1443" i="133" s="1"/>
  <c r="AI1442" i="133"/>
  <c r="AH1442" i="133"/>
  <c r="S1442" i="133" s="1"/>
  <c r="AG1442" i="133"/>
  <c r="U1442" i="133"/>
  <c r="AC1442" i="133" s="1"/>
  <c r="T1442" i="133"/>
  <c r="AF1442" i="133" s="1"/>
  <c r="AI1441" i="133"/>
  <c r="AH1441" i="133"/>
  <c r="S1441" i="133" s="1"/>
  <c r="AG1441" i="133"/>
  <c r="U1441" i="133"/>
  <c r="T1441" i="133"/>
  <c r="AF1441" i="133" s="1"/>
  <c r="AI1440" i="133"/>
  <c r="AH1440" i="133"/>
  <c r="S1440" i="133" s="1"/>
  <c r="AG1440" i="133"/>
  <c r="U1440" i="133"/>
  <c r="AC1440" i="133" s="1"/>
  <c r="T1440" i="133"/>
  <c r="AF1440" i="133" s="1"/>
  <c r="AI1439" i="133"/>
  <c r="AH1439" i="133"/>
  <c r="S1439" i="133" s="1"/>
  <c r="AG1439" i="133"/>
  <c r="U1439" i="133"/>
  <c r="T1439" i="133"/>
  <c r="AF1439" i="133" s="1"/>
  <c r="AI1438" i="133"/>
  <c r="AH1438" i="133"/>
  <c r="S1438" i="133" s="1"/>
  <c r="AG1438" i="133"/>
  <c r="U1438" i="133"/>
  <c r="AC1438" i="133" s="1"/>
  <c r="T1438" i="133"/>
  <c r="AF1438" i="133" s="1"/>
  <c r="AI1437" i="133"/>
  <c r="AH1437" i="133"/>
  <c r="S1437" i="133" s="1"/>
  <c r="AG1437" i="133"/>
  <c r="U1437" i="133"/>
  <c r="T1437" i="133"/>
  <c r="AF1437" i="133" s="1"/>
  <c r="AI1436" i="133"/>
  <c r="AH1436" i="133"/>
  <c r="S1436" i="133" s="1"/>
  <c r="AG1436" i="133"/>
  <c r="U1436" i="133"/>
  <c r="AC1436" i="133" s="1"/>
  <c r="T1436" i="133"/>
  <c r="AF1436" i="133" s="1"/>
  <c r="AI1435" i="133"/>
  <c r="AH1435" i="133"/>
  <c r="S1435" i="133" s="1"/>
  <c r="AG1435" i="133"/>
  <c r="U1435" i="133"/>
  <c r="T1435" i="133"/>
  <c r="AF1435" i="133" s="1"/>
  <c r="AI1434" i="133"/>
  <c r="AH1434" i="133"/>
  <c r="S1434" i="133" s="1"/>
  <c r="AG1434" i="133"/>
  <c r="U1434" i="133"/>
  <c r="AC1434" i="133" s="1"/>
  <c r="T1434" i="133"/>
  <c r="AF1434" i="133" s="1"/>
  <c r="AI1433" i="133"/>
  <c r="AH1433" i="133"/>
  <c r="S1433" i="133" s="1"/>
  <c r="AG1433" i="133"/>
  <c r="U1433" i="133"/>
  <c r="T1433" i="133"/>
  <c r="AF1433" i="133" s="1"/>
  <c r="AI1432" i="133"/>
  <c r="AH1432" i="133"/>
  <c r="S1432" i="133" s="1"/>
  <c r="AG1432" i="133"/>
  <c r="U1432" i="133"/>
  <c r="AC1432" i="133" s="1"/>
  <c r="T1432" i="133"/>
  <c r="AF1432" i="133" s="1"/>
  <c r="AI1431" i="133"/>
  <c r="AH1431" i="133"/>
  <c r="S1431" i="133" s="1"/>
  <c r="AG1431" i="133"/>
  <c r="U1431" i="133"/>
  <c r="AC1431" i="133" s="1"/>
  <c r="T1431" i="133"/>
  <c r="AF1431" i="133" s="1"/>
  <c r="AI1430" i="133"/>
  <c r="AH1430" i="133"/>
  <c r="S1430" i="133" s="1"/>
  <c r="AG1430" i="133"/>
  <c r="U1430" i="133"/>
  <c r="AC1430" i="133" s="1"/>
  <c r="T1430" i="133"/>
  <c r="AF1430" i="133" s="1"/>
  <c r="AI1429" i="133"/>
  <c r="AH1429" i="133"/>
  <c r="S1429" i="133" s="1"/>
  <c r="AG1429" i="133"/>
  <c r="U1429" i="133"/>
  <c r="T1429" i="133"/>
  <c r="AF1429" i="133" s="1"/>
  <c r="AI1428" i="133"/>
  <c r="AH1428" i="133"/>
  <c r="S1428" i="133" s="1"/>
  <c r="AG1428" i="133"/>
  <c r="U1428" i="133"/>
  <c r="T1428" i="133"/>
  <c r="AF1428" i="133" s="1"/>
  <c r="AI1427" i="133"/>
  <c r="AH1427" i="133"/>
  <c r="S1427" i="133" s="1"/>
  <c r="AG1427" i="133"/>
  <c r="U1427" i="133"/>
  <c r="T1427" i="133"/>
  <c r="AF1427" i="133" s="1"/>
  <c r="AI1426" i="133"/>
  <c r="AH1426" i="133"/>
  <c r="S1426" i="133" s="1"/>
  <c r="AG1426" i="133"/>
  <c r="U1426" i="133"/>
  <c r="AC1426" i="133" s="1"/>
  <c r="T1426" i="133"/>
  <c r="AF1426" i="133" s="1"/>
  <c r="AI1425" i="133"/>
  <c r="AH1425" i="133"/>
  <c r="S1425" i="133" s="1"/>
  <c r="AG1425" i="133"/>
  <c r="U1425" i="133"/>
  <c r="T1425" i="133"/>
  <c r="AF1425" i="133" s="1"/>
  <c r="AI1424" i="133"/>
  <c r="AH1424" i="133"/>
  <c r="S1424" i="133" s="1"/>
  <c r="AG1424" i="133"/>
  <c r="U1424" i="133"/>
  <c r="AC1424" i="133" s="1"/>
  <c r="T1424" i="133"/>
  <c r="AF1424" i="133" s="1"/>
  <c r="AI1423" i="133"/>
  <c r="AH1423" i="133"/>
  <c r="S1423" i="133" s="1"/>
  <c r="AG1423" i="133"/>
  <c r="U1423" i="133"/>
  <c r="AC1423" i="133" s="1"/>
  <c r="T1423" i="133"/>
  <c r="AF1423" i="133" s="1"/>
  <c r="AI1422" i="133"/>
  <c r="AH1422" i="133"/>
  <c r="S1422" i="133" s="1"/>
  <c r="AG1422" i="133"/>
  <c r="U1422" i="133"/>
  <c r="AC1422" i="133" s="1"/>
  <c r="T1422" i="133"/>
  <c r="AF1422" i="133" s="1"/>
  <c r="AI1421" i="133"/>
  <c r="AH1421" i="133"/>
  <c r="S1421" i="133" s="1"/>
  <c r="AG1421" i="133"/>
  <c r="U1421" i="133"/>
  <c r="T1421" i="133"/>
  <c r="AF1421" i="133" s="1"/>
  <c r="AI1420" i="133"/>
  <c r="AH1420" i="133"/>
  <c r="S1420" i="133" s="1"/>
  <c r="AG1420" i="133"/>
  <c r="U1420" i="133"/>
  <c r="AC1420" i="133" s="1"/>
  <c r="T1420" i="133"/>
  <c r="AF1420" i="133" s="1"/>
  <c r="AI1419" i="133"/>
  <c r="AH1419" i="133"/>
  <c r="S1419" i="133" s="1"/>
  <c r="AG1419" i="133"/>
  <c r="U1419" i="133"/>
  <c r="T1419" i="133"/>
  <c r="AF1419" i="133" s="1"/>
  <c r="AI1418" i="133"/>
  <c r="AH1418" i="133"/>
  <c r="S1418" i="133" s="1"/>
  <c r="AG1418" i="133"/>
  <c r="U1418" i="133"/>
  <c r="AC1418" i="133" s="1"/>
  <c r="T1418" i="133"/>
  <c r="AF1418" i="133" s="1"/>
  <c r="AI1417" i="133"/>
  <c r="AH1417" i="133"/>
  <c r="AG1417" i="133"/>
  <c r="U1417" i="133"/>
  <c r="AC1417" i="133" s="1"/>
  <c r="T1417" i="133"/>
  <c r="AF1417" i="133" s="1"/>
  <c r="AI1416" i="133"/>
  <c r="AH1416" i="133"/>
  <c r="S1416" i="133" s="1"/>
  <c r="AG1416" i="133"/>
  <c r="U1416" i="133"/>
  <c r="AC1416" i="133" s="1"/>
  <c r="T1416" i="133"/>
  <c r="AF1416" i="133" s="1"/>
  <c r="AI1415" i="133"/>
  <c r="AH1415" i="133"/>
  <c r="S1415" i="133" s="1"/>
  <c r="AG1415" i="133"/>
  <c r="U1415" i="133"/>
  <c r="AC1415" i="133" s="1"/>
  <c r="T1415" i="133"/>
  <c r="AF1415" i="133" s="1"/>
  <c r="AI1414" i="133"/>
  <c r="AH1414" i="133"/>
  <c r="S1414" i="133" s="1"/>
  <c r="AG1414" i="133"/>
  <c r="U1414" i="133"/>
  <c r="T1414" i="133"/>
  <c r="AF1414" i="133" s="1"/>
  <c r="AI1413" i="133"/>
  <c r="AH1413" i="133"/>
  <c r="S1413" i="133" s="1"/>
  <c r="AG1413" i="133"/>
  <c r="U1413" i="133"/>
  <c r="AC1413" i="133" s="1"/>
  <c r="T1413" i="133"/>
  <c r="AF1413" i="133" s="1"/>
  <c r="AI1412" i="133"/>
  <c r="AH1412" i="133"/>
  <c r="S1412" i="133" s="1"/>
  <c r="AG1412" i="133"/>
  <c r="U1412" i="133"/>
  <c r="AC1412" i="133" s="1"/>
  <c r="T1412" i="133"/>
  <c r="AF1412" i="133" s="1"/>
  <c r="AI1411" i="133"/>
  <c r="AH1411" i="133"/>
  <c r="S1411" i="133" s="1"/>
  <c r="AG1411" i="133"/>
  <c r="U1411" i="133"/>
  <c r="AC1411" i="133" s="1"/>
  <c r="T1411" i="133"/>
  <c r="AF1411" i="133" s="1"/>
  <c r="AI1410" i="133"/>
  <c r="AH1410" i="133"/>
  <c r="S1410" i="133" s="1"/>
  <c r="AG1410" i="133"/>
  <c r="U1410" i="133"/>
  <c r="AC1410" i="133" s="1"/>
  <c r="T1410" i="133"/>
  <c r="AF1410" i="133" s="1"/>
  <c r="AI1409" i="133"/>
  <c r="AH1409" i="133"/>
  <c r="S1409" i="133" s="1"/>
  <c r="AG1409" i="133"/>
  <c r="U1409" i="133"/>
  <c r="AC1409" i="133" s="1"/>
  <c r="T1409" i="133"/>
  <c r="AF1409" i="133" s="1"/>
  <c r="AI1408" i="133"/>
  <c r="AH1408" i="133"/>
  <c r="S1408" i="133" s="1"/>
  <c r="AG1408" i="133"/>
  <c r="U1408" i="133"/>
  <c r="AC1408" i="133" s="1"/>
  <c r="T1408" i="133"/>
  <c r="AF1408" i="133" s="1"/>
  <c r="AI1407" i="133"/>
  <c r="AH1407" i="133"/>
  <c r="AG1407" i="133"/>
  <c r="U1407" i="133"/>
  <c r="AC1407" i="133" s="1"/>
  <c r="T1407" i="133"/>
  <c r="AF1407" i="133" s="1"/>
  <c r="AI1406" i="133"/>
  <c r="AH1406" i="133"/>
  <c r="S1406" i="133" s="1"/>
  <c r="AG1406" i="133"/>
  <c r="U1406" i="133"/>
  <c r="T1406" i="133"/>
  <c r="AF1406" i="133" s="1"/>
  <c r="AI1405" i="133"/>
  <c r="AH1405" i="133"/>
  <c r="S1405" i="133" s="1"/>
  <c r="AG1405" i="133"/>
  <c r="U1405" i="133"/>
  <c r="AC1405" i="133" s="1"/>
  <c r="T1405" i="133"/>
  <c r="AF1405" i="133" s="1"/>
  <c r="AI1404" i="133"/>
  <c r="AH1404" i="133"/>
  <c r="AG1404" i="133"/>
  <c r="U1404" i="133"/>
  <c r="AC1404" i="133" s="1"/>
  <c r="T1404" i="133"/>
  <c r="AF1404" i="133" s="1"/>
  <c r="AI1403" i="133"/>
  <c r="AH1403" i="133"/>
  <c r="AG1403" i="133"/>
  <c r="U1403" i="133"/>
  <c r="AC1403" i="133" s="1"/>
  <c r="T1403" i="133"/>
  <c r="AF1403" i="133" s="1"/>
  <c r="AI1402" i="133"/>
  <c r="AH1402" i="133"/>
  <c r="S1402" i="133" s="1"/>
  <c r="AG1402" i="133"/>
  <c r="U1402" i="133"/>
  <c r="AC1402" i="133" s="1"/>
  <c r="T1402" i="133"/>
  <c r="AF1402" i="133" s="1"/>
  <c r="AI1401" i="133"/>
  <c r="AH1401" i="133"/>
  <c r="S1401" i="133" s="1"/>
  <c r="AG1401" i="133"/>
  <c r="U1401" i="133"/>
  <c r="T1401" i="133"/>
  <c r="AF1401" i="133" s="1"/>
  <c r="AI1400" i="133"/>
  <c r="AH1400" i="133"/>
  <c r="S1400" i="133" s="1"/>
  <c r="AG1400" i="133"/>
  <c r="U1400" i="133"/>
  <c r="AC1400" i="133" s="1"/>
  <c r="T1400" i="133"/>
  <c r="AF1400" i="133" s="1"/>
  <c r="AI1399" i="133"/>
  <c r="AH1399" i="133"/>
  <c r="S1399" i="133" s="1"/>
  <c r="AG1399" i="133"/>
  <c r="U1399" i="133"/>
  <c r="AC1399" i="133" s="1"/>
  <c r="T1399" i="133"/>
  <c r="AF1399" i="133" s="1"/>
  <c r="G282" i="138"/>
  <c r="FY23" i="58"/>
  <c r="FY24" i="58" s="1"/>
  <c r="FY14" i="58"/>
  <c r="FY20" i="58" s="1"/>
  <c r="FY7" i="58"/>
  <c r="FW23" i="58"/>
  <c r="FW24" i="58" s="1"/>
  <c r="FW25" i="58" s="1"/>
  <c r="FW22" i="58"/>
  <c r="FX23" i="58"/>
  <c r="FX24" i="58" s="1"/>
  <c r="FX21" i="58"/>
  <c r="FX22" i="58" s="1"/>
  <c r="FX14" i="58"/>
  <c r="FX20" i="58" s="1"/>
  <c r="FX7" i="58"/>
  <c r="FV23" i="58"/>
  <c r="FV24" i="58" s="1"/>
  <c r="FV21" i="58"/>
  <c r="FV22" i="58" s="1"/>
  <c r="FV14" i="58"/>
  <c r="FV20" i="58" s="1"/>
  <c r="AL24" i="58"/>
  <c r="AK24" i="58"/>
  <c r="AJ24" i="58"/>
  <c r="AI24" i="58"/>
  <c r="FU23" i="58"/>
  <c r="FU24" i="58" s="1"/>
  <c r="FT23" i="58"/>
  <c r="FT24" i="58" s="1"/>
  <c r="FS23" i="58"/>
  <c r="FS24" i="58" s="1"/>
  <c r="FR23" i="58"/>
  <c r="FR24" i="58" s="1"/>
  <c r="FQ23" i="58"/>
  <c r="FQ24" i="58" s="1"/>
  <c r="FP23" i="58"/>
  <c r="FP24" i="58" s="1"/>
  <c r="FO23" i="58"/>
  <c r="FO24" i="58" s="1"/>
  <c r="FN23" i="58"/>
  <c r="FN24" i="58" s="1"/>
  <c r="FM23" i="58"/>
  <c r="FM24" i="58" s="1"/>
  <c r="FL23" i="58"/>
  <c r="FL24" i="58" s="1"/>
  <c r="FK23" i="58"/>
  <c r="FK24" i="58" s="1"/>
  <c r="FJ23" i="58"/>
  <c r="FJ24" i="58" s="1"/>
  <c r="FI23" i="58"/>
  <c r="FI24" i="58" s="1"/>
  <c r="FH23" i="58"/>
  <c r="FH24" i="58" s="1"/>
  <c r="FG23" i="58"/>
  <c r="FG24" i="58" s="1"/>
  <c r="FF23" i="58"/>
  <c r="FF24" i="58" s="1"/>
  <c r="FE23" i="58"/>
  <c r="FE24" i="58" s="1"/>
  <c r="FD23" i="58"/>
  <c r="FD24" i="58" s="1"/>
  <c r="FC23" i="58"/>
  <c r="FC24" i="58" s="1"/>
  <c r="FB23" i="58"/>
  <c r="FB24" i="58" s="1"/>
  <c r="FA23" i="58"/>
  <c r="FA24" i="58" s="1"/>
  <c r="EZ23" i="58"/>
  <c r="EZ24" i="58" s="1"/>
  <c r="EY23" i="58"/>
  <c r="EY24" i="58" s="1"/>
  <c r="EX23" i="58"/>
  <c r="EX24" i="58" s="1"/>
  <c r="EW23" i="58"/>
  <c r="EW24" i="58" s="1"/>
  <c r="EV23" i="58"/>
  <c r="EV24" i="58" s="1"/>
  <c r="EU23" i="58"/>
  <c r="EU24" i="58" s="1"/>
  <c r="ET23" i="58"/>
  <c r="ET24" i="58" s="1"/>
  <c r="ES23" i="58"/>
  <c r="ES24" i="58" s="1"/>
  <c r="ER23" i="58"/>
  <c r="ER24" i="58" s="1"/>
  <c r="EQ23" i="58"/>
  <c r="EQ24" i="58" s="1"/>
  <c r="EP23" i="58"/>
  <c r="EP24" i="58" s="1"/>
  <c r="EO23" i="58"/>
  <c r="EO24" i="58" s="1"/>
  <c r="EN23" i="58"/>
  <c r="EN24" i="58" s="1"/>
  <c r="EM23" i="58"/>
  <c r="EM24" i="58" s="1"/>
  <c r="EL23" i="58"/>
  <c r="EL24" i="58" s="1"/>
  <c r="EK23" i="58"/>
  <c r="EK24" i="58" s="1"/>
  <c r="EJ23" i="58"/>
  <c r="EJ24" i="58" s="1"/>
  <c r="EI23" i="58"/>
  <c r="EI24" i="58" s="1"/>
  <c r="EH23" i="58"/>
  <c r="EH24" i="58" s="1"/>
  <c r="EG23" i="58"/>
  <c r="EG24" i="58" s="1"/>
  <c r="EF23" i="58"/>
  <c r="EF24" i="58" s="1"/>
  <c r="EE23" i="58"/>
  <c r="EE24" i="58" s="1"/>
  <c r="ED23" i="58"/>
  <c r="ED24" i="58" s="1"/>
  <c r="EC23" i="58"/>
  <c r="EC24" i="58" s="1"/>
  <c r="EB23" i="58"/>
  <c r="EB24" i="58" s="1"/>
  <c r="EA23" i="58"/>
  <c r="EA24" i="58" s="1"/>
  <c r="DZ23" i="58"/>
  <c r="DZ24" i="58" s="1"/>
  <c r="DY23" i="58"/>
  <c r="DY24" i="58" s="1"/>
  <c r="DX23" i="58"/>
  <c r="DX24" i="58" s="1"/>
  <c r="DW23" i="58"/>
  <c r="DW24" i="58" s="1"/>
  <c r="DV23" i="58"/>
  <c r="DV24" i="58" s="1"/>
  <c r="DU23" i="58"/>
  <c r="DU24" i="58" s="1"/>
  <c r="DT23" i="58"/>
  <c r="DT24" i="58" s="1"/>
  <c r="DS23" i="58"/>
  <c r="DS24" i="58" s="1"/>
  <c r="DR23" i="58"/>
  <c r="DR24" i="58" s="1"/>
  <c r="DQ23" i="58"/>
  <c r="DP23" i="58"/>
  <c r="DP24" i="58" s="1"/>
  <c r="DO23" i="58"/>
  <c r="DO24" i="58" s="1"/>
  <c r="DJ23" i="58"/>
  <c r="DJ24" i="58" s="1"/>
  <c r="DI23" i="58"/>
  <c r="DH23" i="58"/>
  <c r="DH24" i="58" s="1"/>
  <c r="DG23" i="58"/>
  <c r="DG24" i="58" s="1"/>
  <c r="DF23" i="58"/>
  <c r="DF24" i="58" s="1"/>
  <c r="DE23" i="58"/>
  <c r="DE24" i="58" s="1"/>
  <c r="DD23" i="58"/>
  <c r="DD24" i="58" s="1"/>
  <c r="DC23" i="58"/>
  <c r="DC24" i="58" s="1"/>
  <c r="DB23" i="58"/>
  <c r="DB24" i="58" s="1"/>
  <c r="DA23" i="58"/>
  <c r="DA24" i="58" s="1"/>
  <c r="CZ23" i="58"/>
  <c r="CZ24" i="58" s="1"/>
  <c r="CY23" i="58"/>
  <c r="CY24" i="58" s="1"/>
  <c r="CX23" i="58"/>
  <c r="CX24" i="58" s="1"/>
  <c r="CW23" i="58"/>
  <c r="CW24" i="58" s="1"/>
  <c r="CV23" i="58"/>
  <c r="CV24" i="58" s="1"/>
  <c r="CU23" i="58"/>
  <c r="CU24" i="58" s="1"/>
  <c r="CT23" i="58"/>
  <c r="CT24" i="58" s="1"/>
  <c r="CS23" i="58"/>
  <c r="CS24" i="58" s="1"/>
  <c r="CR23" i="58"/>
  <c r="CR24" i="58" s="1"/>
  <c r="CQ23" i="58"/>
  <c r="CQ24" i="58" s="1"/>
  <c r="CP23" i="58"/>
  <c r="CP24" i="58" s="1"/>
  <c r="CO23" i="58"/>
  <c r="CO24" i="58" s="1"/>
  <c r="CN23" i="58"/>
  <c r="CN24" i="58" s="1"/>
  <c r="CM23" i="58"/>
  <c r="CM24" i="58" s="1"/>
  <c r="CL23" i="58"/>
  <c r="CL24" i="58" s="1"/>
  <c r="CK23" i="58"/>
  <c r="CK24" i="58" s="1"/>
  <c r="CJ23" i="58"/>
  <c r="CJ24" i="58" s="1"/>
  <c r="CI23" i="58"/>
  <c r="CI24" i="58" s="1"/>
  <c r="CH23" i="58"/>
  <c r="CH24" i="58" s="1"/>
  <c r="CG23" i="58"/>
  <c r="CG24" i="58" s="1"/>
  <c r="CF23" i="58"/>
  <c r="CF24" i="58" s="1"/>
  <c r="CE23" i="58"/>
  <c r="CE24" i="58" s="1"/>
  <c r="CD23" i="58"/>
  <c r="CD24" i="58" s="1"/>
  <c r="CC23" i="58"/>
  <c r="CC24" i="58" s="1"/>
  <c r="CB23" i="58"/>
  <c r="CB24" i="58" s="1"/>
  <c r="CA23" i="58"/>
  <c r="CA24" i="58" s="1"/>
  <c r="BZ23" i="58"/>
  <c r="BZ24" i="58" s="1"/>
  <c r="BY23" i="58"/>
  <c r="BY24" i="58" s="1"/>
  <c r="BX23" i="58"/>
  <c r="BX24" i="58" s="1"/>
  <c r="BW23" i="58"/>
  <c r="BW24" i="58" s="1"/>
  <c r="BV23" i="58"/>
  <c r="BV24" i="58" s="1"/>
  <c r="BU23" i="58"/>
  <c r="BU24" i="58" s="1"/>
  <c r="BT23" i="58"/>
  <c r="BT24" i="58" s="1"/>
  <c r="BS23" i="58"/>
  <c r="BS24" i="58" s="1"/>
  <c r="BR23" i="58"/>
  <c r="BR24" i="58" s="1"/>
  <c r="BQ23" i="58"/>
  <c r="BQ24" i="58" s="1"/>
  <c r="BP23" i="58"/>
  <c r="BP24" i="58" s="1"/>
  <c r="BO23" i="58"/>
  <c r="BO24" i="58" s="1"/>
  <c r="BN23" i="58"/>
  <c r="BN24" i="58" s="1"/>
  <c r="BM23" i="58"/>
  <c r="BM24" i="58" s="1"/>
  <c r="BL23" i="58"/>
  <c r="BL24" i="58" s="1"/>
  <c r="BK23" i="58"/>
  <c r="BK24" i="58" s="1"/>
  <c r="BJ23" i="58"/>
  <c r="BJ24" i="58" s="1"/>
  <c r="BI23" i="58"/>
  <c r="BI24" i="58" s="1"/>
  <c r="BH23" i="58"/>
  <c r="BH24" i="58" s="1"/>
  <c r="BG23" i="58"/>
  <c r="BG24" i="58" s="1"/>
  <c r="BF23" i="58"/>
  <c r="BF24" i="58" s="1"/>
  <c r="BE23" i="58"/>
  <c r="BE24" i="58" s="1"/>
  <c r="BD23" i="58"/>
  <c r="BD24" i="58" s="1"/>
  <c r="BC23" i="58"/>
  <c r="BC24" i="58" s="1"/>
  <c r="BB23" i="58"/>
  <c r="BB24" i="58" s="1"/>
  <c r="BA23" i="58"/>
  <c r="BA24" i="58" s="1"/>
  <c r="AZ23" i="58"/>
  <c r="AZ24" i="58" s="1"/>
  <c r="AY23" i="58"/>
  <c r="AY24" i="58" s="1"/>
  <c r="AX23" i="58"/>
  <c r="AX24" i="58" s="1"/>
  <c r="AW23" i="58"/>
  <c r="AW24" i="58" s="1"/>
  <c r="AV23" i="58"/>
  <c r="AV24" i="58" s="1"/>
  <c r="AU23" i="58"/>
  <c r="AU24" i="58" s="1"/>
  <c r="AT23" i="58"/>
  <c r="AT24" i="58" s="1"/>
  <c r="AS23" i="58"/>
  <c r="AS24" i="58" s="1"/>
  <c r="AR23" i="58"/>
  <c r="AR24" i="58" s="1"/>
  <c r="AQ23" i="58"/>
  <c r="AQ24" i="58" s="1"/>
  <c r="AP23" i="58"/>
  <c r="AP24" i="58" s="1"/>
  <c r="AO23" i="58"/>
  <c r="AO24" i="58" s="1"/>
  <c r="AN23" i="58"/>
  <c r="AN24" i="58" s="1"/>
  <c r="AM23" i="58"/>
  <c r="AM24" i="58" s="1"/>
  <c r="AL23" i="58"/>
  <c r="AK23" i="58"/>
  <c r="AJ23" i="58"/>
  <c r="AI23" i="58"/>
  <c r="AH23" i="58"/>
  <c r="AH24" i="58" s="1"/>
  <c r="AG23" i="58"/>
  <c r="AG24" i="58" s="1"/>
  <c r="AF23" i="58"/>
  <c r="AF24" i="58" s="1"/>
  <c r="AE23" i="58"/>
  <c r="AE24" i="58" s="1"/>
  <c r="AD23" i="58"/>
  <c r="AD24" i="58" s="1"/>
  <c r="AC23" i="58"/>
  <c r="AC24" i="58" s="1"/>
  <c r="AB23" i="58"/>
  <c r="AB24" i="58" s="1"/>
  <c r="AA23" i="58"/>
  <c r="AA24" i="58" s="1"/>
  <c r="Z23" i="58"/>
  <c r="Z24" i="58" s="1"/>
  <c r="Y23" i="58"/>
  <c r="Y24" i="58" s="1"/>
  <c r="X23" i="58"/>
  <c r="X24" i="58" s="1"/>
  <c r="W23" i="58"/>
  <c r="W24" i="58" s="1"/>
  <c r="V23" i="58"/>
  <c r="V24" i="58" s="1"/>
  <c r="U23" i="58"/>
  <c r="U24" i="58" s="1"/>
  <c r="T23" i="58"/>
  <c r="T24" i="58" s="1"/>
  <c r="S23" i="58"/>
  <c r="S24" i="58" s="1"/>
  <c r="R23" i="58"/>
  <c r="R24" i="58" s="1"/>
  <c r="Q23" i="58"/>
  <c r="Q24" i="58" s="1"/>
  <c r="P23" i="58"/>
  <c r="P24" i="58" s="1"/>
  <c r="O23" i="58"/>
  <c r="O24" i="58" s="1"/>
  <c r="N23" i="58"/>
  <c r="N24" i="58" s="1"/>
  <c r="M23" i="58"/>
  <c r="M24" i="58" s="1"/>
  <c r="L23" i="58"/>
  <c r="L24" i="58" s="1"/>
  <c r="K23" i="58"/>
  <c r="K24" i="58" s="1"/>
  <c r="J23" i="58"/>
  <c r="J24" i="58" s="1"/>
  <c r="I23" i="58"/>
  <c r="I24" i="58" s="1"/>
  <c r="H23" i="58"/>
  <c r="H24" i="58" s="1"/>
  <c r="G23" i="58"/>
  <c r="G24" i="58" s="1"/>
  <c r="F23" i="58"/>
  <c r="F24" i="58" s="1"/>
  <c r="E23" i="58"/>
  <c r="E24" i="58" s="1"/>
  <c r="D23" i="58"/>
  <c r="D24" i="58" s="1"/>
  <c r="CX22" i="58"/>
  <c r="BY22" i="58"/>
  <c r="AL22" i="58"/>
  <c r="AK22" i="58"/>
  <c r="AJ22" i="58"/>
  <c r="AI22" i="58"/>
  <c r="AD22" i="58"/>
  <c r="U22" i="58"/>
  <c r="FU21" i="58"/>
  <c r="FU22" i="58" s="1"/>
  <c r="FU25" i="58" s="1"/>
  <c r="FT21" i="58"/>
  <c r="FT22" i="58" s="1"/>
  <c r="FS21" i="58"/>
  <c r="FS22" i="58" s="1"/>
  <c r="FR21" i="58"/>
  <c r="FR22" i="58" s="1"/>
  <c r="FR25" i="58" s="1"/>
  <c r="FQ21" i="58"/>
  <c r="FQ22" i="58" s="1"/>
  <c r="FP21" i="58"/>
  <c r="FP22" i="58" s="1"/>
  <c r="FP25" i="58" s="1"/>
  <c r="FO21" i="58"/>
  <c r="FO22" i="58" s="1"/>
  <c r="FO25" i="58" s="1"/>
  <c r="FN21" i="58"/>
  <c r="FN22" i="58" s="1"/>
  <c r="FN25" i="58" s="1"/>
  <c r="FM21" i="58"/>
  <c r="FM22" i="58" s="1"/>
  <c r="FM25" i="58" s="1"/>
  <c r="FL21" i="58"/>
  <c r="FL22" i="58" s="1"/>
  <c r="FK21" i="58"/>
  <c r="FK22" i="58" s="1"/>
  <c r="FJ21" i="58"/>
  <c r="FJ22" i="58" s="1"/>
  <c r="FJ25" i="58" s="1"/>
  <c r="FI21" i="58"/>
  <c r="FI22" i="58" s="1"/>
  <c r="FH21" i="58"/>
  <c r="FH22" i="58" s="1"/>
  <c r="FH25" i="58" s="1"/>
  <c r="FG21" i="58"/>
  <c r="FG22" i="58" s="1"/>
  <c r="FG25" i="58" s="1"/>
  <c r="FF21" i="58"/>
  <c r="FF22" i="58" s="1"/>
  <c r="FF25" i="58" s="1"/>
  <c r="FE21" i="58"/>
  <c r="FE22" i="58" s="1"/>
  <c r="FE25" i="58" s="1"/>
  <c r="FD21" i="58"/>
  <c r="FD22" i="58" s="1"/>
  <c r="FC21" i="58"/>
  <c r="FC22" i="58" s="1"/>
  <c r="FB21" i="58"/>
  <c r="FB22" i="58" s="1"/>
  <c r="FA21" i="58"/>
  <c r="FA22" i="58" s="1"/>
  <c r="EZ21" i="58"/>
  <c r="EZ22" i="58" s="1"/>
  <c r="EY21" i="58"/>
  <c r="EY22" i="58" s="1"/>
  <c r="EX21" i="58"/>
  <c r="EX22" i="58" s="1"/>
  <c r="EW21" i="58"/>
  <c r="EW22" i="58" s="1"/>
  <c r="EV21" i="58"/>
  <c r="EV22" i="58" s="1"/>
  <c r="EU21" i="58"/>
  <c r="EU22" i="58" s="1"/>
  <c r="ET21" i="58"/>
  <c r="ET22" i="58" s="1"/>
  <c r="ES21" i="58"/>
  <c r="ES22" i="58" s="1"/>
  <c r="ER21" i="58"/>
  <c r="ER22" i="58" s="1"/>
  <c r="EQ21" i="58"/>
  <c r="EQ22" i="58" s="1"/>
  <c r="EP21" i="58"/>
  <c r="EP22" i="58" s="1"/>
  <c r="EO21" i="58"/>
  <c r="EO22" i="58" s="1"/>
  <c r="EN21" i="58"/>
  <c r="EN22" i="58" s="1"/>
  <c r="EM21" i="58"/>
  <c r="EM22" i="58" s="1"/>
  <c r="EL21" i="58"/>
  <c r="EL22" i="58" s="1"/>
  <c r="EK21" i="58"/>
  <c r="EK22" i="58" s="1"/>
  <c r="EJ21" i="58"/>
  <c r="EJ22" i="58" s="1"/>
  <c r="EI21" i="58"/>
  <c r="EI22" i="58" s="1"/>
  <c r="EH21" i="58"/>
  <c r="EH22" i="58" s="1"/>
  <c r="EG21" i="58"/>
  <c r="EG22" i="58" s="1"/>
  <c r="EF21" i="58"/>
  <c r="EF22" i="58" s="1"/>
  <c r="EE21" i="58"/>
  <c r="EE22" i="58" s="1"/>
  <c r="ED21" i="58"/>
  <c r="ED22" i="58" s="1"/>
  <c r="EC21" i="58"/>
  <c r="EC22" i="58" s="1"/>
  <c r="EB21" i="58"/>
  <c r="EB22" i="58" s="1"/>
  <c r="EA21" i="58"/>
  <c r="EA22" i="58" s="1"/>
  <c r="DZ21" i="58"/>
  <c r="DZ22" i="58" s="1"/>
  <c r="DY21" i="58"/>
  <c r="DY22" i="58" s="1"/>
  <c r="DX21" i="58"/>
  <c r="DX22" i="58" s="1"/>
  <c r="DW21" i="58"/>
  <c r="DW22" i="58" s="1"/>
  <c r="DV21" i="58"/>
  <c r="DV22" i="58" s="1"/>
  <c r="DU21" i="58"/>
  <c r="DU22" i="58" s="1"/>
  <c r="DT21" i="58"/>
  <c r="DT22" i="58" s="1"/>
  <c r="DS21" i="58"/>
  <c r="DS22" i="58" s="1"/>
  <c r="DR21" i="58"/>
  <c r="DR22" i="58" s="1"/>
  <c r="DQ21" i="58"/>
  <c r="DP21" i="58"/>
  <c r="DP22" i="58" s="1"/>
  <c r="DO21" i="58"/>
  <c r="DO22" i="58" s="1"/>
  <c r="DJ21" i="58"/>
  <c r="DJ22" i="58" s="1"/>
  <c r="DI21" i="58"/>
  <c r="DH21" i="58"/>
  <c r="DH22" i="58" s="1"/>
  <c r="DG21" i="58"/>
  <c r="DG22" i="58" s="1"/>
  <c r="DF21" i="58"/>
  <c r="DF22" i="58" s="1"/>
  <c r="DE21" i="58"/>
  <c r="DE22" i="58" s="1"/>
  <c r="DD21" i="58"/>
  <c r="DD22" i="58" s="1"/>
  <c r="DC21" i="58"/>
  <c r="DC22" i="58" s="1"/>
  <c r="DB21" i="58"/>
  <c r="DB22" i="58" s="1"/>
  <c r="DA21" i="58"/>
  <c r="DA22" i="58" s="1"/>
  <c r="CZ21" i="58"/>
  <c r="CZ22" i="58" s="1"/>
  <c r="CY21" i="58"/>
  <c r="CY22" i="58" s="1"/>
  <c r="CX21" i="58"/>
  <c r="CW21" i="58"/>
  <c r="CW22" i="58" s="1"/>
  <c r="CU21" i="58"/>
  <c r="CU22" i="58" s="1"/>
  <c r="CT21" i="58"/>
  <c r="CT22" i="58" s="1"/>
  <c r="CS21" i="58"/>
  <c r="CS22" i="58" s="1"/>
  <c r="CR21" i="58"/>
  <c r="CR22" i="58" s="1"/>
  <c r="CQ21" i="58"/>
  <c r="CQ22" i="58" s="1"/>
  <c r="CP21" i="58"/>
  <c r="CP22" i="58" s="1"/>
  <c r="CO21" i="58"/>
  <c r="CO22" i="58" s="1"/>
  <c r="CN21" i="58"/>
  <c r="CN22" i="58" s="1"/>
  <c r="CM21" i="58"/>
  <c r="CM22" i="58" s="1"/>
  <c r="CL21" i="58"/>
  <c r="CL22" i="58" s="1"/>
  <c r="CK21" i="58"/>
  <c r="CK22" i="58" s="1"/>
  <c r="CJ21" i="58"/>
  <c r="CJ22" i="58" s="1"/>
  <c r="CI21" i="58"/>
  <c r="CI22" i="58" s="1"/>
  <c r="CH21" i="58"/>
  <c r="CH22" i="58" s="1"/>
  <c r="CG21" i="58"/>
  <c r="CG22" i="58" s="1"/>
  <c r="CF21" i="58"/>
  <c r="CF22" i="58" s="1"/>
  <c r="CE21" i="58"/>
  <c r="CE22" i="58" s="1"/>
  <c r="CD21" i="58"/>
  <c r="CD22" i="58" s="1"/>
  <c r="CC21" i="58"/>
  <c r="CC22" i="58" s="1"/>
  <c r="CB21" i="58"/>
  <c r="CB22" i="58" s="1"/>
  <c r="CA21" i="58"/>
  <c r="CA22" i="58" s="1"/>
  <c r="BZ21" i="58"/>
  <c r="BZ22" i="58" s="1"/>
  <c r="BY21" i="58"/>
  <c r="BX21" i="58"/>
  <c r="BX22" i="58" s="1"/>
  <c r="BW21" i="58"/>
  <c r="BW22" i="58" s="1"/>
  <c r="BV21" i="58"/>
  <c r="BV22" i="58" s="1"/>
  <c r="BU21" i="58"/>
  <c r="BU22" i="58" s="1"/>
  <c r="BT21" i="58"/>
  <c r="BT22" i="58" s="1"/>
  <c r="BS21" i="58"/>
  <c r="BS22" i="58" s="1"/>
  <c r="BR21" i="58"/>
  <c r="BR22" i="58" s="1"/>
  <c r="BQ21" i="58"/>
  <c r="BQ22" i="58" s="1"/>
  <c r="BP21" i="58"/>
  <c r="BP22" i="58" s="1"/>
  <c r="BO21" i="58"/>
  <c r="BO22" i="58" s="1"/>
  <c r="BN21" i="58"/>
  <c r="BN22" i="58" s="1"/>
  <c r="BM21" i="58"/>
  <c r="BM22" i="58" s="1"/>
  <c r="BL21" i="58"/>
  <c r="BL22" i="58" s="1"/>
  <c r="BK21" i="58"/>
  <c r="BK22" i="58" s="1"/>
  <c r="BJ21" i="58"/>
  <c r="BJ22" i="58" s="1"/>
  <c r="BI21" i="58"/>
  <c r="BI22" i="58" s="1"/>
  <c r="BH21" i="58"/>
  <c r="BH22" i="58" s="1"/>
  <c r="BG21" i="58"/>
  <c r="BG22" i="58" s="1"/>
  <c r="BF21" i="58"/>
  <c r="BF22" i="58" s="1"/>
  <c r="BE21" i="58"/>
  <c r="BE22" i="58" s="1"/>
  <c r="BD21" i="58"/>
  <c r="BD22" i="58" s="1"/>
  <c r="BC21" i="58"/>
  <c r="BC22" i="58" s="1"/>
  <c r="BB21" i="58"/>
  <c r="BB22" i="58" s="1"/>
  <c r="BA21" i="58"/>
  <c r="BA22" i="58" s="1"/>
  <c r="AZ21" i="58"/>
  <c r="AZ22" i="58" s="1"/>
  <c r="AY21" i="58"/>
  <c r="AY22" i="58" s="1"/>
  <c r="AX21" i="58"/>
  <c r="AX22" i="58" s="1"/>
  <c r="AW21" i="58"/>
  <c r="AW22" i="58" s="1"/>
  <c r="AV21" i="58"/>
  <c r="AV22" i="58" s="1"/>
  <c r="AU21" i="58"/>
  <c r="AU22" i="58" s="1"/>
  <c r="AT21" i="58"/>
  <c r="AT22" i="58" s="1"/>
  <c r="AS21" i="58"/>
  <c r="AS22" i="58" s="1"/>
  <c r="AR21" i="58"/>
  <c r="AR22" i="58" s="1"/>
  <c r="AQ21" i="58"/>
  <c r="AQ22" i="58" s="1"/>
  <c r="AP21" i="58"/>
  <c r="AP22" i="58" s="1"/>
  <c r="AO21" i="58"/>
  <c r="AO22" i="58" s="1"/>
  <c r="AN21" i="58"/>
  <c r="AN22" i="58" s="1"/>
  <c r="AM21" i="58"/>
  <c r="AM22" i="58" s="1"/>
  <c r="AL21" i="58"/>
  <c r="AK21" i="58"/>
  <c r="AJ21" i="58"/>
  <c r="AI21" i="58"/>
  <c r="AH21" i="58"/>
  <c r="AH22" i="58" s="1"/>
  <c r="AG21" i="58"/>
  <c r="AG22" i="58" s="1"/>
  <c r="AF21" i="58"/>
  <c r="AF22" i="58" s="1"/>
  <c r="AE21" i="58"/>
  <c r="AE22" i="58" s="1"/>
  <c r="AD21" i="58"/>
  <c r="AC21" i="58"/>
  <c r="AC22" i="58" s="1"/>
  <c r="AB21" i="58"/>
  <c r="AB22" i="58" s="1"/>
  <c r="AA21" i="58"/>
  <c r="AA22" i="58" s="1"/>
  <c r="Z21" i="58"/>
  <c r="Z22" i="58" s="1"/>
  <c r="Y21" i="58"/>
  <c r="Y22" i="58" s="1"/>
  <c r="X21" i="58"/>
  <c r="X22" i="58" s="1"/>
  <c r="W21" i="58"/>
  <c r="W22" i="58" s="1"/>
  <c r="V21" i="58"/>
  <c r="V22" i="58" s="1"/>
  <c r="U21" i="58"/>
  <c r="T21" i="58"/>
  <c r="T22" i="58" s="1"/>
  <c r="S21" i="58"/>
  <c r="S22" i="58" s="1"/>
  <c r="R21" i="58"/>
  <c r="R22" i="58" s="1"/>
  <c r="Q21" i="58"/>
  <c r="Q22" i="58" s="1"/>
  <c r="P21" i="58"/>
  <c r="P22" i="58" s="1"/>
  <c r="O21" i="58"/>
  <c r="O22" i="58" s="1"/>
  <c r="N21" i="58"/>
  <c r="N22" i="58" s="1"/>
  <c r="M21" i="58"/>
  <c r="M22" i="58" s="1"/>
  <c r="L21" i="58"/>
  <c r="L22" i="58" s="1"/>
  <c r="K21" i="58"/>
  <c r="K22" i="58" s="1"/>
  <c r="J21" i="58"/>
  <c r="J22" i="58" s="1"/>
  <c r="I21" i="58"/>
  <c r="I22" i="58" s="1"/>
  <c r="H21" i="58"/>
  <c r="H22" i="58" s="1"/>
  <c r="G21" i="58"/>
  <c r="G22" i="58" s="1"/>
  <c r="F21" i="58"/>
  <c r="F22" i="58" s="1"/>
  <c r="E21" i="58"/>
  <c r="E22" i="58" s="1"/>
  <c r="D21" i="58"/>
  <c r="D22" i="58" s="1"/>
  <c r="FU14" i="58"/>
  <c r="FU20" i="58" s="1"/>
  <c r="FT14" i="58"/>
  <c r="FT20" i="58" s="1"/>
  <c r="FS14" i="58"/>
  <c r="FS20" i="58" s="1"/>
  <c r="FR14" i="58"/>
  <c r="FR20" i="58" s="1"/>
  <c r="FQ12" i="58"/>
  <c r="CV11" i="58"/>
  <c r="CV21" i="58" s="1"/>
  <c r="CV22" i="58" s="1"/>
  <c r="FU7" i="58"/>
  <c r="FT7" i="58"/>
  <c r="FS7" i="58"/>
  <c r="FR7" i="58"/>
  <c r="FQ7" i="58"/>
  <c r="FP7" i="58"/>
  <c r="FO7" i="58"/>
  <c r="FN7" i="58"/>
  <c r="FM7" i="58"/>
  <c r="FL7" i="58"/>
  <c r="FK7" i="58"/>
  <c r="DR7" i="58"/>
  <c r="DQ7" i="58"/>
  <c r="DP7" i="58"/>
  <c r="DO7" i="58"/>
  <c r="DJ7" i="58"/>
  <c r="DI7" i="58"/>
  <c r="DH7" i="58"/>
  <c r="DG7" i="58"/>
  <c r="DF7" i="58"/>
  <c r="DE7" i="58"/>
  <c r="DD7" i="58"/>
  <c r="DC7" i="58"/>
  <c r="DB7" i="58"/>
  <c r="DA7" i="58"/>
  <c r="CZ7" i="58"/>
  <c r="CY7" i="58"/>
  <c r="CX7" i="58"/>
  <c r="CW7" i="58"/>
  <c r="CV7" i="58"/>
  <c r="CU7" i="58"/>
  <c r="CT7" i="58"/>
  <c r="CS7" i="58"/>
  <c r="CR7" i="58"/>
  <c r="CQ7" i="58"/>
  <c r="CP7" i="58"/>
  <c r="CO7" i="58"/>
  <c r="CN7" i="58"/>
  <c r="CM7" i="58"/>
  <c r="CL7" i="58"/>
  <c r="CK7" i="58"/>
  <c r="CJ7" i="58"/>
  <c r="CI7" i="58"/>
  <c r="CH7" i="58"/>
  <c r="CG7" i="58"/>
  <c r="CF7" i="58"/>
  <c r="CE7" i="58"/>
  <c r="CD7" i="58"/>
  <c r="CC7" i="58"/>
  <c r="CB7" i="58"/>
  <c r="CA7" i="58"/>
  <c r="BZ7" i="58"/>
  <c r="BY7" i="58"/>
  <c r="BX7" i="58"/>
  <c r="BW7" i="58"/>
  <c r="BV7" i="58"/>
  <c r="BU7" i="58"/>
  <c r="BT7" i="58"/>
  <c r="BS7" i="58"/>
  <c r="BR7" i="58"/>
  <c r="BQ7" i="58"/>
  <c r="BP7" i="58"/>
  <c r="BO7" i="58"/>
  <c r="BN7" i="58"/>
  <c r="BM7" i="58"/>
  <c r="BL7" i="58"/>
  <c r="BK7" i="58"/>
  <c r="BJ7" i="58"/>
  <c r="BI7" i="58"/>
  <c r="BH7" i="58"/>
  <c r="BG7" i="58"/>
  <c r="BF7" i="58"/>
  <c r="BE7" i="58"/>
  <c r="BD7" i="58"/>
  <c r="BC7" i="58"/>
  <c r="BB7" i="58"/>
  <c r="BA7" i="58"/>
  <c r="AZ7" i="58"/>
  <c r="AY7" i="58"/>
  <c r="AX7" i="58"/>
  <c r="AW7" i="58"/>
  <c r="AV7" i="58"/>
  <c r="AU7" i="58"/>
  <c r="AT7" i="58"/>
  <c r="AS7" i="58"/>
  <c r="AR7" i="58"/>
  <c r="AQ7" i="58"/>
  <c r="AP7" i="58"/>
  <c r="AO7" i="58"/>
  <c r="AN7" i="58"/>
  <c r="AM7" i="58"/>
  <c r="AL7" i="58"/>
  <c r="AK7" i="58"/>
  <c r="AJ7" i="58"/>
  <c r="AI7" i="58"/>
  <c r="AH7" i="58"/>
  <c r="AG7" i="58"/>
  <c r="AF7" i="58"/>
  <c r="AE7" i="58"/>
  <c r="AD7" i="58"/>
  <c r="AC7" i="58"/>
  <c r="AB7" i="58"/>
  <c r="AA7" i="58"/>
  <c r="Z7" i="58"/>
  <c r="Y7" i="58"/>
  <c r="X7" i="58"/>
  <c r="W7" i="58"/>
  <c r="V7" i="58"/>
  <c r="U7" i="58"/>
  <c r="T7" i="58"/>
  <c r="S7" i="58"/>
  <c r="R7" i="58"/>
  <c r="Q7" i="58"/>
  <c r="P7" i="58"/>
  <c r="O7" i="58"/>
  <c r="N7" i="58"/>
  <c r="M7" i="58"/>
  <c r="L7" i="58"/>
  <c r="K7" i="58"/>
  <c r="J7" i="58"/>
  <c r="I7" i="58"/>
  <c r="H7" i="58"/>
  <c r="G7" i="58"/>
  <c r="F7" i="58"/>
  <c r="E7" i="58"/>
  <c r="D7" i="58"/>
  <c r="D6" i="58"/>
  <c r="E6" i="58" s="1"/>
  <c r="F6" i="58" s="1"/>
  <c r="G6" i="58" s="1"/>
  <c r="H6" i="58" s="1"/>
  <c r="I6" i="58" s="1"/>
  <c r="J6" i="58" s="1"/>
  <c r="K6" i="58" s="1"/>
  <c r="D5" i="58"/>
  <c r="E5" i="58" s="1"/>
  <c r="F5" i="58" s="1"/>
  <c r="G5" i="58" s="1"/>
  <c r="H5" i="58" s="1"/>
  <c r="I5" i="58" s="1"/>
  <c r="J5" i="58" s="1"/>
  <c r="K5" i="58" s="1"/>
  <c r="G2314" i="137"/>
  <c r="G2313" i="137"/>
  <c r="G2312" i="137"/>
  <c r="G2311" i="137"/>
  <c r="G2310" i="137"/>
  <c r="G2309" i="137"/>
  <c r="G2308" i="137"/>
  <c r="G2307" i="137"/>
  <c r="G2306" i="137"/>
  <c r="G2305" i="137"/>
  <c r="G2304" i="137"/>
  <c r="G2303" i="137"/>
  <c r="G2302" i="137"/>
  <c r="G2301" i="137"/>
  <c r="G2300" i="137"/>
  <c r="G2299" i="137"/>
  <c r="G2298" i="137"/>
  <c r="G2297" i="137"/>
  <c r="G2296" i="137"/>
  <c r="G2295" i="137"/>
  <c r="G2294" i="137"/>
  <c r="G2293" i="137"/>
  <c r="G2292" i="137"/>
  <c r="G2291" i="137"/>
  <c r="G2290" i="137"/>
  <c r="G2289" i="137"/>
  <c r="G2288" i="137"/>
  <c r="G2287" i="137"/>
  <c r="G2286" i="137"/>
  <c r="G2285" i="137"/>
  <c r="G2284" i="137"/>
  <c r="G2283" i="137"/>
  <c r="G2282" i="137"/>
  <c r="G2281" i="137"/>
  <c r="G2280" i="137"/>
  <c r="G2279" i="137"/>
  <c r="G2278" i="137"/>
  <c r="G2277" i="137"/>
  <c r="G2276" i="137"/>
  <c r="G2275" i="137"/>
  <c r="G2274" i="137"/>
  <c r="G2273" i="137"/>
  <c r="G2272" i="137"/>
  <c r="G2271" i="137"/>
  <c r="G2270" i="137"/>
  <c r="G2269" i="137"/>
  <c r="G2268" i="137"/>
  <c r="G2267" i="137"/>
  <c r="G2266" i="137"/>
  <c r="G2265" i="137"/>
  <c r="G2264" i="137"/>
  <c r="G2263" i="137"/>
  <c r="G2262" i="137"/>
  <c r="G2261" i="137"/>
  <c r="G2260" i="137"/>
  <c r="G2259" i="137"/>
  <c r="G2258" i="137"/>
  <c r="G2257" i="137"/>
  <c r="G2256" i="137"/>
  <c r="G2255" i="137"/>
  <c r="G2254" i="137"/>
  <c r="G2253" i="137"/>
  <c r="G2252" i="137"/>
  <c r="G2251" i="137"/>
  <c r="G2250" i="137"/>
  <c r="G2249" i="137"/>
  <c r="G2248" i="137"/>
  <c r="G2247" i="137"/>
  <c r="G2246" i="137"/>
  <c r="G2245" i="137"/>
  <c r="G2244" i="137"/>
  <c r="G2243" i="137"/>
  <c r="G2242" i="137"/>
  <c r="G2241" i="137"/>
  <c r="G2240" i="137"/>
  <c r="G2239" i="137"/>
  <c r="G2238" i="137"/>
  <c r="G2237" i="137"/>
  <c r="G2236" i="137"/>
  <c r="G2235" i="137"/>
  <c r="G2234" i="137"/>
  <c r="G2233" i="137"/>
  <c r="G2232" i="137"/>
  <c r="G2231" i="137"/>
  <c r="G2230" i="137"/>
  <c r="G2229" i="137"/>
  <c r="G2228" i="137"/>
  <c r="G2227" i="137"/>
  <c r="G2226" i="137"/>
  <c r="G2225" i="137"/>
  <c r="G2224" i="137"/>
  <c r="G2223" i="137"/>
  <c r="G2222" i="137"/>
  <c r="G2221" i="137"/>
  <c r="G2220" i="137"/>
  <c r="G2219" i="137"/>
  <c r="G2218" i="137"/>
  <c r="G2217" i="137"/>
  <c r="G2216" i="137"/>
  <c r="G2215" i="137"/>
  <c r="G2214" i="137"/>
  <c r="G2213" i="137"/>
  <c r="G2212" i="137"/>
  <c r="G2211" i="137"/>
  <c r="G2210" i="137"/>
  <c r="G2209" i="137"/>
  <c r="G2208" i="137"/>
  <c r="G2207" i="137"/>
  <c r="G2206" i="137"/>
  <c r="G2205" i="137"/>
  <c r="G2204" i="137"/>
  <c r="G2203" i="137"/>
  <c r="G2202" i="137"/>
  <c r="G2201" i="137"/>
  <c r="G2200" i="137"/>
  <c r="G2199" i="137"/>
  <c r="G2198" i="137"/>
  <c r="G2197" i="137"/>
  <c r="G2196" i="137"/>
  <c r="G2195" i="137"/>
  <c r="G2194" i="137"/>
  <c r="G2193" i="137"/>
  <c r="G2192" i="137"/>
  <c r="G2191" i="137"/>
  <c r="G2190" i="137"/>
  <c r="G2189" i="137"/>
  <c r="G2188" i="137"/>
  <c r="G2187" i="137"/>
  <c r="G2186" i="137"/>
  <c r="G2185" i="137"/>
  <c r="G2184" i="137"/>
  <c r="G2183" i="137"/>
  <c r="G2182" i="137"/>
  <c r="G2181" i="137"/>
  <c r="G2180" i="137"/>
  <c r="G2179" i="137"/>
  <c r="G2178" i="137"/>
  <c r="G2177" i="137"/>
  <c r="G2176" i="137"/>
  <c r="G2175" i="137"/>
  <c r="G2174" i="137"/>
  <c r="G2173" i="137"/>
  <c r="G2172" i="137"/>
  <c r="G2171" i="137"/>
  <c r="G2170" i="137"/>
  <c r="G2169" i="137"/>
  <c r="G2168" i="137"/>
  <c r="G2167" i="137"/>
  <c r="G2166" i="137"/>
  <c r="G2165" i="137"/>
  <c r="G2164" i="137"/>
  <c r="G2163" i="137"/>
  <c r="G2162" i="137"/>
  <c r="G2161" i="137"/>
  <c r="G2160" i="137"/>
  <c r="G2159" i="137"/>
  <c r="G2158" i="137"/>
  <c r="G2157" i="137"/>
  <c r="G2156" i="137"/>
  <c r="G2155" i="137"/>
  <c r="G2154" i="137"/>
  <c r="G2153" i="137"/>
  <c r="G2152" i="137"/>
  <c r="G2151" i="137"/>
  <c r="G2150" i="137"/>
  <c r="G2149" i="137"/>
  <c r="G2148" i="137"/>
  <c r="G2147" i="137"/>
  <c r="G2146" i="137"/>
  <c r="G2145" i="137"/>
  <c r="G2144" i="137"/>
  <c r="G2143" i="137"/>
  <c r="G2142" i="137"/>
  <c r="G2141" i="137"/>
  <c r="G2140" i="137"/>
  <c r="G2139" i="137"/>
  <c r="G2138" i="137"/>
  <c r="G2137" i="137"/>
  <c r="G2136" i="137"/>
  <c r="G2135" i="137"/>
  <c r="G2134" i="137"/>
  <c r="G2133" i="137"/>
  <c r="G2132" i="137"/>
  <c r="G2131" i="137"/>
  <c r="G2130" i="137"/>
  <c r="G2129" i="137"/>
  <c r="G2128" i="137"/>
  <c r="G2127" i="137"/>
  <c r="G2126" i="137"/>
  <c r="G2125" i="137"/>
  <c r="G2124" i="137"/>
  <c r="G2123" i="137"/>
  <c r="G2122" i="137"/>
  <c r="G2121" i="137"/>
  <c r="G2120" i="137"/>
  <c r="G2119" i="137"/>
  <c r="G2118" i="137"/>
  <c r="G2117" i="137"/>
  <c r="G2116" i="137"/>
  <c r="G2115" i="137"/>
  <c r="G2114" i="137"/>
  <c r="G2113" i="137"/>
  <c r="G2112" i="137"/>
  <c r="G2111" i="137"/>
  <c r="G2110" i="137"/>
  <c r="G2109" i="137"/>
  <c r="G2108" i="137"/>
  <c r="G2107" i="137"/>
  <c r="G2106" i="137"/>
  <c r="G2105" i="137"/>
  <c r="G2104" i="137"/>
  <c r="G2103" i="137"/>
  <c r="G2102" i="137"/>
  <c r="G2101" i="137"/>
  <c r="G2100" i="137"/>
  <c r="G2099" i="137"/>
  <c r="G2098" i="137"/>
  <c r="G2097" i="137"/>
  <c r="G2096" i="137"/>
  <c r="G2095" i="137"/>
  <c r="G2094" i="137"/>
  <c r="G2093" i="137"/>
  <c r="G2092" i="137"/>
  <c r="G2091" i="137"/>
  <c r="G2090" i="137"/>
  <c r="G2089" i="137"/>
  <c r="G2088" i="137"/>
  <c r="G2087" i="137"/>
  <c r="G2086" i="137"/>
  <c r="G2085" i="137"/>
  <c r="G2084" i="137"/>
  <c r="G2083" i="137"/>
  <c r="G2082" i="137"/>
  <c r="G2081" i="137"/>
  <c r="G2080" i="137"/>
  <c r="G2079" i="137"/>
  <c r="G2078" i="137"/>
  <c r="G2077" i="137"/>
  <c r="G2076" i="137"/>
  <c r="G2075" i="137"/>
  <c r="G2074" i="137"/>
  <c r="G2073" i="137"/>
  <c r="G2072" i="137"/>
  <c r="G2071" i="137"/>
  <c r="G2070" i="137"/>
  <c r="G2069" i="137"/>
  <c r="G2068" i="137"/>
  <c r="G2067" i="137"/>
  <c r="G2066" i="137"/>
  <c r="G2065" i="137"/>
  <c r="G2064" i="137"/>
  <c r="G2063" i="137"/>
  <c r="G2062" i="137"/>
  <c r="G2061" i="137"/>
  <c r="G2060" i="137"/>
  <c r="G2059" i="137"/>
  <c r="G2058" i="137"/>
  <c r="G2057" i="137"/>
  <c r="G2056" i="137"/>
  <c r="G2055" i="137"/>
  <c r="G2054" i="137"/>
  <c r="G2053" i="137"/>
  <c r="G2052" i="137"/>
  <c r="G2051" i="137"/>
  <c r="G2050" i="137"/>
  <c r="G2049" i="137"/>
  <c r="G2048" i="137"/>
  <c r="G2047" i="137"/>
  <c r="G2046" i="137"/>
  <c r="G2045" i="137"/>
  <c r="G2044" i="137"/>
  <c r="G2043" i="137"/>
  <c r="G2042" i="137"/>
  <c r="G2041" i="137"/>
  <c r="G2040" i="137"/>
  <c r="G2039" i="137"/>
  <c r="G2038" i="137"/>
  <c r="G2037" i="137"/>
  <c r="G2036" i="137"/>
  <c r="G2035" i="137"/>
  <c r="G2034" i="137"/>
  <c r="G2033" i="137"/>
  <c r="G2032" i="137"/>
  <c r="G2031" i="137"/>
  <c r="G2030" i="137"/>
  <c r="G2029" i="137"/>
  <c r="G2028" i="137"/>
  <c r="G2027" i="137"/>
  <c r="G2026" i="137"/>
  <c r="G2025" i="137"/>
  <c r="G2024" i="137"/>
  <c r="G2023" i="137"/>
  <c r="G2022" i="137"/>
  <c r="G2021" i="137"/>
  <c r="G2020" i="137"/>
  <c r="G2019" i="137"/>
  <c r="G2018" i="137"/>
  <c r="G2017" i="137"/>
  <c r="G2016" i="137"/>
  <c r="G2015" i="137"/>
  <c r="G2014" i="137"/>
  <c r="G2013" i="137"/>
  <c r="G2012" i="137"/>
  <c r="G2011" i="137"/>
  <c r="G2010" i="137"/>
  <c r="G2009" i="137"/>
  <c r="G2008" i="137"/>
  <c r="G2007" i="137"/>
  <c r="G2006" i="137"/>
  <c r="G2005" i="137"/>
  <c r="G2004" i="137"/>
  <c r="G2003" i="137"/>
  <c r="G2002" i="137"/>
  <c r="G2001" i="137"/>
  <c r="G2000" i="137"/>
  <c r="G1999" i="137"/>
  <c r="G1998" i="137"/>
  <c r="G1997" i="137"/>
  <c r="G1996" i="137"/>
  <c r="G1995" i="137"/>
  <c r="G1994" i="137"/>
  <c r="G1993" i="137"/>
  <c r="G1992" i="137"/>
  <c r="G1991" i="137"/>
  <c r="G1990" i="137"/>
  <c r="G1989" i="137"/>
  <c r="G1988" i="137"/>
  <c r="G1987" i="137"/>
  <c r="G1986" i="137"/>
  <c r="G1985" i="137"/>
  <c r="G1984" i="137"/>
  <c r="G1983" i="137"/>
  <c r="G1982" i="137"/>
  <c r="G1981" i="137"/>
  <c r="G1980" i="137"/>
  <c r="G1979" i="137"/>
  <c r="G1978" i="137"/>
  <c r="G1977" i="137"/>
  <c r="G1976" i="137"/>
  <c r="G1975" i="137"/>
  <c r="G1974" i="137"/>
  <c r="G1973" i="137"/>
  <c r="G1972" i="137"/>
  <c r="G1971" i="137"/>
  <c r="G1970" i="137"/>
  <c r="G1969" i="137"/>
  <c r="G1968" i="137"/>
  <c r="G1967" i="137"/>
  <c r="G1966" i="137"/>
  <c r="G1965" i="137"/>
  <c r="G1964" i="137"/>
  <c r="G1963" i="137"/>
  <c r="G1962" i="137"/>
  <c r="G1961" i="137"/>
  <c r="G1960" i="137"/>
  <c r="G1959" i="137"/>
  <c r="G1958" i="137"/>
  <c r="G1957" i="137"/>
  <c r="G1956" i="137"/>
  <c r="G1955" i="137"/>
  <c r="G1954" i="137"/>
  <c r="G1953" i="137"/>
  <c r="G1952" i="137"/>
  <c r="G1951" i="137"/>
  <c r="G1950" i="137"/>
  <c r="G1949" i="137"/>
  <c r="G1948" i="137"/>
  <c r="G1947" i="137"/>
  <c r="G1946" i="137"/>
  <c r="G1945" i="137"/>
  <c r="G1944" i="137"/>
  <c r="G1943" i="137"/>
  <c r="G1942" i="137"/>
  <c r="G1941" i="137"/>
  <c r="G1940" i="137"/>
  <c r="G1939" i="137"/>
  <c r="G1938" i="137"/>
  <c r="G1937" i="137"/>
  <c r="G1936" i="137"/>
  <c r="G1935" i="137"/>
  <c r="G1934" i="137"/>
  <c r="G1933" i="137"/>
  <c r="G1932" i="137"/>
  <c r="G1931" i="137"/>
  <c r="G1930" i="137"/>
  <c r="G1929" i="137"/>
  <c r="G1928" i="137"/>
  <c r="G1927" i="137"/>
  <c r="G1926" i="137"/>
  <c r="G1925" i="137"/>
  <c r="G1924" i="137"/>
  <c r="G1923" i="137"/>
  <c r="G1922" i="137"/>
  <c r="G1921" i="137"/>
  <c r="G1920" i="137"/>
  <c r="G1919" i="137"/>
  <c r="G1918" i="137"/>
  <c r="G1917" i="137"/>
  <c r="G1916" i="137"/>
  <c r="G1915" i="137"/>
  <c r="G1914" i="137"/>
  <c r="G1913" i="137"/>
  <c r="G1912" i="137"/>
  <c r="G1911" i="137"/>
  <c r="G1910" i="137"/>
  <c r="G1909" i="137"/>
  <c r="G1908" i="137"/>
  <c r="G1907" i="137"/>
  <c r="G1906" i="137"/>
  <c r="G1905" i="137"/>
  <c r="G1904" i="137"/>
  <c r="G1903" i="137"/>
  <c r="G1902" i="137"/>
  <c r="G1901" i="137"/>
  <c r="G1900" i="137"/>
  <c r="G1899" i="137"/>
  <c r="G1898" i="137"/>
  <c r="G1897" i="137"/>
  <c r="G1896" i="137"/>
  <c r="G1895" i="137"/>
  <c r="G1894" i="137"/>
  <c r="G1893" i="137"/>
  <c r="G1892" i="137"/>
  <c r="G1891" i="137"/>
  <c r="G1890" i="137"/>
  <c r="G1889" i="137"/>
  <c r="G1888" i="137"/>
  <c r="G1887" i="137"/>
  <c r="G1886" i="137"/>
  <c r="G1885" i="137"/>
  <c r="G1884" i="137"/>
  <c r="G1883" i="137"/>
  <c r="G1882" i="137"/>
  <c r="G1881" i="137"/>
  <c r="G1880" i="137"/>
  <c r="G1879" i="137"/>
  <c r="G1878" i="137"/>
  <c r="G1877" i="137"/>
  <c r="G1876" i="137"/>
  <c r="G1875" i="137"/>
  <c r="G1874" i="137"/>
  <c r="G1873" i="137"/>
  <c r="G1872" i="137"/>
  <c r="G1871" i="137"/>
  <c r="G1870" i="137"/>
  <c r="G1869" i="137"/>
  <c r="G1868" i="137"/>
  <c r="G1867" i="137"/>
  <c r="G1866" i="137"/>
  <c r="G1865" i="137"/>
  <c r="G1864" i="137"/>
  <c r="G1863" i="137"/>
  <c r="G1862" i="137"/>
  <c r="G1861" i="137"/>
  <c r="G1860" i="137"/>
  <c r="G1859" i="137"/>
  <c r="G1858" i="137"/>
  <c r="G1857" i="137"/>
  <c r="G1856" i="137"/>
  <c r="G1855" i="137"/>
  <c r="G1854" i="137"/>
  <c r="G1853" i="137"/>
  <c r="G1852" i="137"/>
  <c r="G1851" i="137"/>
  <c r="G1850" i="137"/>
  <c r="G1849" i="137"/>
  <c r="G1848" i="137"/>
  <c r="G1847" i="137"/>
  <c r="G1846" i="137"/>
  <c r="G1845" i="137"/>
  <c r="G1844" i="137"/>
  <c r="G1843" i="137"/>
  <c r="G1842" i="137"/>
  <c r="G1841" i="137"/>
  <c r="G1840" i="137"/>
  <c r="G1839" i="137"/>
  <c r="G1838" i="137"/>
  <c r="G1837" i="137"/>
  <c r="G1836" i="137"/>
  <c r="G1835" i="137"/>
  <c r="G1834" i="137"/>
  <c r="G1833" i="137"/>
  <c r="G1832" i="137"/>
  <c r="G1831" i="137"/>
  <c r="G1830" i="137"/>
  <c r="G1829" i="137"/>
  <c r="G1828" i="137"/>
  <c r="G1827" i="137"/>
  <c r="G1826" i="137"/>
  <c r="G1825" i="137"/>
  <c r="G1824" i="137"/>
  <c r="G1823" i="137"/>
  <c r="G1822" i="137"/>
  <c r="G1821" i="137"/>
  <c r="G1820" i="137"/>
  <c r="G1819" i="137"/>
  <c r="G1818" i="137"/>
  <c r="G1817" i="137"/>
  <c r="G1816" i="137"/>
  <c r="G1815" i="137"/>
  <c r="G1814" i="137"/>
  <c r="G1813" i="137"/>
  <c r="G1812" i="137"/>
  <c r="G1811" i="137"/>
  <c r="G1810" i="137"/>
  <c r="G1809" i="137"/>
  <c r="G1808" i="137"/>
  <c r="G1807" i="137"/>
  <c r="G1806" i="137"/>
  <c r="G1805" i="137"/>
  <c r="G1804" i="137"/>
  <c r="G1803" i="137"/>
  <c r="G1802" i="137"/>
  <c r="G1801" i="137"/>
  <c r="G1800" i="137"/>
  <c r="G1799" i="137"/>
  <c r="G1798" i="137"/>
  <c r="G1797" i="137"/>
  <c r="G1796" i="137"/>
  <c r="G1795" i="137"/>
  <c r="G1794" i="137"/>
  <c r="G1793" i="137"/>
  <c r="G1792" i="137"/>
  <c r="G1791" i="137"/>
  <c r="G1790" i="137"/>
  <c r="G1789" i="137"/>
  <c r="G1788" i="137"/>
  <c r="G1787" i="137"/>
  <c r="G1786" i="137"/>
  <c r="G1785" i="137"/>
  <c r="G1784" i="137"/>
  <c r="G1783" i="137"/>
  <c r="G1782" i="137"/>
  <c r="G1781" i="137"/>
  <c r="G1780" i="137"/>
  <c r="G1779" i="137"/>
  <c r="G1778" i="137"/>
  <c r="G1777" i="137"/>
  <c r="G1776" i="137"/>
  <c r="G1775" i="137"/>
  <c r="G1774" i="137"/>
  <c r="G1773" i="137"/>
  <c r="G1772" i="137"/>
  <c r="G1771" i="137"/>
  <c r="G1770" i="137"/>
  <c r="G1769" i="137"/>
  <c r="G1768" i="137"/>
  <c r="G1767" i="137"/>
  <c r="G1766" i="137"/>
  <c r="G1765" i="137"/>
  <c r="G1764" i="137"/>
  <c r="G1763" i="137"/>
  <c r="G1762" i="137"/>
  <c r="G1761" i="137"/>
  <c r="G1760" i="137"/>
  <c r="G1759" i="137"/>
  <c r="G1758" i="137"/>
  <c r="G1757" i="137"/>
  <c r="G1756" i="137"/>
  <c r="G1755" i="137"/>
  <c r="G1754" i="137"/>
  <c r="G1753" i="137"/>
  <c r="G1752" i="137"/>
  <c r="G1751" i="137"/>
  <c r="G1750" i="137"/>
  <c r="G1749" i="137"/>
  <c r="G1748" i="137"/>
  <c r="G1747" i="137"/>
  <c r="G1746" i="137"/>
  <c r="G1745" i="137"/>
  <c r="G1744" i="137"/>
  <c r="G1743" i="137"/>
  <c r="G1742" i="137"/>
  <c r="G1741" i="137"/>
  <c r="G1740" i="137"/>
  <c r="G1739" i="137"/>
  <c r="G1738" i="137"/>
  <c r="G1737" i="137"/>
  <c r="G1736" i="137"/>
  <c r="G1735" i="137"/>
  <c r="G1734" i="137"/>
  <c r="G1733" i="137"/>
  <c r="G1732" i="137"/>
  <c r="G1731" i="137"/>
  <c r="G1730" i="137"/>
  <c r="G1729" i="137"/>
  <c r="G1728" i="137"/>
  <c r="G1727" i="137"/>
  <c r="G1726" i="137"/>
  <c r="G1725" i="137"/>
  <c r="G1724" i="137"/>
  <c r="G1723" i="137"/>
  <c r="G1722" i="137"/>
  <c r="G1721" i="137"/>
  <c r="G1720" i="137"/>
  <c r="G1719" i="137"/>
  <c r="G1718" i="137"/>
  <c r="G1717" i="137"/>
  <c r="G1716" i="137"/>
  <c r="G1715" i="137"/>
  <c r="G1714" i="137"/>
  <c r="G1713" i="137"/>
  <c r="G1712" i="137"/>
  <c r="G1711" i="137"/>
  <c r="G1710" i="137"/>
  <c r="G1709" i="137"/>
  <c r="G1708" i="137"/>
  <c r="G1707" i="137"/>
  <c r="G1706" i="137"/>
  <c r="G1705" i="137"/>
  <c r="G1704" i="137"/>
  <c r="G1703" i="137"/>
  <c r="G1702" i="137"/>
  <c r="G1701" i="137"/>
  <c r="G1700" i="137"/>
  <c r="G1699" i="137"/>
  <c r="G1698" i="137"/>
  <c r="G1697" i="137"/>
  <c r="G1696" i="137"/>
  <c r="G1695" i="137"/>
  <c r="G1694" i="137"/>
  <c r="G1693" i="137"/>
  <c r="G1692" i="137"/>
  <c r="G1691" i="137"/>
  <c r="G1690" i="137"/>
  <c r="G1689" i="137"/>
  <c r="G1688" i="137"/>
  <c r="G1687" i="137"/>
  <c r="G1686" i="137"/>
  <c r="G1685" i="137"/>
  <c r="G1684" i="137"/>
  <c r="G1683" i="137"/>
  <c r="G1682" i="137"/>
  <c r="G1681" i="137"/>
  <c r="G1680" i="137"/>
  <c r="G1679" i="137"/>
  <c r="G1678" i="137"/>
  <c r="G1677" i="137"/>
  <c r="G1676" i="137"/>
  <c r="G1675" i="137"/>
  <c r="G1674" i="137"/>
  <c r="G1673" i="137"/>
  <c r="G1672" i="137"/>
  <c r="G1671" i="137"/>
  <c r="G1670" i="137"/>
  <c r="G1669" i="137"/>
  <c r="G1668" i="137"/>
  <c r="G1667" i="137"/>
  <c r="G1666" i="137"/>
  <c r="G1665" i="137"/>
  <c r="G1664" i="137"/>
  <c r="G1663" i="137"/>
  <c r="G1662" i="137"/>
  <c r="G1661" i="137"/>
  <c r="G1660" i="137"/>
  <c r="G1659" i="137"/>
  <c r="G1658" i="137"/>
  <c r="G1657" i="137"/>
  <c r="G1656" i="137"/>
  <c r="G1655" i="137"/>
  <c r="G1654" i="137"/>
  <c r="G1653" i="137"/>
  <c r="G1652" i="137"/>
  <c r="G1651" i="137"/>
  <c r="G1650" i="137"/>
  <c r="G1649" i="137"/>
  <c r="G1648" i="137"/>
  <c r="G1647" i="137"/>
  <c r="G1646" i="137"/>
  <c r="G1645" i="137"/>
  <c r="G1644" i="137"/>
  <c r="G1643" i="137"/>
  <c r="G1642" i="137"/>
  <c r="G1641" i="137"/>
  <c r="G1640" i="137"/>
  <c r="G1639" i="137"/>
  <c r="G1638" i="137"/>
  <c r="G1637" i="137"/>
  <c r="G1636" i="137"/>
  <c r="G1635" i="137"/>
  <c r="G1634" i="137"/>
  <c r="G1633" i="137"/>
  <c r="G1632" i="137"/>
  <c r="G1631" i="137"/>
  <c r="G1630" i="137"/>
  <c r="G1629" i="137"/>
  <c r="G1628" i="137"/>
  <c r="G1627" i="137"/>
  <c r="G1626" i="137"/>
  <c r="G1625" i="137"/>
  <c r="G1624" i="137"/>
  <c r="G1623" i="137"/>
  <c r="G1622" i="137"/>
  <c r="G1621" i="137"/>
  <c r="G1620" i="137"/>
  <c r="G1619" i="137"/>
  <c r="G1618" i="137"/>
  <c r="G1617" i="137"/>
  <c r="G1616" i="137"/>
  <c r="G1615" i="137"/>
  <c r="G1614" i="137"/>
  <c r="G1613" i="137"/>
  <c r="G1612" i="137"/>
  <c r="G1611" i="137"/>
  <c r="G1610" i="137"/>
  <c r="G1609" i="137"/>
  <c r="G1608" i="137"/>
  <c r="G1607" i="137"/>
  <c r="G1606" i="137"/>
  <c r="G1605" i="137"/>
  <c r="G1604" i="137"/>
  <c r="G1603" i="137"/>
  <c r="G1602" i="137"/>
  <c r="G1601" i="137"/>
  <c r="G1600" i="137"/>
  <c r="G1599" i="137"/>
  <c r="G1598" i="137"/>
  <c r="G1597" i="137"/>
  <c r="G1596" i="137"/>
  <c r="G1595" i="137"/>
  <c r="G1594" i="137"/>
  <c r="G1593" i="137"/>
  <c r="G1592" i="137"/>
  <c r="G1591" i="137"/>
  <c r="G1590" i="137"/>
  <c r="G1589" i="137"/>
  <c r="G1588" i="137"/>
  <c r="G1587" i="137"/>
  <c r="G1586" i="137"/>
  <c r="G1585" i="137"/>
  <c r="G1584" i="137"/>
  <c r="G1583" i="137"/>
  <c r="G1582" i="137"/>
  <c r="G1581" i="137"/>
  <c r="G1580" i="137"/>
  <c r="G1579" i="137"/>
  <c r="G1578" i="137"/>
  <c r="G1577" i="137"/>
  <c r="G1576" i="137"/>
  <c r="G1575" i="137"/>
  <c r="G1574" i="137"/>
  <c r="G1573" i="137"/>
  <c r="G1572" i="137"/>
  <c r="G1571" i="137"/>
  <c r="G1570" i="137"/>
  <c r="G1569" i="137"/>
  <c r="G1568" i="137"/>
  <c r="G1567" i="137"/>
  <c r="G1566" i="137"/>
  <c r="G1565" i="137"/>
  <c r="G1564" i="137"/>
  <c r="G1563" i="137"/>
  <c r="G1562" i="137"/>
  <c r="G1561" i="137"/>
  <c r="G1560" i="137"/>
  <c r="G1559" i="137"/>
  <c r="G1558" i="137"/>
  <c r="G1557" i="137"/>
  <c r="G1556" i="137"/>
  <c r="G1555" i="137"/>
  <c r="G1554" i="137"/>
  <c r="G1553" i="137"/>
  <c r="G1552" i="137"/>
  <c r="G1551" i="137"/>
  <c r="G1550" i="137"/>
  <c r="G1549" i="137"/>
  <c r="G1548" i="137"/>
  <c r="G1547" i="137"/>
  <c r="G1546" i="137"/>
  <c r="G1545" i="137"/>
  <c r="G1544" i="137"/>
  <c r="G1543" i="137"/>
  <c r="G1542" i="137"/>
  <c r="G1541" i="137"/>
  <c r="G1540" i="137"/>
  <c r="G1539" i="137"/>
  <c r="G1538" i="137"/>
  <c r="G1537" i="137"/>
  <c r="G1536" i="137"/>
  <c r="G1535" i="137"/>
  <c r="G1534" i="137"/>
  <c r="G1533" i="137"/>
  <c r="G1532" i="137"/>
  <c r="G1531" i="137"/>
  <c r="G1530" i="137"/>
  <c r="G1529" i="137"/>
  <c r="G1528" i="137"/>
  <c r="G1527" i="137"/>
  <c r="G1526" i="137"/>
  <c r="G1525" i="137"/>
  <c r="G1524" i="137"/>
  <c r="G1523" i="137"/>
  <c r="G1522" i="137"/>
  <c r="G1521" i="137"/>
  <c r="G1520" i="137"/>
  <c r="G1519" i="137"/>
  <c r="G1518" i="137"/>
  <c r="G1517" i="137"/>
  <c r="G1516" i="137"/>
  <c r="G1515" i="137"/>
  <c r="G1514" i="137"/>
  <c r="G1513" i="137"/>
  <c r="G1512" i="137"/>
  <c r="G1511" i="137"/>
  <c r="G1510" i="137"/>
  <c r="G1509" i="137"/>
  <c r="G1508" i="137"/>
  <c r="G1507" i="137"/>
  <c r="G1506" i="137"/>
  <c r="G1505" i="137"/>
  <c r="G1504" i="137"/>
  <c r="G1503" i="137"/>
  <c r="G1502" i="137"/>
  <c r="G1501" i="137"/>
  <c r="G1500" i="137"/>
  <c r="G1499" i="137"/>
  <c r="G1498" i="137"/>
  <c r="G1497" i="137"/>
  <c r="G1496" i="137"/>
  <c r="G1495" i="137"/>
  <c r="G1494" i="137"/>
  <c r="G1493" i="137"/>
  <c r="G1492" i="137"/>
  <c r="G1491" i="137"/>
  <c r="G1490" i="137"/>
  <c r="G1489" i="137"/>
  <c r="G1488" i="137"/>
  <c r="G1487" i="137"/>
  <c r="G1486" i="137"/>
  <c r="G1485" i="137"/>
  <c r="G1484" i="137"/>
  <c r="G1483" i="137"/>
  <c r="G1482" i="137"/>
  <c r="G1481" i="137"/>
  <c r="G1480" i="137"/>
  <c r="G1479" i="137"/>
  <c r="G1478" i="137"/>
  <c r="G1477" i="137"/>
  <c r="G1476" i="137"/>
  <c r="G1475" i="137"/>
  <c r="G1474" i="137"/>
  <c r="G1473" i="137"/>
  <c r="G1472" i="137"/>
  <c r="G1471" i="137"/>
  <c r="G1470" i="137"/>
  <c r="G1469" i="137"/>
  <c r="G1468" i="137"/>
  <c r="G1467" i="137"/>
  <c r="G1466" i="137"/>
  <c r="G1465" i="137"/>
  <c r="G1464" i="137"/>
  <c r="G1463" i="137"/>
  <c r="G1462" i="137"/>
  <c r="G1461" i="137"/>
  <c r="G1460" i="137"/>
  <c r="G1459" i="137"/>
  <c r="G1458" i="137"/>
  <c r="G1457" i="137"/>
  <c r="G1456" i="137"/>
  <c r="G1455" i="137"/>
  <c r="G1454" i="137"/>
  <c r="G1453" i="137"/>
  <c r="G1452" i="137"/>
  <c r="G1451" i="137"/>
  <c r="G1450" i="137"/>
  <c r="G1449" i="137"/>
  <c r="G1448" i="137"/>
  <c r="G1447" i="137"/>
  <c r="G1446" i="137"/>
  <c r="G1445" i="137"/>
  <c r="G1444" i="137"/>
  <c r="G1443" i="137"/>
  <c r="G1442" i="137"/>
  <c r="G1441" i="137"/>
  <c r="G1440" i="137"/>
  <c r="G1439" i="137"/>
  <c r="G1438" i="137"/>
  <c r="G1437" i="137"/>
  <c r="G1436" i="137"/>
  <c r="G1435" i="137"/>
  <c r="G1434" i="137"/>
  <c r="G1433" i="137"/>
  <c r="G1432" i="137"/>
  <c r="G1431" i="137"/>
  <c r="G1430" i="137"/>
  <c r="G1429" i="137"/>
  <c r="G1428" i="137"/>
  <c r="G1427" i="137"/>
  <c r="G1426" i="137"/>
  <c r="G1425" i="137"/>
  <c r="G1424" i="137"/>
  <c r="G1423" i="137"/>
  <c r="G1422" i="137"/>
  <c r="G1421" i="137"/>
  <c r="G1420" i="137"/>
  <c r="G1419" i="137"/>
  <c r="G1418" i="137"/>
  <c r="G1417" i="137"/>
  <c r="G1416" i="137"/>
  <c r="G1415" i="137"/>
  <c r="G1414" i="137"/>
  <c r="G1413" i="137"/>
  <c r="G1412" i="137"/>
  <c r="G1411" i="137"/>
  <c r="G1410" i="137"/>
  <c r="G1409" i="137"/>
  <c r="G1408" i="137"/>
  <c r="G1407" i="137"/>
  <c r="G1406" i="137"/>
  <c r="G1405" i="137"/>
  <c r="G1404" i="137"/>
  <c r="G1403" i="137"/>
  <c r="G1402" i="137"/>
  <c r="G1401" i="137"/>
  <c r="G1400" i="137"/>
  <c r="G1399" i="137"/>
  <c r="G1398" i="137"/>
  <c r="G1397" i="137"/>
  <c r="G1396" i="137"/>
  <c r="G1395" i="137"/>
  <c r="G1394" i="137"/>
  <c r="G1393" i="137"/>
  <c r="G1392" i="137"/>
  <c r="G1391" i="137"/>
  <c r="G1390" i="137"/>
  <c r="G1389" i="137"/>
  <c r="G1388" i="137"/>
  <c r="G1387" i="137"/>
  <c r="G1386" i="137"/>
  <c r="G1385" i="137"/>
  <c r="G1384" i="137"/>
  <c r="G1383" i="137"/>
  <c r="G1382" i="137"/>
  <c r="G1381" i="137"/>
  <c r="G1380" i="137"/>
  <c r="G1379" i="137"/>
  <c r="G1378" i="137"/>
  <c r="G1377" i="137"/>
  <c r="G1376" i="137"/>
  <c r="G1375" i="137"/>
  <c r="G1374" i="137"/>
  <c r="G1373" i="137"/>
  <c r="G1372" i="137"/>
  <c r="G1371" i="137"/>
  <c r="G1370" i="137"/>
  <c r="G1369" i="137"/>
  <c r="G1368" i="137"/>
  <c r="G1367" i="137"/>
  <c r="G1366" i="137"/>
  <c r="G1365" i="137"/>
  <c r="G1364" i="137"/>
  <c r="G1363" i="137"/>
  <c r="G1362" i="137"/>
  <c r="G1361" i="137"/>
  <c r="G1360" i="137"/>
  <c r="G1359" i="137"/>
  <c r="G1358" i="137"/>
  <c r="G1357" i="137"/>
  <c r="G1356" i="137"/>
  <c r="G1355" i="137"/>
  <c r="G1354" i="137"/>
  <c r="G1353" i="137"/>
  <c r="G1352" i="137"/>
  <c r="G1351" i="137"/>
  <c r="G1350" i="137"/>
  <c r="G1349" i="137"/>
  <c r="G1348" i="137"/>
  <c r="G1347" i="137"/>
  <c r="G1346" i="137"/>
  <c r="G1345" i="137"/>
  <c r="G1344" i="137"/>
  <c r="G1343" i="137"/>
  <c r="G1342" i="137"/>
  <c r="G1341" i="137"/>
  <c r="G1340" i="137"/>
  <c r="G1339" i="137"/>
  <c r="G1338" i="137"/>
  <c r="G1337" i="137"/>
  <c r="G1336" i="137"/>
  <c r="G1335" i="137"/>
  <c r="G1334" i="137"/>
  <c r="G1333" i="137"/>
  <c r="G1332" i="137"/>
  <c r="G1331" i="137"/>
  <c r="G1330" i="137"/>
  <c r="G1329" i="137"/>
  <c r="G1328" i="137"/>
  <c r="G1327" i="137"/>
  <c r="G1326" i="137"/>
  <c r="G1325" i="137"/>
  <c r="G1324" i="137"/>
  <c r="G1323" i="137"/>
  <c r="G1322" i="137"/>
  <c r="G1321" i="137"/>
  <c r="G1320" i="137"/>
  <c r="G1319" i="137"/>
  <c r="G1318" i="137"/>
  <c r="G1317" i="137"/>
  <c r="G1316" i="137"/>
  <c r="G1315" i="137"/>
  <c r="G1314" i="137"/>
  <c r="G1313" i="137"/>
  <c r="G1312" i="137"/>
  <c r="G1311" i="137"/>
  <c r="G1310" i="137"/>
  <c r="G1309" i="137"/>
  <c r="G1308" i="137"/>
  <c r="G1307" i="137"/>
  <c r="G1306" i="137"/>
  <c r="G1305" i="137"/>
  <c r="G1304" i="137"/>
  <c r="G1303" i="137"/>
  <c r="G1302" i="137"/>
  <c r="G1301" i="137"/>
  <c r="G1300" i="137"/>
  <c r="G1299" i="137"/>
  <c r="G1298" i="137"/>
  <c r="G1297" i="137"/>
  <c r="G1296" i="137"/>
  <c r="G1295" i="137"/>
  <c r="G1294" i="137"/>
  <c r="G1293" i="137"/>
  <c r="G1292" i="137"/>
  <c r="G1291" i="137"/>
  <c r="G1290" i="137"/>
  <c r="G1289" i="137"/>
  <c r="G1288" i="137"/>
  <c r="G1287" i="137"/>
  <c r="G1286" i="137"/>
  <c r="G1285" i="137"/>
  <c r="G1284" i="137"/>
  <c r="G1283" i="137"/>
  <c r="G1282" i="137"/>
  <c r="G1281" i="137"/>
  <c r="G1280" i="137"/>
  <c r="G1279" i="137"/>
  <c r="G1278" i="137"/>
  <c r="G1277" i="137"/>
  <c r="G1276" i="137"/>
  <c r="G1275" i="137"/>
  <c r="G1274" i="137"/>
  <c r="G1273" i="137"/>
  <c r="G1272" i="137"/>
  <c r="G1271" i="137"/>
  <c r="G1270" i="137"/>
  <c r="G1269" i="137"/>
  <c r="G1268" i="137"/>
  <c r="G1267" i="137"/>
  <c r="G1266" i="137"/>
  <c r="G1265" i="137"/>
  <c r="G1264" i="137"/>
  <c r="G1263" i="137"/>
  <c r="G1262" i="137"/>
  <c r="G1261" i="137"/>
  <c r="G1260" i="137"/>
  <c r="G1259" i="137"/>
  <c r="G1258" i="137"/>
  <c r="G1257" i="137"/>
  <c r="G1256" i="137"/>
  <c r="G1255" i="137"/>
  <c r="G1254" i="137"/>
  <c r="G1253" i="137"/>
  <c r="G1252" i="137"/>
  <c r="G1251" i="137"/>
  <c r="G1250" i="137"/>
  <c r="G1249" i="137"/>
  <c r="G1248" i="137"/>
  <c r="G1247" i="137"/>
  <c r="G1246" i="137"/>
  <c r="G1245" i="137"/>
  <c r="G1244" i="137"/>
  <c r="G1243" i="137"/>
  <c r="G1242" i="137"/>
  <c r="G1241" i="137"/>
  <c r="G1240" i="137"/>
  <c r="G1239" i="137"/>
  <c r="G1238" i="137"/>
  <c r="G1237" i="137"/>
  <c r="G1236" i="137"/>
  <c r="G1235" i="137"/>
  <c r="G1234" i="137"/>
  <c r="G1233" i="137"/>
  <c r="G1232" i="137"/>
  <c r="G1231" i="137"/>
  <c r="G1230" i="137"/>
  <c r="G1229" i="137"/>
  <c r="G1228" i="137"/>
  <c r="G1227" i="137"/>
  <c r="G1226" i="137"/>
  <c r="G1225" i="137"/>
  <c r="G1224" i="137"/>
  <c r="G1223" i="137"/>
  <c r="G1222" i="137"/>
  <c r="G1221" i="137"/>
  <c r="G1220" i="137"/>
  <c r="G1219" i="137"/>
  <c r="G1218" i="137"/>
  <c r="G1217" i="137"/>
  <c r="G1216" i="137"/>
  <c r="G1215" i="137"/>
  <c r="G1214" i="137"/>
  <c r="G1213" i="137"/>
  <c r="G1212" i="137"/>
  <c r="G1211" i="137"/>
  <c r="G1210" i="137"/>
  <c r="G1209" i="137"/>
  <c r="G1208" i="137"/>
  <c r="G1207" i="137"/>
  <c r="G1206" i="137"/>
  <c r="G1205" i="137"/>
  <c r="G1204" i="137"/>
  <c r="G1203" i="137"/>
  <c r="G1202" i="137"/>
  <c r="G1201" i="137"/>
  <c r="G1200" i="137"/>
  <c r="G1199" i="137"/>
  <c r="G1198" i="137"/>
  <c r="G1197" i="137"/>
  <c r="G1196" i="137"/>
  <c r="G1195" i="137"/>
  <c r="G1194" i="137"/>
  <c r="G1193" i="137"/>
  <c r="G1192" i="137"/>
  <c r="G1191" i="137"/>
  <c r="G1190" i="137"/>
  <c r="G1189" i="137"/>
  <c r="G1188" i="137"/>
  <c r="G1187" i="137"/>
  <c r="G1186" i="137"/>
  <c r="G1185" i="137"/>
  <c r="G1184" i="137"/>
  <c r="G1183" i="137"/>
  <c r="G1182" i="137"/>
  <c r="G1181" i="137"/>
  <c r="G1180" i="137"/>
  <c r="G1179" i="137"/>
  <c r="G1178" i="137"/>
  <c r="G1177" i="137"/>
  <c r="G1176" i="137"/>
  <c r="G1175" i="137"/>
  <c r="G1174" i="137"/>
  <c r="G1173" i="137"/>
  <c r="G1172" i="137"/>
  <c r="G1171" i="137"/>
  <c r="G1170" i="137"/>
  <c r="G1169" i="137"/>
  <c r="G1168" i="137"/>
  <c r="G1167" i="137"/>
  <c r="G1166" i="137"/>
  <c r="G1165" i="137"/>
  <c r="G1164" i="137"/>
  <c r="G1163" i="137"/>
  <c r="G1162" i="137"/>
  <c r="G1161" i="137"/>
  <c r="G1160" i="137"/>
  <c r="G1159" i="137"/>
  <c r="G1158" i="137"/>
  <c r="G1157" i="137"/>
  <c r="G1156" i="137"/>
  <c r="G1155" i="137"/>
  <c r="G1154" i="137"/>
  <c r="G1153" i="137"/>
  <c r="G1152" i="137"/>
  <c r="G1151" i="137"/>
  <c r="G1150" i="137"/>
  <c r="G1149" i="137"/>
  <c r="G1148" i="137"/>
  <c r="G1147" i="137"/>
  <c r="G1146" i="137"/>
  <c r="G1145" i="137"/>
  <c r="G1144" i="137"/>
  <c r="G1143" i="137"/>
  <c r="G1142" i="137"/>
  <c r="G1141" i="137"/>
  <c r="G1140" i="137"/>
  <c r="G1139" i="137"/>
  <c r="G1138" i="137"/>
  <c r="G1137" i="137"/>
  <c r="G1136" i="137"/>
  <c r="G1135" i="137"/>
  <c r="G1134" i="137"/>
  <c r="G1133" i="137"/>
  <c r="G1132" i="137"/>
  <c r="G1131" i="137"/>
  <c r="G1130" i="137"/>
  <c r="G1129" i="137"/>
  <c r="G1128" i="137"/>
  <c r="G1127" i="137"/>
  <c r="G1126" i="137"/>
  <c r="G1125" i="137"/>
  <c r="G1124" i="137"/>
  <c r="G1123" i="137"/>
  <c r="G1122" i="137"/>
  <c r="G1121" i="137"/>
  <c r="G1120" i="137"/>
  <c r="G1119" i="137"/>
  <c r="G1118" i="137"/>
  <c r="G1117" i="137"/>
  <c r="G1116" i="137"/>
  <c r="G1115" i="137"/>
  <c r="G1114" i="137"/>
  <c r="G1113" i="137"/>
  <c r="G1112" i="137"/>
  <c r="G1111" i="137"/>
  <c r="G1110" i="137"/>
  <c r="G1109" i="137"/>
  <c r="G1108" i="137"/>
  <c r="G1107" i="137"/>
  <c r="G1106" i="137"/>
  <c r="G1105" i="137"/>
  <c r="G1104" i="137"/>
  <c r="G1103" i="137"/>
  <c r="G1102" i="137"/>
  <c r="G1101" i="137"/>
  <c r="G1100" i="137"/>
  <c r="G1099" i="137"/>
  <c r="G1098" i="137"/>
  <c r="G1097" i="137"/>
  <c r="G1096" i="137"/>
  <c r="G1095" i="137"/>
  <c r="G1094" i="137"/>
  <c r="G1093" i="137"/>
  <c r="G1092" i="137"/>
  <c r="G1091" i="137"/>
  <c r="G1090" i="137"/>
  <c r="G1089" i="137"/>
  <c r="G1088" i="137"/>
  <c r="G1087" i="137"/>
  <c r="G1086" i="137"/>
  <c r="G1085" i="137"/>
  <c r="G1084" i="137"/>
  <c r="G1083" i="137"/>
  <c r="G1082" i="137"/>
  <c r="G1081" i="137"/>
  <c r="G1080" i="137"/>
  <c r="G1079" i="137"/>
  <c r="G1078" i="137"/>
  <c r="G1077" i="137"/>
  <c r="G1076" i="137"/>
  <c r="G1075" i="137"/>
  <c r="G1074" i="137"/>
  <c r="G1073" i="137"/>
  <c r="G1072" i="137"/>
  <c r="G1071" i="137"/>
  <c r="G1070" i="137"/>
  <c r="G1069" i="137"/>
  <c r="G1068" i="137"/>
  <c r="G1067" i="137"/>
  <c r="G1066" i="137"/>
  <c r="G1065" i="137"/>
  <c r="G1064" i="137"/>
  <c r="G1063" i="137"/>
  <c r="G1062" i="137"/>
  <c r="G1061" i="137"/>
  <c r="G1060" i="137"/>
  <c r="G1059" i="137"/>
  <c r="G1058" i="137"/>
  <c r="G1057" i="137"/>
  <c r="G1056" i="137"/>
  <c r="G1055" i="137"/>
  <c r="G1054" i="137"/>
  <c r="G1053" i="137"/>
  <c r="G1052" i="137"/>
  <c r="G1051" i="137"/>
  <c r="G1050" i="137"/>
  <c r="G1049" i="137"/>
  <c r="G1048" i="137"/>
  <c r="G1047" i="137"/>
  <c r="G1046" i="137"/>
  <c r="G1045" i="137"/>
  <c r="G1044" i="137"/>
  <c r="G1043" i="137"/>
  <c r="G1042" i="137"/>
  <c r="G1041" i="137"/>
  <c r="G1040" i="137"/>
  <c r="G1039" i="137"/>
  <c r="G1038" i="137"/>
  <c r="G1037" i="137"/>
  <c r="G1036" i="137"/>
  <c r="G1035" i="137"/>
  <c r="G1034" i="137"/>
  <c r="G1033" i="137"/>
  <c r="G1032" i="137"/>
  <c r="G1031" i="137"/>
  <c r="G1030" i="137"/>
  <c r="G1029" i="137"/>
  <c r="G1028" i="137"/>
  <c r="G1027" i="137"/>
  <c r="G1026" i="137"/>
  <c r="G1025" i="137"/>
  <c r="G1024" i="137"/>
  <c r="G1023" i="137"/>
  <c r="G1022" i="137"/>
  <c r="G1021" i="137"/>
  <c r="G1020" i="137"/>
  <c r="G1019" i="137"/>
  <c r="G1018" i="137"/>
  <c r="G1017" i="137"/>
  <c r="G1016" i="137"/>
  <c r="G1015" i="137"/>
  <c r="G1014" i="137"/>
  <c r="G1013" i="137"/>
  <c r="G1012" i="137"/>
  <c r="G1011" i="137"/>
  <c r="G1010" i="137"/>
  <c r="G1009" i="137"/>
  <c r="G1008" i="137"/>
  <c r="G1007" i="137"/>
  <c r="G1006" i="137"/>
  <c r="G1005" i="137"/>
  <c r="G1004" i="137"/>
  <c r="G1003" i="137"/>
  <c r="G1002" i="137"/>
  <c r="G1001" i="137"/>
  <c r="G1000" i="137"/>
  <c r="G999" i="137"/>
  <c r="G998" i="137"/>
  <c r="G997" i="137"/>
  <c r="G996" i="137"/>
  <c r="G995" i="137"/>
  <c r="G994" i="137"/>
  <c r="G993" i="137"/>
  <c r="G992" i="137"/>
  <c r="G991" i="137"/>
  <c r="G990" i="137"/>
  <c r="G989" i="137"/>
  <c r="G988" i="137"/>
  <c r="G987" i="137"/>
  <c r="G986" i="137"/>
  <c r="G985" i="137"/>
  <c r="G984" i="137"/>
  <c r="G983" i="137"/>
  <c r="G982" i="137"/>
  <c r="G981" i="137"/>
  <c r="G980" i="137"/>
  <c r="G979" i="137"/>
  <c r="G978" i="137"/>
  <c r="G977" i="137"/>
  <c r="G976" i="137"/>
  <c r="G975" i="137"/>
  <c r="G974" i="137"/>
  <c r="G973" i="137"/>
  <c r="G972" i="137"/>
  <c r="G971" i="137"/>
  <c r="G970" i="137"/>
  <c r="G969" i="137"/>
  <c r="G968" i="137"/>
  <c r="G967" i="137"/>
  <c r="G966" i="137"/>
  <c r="G965" i="137"/>
  <c r="G964" i="137"/>
  <c r="G963" i="137"/>
  <c r="G962" i="137"/>
  <c r="G961" i="137"/>
  <c r="G960" i="137"/>
  <c r="G959" i="137"/>
  <c r="G958" i="137"/>
  <c r="G957" i="137"/>
  <c r="G956" i="137"/>
  <c r="G955" i="137"/>
  <c r="G954" i="137"/>
  <c r="G953" i="137"/>
  <c r="G952" i="137"/>
  <c r="G951" i="137"/>
  <c r="G950" i="137"/>
  <c r="G949" i="137"/>
  <c r="G948" i="137"/>
  <c r="G947" i="137"/>
  <c r="G946" i="137"/>
  <c r="G945" i="137"/>
  <c r="G944" i="137"/>
  <c r="G943" i="137"/>
  <c r="G942" i="137"/>
  <c r="G941" i="137"/>
  <c r="G940" i="137"/>
  <c r="G939" i="137"/>
  <c r="G938" i="137"/>
  <c r="G937" i="137"/>
  <c r="G936" i="137"/>
  <c r="G935" i="137"/>
  <c r="G934" i="137"/>
  <c r="G933" i="137"/>
  <c r="G932" i="137"/>
  <c r="G931" i="137"/>
  <c r="G930" i="137"/>
  <c r="G929" i="137"/>
  <c r="G928" i="137"/>
  <c r="G927" i="137"/>
  <c r="G926" i="137"/>
  <c r="G925" i="137"/>
  <c r="G924" i="137"/>
  <c r="G923" i="137"/>
  <c r="G922" i="137"/>
  <c r="G921" i="137"/>
  <c r="G920" i="137"/>
  <c r="G919" i="137"/>
  <c r="G918" i="137"/>
  <c r="G917" i="137"/>
  <c r="G916" i="137"/>
  <c r="G915" i="137"/>
  <c r="G914" i="137"/>
  <c r="G913" i="137"/>
  <c r="G912" i="137"/>
  <c r="G911" i="137"/>
  <c r="G910" i="137"/>
  <c r="G909" i="137"/>
  <c r="G908" i="137"/>
  <c r="G907" i="137"/>
  <c r="G906" i="137"/>
  <c r="G905" i="137"/>
  <c r="G904" i="137"/>
  <c r="G903" i="137"/>
  <c r="G902" i="137"/>
  <c r="G901" i="137"/>
  <c r="G900" i="137"/>
  <c r="G899" i="137"/>
  <c r="G898" i="137"/>
  <c r="G897" i="137"/>
  <c r="G896" i="137"/>
  <c r="G895" i="137"/>
  <c r="G894" i="137"/>
  <c r="G893" i="137"/>
  <c r="G892" i="137"/>
  <c r="G891" i="137"/>
  <c r="G890" i="137"/>
  <c r="G889" i="137"/>
  <c r="G888" i="137"/>
  <c r="G887" i="137"/>
  <c r="G886" i="137"/>
  <c r="G885" i="137"/>
  <c r="G884" i="137"/>
  <c r="G883" i="137"/>
  <c r="G882" i="137"/>
  <c r="G881" i="137"/>
  <c r="G880" i="137"/>
  <c r="G879" i="137"/>
  <c r="G878" i="137"/>
  <c r="G877" i="137"/>
  <c r="G876" i="137"/>
  <c r="G875" i="137"/>
  <c r="G874" i="137"/>
  <c r="G873" i="137"/>
  <c r="G872" i="137"/>
  <c r="G871" i="137"/>
  <c r="G870" i="137"/>
  <c r="G869" i="137"/>
  <c r="G868" i="137"/>
  <c r="G867" i="137"/>
  <c r="G866" i="137"/>
  <c r="G865" i="137"/>
  <c r="G864" i="137"/>
  <c r="G863" i="137"/>
  <c r="G862" i="137"/>
  <c r="G861" i="137"/>
  <c r="G860" i="137"/>
  <c r="G859" i="137"/>
  <c r="G858" i="137"/>
  <c r="G857" i="137"/>
  <c r="G856" i="137"/>
  <c r="G855" i="137"/>
  <c r="G854" i="137"/>
  <c r="G853" i="137"/>
  <c r="G852" i="137"/>
  <c r="G851" i="137"/>
  <c r="G850" i="137"/>
  <c r="G849" i="137"/>
  <c r="G848" i="137"/>
  <c r="G847" i="137"/>
  <c r="G846" i="137"/>
  <c r="G845" i="137"/>
  <c r="G844" i="137"/>
  <c r="G843" i="137"/>
  <c r="G842" i="137"/>
  <c r="G841" i="137"/>
  <c r="G840" i="137"/>
  <c r="G839" i="137"/>
  <c r="G838" i="137"/>
  <c r="G837" i="137"/>
  <c r="G836" i="137"/>
  <c r="G835" i="137"/>
  <c r="G834" i="137"/>
  <c r="G833" i="137"/>
  <c r="G832" i="137"/>
  <c r="G831" i="137"/>
  <c r="G830" i="137"/>
  <c r="G829" i="137"/>
  <c r="G828" i="137"/>
  <c r="G827" i="137"/>
  <c r="G826" i="137"/>
  <c r="G825" i="137"/>
  <c r="G824" i="137"/>
  <c r="G823" i="137"/>
  <c r="G822" i="137"/>
  <c r="G821" i="137"/>
  <c r="G820" i="137"/>
  <c r="G819" i="137"/>
  <c r="G818" i="137"/>
  <c r="G817" i="137"/>
  <c r="G816" i="137"/>
  <c r="G815" i="137"/>
  <c r="G814" i="137"/>
  <c r="G813" i="137"/>
  <c r="G812" i="137"/>
  <c r="G811" i="137"/>
  <c r="G810" i="137"/>
  <c r="G809" i="137"/>
  <c r="G808" i="137"/>
  <c r="G807" i="137"/>
  <c r="G806" i="137"/>
  <c r="G805" i="137"/>
  <c r="G804" i="137"/>
  <c r="G803" i="137"/>
  <c r="G802" i="137"/>
  <c r="G801" i="137"/>
  <c r="G800" i="137"/>
  <c r="G799" i="137"/>
  <c r="G798" i="137"/>
  <c r="G797" i="137"/>
  <c r="G796" i="137"/>
  <c r="G795" i="137"/>
  <c r="G794" i="137"/>
  <c r="G793" i="137"/>
  <c r="G792" i="137"/>
  <c r="G791" i="137"/>
  <c r="G790" i="137"/>
  <c r="G789" i="137"/>
  <c r="G788" i="137"/>
  <c r="G787" i="137"/>
  <c r="G786" i="137"/>
  <c r="G785" i="137"/>
  <c r="G784" i="137"/>
  <c r="G783" i="137"/>
  <c r="G782" i="137"/>
  <c r="G781" i="137"/>
  <c r="G780" i="137"/>
  <c r="G779" i="137"/>
  <c r="G778" i="137"/>
  <c r="G777" i="137"/>
  <c r="G776" i="137"/>
  <c r="G775" i="137"/>
  <c r="G774" i="137"/>
  <c r="G773" i="137"/>
  <c r="G772" i="137"/>
  <c r="G771" i="137"/>
  <c r="G770" i="137"/>
  <c r="G769" i="137"/>
  <c r="G768" i="137"/>
  <c r="G767" i="137"/>
  <c r="G766" i="137"/>
  <c r="G765" i="137"/>
  <c r="G764" i="137"/>
  <c r="G763" i="137"/>
  <c r="G762" i="137"/>
  <c r="G761" i="137"/>
  <c r="G760" i="137"/>
  <c r="G759" i="137"/>
  <c r="G758" i="137"/>
  <c r="G757" i="137"/>
  <c r="G756" i="137"/>
  <c r="G755" i="137"/>
  <c r="G754" i="137"/>
  <c r="G753" i="137"/>
  <c r="G752" i="137"/>
  <c r="G751" i="137"/>
  <c r="G750" i="137"/>
  <c r="G749" i="137"/>
  <c r="G748" i="137"/>
  <c r="G747" i="137"/>
  <c r="G746" i="137"/>
  <c r="G745" i="137"/>
  <c r="G744" i="137"/>
  <c r="G743" i="137"/>
  <c r="G742" i="137"/>
  <c r="G741" i="137"/>
  <c r="G740" i="137"/>
  <c r="G739" i="137"/>
  <c r="G738" i="137"/>
  <c r="G737" i="137"/>
  <c r="G736" i="137"/>
  <c r="G735" i="137"/>
  <c r="G734" i="137"/>
  <c r="G733" i="137"/>
  <c r="G732" i="137"/>
  <c r="G731" i="137"/>
  <c r="G730" i="137"/>
  <c r="G729" i="137"/>
  <c r="G728" i="137"/>
  <c r="G727" i="137"/>
  <c r="G726" i="137"/>
  <c r="G725" i="137"/>
  <c r="G724" i="137"/>
  <c r="G723" i="137"/>
  <c r="G722" i="137"/>
  <c r="G721" i="137"/>
  <c r="G720" i="137"/>
  <c r="G719" i="137"/>
  <c r="G718" i="137"/>
  <c r="G717" i="137"/>
  <c r="G716" i="137"/>
  <c r="G715" i="137"/>
  <c r="G714" i="137"/>
  <c r="G713" i="137"/>
  <c r="G712" i="137"/>
  <c r="G711" i="137"/>
  <c r="G710" i="137"/>
  <c r="G709" i="137"/>
  <c r="G708" i="137"/>
  <c r="G707" i="137"/>
  <c r="G706" i="137"/>
  <c r="G705" i="137"/>
  <c r="G704" i="137"/>
  <c r="G703" i="137"/>
  <c r="G702" i="137"/>
  <c r="G701" i="137"/>
  <c r="G700" i="137"/>
  <c r="G699" i="137"/>
  <c r="G698" i="137"/>
  <c r="G697" i="137"/>
  <c r="G696" i="137"/>
  <c r="G695" i="137"/>
  <c r="G694" i="137"/>
  <c r="G693" i="137"/>
  <c r="G692" i="137"/>
  <c r="G691" i="137"/>
  <c r="G690" i="137"/>
  <c r="G689" i="137"/>
  <c r="G688" i="137"/>
  <c r="G687" i="137"/>
  <c r="G686" i="137"/>
  <c r="G685" i="137"/>
  <c r="G684" i="137"/>
  <c r="G683" i="137"/>
  <c r="G682" i="137"/>
  <c r="G681" i="137"/>
  <c r="G680" i="137"/>
  <c r="G679" i="137"/>
  <c r="G678" i="137"/>
  <c r="G677" i="137"/>
  <c r="G676" i="137"/>
  <c r="G675" i="137"/>
  <c r="G674" i="137"/>
  <c r="G673" i="137"/>
  <c r="G672" i="137"/>
  <c r="G671" i="137"/>
  <c r="G670" i="137"/>
  <c r="G669" i="137"/>
  <c r="G668" i="137"/>
  <c r="G667" i="137"/>
  <c r="G666" i="137"/>
  <c r="G665" i="137"/>
  <c r="G664" i="137"/>
  <c r="G663" i="137"/>
  <c r="G662" i="137"/>
  <c r="G661" i="137"/>
  <c r="G660" i="137"/>
  <c r="G659" i="137"/>
  <c r="G658" i="137"/>
  <c r="G657" i="137"/>
  <c r="G656" i="137"/>
  <c r="G655" i="137"/>
  <c r="G654" i="137"/>
  <c r="G653" i="137"/>
  <c r="G652" i="137"/>
  <c r="G651" i="137"/>
  <c r="G650" i="137"/>
  <c r="G649" i="137"/>
  <c r="G648" i="137"/>
  <c r="G647" i="137"/>
  <c r="G646" i="137"/>
  <c r="G645" i="137"/>
  <c r="G644" i="137"/>
  <c r="G643" i="137"/>
  <c r="G642" i="137"/>
  <c r="G641" i="137"/>
  <c r="G640" i="137"/>
  <c r="G639" i="137"/>
  <c r="G638" i="137"/>
  <c r="G637" i="137"/>
  <c r="G636" i="137"/>
  <c r="G635" i="137"/>
  <c r="G634" i="137"/>
  <c r="G633" i="137"/>
  <c r="G632" i="137"/>
  <c r="G631" i="137"/>
  <c r="G630" i="137"/>
  <c r="G629" i="137"/>
  <c r="G628" i="137"/>
  <c r="G627" i="137"/>
  <c r="G626" i="137"/>
  <c r="G625" i="137"/>
  <c r="G624" i="137"/>
  <c r="G623" i="137"/>
  <c r="G622" i="137"/>
  <c r="G621" i="137"/>
  <c r="G620" i="137"/>
  <c r="G619" i="137"/>
  <c r="G618" i="137"/>
  <c r="G617" i="137"/>
  <c r="G616" i="137"/>
  <c r="G615" i="137"/>
  <c r="G614" i="137"/>
  <c r="G613" i="137"/>
  <c r="G612" i="137"/>
  <c r="G611" i="137"/>
  <c r="G610" i="137"/>
  <c r="G609" i="137"/>
  <c r="G608" i="137"/>
  <c r="G607" i="137"/>
  <c r="G606" i="137"/>
  <c r="G605" i="137"/>
  <c r="G604" i="137"/>
  <c r="G603" i="137"/>
  <c r="G602" i="137"/>
  <c r="G601" i="137"/>
  <c r="G600" i="137"/>
  <c r="G599" i="137"/>
  <c r="G598" i="137"/>
  <c r="G597" i="137"/>
  <c r="G596" i="137"/>
  <c r="G595" i="137"/>
  <c r="G594" i="137"/>
  <c r="G593" i="137"/>
  <c r="G592" i="137"/>
  <c r="G591" i="137"/>
  <c r="G590" i="137"/>
  <c r="G589" i="137"/>
  <c r="G588" i="137"/>
  <c r="G587" i="137"/>
  <c r="G586" i="137"/>
  <c r="G585" i="137"/>
  <c r="G584" i="137"/>
  <c r="G583" i="137"/>
  <c r="G582" i="137"/>
  <c r="G581" i="137"/>
  <c r="G580" i="137"/>
  <c r="G579" i="137"/>
  <c r="G578" i="137"/>
  <c r="G577" i="137"/>
  <c r="G576" i="137"/>
  <c r="G575" i="137"/>
  <c r="G574" i="137"/>
  <c r="G573" i="137"/>
  <c r="G572" i="137"/>
  <c r="G571" i="137"/>
  <c r="G570" i="137"/>
  <c r="G569" i="137"/>
  <c r="G568" i="137"/>
  <c r="G567" i="137"/>
  <c r="G566" i="137"/>
  <c r="G565" i="137"/>
  <c r="G564" i="137"/>
  <c r="G563" i="137"/>
  <c r="G562" i="137"/>
  <c r="G561" i="137"/>
  <c r="G560" i="137"/>
  <c r="G559" i="137"/>
  <c r="G558" i="137"/>
  <c r="G557" i="137"/>
  <c r="G556" i="137"/>
  <c r="G555" i="137"/>
  <c r="G554" i="137"/>
  <c r="G553" i="137"/>
  <c r="G552" i="137"/>
  <c r="G551" i="137"/>
  <c r="G550" i="137"/>
  <c r="G549" i="137"/>
  <c r="G548" i="137"/>
  <c r="G547" i="137"/>
  <c r="G546" i="137"/>
  <c r="G545" i="137"/>
  <c r="G544" i="137"/>
  <c r="G543" i="137"/>
  <c r="G542" i="137"/>
  <c r="G541" i="137"/>
  <c r="G540" i="137"/>
  <c r="G539" i="137"/>
  <c r="G538" i="137"/>
  <c r="G537" i="137"/>
  <c r="G536" i="137"/>
  <c r="G535" i="137"/>
  <c r="G534" i="137"/>
  <c r="G533" i="137"/>
  <c r="G532" i="137"/>
  <c r="G531" i="137"/>
  <c r="G530" i="137"/>
  <c r="G529" i="137"/>
  <c r="G528" i="137"/>
  <c r="G527" i="137"/>
  <c r="G526" i="137"/>
  <c r="G525" i="137"/>
  <c r="G524" i="137"/>
  <c r="G523" i="137"/>
  <c r="G522" i="137"/>
  <c r="G521" i="137"/>
  <c r="G520" i="137"/>
  <c r="G519" i="137"/>
  <c r="G518" i="137"/>
  <c r="G517" i="137"/>
  <c r="G516" i="137"/>
  <c r="G515" i="137"/>
  <c r="G514" i="137"/>
  <c r="G513" i="137"/>
  <c r="G512" i="137"/>
  <c r="G511" i="137"/>
  <c r="G510" i="137"/>
  <c r="G509" i="137"/>
  <c r="G508" i="137"/>
  <c r="G507" i="137"/>
  <c r="G506" i="137"/>
  <c r="G505" i="137"/>
  <c r="G504" i="137"/>
  <c r="G503" i="137"/>
  <c r="G502" i="137"/>
  <c r="G501" i="137"/>
  <c r="G500" i="137"/>
  <c r="G499" i="137"/>
  <c r="G498" i="137"/>
  <c r="G497" i="137"/>
  <c r="G496" i="137"/>
  <c r="G495" i="137"/>
  <c r="G494" i="137"/>
  <c r="G493" i="137"/>
  <c r="G492" i="137"/>
  <c r="G491" i="137"/>
  <c r="G490" i="137"/>
  <c r="G489" i="137"/>
  <c r="G488" i="137"/>
  <c r="G487" i="137"/>
  <c r="G486" i="137"/>
  <c r="G485" i="137"/>
  <c r="G484" i="137"/>
  <c r="G483" i="137"/>
  <c r="G482" i="137"/>
  <c r="G481" i="137"/>
  <c r="G480" i="137"/>
  <c r="G479" i="137"/>
  <c r="G478" i="137"/>
  <c r="G477" i="137"/>
  <c r="G476" i="137"/>
  <c r="G475" i="137"/>
  <c r="G474" i="137"/>
  <c r="G473" i="137"/>
  <c r="G472" i="137"/>
  <c r="G471" i="137"/>
  <c r="G470" i="137"/>
  <c r="G469" i="137"/>
  <c r="G468" i="137"/>
  <c r="G467" i="137"/>
  <c r="G466" i="137"/>
  <c r="G465" i="137"/>
  <c r="G464" i="137"/>
  <c r="G463" i="137"/>
  <c r="G462" i="137"/>
  <c r="G461" i="137"/>
  <c r="G460" i="137"/>
  <c r="G459" i="137"/>
  <c r="G458" i="137"/>
  <c r="G457" i="137"/>
  <c r="G456" i="137"/>
  <c r="G455" i="137"/>
  <c r="G454" i="137"/>
  <c r="G453" i="137"/>
  <c r="G452" i="137"/>
  <c r="G451" i="137"/>
  <c r="G450" i="137"/>
  <c r="G449" i="137"/>
  <c r="G448" i="137"/>
  <c r="G447" i="137"/>
  <c r="G446" i="137"/>
  <c r="G445" i="137"/>
  <c r="G444" i="137"/>
  <c r="G443" i="137"/>
  <c r="G442" i="137"/>
  <c r="G441" i="137"/>
  <c r="G440" i="137"/>
  <c r="G439" i="137"/>
  <c r="G438" i="137"/>
  <c r="G437" i="137"/>
  <c r="G436" i="137"/>
  <c r="G435" i="137"/>
  <c r="G434" i="137"/>
  <c r="G433" i="137"/>
  <c r="G432" i="137"/>
  <c r="G431" i="137"/>
  <c r="G430" i="137"/>
  <c r="G429" i="137"/>
  <c r="G428" i="137"/>
  <c r="G427" i="137"/>
  <c r="G426" i="137"/>
  <c r="G425" i="137"/>
  <c r="G424" i="137"/>
  <c r="G423" i="137"/>
  <c r="G422" i="137"/>
  <c r="G421" i="137"/>
  <c r="G420" i="137"/>
  <c r="G419" i="137"/>
  <c r="G418" i="137"/>
  <c r="G417" i="137"/>
  <c r="G416" i="137"/>
  <c r="G415" i="137"/>
  <c r="G414" i="137"/>
  <c r="G413" i="137"/>
  <c r="G412" i="137"/>
  <c r="G411" i="137"/>
  <c r="G410" i="137"/>
  <c r="G409" i="137"/>
  <c r="G408" i="137"/>
  <c r="G407" i="137"/>
  <c r="G406" i="137"/>
  <c r="G405" i="137"/>
  <c r="G404" i="137"/>
  <c r="G403" i="137"/>
  <c r="G402" i="137"/>
  <c r="G401" i="137"/>
  <c r="G400" i="137"/>
  <c r="G399" i="137"/>
  <c r="G398" i="137"/>
  <c r="G397" i="137"/>
  <c r="G396" i="137"/>
  <c r="G395" i="137"/>
  <c r="G394" i="137"/>
  <c r="G393" i="137"/>
  <c r="G392" i="137"/>
  <c r="G391" i="137"/>
  <c r="G390" i="137"/>
  <c r="G389" i="137"/>
  <c r="G388" i="137"/>
  <c r="G387" i="137"/>
  <c r="G386" i="137"/>
  <c r="G385" i="137"/>
  <c r="G384" i="137"/>
  <c r="G383" i="137"/>
  <c r="G382" i="137"/>
  <c r="G381" i="137"/>
  <c r="G380" i="137"/>
  <c r="G379" i="137"/>
  <c r="G378" i="137"/>
  <c r="G377" i="137"/>
  <c r="G376" i="137"/>
  <c r="G375" i="137"/>
  <c r="G374" i="137"/>
  <c r="G373" i="137"/>
  <c r="G372" i="137"/>
  <c r="G371" i="137"/>
  <c r="G370" i="137"/>
  <c r="G369" i="137"/>
  <c r="G368" i="137"/>
  <c r="G367" i="137"/>
  <c r="G366" i="137"/>
  <c r="G365" i="137"/>
  <c r="G364" i="137"/>
  <c r="G363" i="137"/>
  <c r="G362" i="137"/>
  <c r="G361" i="137"/>
  <c r="G360" i="137"/>
  <c r="G359" i="137"/>
  <c r="G358" i="137"/>
  <c r="G357" i="137"/>
  <c r="G356" i="137"/>
  <c r="G355" i="137"/>
  <c r="G354" i="137"/>
  <c r="G353" i="137"/>
  <c r="G352" i="137"/>
  <c r="G351" i="137"/>
  <c r="G350" i="137"/>
  <c r="G349" i="137"/>
  <c r="G348" i="137"/>
  <c r="G347" i="137"/>
  <c r="G346" i="137"/>
  <c r="G345" i="137"/>
  <c r="G344" i="137"/>
  <c r="G343" i="137"/>
  <c r="G342" i="137"/>
  <c r="G341" i="137"/>
  <c r="G340" i="137"/>
  <c r="G339" i="137"/>
  <c r="G338" i="137"/>
  <c r="G337" i="137"/>
  <c r="G336" i="137"/>
  <c r="G335" i="137"/>
  <c r="G334" i="137"/>
  <c r="G333" i="137"/>
  <c r="G332" i="137"/>
  <c r="G331" i="137"/>
  <c r="G330" i="137"/>
  <c r="G329" i="137"/>
  <c r="G328" i="137"/>
  <c r="G327" i="137"/>
  <c r="G326" i="137"/>
  <c r="G325" i="137"/>
  <c r="G324" i="137"/>
  <c r="G323" i="137"/>
  <c r="G322" i="137"/>
  <c r="G321" i="137"/>
  <c r="G320" i="137"/>
  <c r="G319" i="137"/>
  <c r="G318" i="137"/>
  <c r="G317" i="137"/>
  <c r="G316" i="137"/>
  <c r="G315" i="137"/>
  <c r="G314" i="137"/>
  <c r="G313" i="137"/>
  <c r="G312" i="137"/>
  <c r="G311" i="137"/>
  <c r="G310" i="137"/>
  <c r="G309" i="137"/>
  <c r="G308" i="137"/>
  <c r="G307" i="137"/>
  <c r="G306" i="137"/>
  <c r="G305" i="137"/>
  <c r="G304" i="137"/>
  <c r="G303" i="137"/>
  <c r="G302" i="137"/>
  <c r="G301" i="137"/>
  <c r="G300" i="137"/>
  <c r="G299" i="137"/>
  <c r="G298" i="137"/>
  <c r="G297" i="137"/>
  <c r="G296" i="137"/>
  <c r="G295" i="137"/>
  <c r="G294" i="137"/>
  <c r="G293" i="137"/>
  <c r="G292" i="137"/>
  <c r="G291" i="137"/>
  <c r="G290" i="137"/>
  <c r="G289" i="137"/>
  <c r="G288" i="137"/>
  <c r="G287" i="137"/>
  <c r="G286" i="137"/>
  <c r="G285" i="137"/>
  <c r="G284" i="137"/>
  <c r="G283" i="137"/>
  <c r="G282" i="137"/>
  <c r="G281" i="137"/>
  <c r="G280" i="137"/>
  <c r="G279" i="137"/>
  <c r="G278" i="137"/>
  <c r="G277" i="137"/>
  <c r="G276" i="137"/>
  <c r="G275" i="137"/>
  <c r="G274" i="137"/>
  <c r="G273" i="137"/>
  <c r="G272" i="137"/>
  <c r="G271" i="137"/>
  <c r="G270" i="137"/>
  <c r="G269" i="137"/>
  <c r="G268" i="137"/>
  <c r="G267" i="137"/>
  <c r="G266" i="137"/>
  <c r="G265" i="137"/>
  <c r="G264" i="137"/>
  <c r="G263" i="137"/>
  <c r="G262" i="137"/>
  <c r="G261" i="137"/>
  <c r="G260" i="137"/>
  <c r="G259" i="137"/>
  <c r="G258" i="137"/>
  <c r="G257" i="137"/>
  <c r="G256" i="137"/>
  <c r="G255" i="137"/>
  <c r="G254" i="137"/>
  <c r="G253" i="137"/>
  <c r="G252" i="137"/>
  <c r="G251" i="137"/>
  <c r="G250" i="137"/>
  <c r="G249" i="137"/>
  <c r="G248" i="137"/>
  <c r="G247" i="137"/>
  <c r="G246" i="137"/>
  <c r="G245" i="137"/>
  <c r="G244" i="137"/>
  <c r="G243" i="137"/>
  <c r="G242" i="137"/>
  <c r="G241" i="137"/>
  <c r="G240" i="137"/>
  <c r="G239" i="137"/>
  <c r="G238" i="137"/>
  <c r="G237" i="137"/>
  <c r="G236" i="137"/>
  <c r="G235" i="137"/>
  <c r="G234" i="137"/>
  <c r="G233" i="137"/>
  <c r="G232" i="137"/>
  <c r="G231" i="137"/>
  <c r="G230" i="137"/>
  <c r="G229" i="137"/>
  <c r="G228" i="137"/>
  <c r="G227" i="137"/>
  <c r="G226" i="137"/>
  <c r="G225" i="137"/>
  <c r="G224" i="137"/>
  <c r="G223" i="137"/>
  <c r="G222" i="137"/>
  <c r="G221" i="137"/>
  <c r="G220" i="137"/>
  <c r="G219" i="137"/>
  <c r="G218" i="137"/>
  <c r="G217" i="137"/>
  <c r="G216" i="137"/>
  <c r="G215" i="137"/>
  <c r="G214" i="137"/>
  <c r="G213" i="137"/>
  <c r="G212" i="137"/>
  <c r="G211" i="137"/>
  <c r="G210" i="137"/>
  <c r="G209" i="137"/>
  <c r="G208" i="137"/>
  <c r="G207" i="137"/>
  <c r="G206" i="137"/>
  <c r="G205" i="137"/>
  <c r="G204" i="137"/>
  <c r="G203" i="137"/>
  <c r="G202" i="137"/>
  <c r="G201" i="137"/>
  <c r="G200" i="137"/>
  <c r="G199" i="137"/>
  <c r="G198" i="137"/>
  <c r="G197" i="137"/>
  <c r="G196" i="137"/>
  <c r="G195" i="137"/>
  <c r="G194" i="137"/>
  <c r="G193" i="137"/>
  <c r="G192" i="137"/>
  <c r="G191" i="137"/>
  <c r="G190" i="137"/>
  <c r="G189" i="137"/>
  <c r="G188" i="137"/>
  <c r="G187" i="137"/>
  <c r="G186" i="137"/>
  <c r="G185" i="137"/>
  <c r="G184" i="137"/>
  <c r="G183" i="137"/>
  <c r="G182" i="137"/>
  <c r="G181" i="137"/>
  <c r="G180" i="137"/>
  <c r="G179" i="137"/>
  <c r="G178" i="137"/>
  <c r="G177" i="137"/>
  <c r="G176" i="137"/>
  <c r="G175" i="137"/>
  <c r="G174" i="137"/>
  <c r="G173" i="137"/>
  <c r="G172" i="137"/>
  <c r="G171" i="137"/>
  <c r="G170" i="137"/>
  <c r="G169" i="137"/>
  <c r="G168" i="137"/>
  <c r="G167" i="137"/>
  <c r="G166" i="137"/>
  <c r="G165" i="137"/>
  <c r="G164" i="137"/>
  <c r="G163" i="137"/>
  <c r="G162" i="137"/>
  <c r="G161" i="137"/>
  <c r="G160" i="137"/>
  <c r="G159" i="137"/>
  <c r="G158" i="137"/>
  <c r="G157" i="137"/>
  <c r="G156" i="137"/>
  <c r="G155" i="137"/>
  <c r="G154" i="137"/>
  <c r="G153" i="137"/>
  <c r="G152" i="137"/>
  <c r="G151" i="137"/>
  <c r="G150" i="137"/>
  <c r="G149" i="137"/>
  <c r="G148" i="137"/>
  <c r="G147" i="137"/>
  <c r="G146" i="137"/>
  <c r="G145" i="137"/>
  <c r="G144" i="137"/>
  <c r="G143" i="137"/>
  <c r="G142" i="137"/>
  <c r="G141" i="137"/>
  <c r="G140" i="137"/>
  <c r="G139" i="137"/>
  <c r="G138" i="137"/>
  <c r="G137" i="137"/>
  <c r="G136" i="137"/>
  <c r="G135" i="137"/>
  <c r="G134" i="137"/>
  <c r="G133" i="137"/>
  <c r="G132" i="137"/>
  <c r="G131" i="137"/>
  <c r="G130" i="137"/>
  <c r="G129" i="137"/>
  <c r="G128" i="137"/>
  <c r="G127" i="137"/>
  <c r="G126" i="137"/>
  <c r="G125" i="137"/>
  <c r="G124" i="137"/>
  <c r="G123" i="137"/>
  <c r="G122" i="137"/>
  <c r="G121" i="137"/>
  <c r="G120" i="137"/>
  <c r="G119" i="137"/>
  <c r="G118" i="137"/>
  <c r="G117" i="137"/>
  <c r="G116" i="137"/>
  <c r="G115" i="137"/>
  <c r="G114" i="137"/>
  <c r="G113" i="137"/>
  <c r="G112" i="137"/>
  <c r="G111" i="137"/>
  <c r="G110" i="137"/>
  <c r="G109" i="137"/>
  <c r="G108" i="137"/>
  <c r="G107" i="137"/>
  <c r="G106" i="137"/>
  <c r="G105" i="137"/>
  <c r="G104" i="137"/>
  <c r="G103" i="137"/>
  <c r="G102" i="137"/>
  <c r="G101" i="137"/>
  <c r="G100" i="137"/>
  <c r="G99" i="137"/>
  <c r="G98" i="137"/>
  <c r="G97" i="137"/>
  <c r="G96" i="137"/>
  <c r="G95" i="137"/>
  <c r="G94" i="137"/>
  <c r="G93" i="137"/>
  <c r="G92" i="137"/>
  <c r="G91" i="137"/>
  <c r="G90" i="137"/>
  <c r="G89" i="137"/>
  <c r="G88" i="137"/>
  <c r="G87" i="137"/>
  <c r="G86" i="137"/>
  <c r="G85" i="137"/>
  <c r="G84" i="137"/>
  <c r="G83" i="137"/>
  <c r="G82" i="137"/>
  <c r="G81" i="137"/>
  <c r="G80" i="137"/>
  <c r="G79" i="137"/>
  <c r="G78" i="137"/>
  <c r="G77" i="137"/>
  <c r="G76" i="137"/>
  <c r="G75" i="137"/>
  <c r="G74" i="137"/>
  <c r="G73" i="137"/>
  <c r="G72" i="137"/>
  <c r="G71" i="137"/>
  <c r="G70" i="137"/>
  <c r="G69" i="137"/>
  <c r="G68" i="137"/>
  <c r="G67" i="137"/>
  <c r="G66" i="137"/>
  <c r="G65" i="137"/>
  <c r="G64" i="137"/>
  <c r="G63" i="137"/>
  <c r="G62" i="137"/>
  <c r="G61" i="137"/>
  <c r="G60" i="137"/>
  <c r="G59" i="137"/>
  <c r="G58" i="137"/>
  <c r="G57" i="137"/>
  <c r="G56" i="137"/>
  <c r="G55" i="137"/>
  <c r="G54" i="137"/>
  <c r="G53" i="137"/>
  <c r="G52" i="137"/>
  <c r="G51" i="137"/>
  <c r="G50" i="137"/>
  <c r="G49" i="137"/>
  <c r="G48" i="137"/>
  <c r="G47" i="137"/>
  <c r="G46" i="137"/>
  <c r="G45" i="137"/>
  <c r="G44" i="137"/>
  <c r="G43" i="137"/>
  <c r="G42" i="137"/>
  <c r="G41" i="137"/>
  <c r="G40" i="137"/>
  <c r="G39" i="137"/>
  <c r="G38" i="137"/>
  <c r="G37" i="137"/>
  <c r="G36" i="137"/>
  <c r="G35" i="137"/>
  <c r="G34" i="137"/>
  <c r="G33" i="137"/>
  <c r="G32" i="137"/>
  <c r="G31" i="137"/>
  <c r="G30" i="137"/>
  <c r="G29" i="137"/>
  <c r="G28" i="137"/>
  <c r="G27" i="137"/>
  <c r="G26" i="137"/>
  <c r="G25" i="137"/>
  <c r="G24" i="137"/>
  <c r="G23" i="137"/>
  <c r="G22" i="137"/>
  <c r="G21" i="137"/>
  <c r="G20" i="137"/>
  <c r="G19" i="137"/>
  <c r="G18" i="137"/>
  <c r="G17" i="137"/>
  <c r="G16" i="137"/>
  <c r="G15" i="137"/>
  <c r="G14" i="137"/>
  <c r="G13" i="137"/>
  <c r="G12" i="137"/>
  <c r="G11" i="137"/>
  <c r="G10" i="137"/>
  <c r="G9" i="137"/>
  <c r="G8" i="137"/>
  <c r="G7" i="137"/>
  <c r="G6" i="137"/>
  <c r="G5" i="137"/>
  <c r="G4" i="137"/>
  <c r="G2314" i="138"/>
  <c r="G2313" i="138"/>
  <c r="G2312" i="138"/>
  <c r="G2311" i="138"/>
  <c r="G2310" i="138"/>
  <c r="G2309" i="138"/>
  <c r="G2308" i="138"/>
  <c r="G2307" i="138"/>
  <c r="G2306" i="138"/>
  <c r="G2305" i="138"/>
  <c r="G2304" i="138"/>
  <c r="G2303" i="138"/>
  <c r="G2302" i="138"/>
  <c r="G2301" i="138"/>
  <c r="G2300" i="138"/>
  <c r="G2299" i="138"/>
  <c r="G2298" i="138"/>
  <c r="G2297" i="138"/>
  <c r="G2296" i="138"/>
  <c r="G2295" i="138"/>
  <c r="G2294" i="138"/>
  <c r="G2293" i="138"/>
  <c r="G2292" i="138"/>
  <c r="G2291" i="138"/>
  <c r="G2290" i="138"/>
  <c r="G2289" i="138"/>
  <c r="G2288" i="138"/>
  <c r="G2287" i="138"/>
  <c r="G2286" i="138"/>
  <c r="G2285" i="138"/>
  <c r="G2284" i="138"/>
  <c r="G2283" i="138"/>
  <c r="G2282" i="138"/>
  <c r="G2281" i="138"/>
  <c r="G2280" i="138"/>
  <c r="G2279" i="138"/>
  <c r="G2278" i="138"/>
  <c r="G2277" i="138"/>
  <c r="G2276" i="138"/>
  <c r="G2275" i="138"/>
  <c r="G2274" i="138"/>
  <c r="G2273" i="138"/>
  <c r="G2272" i="138"/>
  <c r="G2271" i="138"/>
  <c r="G2270" i="138"/>
  <c r="G2269" i="138"/>
  <c r="G2268" i="138"/>
  <c r="G2267" i="138"/>
  <c r="G2266" i="138"/>
  <c r="G2265" i="138"/>
  <c r="G2264" i="138"/>
  <c r="G2263" i="138"/>
  <c r="G2262" i="138"/>
  <c r="G2261" i="138"/>
  <c r="G2260" i="138"/>
  <c r="G2259" i="138"/>
  <c r="G2258" i="138"/>
  <c r="G2257" i="138"/>
  <c r="G2256" i="138"/>
  <c r="G2255" i="138"/>
  <c r="G2254" i="138"/>
  <c r="G2253" i="138"/>
  <c r="G2252" i="138"/>
  <c r="G2251" i="138"/>
  <c r="G2250" i="138"/>
  <c r="G2249" i="138"/>
  <c r="G2248" i="138"/>
  <c r="G2247" i="138"/>
  <c r="G2246" i="138"/>
  <c r="G2245" i="138"/>
  <c r="G2244" i="138"/>
  <c r="G2243" i="138"/>
  <c r="G2242" i="138"/>
  <c r="G2241" i="138"/>
  <c r="G2240" i="138"/>
  <c r="G2239" i="138"/>
  <c r="G2238" i="138"/>
  <c r="G2237" i="138"/>
  <c r="G2236" i="138"/>
  <c r="G2235" i="138"/>
  <c r="G2234" i="138"/>
  <c r="G2233" i="138"/>
  <c r="G2232" i="138"/>
  <c r="G2231" i="138"/>
  <c r="G2230" i="138"/>
  <c r="G2229" i="138"/>
  <c r="G2228" i="138"/>
  <c r="G2227" i="138"/>
  <c r="G2226" i="138"/>
  <c r="G2225" i="138"/>
  <c r="G2224" i="138"/>
  <c r="G2223" i="138"/>
  <c r="G2222" i="138"/>
  <c r="G2221" i="138"/>
  <c r="G2220" i="138"/>
  <c r="G2219" i="138"/>
  <c r="G2218" i="138"/>
  <c r="G2217" i="138"/>
  <c r="G2216" i="138"/>
  <c r="G2215" i="138"/>
  <c r="G2214" i="138"/>
  <c r="G2213" i="138"/>
  <c r="G2212" i="138"/>
  <c r="G2211" i="138"/>
  <c r="G2210" i="138"/>
  <c r="G2209" i="138"/>
  <c r="G2208" i="138"/>
  <c r="G2207" i="138"/>
  <c r="G2206" i="138"/>
  <c r="G2205" i="138"/>
  <c r="G2204" i="138"/>
  <c r="G2203" i="138"/>
  <c r="G2202" i="138"/>
  <c r="G2201" i="138"/>
  <c r="G2200" i="138"/>
  <c r="G2199" i="138"/>
  <c r="G2198" i="138"/>
  <c r="G2197" i="138"/>
  <c r="G2196" i="138"/>
  <c r="G2195" i="138"/>
  <c r="G2194" i="138"/>
  <c r="G2193" i="138"/>
  <c r="G2192" i="138"/>
  <c r="G2191" i="138"/>
  <c r="G2190" i="138"/>
  <c r="G2189" i="138"/>
  <c r="G2188" i="138"/>
  <c r="G2187" i="138"/>
  <c r="G2186" i="138"/>
  <c r="G2185" i="138"/>
  <c r="G2184" i="138"/>
  <c r="G2183" i="138"/>
  <c r="G2182" i="138"/>
  <c r="G2181" i="138"/>
  <c r="G2180" i="138"/>
  <c r="G2179" i="138"/>
  <c r="G2178" i="138"/>
  <c r="G2177" i="138"/>
  <c r="G2176" i="138"/>
  <c r="G2175" i="138"/>
  <c r="G2174" i="138"/>
  <c r="G2173" i="138"/>
  <c r="G2172" i="138"/>
  <c r="G2171" i="138"/>
  <c r="G2170" i="138"/>
  <c r="G2169" i="138"/>
  <c r="G2168" i="138"/>
  <c r="G2167" i="138"/>
  <c r="G2166" i="138"/>
  <c r="G2165" i="138"/>
  <c r="G2164" i="138"/>
  <c r="G2163" i="138"/>
  <c r="G2162" i="138"/>
  <c r="G2161" i="138"/>
  <c r="G2160" i="138"/>
  <c r="G2159" i="138"/>
  <c r="G2158" i="138"/>
  <c r="G2157" i="138"/>
  <c r="G2156" i="138"/>
  <c r="G2155" i="138"/>
  <c r="G2154" i="138"/>
  <c r="G2153" i="138"/>
  <c r="G2152" i="138"/>
  <c r="G2151" i="138"/>
  <c r="G2150" i="138"/>
  <c r="G2149" i="138"/>
  <c r="G2148" i="138"/>
  <c r="G2147" i="138"/>
  <c r="G2146" i="138"/>
  <c r="G2145" i="138"/>
  <c r="G2144" i="138"/>
  <c r="G2143" i="138"/>
  <c r="G2142" i="138"/>
  <c r="G2141" i="138"/>
  <c r="G2140" i="138"/>
  <c r="G2139" i="138"/>
  <c r="G2138" i="138"/>
  <c r="G2137" i="138"/>
  <c r="G2136" i="138"/>
  <c r="G2135" i="138"/>
  <c r="G2134" i="138"/>
  <c r="G2133" i="138"/>
  <c r="G2132" i="138"/>
  <c r="G2131" i="138"/>
  <c r="G2130" i="138"/>
  <c r="G2129" i="138"/>
  <c r="G2128" i="138"/>
  <c r="G2127" i="138"/>
  <c r="G2126" i="138"/>
  <c r="G2125" i="138"/>
  <c r="G2124" i="138"/>
  <c r="G2123" i="138"/>
  <c r="G2122" i="138"/>
  <c r="G2121" i="138"/>
  <c r="G2120" i="138"/>
  <c r="G2119" i="138"/>
  <c r="G2118" i="138"/>
  <c r="G2117" i="138"/>
  <c r="G2116" i="138"/>
  <c r="G2115" i="138"/>
  <c r="G2114" i="138"/>
  <c r="G2113" i="138"/>
  <c r="G2112" i="138"/>
  <c r="G2111" i="138"/>
  <c r="G2110" i="138"/>
  <c r="G2109" i="138"/>
  <c r="G2108" i="138"/>
  <c r="G2107" i="138"/>
  <c r="G2106" i="138"/>
  <c r="G2105" i="138"/>
  <c r="G2104" i="138"/>
  <c r="G2103" i="138"/>
  <c r="G2102" i="138"/>
  <c r="G2101" i="138"/>
  <c r="G2100" i="138"/>
  <c r="G2099" i="138"/>
  <c r="G2098" i="138"/>
  <c r="G2097" i="138"/>
  <c r="G2096" i="138"/>
  <c r="G2095" i="138"/>
  <c r="G2094" i="138"/>
  <c r="G2093" i="138"/>
  <c r="G2092" i="138"/>
  <c r="G2091" i="138"/>
  <c r="G2090" i="138"/>
  <c r="G2089" i="138"/>
  <c r="G2088" i="138"/>
  <c r="G2087" i="138"/>
  <c r="G2086" i="138"/>
  <c r="G2085" i="138"/>
  <c r="G2084" i="138"/>
  <c r="G2083" i="138"/>
  <c r="G2082" i="138"/>
  <c r="G2081" i="138"/>
  <c r="G2080" i="138"/>
  <c r="G2079" i="138"/>
  <c r="G2078" i="138"/>
  <c r="G2077" i="138"/>
  <c r="G2076" i="138"/>
  <c r="G2075" i="138"/>
  <c r="G2074" i="138"/>
  <c r="G2073" i="138"/>
  <c r="G2072" i="138"/>
  <c r="G2071" i="138"/>
  <c r="G2070" i="138"/>
  <c r="G2069" i="138"/>
  <c r="G2068" i="138"/>
  <c r="G2067" i="138"/>
  <c r="G2066" i="138"/>
  <c r="G2065" i="138"/>
  <c r="G2064" i="138"/>
  <c r="G2063" i="138"/>
  <c r="G2062" i="138"/>
  <c r="G2061" i="138"/>
  <c r="G2060" i="138"/>
  <c r="G2059" i="138"/>
  <c r="G2058" i="138"/>
  <c r="G2057" i="138"/>
  <c r="G2056" i="138"/>
  <c r="G2055" i="138"/>
  <c r="G2054" i="138"/>
  <c r="G2053" i="138"/>
  <c r="G2052" i="138"/>
  <c r="G2051" i="138"/>
  <c r="G2050" i="138"/>
  <c r="G2049" i="138"/>
  <c r="G2048" i="138"/>
  <c r="G2047" i="138"/>
  <c r="G2046" i="138"/>
  <c r="G2045" i="138"/>
  <c r="G2044" i="138"/>
  <c r="G2043" i="138"/>
  <c r="G2042" i="138"/>
  <c r="G2041" i="138"/>
  <c r="G2040" i="138"/>
  <c r="G2039" i="138"/>
  <c r="G2038" i="138"/>
  <c r="G2037" i="138"/>
  <c r="G2036" i="138"/>
  <c r="G2035" i="138"/>
  <c r="G2034" i="138"/>
  <c r="G2033" i="138"/>
  <c r="G2032" i="138"/>
  <c r="G2031" i="138"/>
  <c r="G2030" i="138"/>
  <c r="G2029" i="138"/>
  <c r="G2028" i="138"/>
  <c r="G2027" i="138"/>
  <c r="G2026" i="138"/>
  <c r="G2025" i="138"/>
  <c r="G2024" i="138"/>
  <c r="G2023" i="138"/>
  <c r="G2022" i="138"/>
  <c r="G2021" i="138"/>
  <c r="G2020" i="138"/>
  <c r="G2019" i="138"/>
  <c r="G2018" i="138"/>
  <c r="G2017" i="138"/>
  <c r="G2016" i="138"/>
  <c r="G2015" i="138"/>
  <c r="G2014" i="138"/>
  <c r="G2013" i="138"/>
  <c r="G2012" i="138"/>
  <c r="G2011" i="138"/>
  <c r="G2010" i="138"/>
  <c r="G2009" i="138"/>
  <c r="G2008" i="138"/>
  <c r="G2007" i="138"/>
  <c r="G2006" i="138"/>
  <c r="G2005" i="138"/>
  <c r="G2004" i="138"/>
  <c r="G2003" i="138"/>
  <c r="G2002" i="138"/>
  <c r="G2001" i="138"/>
  <c r="G2000" i="138"/>
  <c r="G1999" i="138"/>
  <c r="G1998" i="138"/>
  <c r="G1997" i="138"/>
  <c r="G1996" i="138"/>
  <c r="G1995" i="138"/>
  <c r="G1994" i="138"/>
  <c r="G1993" i="138"/>
  <c r="G1992" i="138"/>
  <c r="G1991" i="138"/>
  <c r="G1990" i="138"/>
  <c r="G1989" i="138"/>
  <c r="G1988" i="138"/>
  <c r="G1987" i="138"/>
  <c r="G1986" i="138"/>
  <c r="G1985" i="138"/>
  <c r="G1984" i="138"/>
  <c r="G1983" i="138"/>
  <c r="G1982" i="138"/>
  <c r="G1981" i="138"/>
  <c r="G1980" i="138"/>
  <c r="G1979" i="138"/>
  <c r="G1978" i="138"/>
  <c r="G1977" i="138"/>
  <c r="G1976" i="138"/>
  <c r="G1975" i="138"/>
  <c r="G1974" i="138"/>
  <c r="G1973" i="138"/>
  <c r="G1972" i="138"/>
  <c r="G1971" i="138"/>
  <c r="G1970" i="138"/>
  <c r="G1969" i="138"/>
  <c r="G1968" i="138"/>
  <c r="G1967" i="138"/>
  <c r="G1966" i="138"/>
  <c r="G1965" i="138"/>
  <c r="G1964" i="138"/>
  <c r="G1963" i="138"/>
  <c r="G1962" i="138"/>
  <c r="G1961" i="138"/>
  <c r="G1960" i="138"/>
  <c r="G1959" i="138"/>
  <c r="G1958" i="138"/>
  <c r="G1957" i="138"/>
  <c r="G1956" i="138"/>
  <c r="G1955" i="138"/>
  <c r="G1954" i="138"/>
  <c r="G1953" i="138"/>
  <c r="G1952" i="138"/>
  <c r="G1951" i="138"/>
  <c r="G1950" i="138"/>
  <c r="G1949" i="138"/>
  <c r="G1948" i="138"/>
  <c r="G1947" i="138"/>
  <c r="G1946" i="138"/>
  <c r="G1945" i="138"/>
  <c r="G1944" i="138"/>
  <c r="G1943" i="138"/>
  <c r="G1942" i="138"/>
  <c r="G1941" i="138"/>
  <c r="G1940" i="138"/>
  <c r="G1939" i="138"/>
  <c r="G1938" i="138"/>
  <c r="G1937" i="138"/>
  <c r="G1936" i="138"/>
  <c r="G1935" i="138"/>
  <c r="G1934" i="138"/>
  <c r="G1933" i="138"/>
  <c r="G1932" i="138"/>
  <c r="G1931" i="138"/>
  <c r="G1930" i="138"/>
  <c r="G1929" i="138"/>
  <c r="G1928" i="138"/>
  <c r="G1927" i="138"/>
  <c r="G1926" i="138"/>
  <c r="G1925" i="138"/>
  <c r="G1924" i="138"/>
  <c r="G1923" i="138"/>
  <c r="G1922" i="138"/>
  <c r="G1921" i="138"/>
  <c r="G1920" i="138"/>
  <c r="G1919" i="138"/>
  <c r="G1918" i="138"/>
  <c r="G1917" i="138"/>
  <c r="G1916" i="138"/>
  <c r="G1915" i="138"/>
  <c r="G1914" i="138"/>
  <c r="G1913" i="138"/>
  <c r="G1912" i="138"/>
  <c r="G1911" i="138"/>
  <c r="G1910" i="138"/>
  <c r="G1909" i="138"/>
  <c r="G1908" i="138"/>
  <c r="G1907" i="138"/>
  <c r="G1906" i="138"/>
  <c r="G1905" i="138"/>
  <c r="G1904" i="138"/>
  <c r="G1903" i="138"/>
  <c r="G1902" i="138"/>
  <c r="G1901" i="138"/>
  <c r="G1900" i="138"/>
  <c r="G1899" i="138"/>
  <c r="G1898" i="138"/>
  <c r="G1897" i="138"/>
  <c r="G1896" i="138"/>
  <c r="G1895" i="138"/>
  <c r="G1894" i="138"/>
  <c r="G1893" i="138"/>
  <c r="G1892" i="138"/>
  <c r="G1891" i="138"/>
  <c r="G1890" i="138"/>
  <c r="G1889" i="138"/>
  <c r="G1888" i="138"/>
  <c r="G1887" i="138"/>
  <c r="G1886" i="138"/>
  <c r="G1885" i="138"/>
  <c r="G1884" i="138"/>
  <c r="G1883" i="138"/>
  <c r="G1882" i="138"/>
  <c r="G1881" i="138"/>
  <c r="G1880" i="138"/>
  <c r="G1879" i="138"/>
  <c r="G1878" i="138"/>
  <c r="G1877" i="138"/>
  <c r="G1876" i="138"/>
  <c r="G1875" i="138"/>
  <c r="G1874" i="138"/>
  <c r="G1873" i="138"/>
  <c r="G1872" i="138"/>
  <c r="G1871" i="138"/>
  <c r="G1870" i="138"/>
  <c r="G1869" i="138"/>
  <c r="G1868" i="138"/>
  <c r="G1867" i="138"/>
  <c r="G1866" i="138"/>
  <c r="G1865" i="138"/>
  <c r="G1864" i="138"/>
  <c r="G1863" i="138"/>
  <c r="G1862" i="138"/>
  <c r="G1861" i="138"/>
  <c r="G1860" i="138"/>
  <c r="G1859" i="138"/>
  <c r="G1858" i="138"/>
  <c r="G1857" i="138"/>
  <c r="G1856" i="138"/>
  <c r="G1855" i="138"/>
  <c r="G1854" i="138"/>
  <c r="G1853" i="138"/>
  <c r="G1852" i="138"/>
  <c r="G1851" i="138"/>
  <c r="G1850" i="138"/>
  <c r="G1849" i="138"/>
  <c r="G1848" i="138"/>
  <c r="G1847" i="138"/>
  <c r="G1846" i="138"/>
  <c r="G1845" i="138"/>
  <c r="G1844" i="138"/>
  <c r="G1843" i="138"/>
  <c r="G1842" i="138"/>
  <c r="G1841" i="138"/>
  <c r="G1840" i="138"/>
  <c r="G1839" i="138"/>
  <c r="G1838" i="138"/>
  <c r="G1837" i="138"/>
  <c r="G1836" i="138"/>
  <c r="G1835" i="138"/>
  <c r="G1834" i="138"/>
  <c r="G1833" i="138"/>
  <c r="G1832" i="138"/>
  <c r="G1831" i="138"/>
  <c r="G1830" i="138"/>
  <c r="G1829" i="138"/>
  <c r="G1828" i="138"/>
  <c r="G1827" i="138"/>
  <c r="G1826" i="138"/>
  <c r="G1825" i="138"/>
  <c r="G1824" i="138"/>
  <c r="G1823" i="138"/>
  <c r="G1822" i="138"/>
  <c r="G1821" i="138"/>
  <c r="G1820" i="138"/>
  <c r="G1819" i="138"/>
  <c r="G1818" i="138"/>
  <c r="G1817" i="138"/>
  <c r="G1816" i="138"/>
  <c r="G1815" i="138"/>
  <c r="G1814" i="138"/>
  <c r="G1813" i="138"/>
  <c r="G1812" i="138"/>
  <c r="G1811" i="138"/>
  <c r="G1810" i="138"/>
  <c r="G1809" i="138"/>
  <c r="G1808" i="138"/>
  <c r="G1807" i="138"/>
  <c r="G1806" i="138"/>
  <c r="G1805" i="138"/>
  <c r="G1804" i="138"/>
  <c r="G1803" i="138"/>
  <c r="G1802" i="138"/>
  <c r="G1801" i="138"/>
  <c r="G1800" i="138"/>
  <c r="G1799" i="138"/>
  <c r="G1798" i="138"/>
  <c r="G1797" i="138"/>
  <c r="G1796" i="138"/>
  <c r="G1795" i="138"/>
  <c r="G1794" i="138"/>
  <c r="G1793" i="138"/>
  <c r="G1792" i="138"/>
  <c r="G1791" i="138"/>
  <c r="G1790" i="138"/>
  <c r="G1789" i="138"/>
  <c r="G1788" i="138"/>
  <c r="G1787" i="138"/>
  <c r="G1786" i="138"/>
  <c r="G1785" i="138"/>
  <c r="G1784" i="138"/>
  <c r="G1783" i="138"/>
  <c r="G1782" i="138"/>
  <c r="G1781" i="138"/>
  <c r="G1780" i="138"/>
  <c r="G1779" i="138"/>
  <c r="G1778" i="138"/>
  <c r="G1777" i="138"/>
  <c r="G1776" i="138"/>
  <c r="G1775" i="138"/>
  <c r="G1774" i="138"/>
  <c r="G1773" i="138"/>
  <c r="G1772" i="138"/>
  <c r="G1771" i="138"/>
  <c r="G1770" i="138"/>
  <c r="G1769" i="138"/>
  <c r="G1768" i="138"/>
  <c r="G1767" i="138"/>
  <c r="G1766" i="138"/>
  <c r="G1765" i="138"/>
  <c r="G1764" i="138"/>
  <c r="G1763" i="138"/>
  <c r="G1762" i="138"/>
  <c r="G1761" i="138"/>
  <c r="G1760" i="138"/>
  <c r="G1759" i="138"/>
  <c r="G1758" i="138"/>
  <c r="G1757" i="138"/>
  <c r="G1756" i="138"/>
  <c r="G1755" i="138"/>
  <c r="G1754" i="138"/>
  <c r="G1753" i="138"/>
  <c r="G1752" i="138"/>
  <c r="G1751" i="138"/>
  <c r="G1750" i="138"/>
  <c r="G1749" i="138"/>
  <c r="G1748" i="138"/>
  <c r="G1747" i="138"/>
  <c r="G1746" i="138"/>
  <c r="G1745" i="138"/>
  <c r="G1744" i="138"/>
  <c r="G1743" i="138"/>
  <c r="G1742" i="138"/>
  <c r="G1741" i="138"/>
  <c r="G1740" i="138"/>
  <c r="G1739" i="138"/>
  <c r="G1738" i="138"/>
  <c r="G1737" i="138"/>
  <c r="G1736" i="138"/>
  <c r="G1735" i="138"/>
  <c r="G1734" i="138"/>
  <c r="G1733" i="138"/>
  <c r="G1732" i="138"/>
  <c r="G1731" i="138"/>
  <c r="G1730" i="138"/>
  <c r="G1729" i="138"/>
  <c r="G1728" i="138"/>
  <c r="G1727" i="138"/>
  <c r="G1726" i="138"/>
  <c r="G1725" i="138"/>
  <c r="G1724" i="138"/>
  <c r="G1723" i="138"/>
  <c r="G1722" i="138"/>
  <c r="G1721" i="138"/>
  <c r="G1720" i="138"/>
  <c r="G1719" i="138"/>
  <c r="G1718" i="138"/>
  <c r="G1717" i="138"/>
  <c r="G1716" i="138"/>
  <c r="G1715" i="138"/>
  <c r="G1714" i="138"/>
  <c r="G1713" i="138"/>
  <c r="G1712" i="138"/>
  <c r="G1711" i="138"/>
  <c r="G1710" i="138"/>
  <c r="G1709" i="138"/>
  <c r="G1708" i="138"/>
  <c r="G1707" i="138"/>
  <c r="G1706" i="138"/>
  <c r="G1705" i="138"/>
  <c r="G1704" i="138"/>
  <c r="G1703" i="138"/>
  <c r="G1702" i="138"/>
  <c r="G1701" i="138"/>
  <c r="G1700" i="138"/>
  <c r="G1699" i="138"/>
  <c r="G1698" i="138"/>
  <c r="G1697" i="138"/>
  <c r="G1696" i="138"/>
  <c r="G1695" i="138"/>
  <c r="G1694" i="138"/>
  <c r="G1693" i="138"/>
  <c r="G1692" i="138"/>
  <c r="G1691" i="138"/>
  <c r="G1690" i="138"/>
  <c r="G1689" i="138"/>
  <c r="G1688" i="138"/>
  <c r="G1687" i="138"/>
  <c r="G1686" i="138"/>
  <c r="G1685" i="138"/>
  <c r="G1684" i="138"/>
  <c r="G1683" i="138"/>
  <c r="G1682" i="138"/>
  <c r="G1681" i="138"/>
  <c r="G1680" i="138"/>
  <c r="G1679" i="138"/>
  <c r="G1678" i="138"/>
  <c r="G1677" i="138"/>
  <c r="G1676" i="138"/>
  <c r="G1675" i="138"/>
  <c r="G1674" i="138"/>
  <c r="G1673" i="138"/>
  <c r="G1672" i="138"/>
  <c r="G1671" i="138"/>
  <c r="G1670" i="138"/>
  <c r="G1669" i="138"/>
  <c r="G1668" i="138"/>
  <c r="G1667" i="138"/>
  <c r="G1666" i="138"/>
  <c r="G1665" i="138"/>
  <c r="G1664" i="138"/>
  <c r="G1663" i="138"/>
  <c r="G1662" i="138"/>
  <c r="G1661" i="138"/>
  <c r="G1660" i="138"/>
  <c r="G1659" i="138"/>
  <c r="G1658" i="138"/>
  <c r="G1657" i="138"/>
  <c r="G1656" i="138"/>
  <c r="G1655" i="138"/>
  <c r="G1654" i="138"/>
  <c r="G1653" i="138"/>
  <c r="G1652" i="138"/>
  <c r="G1651" i="138"/>
  <c r="G1650" i="138"/>
  <c r="G1649" i="138"/>
  <c r="G1648" i="138"/>
  <c r="G1647" i="138"/>
  <c r="G1646" i="138"/>
  <c r="G1645" i="138"/>
  <c r="G1644" i="138"/>
  <c r="G1643" i="138"/>
  <c r="G1642" i="138"/>
  <c r="G1641" i="138"/>
  <c r="G1640" i="138"/>
  <c r="G1639" i="138"/>
  <c r="G1638" i="138"/>
  <c r="G1637" i="138"/>
  <c r="G1636" i="138"/>
  <c r="G1635" i="138"/>
  <c r="G1634" i="138"/>
  <c r="G1633" i="138"/>
  <c r="G1632" i="138"/>
  <c r="G1631" i="138"/>
  <c r="G1630" i="138"/>
  <c r="G1629" i="138"/>
  <c r="G1628" i="138"/>
  <c r="G1627" i="138"/>
  <c r="G1626" i="138"/>
  <c r="G1625" i="138"/>
  <c r="G1624" i="138"/>
  <c r="G1623" i="138"/>
  <c r="G1622" i="138"/>
  <c r="G1621" i="138"/>
  <c r="G1620" i="138"/>
  <c r="G1619" i="138"/>
  <c r="G1618" i="138"/>
  <c r="G1617" i="138"/>
  <c r="G1616" i="138"/>
  <c r="G1615" i="138"/>
  <c r="G1614" i="138"/>
  <c r="G1613" i="138"/>
  <c r="G1612" i="138"/>
  <c r="G1611" i="138"/>
  <c r="G1610" i="138"/>
  <c r="G1609" i="138"/>
  <c r="G1608" i="138"/>
  <c r="G1607" i="138"/>
  <c r="G1606" i="138"/>
  <c r="G1605" i="138"/>
  <c r="G1604" i="138"/>
  <c r="G1603" i="138"/>
  <c r="G1602" i="138"/>
  <c r="G1601" i="138"/>
  <c r="G1600" i="138"/>
  <c r="G1599" i="138"/>
  <c r="G1598" i="138"/>
  <c r="G1597" i="138"/>
  <c r="G1596" i="138"/>
  <c r="G1595" i="138"/>
  <c r="G1594" i="138"/>
  <c r="G1593" i="138"/>
  <c r="G1592" i="138"/>
  <c r="G1591" i="138"/>
  <c r="G1590" i="138"/>
  <c r="G1589" i="138"/>
  <c r="G1588" i="138"/>
  <c r="G1587" i="138"/>
  <c r="G1586" i="138"/>
  <c r="G1585" i="138"/>
  <c r="G1584" i="138"/>
  <c r="G1583" i="138"/>
  <c r="G1582" i="138"/>
  <c r="G1581" i="138"/>
  <c r="G1580" i="138"/>
  <c r="G1579" i="138"/>
  <c r="G1578" i="138"/>
  <c r="G1577" i="138"/>
  <c r="G1576" i="138"/>
  <c r="G1575" i="138"/>
  <c r="G1574" i="138"/>
  <c r="G1573" i="138"/>
  <c r="G1572" i="138"/>
  <c r="G1571" i="138"/>
  <c r="G1570" i="138"/>
  <c r="G1569" i="138"/>
  <c r="G1568" i="138"/>
  <c r="G1567" i="138"/>
  <c r="G1566" i="138"/>
  <c r="G1565" i="138"/>
  <c r="G1564" i="138"/>
  <c r="G1563" i="138"/>
  <c r="G1562" i="138"/>
  <c r="G1561" i="138"/>
  <c r="G1560" i="138"/>
  <c r="G1559" i="138"/>
  <c r="G1558" i="138"/>
  <c r="G1557" i="138"/>
  <c r="G1556" i="138"/>
  <c r="G1555" i="138"/>
  <c r="G1554" i="138"/>
  <c r="G1553" i="138"/>
  <c r="G1552" i="138"/>
  <c r="G1551" i="138"/>
  <c r="G1550" i="138"/>
  <c r="G1549" i="138"/>
  <c r="G1548" i="138"/>
  <c r="G1547" i="138"/>
  <c r="G1546" i="138"/>
  <c r="G1545" i="138"/>
  <c r="G1544" i="138"/>
  <c r="G1543" i="138"/>
  <c r="G1542" i="138"/>
  <c r="G1541" i="138"/>
  <c r="G1540" i="138"/>
  <c r="G1539" i="138"/>
  <c r="G1538" i="138"/>
  <c r="G1537" i="138"/>
  <c r="G1536" i="138"/>
  <c r="G1535" i="138"/>
  <c r="G1534" i="138"/>
  <c r="G1533" i="138"/>
  <c r="G1532" i="138"/>
  <c r="G1531" i="138"/>
  <c r="G1530" i="138"/>
  <c r="G1529" i="138"/>
  <c r="G1528" i="138"/>
  <c r="G1527" i="138"/>
  <c r="G1526" i="138"/>
  <c r="G1525" i="138"/>
  <c r="G1524" i="138"/>
  <c r="G1523" i="138"/>
  <c r="G1522" i="138"/>
  <c r="G1521" i="138"/>
  <c r="G1520" i="138"/>
  <c r="G1519" i="138"/>
  <c r="G1518" i="138"/>
  <c r="G1517" i="138"/>
  <c r="G1516" i="138"/>
  <c r="G1515" i="138"/>
  <c r="G1514" i="138"/>
  <c r="G1513" i="138"/>
  <c r="G1512" i="138"/>
  <c r="G1511" i="138"/>
  <c r="G1510" i="138"/>
  <c r="G1509" i="138"/>
  <c r="G1508" i="138"/>
  <c r="G1507" i="138"/>
  <c r="G1506" i="138"/>
  <c r="G1505" i="138"/>
  <c r="G1504" i="138"/>
  <c r="G1503" i="138"/>
  <c r="G1502" i="138"/>
  <c r="G1501" i="138"/>
  <c r="G1500" i="138"/>
  <c r="G1499" i="138"/>
  <c r="G1498" i="138"/>
  <c r="G1497" i="138"/>
  <c r="G1496" i="138"/>
  <c r="G1495" i="138"/>
  <c r="G1494" i="138"/>
  <c r="G1493" i="138"/>
  <c r="G1492" i="138"/>
  <c r="G1491" i="138"/>
  <c r="G1490" i="138"/>
  <c r="G1489" i="138"/>
  <c r="G1488" i="138"/>
  <c r="G1487" i="138"/>
  <c r="G1486" i="138"/>
  <c r="G1485" i="138"/>
  <c r="G1484" i="138"/>
  <c r="G1483" i="138"/>
  <c r="G1482" i="138"/>
  <c r="G1481" i="138"/>
  <c r="G1480" i="138"/>
  <c r="G1479" i="138"/>
  <c r="G1478" i="138"/>
  <c r="G1477" i="138"/>
  <c r="G1476" i="138"/>
  <c r="G1475" i="138"/>
  <c r="G1474" i="138"/>
  <c r="G1473" i="138"/>
  <c r="G1472" i="138"/>
  <c r="G1471" i="138"/>
  <c r="G1470" i="138"/>
  <c r="G1469" i="138"/>
  <c r="G1468" i="138"/>
  <c r="G1467" i="138"/>
  <c r="G1466" i="138"/>
  <c r="G1465" i="138"/>
  <c r="G1464" i="138"/>
  <c r="G1463" i="138"/>
  <c r="G1462" i="138"/>
  <c r="G1461" i="138"/>
  <c r="G1460" i="138"/>
  <c r="G1459" i="138"/>
  <c r="G1458" i="138"/>
  <c r="G1457" i="138"/>
  <c r="G1456" i="138"/>
  <c r="G1455" i="138"/>
  <c r="G1454" i="138"/>
  <c r="G1453" i="138"/>
  <c r="G1452" i="138"/>
  <c r="G1451" i="138"/>
  <c r="G1450" i="138"/>
  <c r="G1449" i="138"/>
  <c r="G1448" i="138"/>
  <c r="G1447" i="138"/>
  <c r="G1446" i="138"/>
  <c r="G1445" i="138"/>
  <c r="G1444" i="138"/>
  <c r="G1443" i="138"/>
  <c r="G1442" i="138"/>
  <c r="G1441" i="138"/>
  <c r="G1440" i="138"/>
  <c r="G1439" i="138"/>
  <c r="G1438" i="138"/>
  <c r="G1437" i="138"/>
  <c r="G1436" i="138"/>
  <c r="G1435" i="138"/>
  <c r="G1434" i="138"/>
  <c r="G1433" i="138"/>
  <c r="G1432" i="138"/>
  <c r="G1431" i="138"/>
  <c r="G1430" i="138"/>
  <c r="G1429" i="138"/>
  <c r="G1428" i="138"/>
  <c r="G1427" i="138"/>
  <c r="G1426" i="138"/>
  <c r="G1425" i="138"/>
  <c r="G1424" i="138"/>
  <c r="G1423" i="138"/>
  <c r="G1422" i="138"/>
  <c r="G1421" i="138"/>
  <c r="G1420" i="138"/>
  <c r="G1419" i="138"/>
  <c r="G1418" i="138"/>
  <c r="G1417" i="138"/>
  <c r="G1416" i="138"/>
  <c r="G1415" i="138"/>
  <c r="G1414" i="138"/>
  <c r="G1413" i="138"/>
  <c r="G1412" i="138"/>
  <c r="G1411" i="138"/>
  <c r="G1410" i="138"/>
  <c r="G1409" i="138"/>
  <c r="G1408" i="138"/>
  <c r="G1407" i="138"/>
  <c r="G1406" i="138"/>
  <c r="G1405" i="138"/>
  <c r="G1404" i="138"/>
  <c r="G1403" i="138"/>
  <c r="G1402" i="138"/>
  <c r="G1401" i="138"/>
  <c r="G1400" i="138"/>
  <c r="G1399" i="138"/>
  <c r="G1398" i="138"/>
  <c r="G1397" i="138"/>
  <c r="G1396" i="138"/>
  <c r="G1395" i="138"/>
  <c r="G1394" i="138"/>
  <c r="G1393" i="138"/>
  <c r="G1392" i="138"/>
  <c r="G1391" i="138"/>
  <c r="G1390" i="138"/>
  <c r="G1389" i="138"/>
  <c r="G1388" i="138"/>
  <c r="G1387" i="138"/>
  <c r="G1386" i="138"/>
  <c r="G1385" i="138"/>
  <c r="G1384" i="138"/>
  <c r="G1383" i="138"/>
  <c r="G1382" i="138"/>
  <c r="G1381" i="138"/>
  <c r="G1380" i="138"/>
  <c r="G1379" i="138"/>
  <c r="G1378" i="138"/>
  <c r="G1377" i="138"/>
  <c r="G1376" i="138"/>
  <c r="G1375" i="138"/>
  <c r="G1374" i="138"/>
  <c r="G1373" i="138"/>
  <c r="G1372" i="138"/>
  <c r="G1371" i="138"/>
  <c r="G1370" i="138"/>
  <c r="G1369" i="138"/>
  <c r="G1368" i="138"/>
  <c r="G1367" i="138"/>
  <c r="G1366" i="138"/>
  <c r="G1365" i="138"/>
  <c r="G1364" i="138"/>
  <c r="G1363" i="138"/>
  <c r="G1362" i="138"/>
  <c r="G1361" i="138"/>
  <c r="G1360" i="138"/>
  <c r="G1359" i="138"/>
  <c r="G1358" i="138"/>
  <c r="G1357" i="138"/>
  <c r="G1356" i="138"/>
  <c r="G1355" i="138"/>
  <c r="G1354" i="138"/>
  <c r="G1353" i="138"/>
  <c r="G1352" i="138"/>
  <c r="G1351" i="138"/>
  <c r="G1350" i="138"/>
  <c r="G1349" i="138"/>
  <c r="G1348" i="138"/>
  <c r="G1347" i="138"/>
  <c r="G1346" i="138"/>
  <c r="G1345" i="138"/>
  <c r="G1344" i="138"/>
  <c r="G1343" i="138"/>
  <c r="G1342" i="138"/>
  <c r="G1341" i="138"/>
  <c r="G1340" i="138"/>
  <c r="G1339" i="138"/>
  <c r="G1338" i="138"/>
  <c r="G1337" i="138"/>
  <c r="G1336" i="138"/>
  <c r="G1335" i="138"/>
  <c r="G1334" i="138"/>
  <c r="G1333" i="138"/>
  <c r="G1332" i="138"/>
  <c r="G1331" i="138"/>
  <c r="G1330" i="138"/>
  <c r="G1329" i="138"/>
  <c r="G1328" i="138"/>
  <c r="G1327" i="138"/>
  <c r="G1326" i="138"/>
  <c r="G1325" i="138"/>
  <c r="G1324" i="138"/>
  <c r="G1323" i="138"/>
  <c r="G1322" i="138"/>
  <c r="G1321" i="138"/>
  <c r="G1320" i="138"/>
  <c r="G1319" i="138"/>
  <c r="G1318" i="138"/>
  <c r="G1317" i="138"/>
  <c r="G1316" i="138"/>
  <c r="G1315" i="138"/>
  <c r="G1314" i="138"/>
  <c r="G1313" i="138"/>
  <c r="G1312" i="138"/>
  <c r="G1311" i="138"/>
  <c r="G1310" i="138"/>
  <c r="G1309" i="138"/>
  <c r="G1308" i="138"/>
  <c r="G1307" i="138"/>
  <c r="G1306" i="138"/>
  <c r="G1305" i="138"/>
  <c r="G1304" i="138"/>
  <c r="G1303" i="138"/>
  <c r="G1302" i="138"/>
  <c r="G1301" i="138"/>
  <c r="G1300" i="138"/>
  <c r="G1299" i="138"/>
  <c r="G1298" i="138"/>
  <c r="G1297" i="138"/>
  <c r="G1296" i="138"/>
  <c r="G1295" i="138"/>
  <c r="G1294" i="138"/>
  <c r="G1293" i="138"/>
  <c r="G1292" i="138"/>
  <c r="G1291" i="138"/>
  <c r="G1290" i="138"/>
  <c r="G1289" i="138"/>
  <c r="G1288" i="138"/>
  <c r="G1287" i="138"/>
  <c r="G1286" i="138"/>
  <c r="G1285" i="138"/>
  <c r="G1284" i="138"/>
  <c r="G1283" i="138"/>
  <c r="G1282" i="138"/>
  <c r="G1281" i="138"/>
  <c r="G1280" i="138"/>
  <c r="G1279" i="138"/>
  <c r="G1278" i="138"/>
  <c r="G1277" i="138"/>
  <c r="G1276" i="138"/>
  <c r="G1275" i="138"/>
  <c r="G1274" i="138"/>
  <c r="G1273" i="138"/>
  <c r="G1272" i="138"/>
  <c r="G1271" i="138"/>
  <c r="G1270" i="138"/>
  <c r="G1269" i="138"/>
  <c r="G1268" i="138"/>
  <c r="G1267" i="138"/>
  <c r="G1266" i="138"/>
  <c r="G1265" i="138"/>
  <c r="G1264" i="138"/>
  <c r="G1263" i="138"/>
  <c r="G1262" i="138"/>
  <c r="G1261" i="138"/>
  <c r="G1260" i="138"/>
  <c r="G1259" i="138"/>
  <c r="G1258" i="138"/>
  <c r="G1257" i="138"/>
  <c r="G1256" i="138"/>
  <c r="G1255" i="138"/>
  <c r="G1254" i="138"/>
  <c r="G1253" i="138"/>
  <c r="G1252" i="138"/>
  <c r="G1251" i="138"/>
  <c r="G1250" i="138"/>
  <c r="G1249" i="138"/>
  <c r="G1248" i="138"/>
  <c r="G1247" i="138"/>
  <c r="G1246" i="138"/>
  <c r="G1245" i="138"/>
  <c r="G1244" i="138"/>
  <c r="G1243" i="138"/>
  <c r="G1242" i="138"/>
  <c r="G1241" i="138"/>
  <c r="G1240" i="138"/>
  <c r="G1239" i="138"/>
  <c r="G1238" i="138"/>
  <c r="G1237" i="138"/>
  <c r="G1236" i="138"/>
  <c r="G1235" i="138"/>
  <c r="G1234" i="138"/>
  <c r="G1233" i="138"/>
  <c r="G1232" i="138"/>
  <c r="G1231" i="138"/>
  <c r="G1230" i="138"/>
  <c r="G1229" i="138"/>
  <c r="G1228" i="138"/>
  <c r="G1227" i="138"/>
  <c r="G1226" i="138"/>
  <c r="G1225" i="138"/>
  <c r="G1224" i="138"/>
  <c r="G1223" i="138"/>
  <c r="G1222" i="138"/>
  <c r="G1221" i="138"/>
  <c r="G1220" i="138"/>
  <c r="G1219" i="138"/>
  <c r="G1218" i="138"/>
  <c r="G1217" i="138"/>
  <c r="G1216" i="138"/>
  <c r="G1215" i="138"/>
  <c r="G1214" i="138"/>
  <c r="G1213" i="138"/>
  <c r="G1212" i="138"/>
  <c r="G1211" i="138"/>
  <c r="G1210" i="138"/>
  <c r="G1209" i="138"/>
  <c r="G1208" i="138"/>
  <c r="G1207" i="138"/>
  <c r="G1206" i="138"/>
  <c r="G1205" i="138"/>
  <c r="G1204" i="138"/>
  <c r="G1203" i="138"/>
  <c r="G1202" i="138"/>
  <c r="G1201" i="138"/>
  <c r="G1200" i="138"/>
  <c r="G1199" i="138"/>
  <c r="G1198" i="138"/>
  <c r="G1197" i="138"/>
  <c r="G1196" i="138"/>
  <c r="G1195" i="138"/>
  <c r="G1194" i="138"/>
  <c r="G1193" i="138"/>
  <c r="G1192" i="138"/>
  <c r="G1191" i="138"/>
  <c r="G1190" i="138"/>
  <c r="G1189" i="138"/>
  <c r="G1188" i="138"/>
  <c r="G1187" i="138"/>
  <c r="G1186" i="138"/>
  <c r="G1185" i="138"/>
  <c r="G1184" i="138"/>
  <c r="G1183" i="138"/>
  <c r="G1182" i="138"/>
  <c r="G1181" i="138"/>
  <c r="G1180" i="138"/>
  <c r="G1179" i="138"/>
  <c r="G1178" i="138"/>
  <c r="G1177" i="138"/>
  <c r="G1176" i="138"/>
  <c r="G1175" i="138"/>
  <c r="G1174" i="138"/>
  <c r="G1173" i="138"/>
  <c r="G1172" i="138"/>
  <c r="G1171" i="138"/>
  <c r="G1170" i="138"/>
  <c r="G1169" i="138"/>
  <c r="G1168" i="138"/>
  <c r="G1167" i="138"/>
  <c r="G1166" i="138"/>
  <c r="G1165" i="138"/>
  <c r="G1164" i="138"/>
  <c r="G1163" i="138"/>
  <c r="G1162" i="138"/>
  <c r="G1161" i="138"/>
  <c r="G1160" i="138"/>
  <c r="G1159" i="138"/>
  <c r="G1158" i="138"/>
  <c r="G1157" i="138"/>
  <c r="G1156" i="138"/>
  <c r="G1155" i="138"/>
  <c r="G1154" i="138"/>
  <c r="G1153" i="138"/>
  <c r="G1152" i="138"/>
  <c r="G1151" i="138"/>
  <c r="G1150" i="138"/>
  <c r="G1149" i="138"/>
  <c r="G1148" i="138"/>
  <c r="G1147" i="138"/>
  <c r="G1146" i="138"/>
  <c r="G1145" i="138"/>
  <c r="G1144" i="138"/>
  <c r="G1143" i="138"/>
  <c r="G1142" i="138"/>
  <c r="G1141" i="138"/>
  <c r="G1140" i="138"/>
  <c r="G1139" i="138"/>
  <c r="G1138" i="138"/>
  <c r="G1137" i="138"/>
  <c r="G1136" i="138"/>
  <c r="G1135" i="138"/>
  <c r="G1134" i="138"/>
  <c r="G1133" i="138"/>
  <c r="G1132" i="138"/>
  <c r="G1131" i="138"/>
  <c r="G1130" i="138"/>
  <c r="G1129" i="138"/>
  <c r="G1128" i="138"/>
  <c r="G1127" i="138"/>
  <c r="G1126" i="138"/>
  <c r="G1125" i="138"/>
  <c r="G1124" i="138"/>
  <c r="G1123" i="138"/>
  <c r="G1122" i="138"/>
  <c r="G1121" i="138"/>
  <c r="G1120" i="138"/>
  <c r="G1119" i="138"/>
  <c r="G1118" i="138"/>
  <c r="G1117" i="138"/>
  <c r="G1116" i="138"/>
  <c r="G1115" i="138"/>
  <c r="G1114" i="138"/>
  <c r="G1113" i="138"/>
  <c r="G1112" i="138"/>
  <c r="G1111" i="138"/>
  <c r="G1110" i="138"/>
  <c r="G1109" i="138"/>
  <c r="G1108" i="138"/>
  <c r="G1107" i="138"/>
  <c r="G1106" i="138"/>
  <c r="G1105" i="138"/>
  <c r="G1104" i="138"/>
  <c r="G1103" i="138"/>
  <c r="G1102" i="138"/>
  <c r="G1101" i="138"/>
  <c r="G1100" i="138"/>
  <c r="G1099" i="138"/>
  <c r="G1098" i="138"/>
  <c r="G1097" i="138"/>
  <c r="G1096" i="138"/>
  <c r="G1095" i="138"/>
  <c r="G1094" i="138"/>
  <c r="G1093" i="138"/>
  <c r="G1092" i="138"/>
  <c r="G1091" i="138"/>
  <c r="G1090" i="138"/>
  <c r="G1089" i="138"/>
  <c r="G1088" i="138"/>
  <c r="G1087" i="138"/>
  <c r="G1086" i="138"/>
  <c r="G1085" i="138"/>
  <c r="G1084" i="138"/>
  <c r="G1083" i="138"/>
  <c r="G1082" i="138"/>
  <c r="G1081" i="138"/>
  <c r="G1080" i="138"/>
  <c r="G1079" i="138"/>
  <c r="G1078" i="138"/>
  <c r="G1077" i="138"/>
  <c r="G1076" i="138"/>
  <c r="G1075" i="138"/>
  <c r="G1074" i="138"/>
  <c r="G1073" i="138"/>
  <c r="G1072" i="138"/>
  <c r="G1071" i="138"/>
  <c r="G1070" i="138"/>
  <c r="G1069" i="138"/>
  <c r="G1068" i="138"/>
  <c r="G1067" i="138"/>
  <c r="G1066" i="138"/>
  <c r="G1065" i="138"/>
  <c r="G1064" i="138"/>
  <c r="G1063" i="138"/>
  <c r="G1062" i="138"/>
  <c r="G1061" i="138"/>
  <c r="G1060" i="138"/>
  <c r="G1059" i="138"/>
  <c r="G1058" i="138"/>
  <c r="G1057" i="138"/>
  <c r="G1056" i="138"/>
  <c r="G1055" i="138"/>
  <c r="G1054" i="138"/>
  <c r="G1053" i="138"/>
  <c r="G1052" i="138"/>
  <c r="G1051" i="138"/>
  <c r="G1050" i="138"/>
  <c r="G1049" i="138"/>
  <c r="G1048" i="138"/>
  <c r="G1047" i="138"/>
  <c r="G1046" i="138"/>
  <c r="G1045" i="138"/>
  <c r="G1044" i="138"/>
  <c r="G1043" i="138"/>
  <c r="G1042" i="138"/>
  <c r="G1041" i="138"/>
  <c r="G1040" i="138"/>
  <c r="G1039" i="138"/>
  <c r="G1038" i="138"/>
  <c r="G1037" i="138"/>
  <c r="G1036" i="138"/>
  <c r="G1035" i="138"/>
  <c r="G1034" i="138"/>
  <c r="G1033" i="138"/>
  <c r="G1032" i="138"/>
  <c r="G1031" i="138"/>
  <c r="G1030" i="138"/>
  <c r="G1029" i="138"/>
  <c r="G1028" i="138"/>
  <c r="G1027" i="138"/>
  <c r="G1026" i="138"/>
  <c r="G1025" i="138"/>
  <c r="G1024" i="138"/>
  <c r="G1023" i="138"/>
  <c r="G1022" i="138"/>
  <c r="G1021" i="138"/>
  <c r="G1020" i="138"/>
  <c r="G1019" i="138"/>
  <c r="G1018" i="138"/>
  <c r="G1017" i="138"/>
  <c r="G1016" i="138"/>
  <c r="G1015" i="138"/>
  <c r="G1014" i="138"/>
  <c r="G1013" i="138"/>
  <c r="G1012" i="138"/>
  <c r="G1011" i="138"/>
  <c r="G1010" i="138"/>
  <c r="G1009" i="138"/>
  <c r="G1008" i="138"/>
  <c r="G1007" i="138"/>
  <c r="G1006" i="138"/>
  <c r="G1005" i="138"/>
  <c r="G1004" i="138"/>
  <c r="G1003" i="138"/>
  <c r="G1002" i="138"/>
  <c r="G1001" i="138"/>
  <c r="G1000" i="138"/>
  <c r="G999" i="138"/>
  <c r="G998" i="138"/>
  <c r="G997" i="138"/>
  <c r="G996" i="138"/>
  <c r="G995" i="138"/>
  <c r="G994" i="138"/>
  <c r="G993" i="138"/>
  <c r="G992" i="138"/>
  <c r="G991" i="138"/>
  <c r="G990" i="138"/>
  <c r="G989" i="138"/>
  <c r="G988" i="138"/>
  <c r="G987" i="138"/>
  <c r="G986" i="138"/>
  <c r="G985" i="138"/>
  <c r="G984" i="138"/>
  <c r="G983" i="138"/>
  <c r="G982" i="138"/>
  <c r="G981" i="138"/>
  <c r="G980" i="138"/>
  <c r="G979" i="138"/>
  <c r="G978" i="138"/>
  <c r="G977" i="138"/>
  <c r="G976" i="138"/>
  <c r="G975" i="138"/>
  <c r="G974" i="138"/>
  <c r="G973" i="138"/>
  <c r="G972" i="138"/>
  <c r="G971" i="138"/>
  <c r="G970" i="138"/>
  <c r="G969" i="138"/>
  <c r="G968" i="138"/>
  <c r="G967" i="138"/>
  <c r="G966" i="138"/>
  <c r="G965" i="138"/>
  <c r="G964" i="138"/>
  <c r="G963" i="138"/>
  <c r="G962" i="138"/>
  <c r="G961" i="138"/>
  <c r="G960" i="138"/>
  <c r="G959" i="138"/>
  <c r="G958" i="138"/>
  <c r="G957" i="138"/>
  <c r="G956" i="138"/>
  <c r="G955" i="138"/>
  <c r="G954" i="138"/>
  <c r="G953" i="138"/>
  <c r="G952" i="138"/>
  <c r="G951" i="138"/>
  <c r="G950" i="138"/>
  <c r="G949" i="138"/>
  <c r="G948" i="138"/>
  <c r="G947" i="138"/>
  <c r="G946" i="138"/>
  <c r="G945" i="138"/>
  <c r="G944" i="138"/>
  <c r="G943" i="138"/>
  <c r="G942" i="138"/>
  <c r="G941" i="138"/>
  <c r="G940" i="138"/>
  <c r="G939" i="138"/>
  <c r="G938" i="138"/>
  <c r="G937" i="138"/>
  <c r="G936" i="138"/>
  <c r="G935" i="138"/>
  <c r="G934" i="138"/>
  <c r="G933" i="138"/>
  <c r="G932" i="138"/>
  <c r="G931" i="138"/>
  <c r="G930" i="138"/>
  <c r="G929" i="138"/>
  <c r="G928" i="138"/>
  <c r="G927" i="138"/>
  <c r="G926" i="138"/>
  <c r="G925" i="138"/>
  <c r="G924" i="138"/>
  <c r="G923" i="138"/>
  <c r="G922" i="138"/>
  <c r="G921" i="138"/>
  <c r="G920" i="138"/>
  <c r="G919" i="138"/>
  <c r="G918" i="138"/>
  <c r="G917" i="138"/>
  <c r="G916" i="138"/>
  <c r="G915" i="138"/>
  <c r="G914" i="138"/>
  <c r="G913" i="138"/>
  <c r="G912" i="138"/>
  <c r="G911" i="138"/>
  <c r="G910" i="138"/>
  <c r="G909" i="138"/>
  <c r="G908" i="138"/>
  <c r="G907" i="138"/>
  <c r="G906" i="138"/>
  <c r="G905" i="138"/>
  <c r="G904" i="138"/>
  <c r="G903" i="138"/>
  <c r="G902" i="138"/>
  <c r="G901" i="138"/>
  <c r="G900" i="138"/>
  <c r="G899" i="138"/>
  <c r="G898" i="138"/>
  <c r="G897" i="138"/>
  <c r="G896" i="138"/>
  <c r="G895" i="138"/>
  <c r="G894" i="138"/>
  <c r="G893" i="138"/>
  <c r="G892" i="138"/>
  <c r="G891" i="138"/>
  <c r="G890" i="138"/>
  <c r="G889" i="138"/>
  <c r="G888" i="138"/>
  <c r="G887" i="138"/>
  <c r="G886" i="138"/>
  <c r="G885" i="138"/>
  <c r="G884" i="138"/>
  <c r="G883" i="138"/>
  <c r="G882" i="138"/>
  <c r="G881" i="138"/>
  <c r="G880" i="138"/>
  <c r="G879" i="138"/>
  <c r="G878" i="138"/>
  <c r="G877" i="138"/>
  <c r="G876" i="138"/>
  <c r="G875" i="138"/>
  <c r="G874" i="138"/>
  <c r="G873" i="138"/>
  <c r="G872" i="138"/>
  <c r="G871" i="138"/>
  <c r="G870" i="138"/>
  <c r="G869" i="138"/>
  <c r="G868" i="138"/>
  <c r="G867" i="138"/>
  <c r="G866" i="138"/>
  <c r="G865" i="138"/>
  <c r="G864" i="138"/>
  <c r="G863" i="138"/>
  <c r="G862" i="138"/>
  <c r="G861" i="138"/>
  <c r="G860" i="138"/>
  <c r="G859" i="138"/>
  <c r="G858" i="138"/>
  <c r="G857" i="138"/>
  <c r="G856" i="138"/>
  <c r="G855" i="138"/>
  <c r="G854" i="138"/>
  <c r="G853" i="138"/>
  <c r="G852" i="138"/>
  <c r="G851" i="138"/>
  <c r="G850" i="138"/>
  <c r="G849" i="138"/>
  <c r="G848" i="138"/>
  <c r="G847" i="138"/>
  <c r="G846" i="138"/>
  <c r="G845" i="138"/>
  <c r="G844" i="138"/>
  <c r="G843" i="138"/>
  <c r="G842" i="138"/>
  <c r="G841" i="138"/>
  <c r="G840" i="138"/>
  <c r="G839" i="138"/>
  <c r="G838" i="138"/>
  <c r="G837" i="138"/>
  <c r="G836" i="138"/>
  <c r="G835" i="138"/>
  <c r="G834" i="138"/>
  <c r="G833" i="138"/>
  <c r="G832" i="138"/>
  <c r="G831" i="138"/>
  <c r="G830" i="138"/>
  <c r="G829" i="138"/>
  <c r="G828" i="138"/>
  <c r="G827" i="138"/>
  <c r="G826" i="138"/>
  <c r="G825" i="138"/>
  <c r="G824" i="138"/>
  <c r="G823" i="138"/>
  <c r="G822" i="138"/>
  <c r="G821" i="138"/>
  <c r="G820" i="138"/>
  <c r="G819" i="138"/>
  <c r="G818" i="138"/>
  <c r="G817" i="138"/>
  <c r="G816" i="138"/>
  <c r="G815" i="138"/>
  <c r="G814" i="138"/>
  <c r="G813" i="138"/>
  <c r="G812" i="138"/>
  <c r="G811" i="138"/>
  <c r="G810" i="138"/>
  <c r="G809" i="138"/>
  <c r="G808" i="138"/>
  <c r="G807" i="138"/>
  <c r="G806" i="138"/>
  <c r="G805" i="138"/>
  <c r="G804" i="138"/>
  <c r="G803" i="138"/>
  <c r="G802" i="138"/>
  <c r="G801" i="138"/>
  <c r="G800" i="138"/>
  <c r="G799" i="138"/>
  <c r="G798" i="138"/>
  <c r="G797" i="138"/>
  <c r="G796" i="138"/>
  <c r="G795" i="138"/>
  <c r="G794" i="138"/>
  <c r="G793" i="138"/>
  <c r="G792" i="138"/>
  <c r="G791" i="138"/>
  <c r="G790" i="138"/>
  <c r="G789" i="138"/>
  <c r="G788" i="138"/>
  <c r="G787" i="138"/>
  <c r="G786" i="138"/>
  <c r="G785" i="138"/>
  <c r="G784" i="138"/>
  <c r="G783" i="138"/>
  <c r="G782" i="138"/>
  <c r="G781" i="138"/>
  <c r="G780" i="138"/>
  <c r="G779" i="138"/>
  <c r="G778" i="138"/>
  <c r="G777" i="138"/>
  <c r="G776" i="138"/>
  <c r="G775" i="138"/>
  <c r="G774" i="138"/>
  <c r="G773" i="138"/>
  <c r="G772" i="138"/>
  <c r="G771" i="138"/>
  <c r="G770" i="138"/>
  <c r="G769" i="138"/>
  <c r="G768" i="138"/>
  <c r="G767" i="138"/>
  <c r="G766" i="138"/>
  <c r="G765" i="138"/>
  <c r="G764" i="138"/>
  <c r="G763" i="138"/>
  <c r="G762" i="138"/>
  <c r="G761" i="138"/>
  <c r="G760" i="138"/>
  <c r="G759" i="138"/>
  <c r="G758" i="138"/>
  <c r="G757" i="138"/>
  <c r="G756" i="138"/>
  <c r="G755" i="138"/>
  <c r="G754" i="138"/>
  <c r="G753" i="138"/>
  <c r="G752" i="138"/>
  <c r="G751" i="138"/>
  <c r="G750" i="138"/>
  <c r="G749" i="138"/>
  <c r="G748" i="138"/>
  <c r="G747" i="138"/>
  <c r="G746" i="138"/>
  <c r="G745" i="138"/>
  <c r="G744" i="138"/>
  <c r="G743" i="138"/>
  <c r="G742" i="138"/>
  <c r="G741" i="138"/>
  <c r="G740" i="138"/>
  <c r="G739" i="138"/>
  <c r="G738" i="138"/>
  <c r="G737" i="138"/>
  <c r="G736" i="138"/>
  <c r="G735" i="138"/>
  <c r="G734" i="138"/>
  <c r="G733" i="138"/>
  <c r="G732" i="138"/>
  <c r="G731" i="138"/>
  <c r="G730" i="138"/>
  <c r="G729" i="138"/>
  <c r="G728" i="138"/>
  <c r="G727" i="138"/>
  <c r="G726" i="138"/>
  <c r="G725" i="138"/>
  <c r="G724" i="138"/>
  <c r="G723" i="138"/>
  <c r="G722" i="138"/>
  <c r="G721" i="138"/>
  <c r="G720" i="138"/>
  <c r="G719" i="138"/>
  <c r="G718" i="138"/>
  <c r="G717" i="138"/>
  <c r="G716" i="138"/>
  <c r="G715" i="138"/>
  <c r="G714" i="138"/>
  <c r="G713" i="138"/>
  <c r="G712" i="138"/>
  <c r="G711" i="138"/>
  <c r="G710" i="138"/>
  <c r="G709" i="138"/>
  <c r="G708" i="138"/>
  <c r="G707" i="138"/>
  <c r="G706" i="138"/>
  <c r="G705" i="138"/>
  <c r="G704" i="138"/>
  <c r="G703" i="138"/>
  <c r="G702" i="138"/>
  <c r="G701" i="138"/>
  <c r="G700" i="138"/>
  <c r="G699" i="138"/>
  <c r="G698" i="138"/>
  <c r="G697" i="138"/>
  <c r="G696" i="138"/>
  <c r="G695" i="138"/>
  <c r="G694" i="138"/>
  <c r="G693" i="138"/>
  <c r="G692" i="138"/>
  <c r="G691" i="138"/>
  <c r="G690" i="138"/>
  <c r="G689" i="138"/>
  <c r="G688" i="138"/>
  <c r="G687" i="138"/>
  <c r="G686" i="138"/>
  <c r="G685" i="138"/>
  <c r="G684" i="138"/>
  <c r="G683" i="138"/>
  <c r="G682" i="138"/>
  <c r="G681" i="138"/>
  <c r="G680" i="138"/>
  <c r="G679" i="138"/>
  <c r="G678" i="138"/>
  <c r="G677" i="138"/>
  <c r="G676" i="138"/>
  <c r="G675" i="138"/>
  <c r="G674" i="138"/>
  <c r="G673" i="138"/>
  <c r="G672" i="138"/>
  <c r="G671" i="138"/>
  <c r="G670" i="138"/>
  <c r="G669" i="138"/>
  <c r="G668" i="138"/>
  <c r="G667" i="138"/>
  <c r="G666" i="138"/>
  <c r="G665" i="138"/>
  <c r="G664" i="138"/>
  <c r="G663" i="138"/>
  <c r="G662" i="138"/>
  <c r="G661" i="138"/>
  <c r="G660" i="138"/>
  <c r="G659" i="138"/>
  <c r="G658" i="138"/>
  <c r="G657" i="138"/>
  <c r="G656" i="138"/>
  <c r="G655" i="138"/>
  <c r="G654" i="138"/>
  <c r="G653" i="138"/>
  <c r="G652" i="138"/>
  <c r="G651" i="138"/>
  <c r="G650" i="138"/>
  <c r="G649" i="138"/>
  <c r="G648" i="138"/>
  <c r="G647" i="138"/>
  <c r="G646" i="138"/>
  <c r="G645" i="138"/>
  <c r="G644" i="138"/>
  <c r="G643" i="138"/>
  <c r="G642" i="138"/>
  <c r="G641" i="138"/>
  <c r="G640" i="138"/>
  <c r="G639" i="138"/>
  <c r="G638" i="138"/>
  <c r="G637" i="138"/>
  <c r="G636" i="138"/>
  <c r="G635" i="138"/>
  <c r="G634" i="138"/>
  <c r="G633" i="138"/>
  <c r="G632" i="138"/>
  <c r="G631" i="138"/>
  <c r="G630" i="138"/>
  <c r="G629" i="138"/>
  <c r="G628" i="138"/>
  <c r="G627" i="138"/>
  <c r="G626" i="138"/>
  <c r="G625" i="138"/>
  <c r="G624" i="138"/>
  <c r="G623" i="138"/>
  <c r="G622" i="138"/>
  <c r="G621" i="138"/>
  <c r="G620" i="138"/>
  <c r="G619" i="138"/>
  <c r="G618" i="138"/>
  <c r="G617" i="138"/>
  <c r="G616" i="138"/>
  <c r="G615" i="138"/>
  <c r="G614" i="138"/>
  <c r="G613" i="138"/>
  <c r="G612" i="138"/>
  <c r="G611" i="138"/>
  <c r="G610" i="138"/>
  <c r="G609" i="138"/>
  <c r="G608" i="138"/>
  <c r="G607" i="138"/>
  <c r="G606" i="138"/>
  <c r="G605" i="138"/>
  <c r="G604" i="138"/>
  <c r="G603" i="138"/>
  <c r="G602" i="138"/>
  <c r="G601" i="138"/>
  <c r="G600" i="138"/>
  <c r="G599" i="138"/>
  <c r="G598" i="138"/>
  <c r="G597" i="138"/>
  <c r="G596" i="138"/>
  <c r="G595" i="138"/>
  <c r="G594" i="138"/>
  <c r="G593" i="138"/>
  <c r="G592" i="138"/>
  <c r="G591" i="138"/>
  <c r="G590" i="138"/>
  <c r="G589" i="138"/>
  <c r="G588" i="138"/>
  <c r="G587" i="138"/>
  <c r="G586" i="138"/>
  <c r="G585" i="138"/>
  <c r="G584" i="138"/>
  <c r="G583" i="138"/>
  <c r="G582" i="138"/>
  <c r="G581" i="138"/>
  <c r="G580" i="138"/>
  <c r="G579" i="138"/>
  <c r="G578" i="138"/>
  <c r="G577" i="138"/>
  <c r="G576" i="138"/>
  <c r="G575" i="138"/>
  <c r="G574" i="138"/>
  <c r="G573" i="138"/>
  <c r="G572" i="138"/>
  <c r="G571" i="138"/>
  <c r="G570" i="138"/>
  <c r="G569" i="138"/>
  <c r="G568" i="138"/>
  <c r="G567" i="138"/>
  <c r="G566" i="138"/>
  <c r="G565" i="138"/>
  <c r="G564" i="138"/>
  <c r="G563" i="138"/>
  <c r="G562" i="138"/>
  <c r="G561" i="138"/>
  <c r="G560" i="138"/>
  <c r="G559" i="138"/>
  <c r="G558" i="138"/>
  <c r="G557" i="138"/>
  <c r="G556" i="138"/>
  <c r="G555" i="138"/>
  <c r="G554" i="138"/>
  <c r="G553" i="138"/>
  <c r="G552" i="138"/>
  <c r="G551" i="138"/>
  <c r="G550" i="138"/>
  <c r="G549" i="138"/>
  <c r="G548" i="138"/>
  <c r="G547" i="138"/>
  <c r="G546" i="138"/>
  <c r="G545" i="138"/>
  <c r="G544" i="138"/>
  <c r="G543" i="138"/>
  <c r="G542" i="138"/>
  <c r="G541" i="138"/>
  <c r="G540" i="138"/>
  <c r="G539" i="138"/>
  <c r="G538" i="138"/>
  <c r="G537" i="138"/>
  <c r="G536" i="138"/>
  <c r="G535" i="138"/>
  <c r="G534" i="138"/>
  <c r="G533" i="138"/>
  <c r="G532" i="138"/>
  <c r="G531" i="138"/>
  <c r="G530" i="138"/>
  <c r="G529" i="138"/>
  <c r="G528" i="138"/>
  <c r="G527" i="138"/>
  <c r="G526" i="138"/>
  <c r="G525" i="138"/>
  <c r="G524" i="138"/>
  <c r="G523" i="138"/>
  <c r="G522" i="138"/>
  <c r="G521" i="138"/>
  <c r="G520" i="138"/>
  <c r="G519" i="138"/>
  <c r="G518" i="138"/>
  <c r="G517" i="138"/>
  <c r="G516" i="138"/>
  <c r="G515" i="138"/>
  <c r="G514" i="138"/>
  <c r="G513" i="138"/>
  <c r="G512" i="138"/>
  <c r="G511" i="138"/>
  <c r="G510" i="138"/>
  <c r="G509" i="138"/>
  <c r="G508" i="138"/>
  <c r="G507" i="138"/>
  <c r="G506" i="138"/>
  <c r="G505" i="138"/>
  <c r="G504" i="138"/>
  <c r="G503" i="138"/>
  <c r="G502" i="138"/>
  <c r="G501" i="138"/>
  <c r="G500" i="138"/>
  <c r="G499" i="138"/>
  <c r="G498" i="138"/>
  <c r="G497" i="138"/>
  <c r="G496" i="138"/>
  <c r="G495" i="138"/>
  <c r="G494" i="138"/>
  <c r="G493" i="138"/>
  <c r="G492" i="138"/>
  <c r="G491" i="138"/>
  <c r="G490" i="138"/>
  <c r="G489" i="138"/>
  <c r="G488" i="138"/>
  <c r="G487" i="138"/>
  <c r="G486" i="138"/>
  <c r="G485" i="138"/>
  <c r="G484" i="138"/>
  <c r="G483" i="138"/>
  <c r="G482" i="138"/>
  <c r="G481" i="138"/>
  <c r="G480" i="138"/>
  <c r="G479" i="138"/>
  <c r="G478" i="138"/>
  <c r="G477" i="138"/>
  <c r="G476" i="138"/>
  <c r="G475" i="138"/>
  <c r="G474" i="138"/>
  <c r="G473" i="138"/>
  <c r="G472" i="138"/>
  <c r="G471" i="138"/>
  <c r="G470" i="138"/>
  <c r="G469" i="138"/>
  <c r="G468" i="138"/>
  <c r="G467" i="138"/>
  <c r="G466" i="138"/>
  <c r="G465" i="138"/>
  <c r="G464" i="138"/>
  <c r="G463" i="138"/>
  <c r="G462" i="138"/>
  <c r="G461" i="138"/>
  <c r="G460" i="138"/>
  <c r="G459" i="138"/>
  <c r="G458" i="138"/>
  <c r="G457" i="138"/>
  <c r="G456" i="138"/>
  <c r="G455" i="138"/>
  <c r="G454" i="138"/>
  <c r="G453" i="138"/>
  <c r="G452" i="138"/>
  <c r="G451" i="138"/>
  <c r="G450" i="138"/>
  <c r="G449" i="138"/>
  <c r="G448" i="138"/>
  <c r="G447" i="138"/>
  <c r="G446" i="138"/>
  <c r="G445" i="138"/>
  <c r="G444" i="138"/>
  <c r="G443" i="138"/>
  <c r="G442" i="138"/>
  <c r="G441" i="138"/>
  <c r="G440" i="138"/>
  <c r="G439" i="138"/>
  <c r="G438" i="138"/>
  <c r="G437" i="138"/>
  <c r="G436" i="138"/>
  <c r="G435" i="138"/>
  <c r="G434" i="138"/>
  <c r="G433" i="138"/>
  <c r="G432" i="138"/>
  <c r="G431" i="138"/>
  <c r="G430" i="138"/>
  <c r="G429" i="138"/>
  <c r="G428" i="138"/>
  <c r="G427" i="138"/>
  <c r="G426" i="138"/>
  <c r="G425" i="138"/>
  <c r="G424" i="138"/>
  <c r="G423" i="138"/>
  <c r="G422" i="138"/>
  <c r="G421" i="138"/>
  <c r="G420" i="138"/>
  <c r="G419" i="138"/>
  <c r="G418" i="138"/>
  <c r="G417" i="138"/>
  <c r="G416" i="138"/>
  <c r="G415" i="138"/>
  <c r="G414" i="138"/>
  <c r="G413" i="138"/>
  <c r="G412" i="138"/>
  <c r="G411" i="138"/>
  <c r="G410" i="138"/>
  <c r="G409" i="138"/>
  <c r="G408" i="138"/>
  <c r="G407" i="138"/>
  <c r="G406" i="138"/>
  <c r="G405" i="138"/>
  <c r="G404" i="138"/>
  <c r="G403" i="138"/>
  <c r="G402" i="138"/>
  <c r="G401" i="138"/>
  <c r="G400" i="138"/>
  <c r="G399" i="138"/>
  <c r="G398" i="138"/>
  <c r="G397" i="138"/>
  <c r="G396" i="138"/>
  <c r="G395" i="138"/>
  <c r="G394" i="138"/>
  <c r="G393" i="138"/>
  <c r="G392" i="138"/>
  <c r="G391" i="138"/>
  <c r="G390" i="138"/>
  <c r="G389" i="138"/>
  <c r="G388" i="138"/>
  <c r="G387" i="138"/>
  <c r="G386" i="138"/>
  <c r="G385" i="138"/>
  <c r="G384" i="138"/>
  <c r="G383" i="138"/>
  <c r="G382" i="138"/>
  <c r="G381" i="138"/>
  <c r="G380" i="138"/>
  <c r="G379" i="138"/>
  <c r="G378" i="138"/>
  <c r="G377" i="138"/>
  <c r="G376" i="138"/>
  <c r="G375" i="138"/>
  <c r="G374" i="138"/>
  <c r="G373" i="138"/>
  <c r="G372" i="138"/>
  <c r="G371" i="138"/>
  <c r="G370" i="138"/>
  <c r="G369" i="138"/>
  <c r="G368" i="138"/>
  <c r="G367" i="138"/>
  <c r="G366" i="138"/>
  <c r="G365" i="138"/>
  <c r="G364" i="138"/>
  <c r="G363" i="138"/>
  <c r="G362" i="138"/>
  <c r="G361" i="138"/>
  <c r="G360" i="138"/>
  <c r="G359" i="138"/>
  <c r="G358" i="138"/>
  <c r="G357" i="138"/>
  <c r="G356" i="138"/>
  <c r="G355" i="138"/>
  <c r="G354" i="138"/>
  <c r="G353" i="138"/>
  <c r="G352" i="138"/>
  <c r="G351" i="138"/>
  <c r="G350" i="138"/>
  <c r="G349" i="138"/>
  <c r="G348" i="138"/>
  <c r="G347" i="138"/>
  <c r="G346" i="138"/>
  <c r="G345" i="138"/>
  <c r="G344" i="138"/>
  <c r="G343" i="138"/>
  <c r="G342" i="138"/>
  <c r="G341" i="138"/>
  <c r="G340" i="138"/>
  <c r="G339" i="138"/>
  <c r="G338" i="138"/>
  <c r="G337" i="138"/>
  <c r="G336" i="138"/>
  <c r="G335" i="138"/>
  <c r="G334" i="138"/>
  <c r="G333" i="138"/>
  <c r="G332" i="138"/>
  <c r="G331" i="138"/>
  <c r="G330" i="138"/>
  <c r="G329" i="138"/>
  <c r="G328" i="138"/>
  <c r="G327" i="138"/>
  <c r="G326" i="138"/>
  <c r="G325" i="138"/>
  <c r="G324" i="138"/>
  <c r="G323" i="138"/>
  <c r="G322" i="138"/>
  <c r="G321" i="138"/>
  <c r="G320" i="138"/>
  <c r="G319" i="138"/>
  <c r="G318" i="138"/>
  <c r="G317" i="138"/>
  <c r="G316" i="138"/>
  <c r="G315" i="138"/>
  <c r="G314" i="138"/>
  <c r="G313" i="138"/>
  <c r="G312" i="138"/>
  <c r="G311" i="138"/>
  <c r="G310" i="138"/>
  <c r="G309" i="138"/>
  <c r="G308" i="138"/>
  <c r="G307" i="138"/>
  <c r="G306" i="138"/>
  <c r="G305" i="138"/>
  <c r="G304" i="138"/>
  <c r="G303" i="138"/>
  <c r="G302" i="138"/>
  <c r="G301" i="138"/>
  <c r="G300" i="138"/>
  <c r="G299" i="138"/>
  <c r="G298" i="138"/>
  <c r="G297" i="138"/>
  <c r="G296" i="138"/>
  <c r="G295" i="138"/>
  <c r="G294" i="138"/>
  <c r="G293" i="138"/>
  <c r="G292" i="138"/>
  <c r="G291" i="138"/>
  <c r="G290" i="138"/>
  <c r="G289" i="138"/>
  <c r="G288" i="138"/>
  <c r="G287" i="138"/>
  <c r="G286" i="138"/>
  <c r="G285" i="138"/>
  <c r="G284" i="138"/>
  <c r="G283" i="138"/>
  <c r="G281" i="138"/>
  <c r="G280" i="138"/>
  <c r="G279" i="138"/>
  <c r="G278" i="138"/>
  <c r="G277" i="138"/>
  <c r="G276" i="138"/>
  <c r="G275" i="138"/>
  <c r="G274" i="138"/>
  <c r="G273" i="138"/>
  <c r="G272" i="138"/>
  <c r="G271" i="138"/>
  <c r="G270" i="138"/>
  <c r="G269" i="138"/>
  <c r="G268" i="138"/>
  <c r="G267" i="138"/>
  <c r="G266" i="138"/>
  <c r="G265" i="138"/>
  <c r="G264" i="138"/>
  <c r="G263" i="138"/>
  <c r="G262" i="138"/>
  <c r="G261" i="138"/>
  <c r="G260" i="138"/>
  <c r="G259" i="138"/>
  <c r="G258" i="138"/>
  <c r="G257" i="138"/>
  <c r="G256" i="138"/>
  <c r="G255" i="138"/>
  <c r="G254" i="138"/>
  <c r="G253" i="138"/>
  <c r="G252" i="138"/>
  <c r="G251" i="138"/>
  <c r="G250" i="138"/>
  <c r="G249" i="138"/>
  <c r="G248" i="138"/>
  <c r="G247" i="138"/>
  <c r="G246" i="138"/>
  <c r="G245" i="138"/>
  <c r="G244" i="138"/>
  <c r="G243" i="138"/>
  <c r="G242" i="138"/>
  <c r="G241" i="138"/>
  <c r="G240" i="138"/>
  <c r="G239" i="138"/>
  <c r="G238" i="138"/>
  <c r="G237" i="138"/>
  <c r="G236" i="138"/>
  <c r="G235" i="138"/>
  <c r="G234" i="138"/>
  <c r="G233" i="138"/>
  <c r="G232" i="138"/>
  <c r="G231" i="138"/>
  <c r="G230" i="138"/>
  <c r="G229" i="138"/>
  <c r="G228" i="138"/>
  <c r="G227" i="138"/>
  <c r="G226" i="138"/>
  <c r="G225" i="138"/>
  <c r="G224" i="138"/>
  <c r="G223" i="138"/>
  <c r="G222" i="138"/>
  <c r="G221" i="138"/>
  <c r="G220" i="138"/>
  <c r="G219" i="138"/>
  <c r="G218" i="138"/>
  <c r="G217" i="138"/>
  <c r="G216" i="138"/>
  <c r="G215" i="138"/>
  <c r="G214" i="138"/>
  <c r="G213" i="138"/>
  <c r="G212" i="138"/>
  <c r="G211" i="138"/>
  <c r="G210" i="138"/>
  <c r="G209" i="138"/>
  <c r="G208" i="138"/>
  <c r="G207" i="138"/>
  <c r="G206" i="138"/>
  <c r="G205" i="138"/>
  <c r="G204" i="138"/>
  <c r="G203" i="138"/>
  <c r="G202" i="138"/>
  <c r="G201" i="138"/>
  <c r="G200" i="138"/>
  <c r="G199" i="138"/>
  <c r="G198" i="138"/>
  <c r="G197" i="138"/>
  <c r="G196" i="138"/>
  <c r="G195" i="138"/>
  <c r="G194" i="138"/>
  <c r="G193" i="138"/>
  <c r="G192" i="138"/>
  <c r="G191" i="138"/>
  <c r="G190" i="138"/>
  <c r="G189" i="138"/>
  <c r="G188" i="138"/>
  <c r="G187" i="138"/>
  <c r="G186" i="138"/>
  <c r="G185" i="138"/>
  <c r="G184" i="138"/>
  <c r="G183" i="138"/>
  <c r="G182" i="138"/>
  <c r="G181" i="138"/>
  <c r="G180" i="138"/>
  <c r="G179" i="138"/>
  <c r="G178" i="138"/>
  <c r="G177" i="138"/>
  <c r="G176" i="138"/>
  <c r="G175" i="138"/>
  <c r="G174" i="138"/>
  <c r="G173" i="138"/>
  <c r="G172" i="138"/>
  <c r="G171" i="138"/>
  <c r="G170" i="138"/>
  <c r="G169" i="138"/>
  <c r="G168" i="138"/>
  <c r="G167" i="138"/>
  <c r="G166" i="138"/>
  <c r="G165" i="138"/>
  <c r="G164" i="138"/>
  <c r="G163" i="138"/>
  <c r="G162" i="138"/>
  <c r="G161" i="138"/>
  <c r="G160" i="138"/>
  <c r="G159" i="138"/>
  <c r="G158" i="138"/>
  <c r="G157" i="138"/>
  <c r="G156" i="138"/>
  <c r="G155" i="138"/>
  <c r="G154" i="138"/>
  <c r="G153" i="138"/>
  <c r="G152" i="138"/>
  <c r="G151" i="138"/>
  <c r="G150" i="138"/>
  <c r="G149" i="138"/>
  <c r="G148" i="138"/>
  <c r="G147" i="138"/>
  <c r="G146" i="138"/>
  <c r="G145" i="138"/>
  <c r="G144" i="138"/>
  <c r="G143" i="138"/>
  <c r="G142" i="138"/>
  <c r="G141" i="138"/>
  <c r="G140" i="138"/>
  <c r="G139" i="138"/>
  <c r="G138" i="138"/>
  <c r="G137" i="138"/>
  <c r="G136" i="138"/>
  <c r="G135" i="138"/>
  <c r="G134" i="138"/>
  <c r="G133" i="138"/>
  <c r="G132" i="138"/>
  <c r="G131" i="138"/>
  <c r="G130" i="138"/>
  <c r="G129" i="138"/>
  <c r="G128" i="138"/>
  <c r="G127" i="138"/>
  <c r="G126" i="138"/>
  <c r="G125" i="138"/>
  <c r="G124" i="138"/>
  <c r="G123" i="138"/>
  <c r="G122" i="138"/>
  <c r="G121" i="138"/>
  <c r="G120" i="138"/>
  <c r="G119" i="138"/>
  <c r="G118" i="138"/>
  <c r="G117" i="138"/>
  <c r="G116" i="138"/>
  <c r="G115" i="138"/>
  <c r="G114" i="138"/>
  <c r="G113" i="138"/>
  <c r="G112" i="138"/>
  <c r="G111" i="138"/>
  <c r="G110" i="138"/>
  <c r="G109" i="138"/>
  <c r="G108" i="138"/>
  <c r="G107" i="138"/>
  <c r="G106" i="138"/>
  <c r="G105" i="138"/>
  <c r="G104" i="138"/>
  <c r="G103" i="138"/>
  <c r="G102" i="138"/>
  <c r="G101" i="138"/>
  <c r="G100" i="138"/>
  <c r="G99" i="138"/>
  <c r="G98" i="138"/>
  <c r="G97" i="138"/>
  <c r="G96" i="138"/>
  <c r="G95" i="138"/>
  <c r="G94" i="138"/>
  <c r="G93" i="138"/>
  <c r="G92" i="138"/>
  <c r="G91" i="138"/>
  <c r="G90" i="138"/>
  <c r="G89" i="138"/>
  <c r="G88" i="138"/>
  <c r="G87" i="138"/>
  <c r="G86" i="138"/>
  <c r="G85" i="138"/>
  <c r="G84" i="138"/>
  <c r="G83" i="138"/>
  <c r="G82" i="138"/>
  <c r="G81" i="138"/>
  <c r="G80" i="138"/>
  <c r="G79" i="138"/>
  <c r="G78" i="138"/>
  <c r="G77" i="138"/>
  <c r="G76" i="138"/>
  <c r="G75" i="138"/>
  <c r="G74" i="138"/>
  <c r="G73" i="138"/>
  <c r="G72" i="138"/>
  <c r="G71" i="138"/>
  <c r="G70" i="138"/>
  <c r="G69" i="138"/>
  <c r="G68" i="138"/>
  <c r="G67" i="138"/>
  <c r="G66" i="138"/>
  <c r="G65" i="138"/>
  <c r="G64" i="138"/>
  <c r="G63" i="138"/>
  <c r="G62" i="138"/>
  <c r="G61" i="138"/>
  <c r="G60" i="138"/>
  <c r="G59" i="138"/>
  <c r="G58" i="138"/>
  <c r="G57" i="138"/>
  <c r="G56" i="138"/>
  <c r="G55" i="138"/>
  <c r="G54" i="138"/>
  <c r="G53" i="138"/>
  <c r="G52" i="138"/>
  <c r="G51" i="138"/>
  <c r="G50" i="138"/>
  <c r="G49" i="138"/>
  <c r="G48" i="138"/>
  <c r="G47" i="138"/>
  <c r="G46" i="138"/>
  <c r="G45" i="138"/>
  <c r="G44" i="138"/>
  <c r="G43" i="138"/>
  <c r="G42" i="138"/>
  <c r="G41" i="138"/>
  <c r="G40" i="138"/>
  <c r="G39" i="138"/>
  <c r="G38" i="138"/>
  <c r="G37" i="138"/>
  <c r="G36" i="138"/>
  <c r="G35" i="138"/>
  <c r="G34" i="138"/>
  <c r="G33" i="138"/>
  <c r="G32" i="138"/>
  <c r="G31" i="138"/>
  <c r="G30" i="138"/>
  <c r="G29" i="138"/>
  <c r="G28" i="138"/>
  <c r="G27" i="138"/>
  <c r="G26" i="138"/>
  <c r="G25" i="138"/>
  <c r="G24" i="138"/>
  <c r="G23" i="138"/>
  <c r="G22" i="138"/>
  <c r="G21" i="138"/>
  <c r="G20" i="138"/>
  <c r="G19" i="138"/>
  <c r="G18" i="138"/>
  <c r="G17" i="138"/>
  <c r="G16" i="138"/>
  <c r="G15" i="138"/>
  <c r="G14" i="138"/>
  <c r="G13" i="138"/>
  <c r="G12" i="138"/>
  <c r="G11" i="138"/>
  <c r="G10" i="138"/>
  <c r="G9" i="138"/>
  <c r="G8" i="138"/>
  <c r="G7" i="138"/>
  <c r="G6" i="138"/>
  <c r="G5" i="138"/>
  <c r="G4" i="138"/>
  <c r="FI25" i="58" l="1"/>
  <c r="FQ25" i="58"/>
  <c r="FK25" i="58"/>
  <c r="FS25" i="58"/>
  <c r="FD25" i="58"/>
  <c r="FL25" i="58"/>
  <c r="FT25" i="58"/>
  <c r="V1500" i="133"/>
  <c r="V1516" i="133"/>
  <c r="V1524" i="133"/>
  <c r="V1540" i="133"/>
  <c r="Y1540" i="133" s="1"/>
  <c r="V1548" i="133"/>
  <c r="V1556" i="133"/>
  <c r="X1556" i="133" s="1"/>
  <c r="V1564" i="133"/>
  <c r="V1572" i="133"/>
  <c r="Y1572" i="133" s="1"/>
  <c r="V1580" i="133"/>
  <c r="V1588" i="133"/>
  <c r="V1612" i="133"/>
  <c r="V1628" i="133"/>
  <c r="X1628" i="133" s="1"/>
  <c r="V1636" i="133"/>
  <c r="W1636" i="133" s="1"/>
  <c r="V1417" i="133"/>
  <c r="V1425" i="133"/>
  <c r="V1441" i="133"/>
  <c r="V1465" i="133"/>
  <c r="X1465" i="133" s="1"/>
  <c r="V1473" i="133"/>
  <c r="V1481" i="133"/>
  <c r="V1513" i="133"/>
  <c r="X1513" i="133" s="1"/>
  <c r="V1521" i="133"/>
  <c r="X1521" i="133" s="1"/>
  <c r="V1529" i="133"/>
  <c r="V1537" i="133"/>
  <c r="V1545" i="133"/>
  <c r="W1545" i="133" s="1"/>
  <c r="V1553" i="133"/>
  <c r="V1561" i="133"/>
  <c r="Y1561" i="133" s="1"/>
  <c r="V1577" i="133"/>
  <c r="W1577" i="133" s="1"/>
  <c r="V1593" i="133"/>
  <c r="V1617" i="133"/>
  <c r="X1617" i="133" s="1"/>
  <c r="V1633" i="133"/>
  <c r="V1462" i="133"/>
  <c r="X1462" i="133" s="1"/>
  <c r="V1470" i="133"/>
  <c r="V1478" i="133"/>
  <c r="V1486" i="133"/>
  <c r="W1486" i="133" s="1"/>
  <c r="V1494" i="133"/>
  <c r="V1502" i="133"/>
  <c r="Y1502" i="133" s="1"/>
  <c r="V1510" i="133"/>
  <c r="V1518" i="133"/>
  <c r="X1518" i="133" s="1"/>
  <c r="V1526" i="133"/>
  <c r="V1534" i="133"/>
  <c r="V1542" i="133"/>
  <c r="V1550" i="133"/>
  <c r="X1550" i="133" s="1"/>
  <c r="V1558" i="133"/>
  <c r="Y1558" i="133" s="1"/>
  <c r="V1566" i="133"/>
  <c r="W1566" i="133" s="1"/>
  <c r="V1574" i="133"/>
  <c r="V1582" i="133"/>
  <c r="Y1582" i="133" s="1"/>
  <c r="V1590" i="133"/>
  <c r="X1590" i="133" s="1"/>
  <c r="V1614" i="133"/>
  <c r="Y1614" i="133" s="1"/>
  <c r="V1630" i="133"/>
  <c r="W1630" i="133" s="1"/>
  <c r="V1427" i="133"/>
  <c r="Y1427" i="133" s="1"/>
  <c r="V1443" i="133"/>
  <c r="V1475" i="133"/>
  <c r="V1491" i="133"/>
  <c r="Y1491" i="133" s="1"/>
  <c r="V1507" i="133"/>
  <c r="V1515" i="133"/>
  <c r="V1523" i="133"/>
  <c r="Y1523" i="133" s="1"/>
  <c r="V1547" i="133"/>
  <c r="W1547" i="133" s="1"/>
  <c r="V1555" i="133"/>
  <c r="V1563" i="133"/>
  <c r="V1571" i="133"/>
  <c r="V1579" i="133"/>
  <c r="V1603" i="133"/>
  <c r="V1611" i="133"/>
  <c r="V1424" i="133"/>
  <c r="V1432" i="133"/>
  <c r="V1440" i="133"/>
  <c r="Y1440" i="133" s="1"/>
  <c r="V1448" i="133"/>
  <c r="Y1448" i="133" s="1"/>
  <c r="V1456" i="133"/>
  <c r="V1464" i="133"/>
  <c r="V1472" i="133"/>
  <c r="X1472" i="133" s="1"/>
  <c r="V1496" i="133"/>
  <c r="W1496" i="133" s="1"/>
  <c r="V1504" i="133"/>
  <c r="V1512" i="133"/>
  <c r="V1520" i="133"/>
  <c r="V1528" i="133"/>
  <c r="V1536" i="133"/>
  <c r="V1544" i="133"/>
  <c r="W1544" i="133" s="1"/>
  <c r="V1552" i="133"/>
  <c r="Y1552" i="133" s="1"/>
  <c r="V1560" i="133"/>
  <c r="W1560" i="133" s="1"/>
  <c r="V1568" i="133"/>
  <c r="V1576" i="133"/>
  <c r="X1576" i="133" s="1"/>
  <c r="V1584" i="133"/>
  <c r="Y1584" i="133" s="1"/>
  <c r="V1600" i="133"/>
  <c r="Y1600" i="133" s="1"/>
  <c r="V1616" i="133"/>
  <c r="Y1616" i="133" s="1"/>
  <c r="V1624" i="133"/>
  <c r="W1624" i="133" s="1"/>
  <c r="V1632" i="133"/>
  <c r="Y1632" i="133" s="1"/>
  <c r="V1405" i="133"/>
  <c r="V1413" i="133"/>
  <c r="V1421" i="133"/>
  <c r="V1429" i="133"/>
  <c r="V1437" i="133"/>
  <c r="V1445" i="133"/>
  <c r="V1453" i="133"/>
  <c r="V1461" i="133"/>
  <c r="V1469" i="133"/>
  <c r="X1469" i="133" s="1"/>
  <c r="V1485" i="133"/>
  <c r="V1493" i="133"/>
  <c r="V1501" i="133"/>
  <c r="V1509" i="133"/>
  <c r="V1517" i="133"/>
  <c r="W1517" i="133" s="1"/>
  <c r="V1525" i="133"/>
  <c r="W1525" i="133" s="1"/>
  <c r="V1533" i="133"/>
  <c r="Y1533" i="133" s="1"/>
  <c r="V1541" i="133"/>
  <c r="X1541" i="133" s="1"/>
  <c r="V1549" i="133"/>
  <c r="X1549" i="133" s="1"/>
  <c r="V1557" i="133"/>
  <c r="V1565" i="133"/>
  <c r="V1573" i="133"/>
  <c r="V1581" i="133"/>
  <c r="X1581" i="133" s="1"/>
  <c r="V1613" i="133"/>
  <c r="V1621" i="133"/>
  <c r="Y1621" i="133" s="1"/>
  <c r="V1629" i="133"/>
  <c r="V1637" i="133"/>
  <c r="Y1637" i="133" s="1"/>
  <c r="V1402" i="133"/>
  <c r="V1418" i="133"/>
  <c r="V1426" i="133"/>
  <c r="V1434" i="133"/>
  <c r="V1442" i="133"/>
  <c r="Y1442" i="133" s="1"/>
  <c r="V1450" i="133"/>
  <c r="V1458" i="133"/>
  <c r="Y1458" i="133" s="1"/>
  <c r="V1474" i="133"/>
  <c r="Y1474" i="133" s="1"/>
  <c r="V1482" i="133"/>
  <c r="Y1482" i="133" s="1"/>
  <c r="V1490" i="133"/>
  <c r="Y1490" i="133" s="1"/>
  <c r="V1498" i="133"/>
  <c r="Y1498" i="133" s="1"/>
  <c r="V1506" i="133"/>
  <c r="Y1506" i="133" s="1"/>
  <c r="V1514" i="133"/>
  <c r="W1514" i="133" s="1"/>
  <c r="V1522" i="133"/>
  <c r="V1530" i="133"/>
  <c r="W1530" i="133" s="1"/>
  <c r="V1546" i="133"/>
  <c r="V1554" i="133"/>
  <c r="W1554" i="133" s="1"/>
  <c r="V1562" i="133"/>
  <c r="V1570" i="133"/>
  <c r="V1578" i="133"/>
  <c r="V1586" i="133"/>
  <c r="W1586" i="133" s="1"/>
  <c r="V1594" i="133"/>
  <c r="V1602" i="133"/>
  <c r="W1602" i="133" s="1"/>
  <c r="V1610" i="133"/>
  <c r="Y1610" i="133" s="1"/>
  <c r="V1618" i="133"/>
  <c r="V1626" i="133"/>
  <c r="Y1626" i="133" s="1"/>
  <c r="V1634" i="133"/>
  <c r="X1634" i="133" s="1"/>
  <c r="V1399" i="133"/>
  <c r="V1407" i="133"/>
  <c r="V1415" i="133"/>
  <c r="V1423" i="133"/>
  <c r="Y1423" i="133" s="1"/>
  <c r="V1431" i="133"/>
  <c r="Y1431" i="133" s="1"/>
  <c r="V1439" i="133"/>
  <c r="V1447" i="133"/>
  <c r="V1455" i="133"/>
  <c r="V1463" i="133"/>
  <c r="X1463" i="133" s="1"/>
  <c r="V1479" i="133"/>
  <c r="W1479" i="133" s="1"/>
  <c r="V1487" i="133"/>
  <c r="V1495" i="133"/>
  <c r="V1503" i="133"/>
  <c r="Y1503" i="133" s="1"/>
  <c r="V1511" i="133"/>
  <c r="V1527" i="133"/>
  <c r="V1543" i="133"/>
  <c r="X1543" i="133" s="1"/>
  <c r="V1551" i="133"/>
  <c r="Y1551" i="133" s="1"/>
  <c r="V1559" i="133"/>
  <c r="V1567" i="133"/>
  <c r="Y1567" i="133" s="1"/>
  <c r="V1575" i="133"/>
  <c r="Y1575" i="133" s="1"/>
  <c r="V1583" i="133"/>
  <c r="X1583" i="133" s="1"/>
  <c r="V1599" i="133"/>
  <c r="V1615" i="133"/>
  <c r="X1615" i="133" s="1"/>
  <c r="V1623" i="133"/>
  <c r="V1631" i="133"/>
  <c r="V1596" i="133"/>
  <c r="W1596" i="133" s="1"/>
  <c r="V1620" i="133"/>
  <c r="Y1620" i="133" s="1"/>
  <c r="V1416" i="133"/>
  <c r="W1416" i="133" s="1"/>
  <c r="V1597" i="133"/>
  <c r="W1597" i="133" s="1"/>
  <c r="V1401" i="133"/>
  <c r="V1449" i="133"/>
  <c r="V1497" i="133"/>
  <c r="V1505" i="133"/>
  <c r="V1569" i="133"/>
  <c r="W1569" i="133" s="1"/>
  <c r="V1585" i="133"/>
  <c r="W1585" i="133" s="1"/>
  <c r="V1414" i="133"/>
  <c r="V1430" i="133"/>
  <c r="V1438" i="133"/>
  <c r="W1438" i="133" s="1"/>
  <c r="V1446" i="133"/>
  <c r="V1454" i="133"/>
  <c r="V1598" i="133"/>
  <c r="W1598" i="133" s="1"/>
  <c r="V1622" i="133"/>
  <c r="Y1622" i="133" s="1"/>
  <c r="V1592" i="133"/>
  <c r="X1592" i="133" s="1"/>
  <c r="V1589" i="133"/>
  <c r="V1419" i="133"/>
  <c r="Y1419" i="133" s="1"/>
  <c r="V1435" i="133"/>
  <c r="V1451" i="133"/>
  <c r="V1459" i="133"/>
  <c r="V1467" i="133"/>
  <c r="V1483" i="133"/>
  <c r="Y1483" i="133" s="1"/>
  <c r="V1531" i="133"/>
  <c r="Y1531" i="133" s="1"/>
  <c r="V1539" i="133"/>
  <c r="X1539" i="133" s="1"/>
  <c r="V1587" i="133"/>
  <c r="V1595" i="133"/>
  <c r="V1627" i="133"/>
  <c r="V1635" i="133"/>
  <c r="FX25" i="58"/>
  <c r="V1406" i="133"/>
  <c r="V1452" i="133"/>
  <c r="Y1452" i="133" s="1"/>
  <c r="V1471" i="133"/>
  <c r="Y1471" i="133" s="1"/>
  <c r="V1499" i="133"/>
  <c r="W1499" i="133" s="1"/>
  <c r="V1591" i="133"/>
  <c r="Y1591" i="133" s="1"/>
  <c r="V1604" i="133"/>
  <c r="W1604" i="133" s="1"/>
  <c r="AC1547" i="133"/>
  <c r="V1605" i="133"/>
  <c r="Y1605" i="133" s="1"/>
  <c r="AC1617" i="133"/>
  <c r="V1609" i="133"/>
  <c r="W1609" i="133" s="1"/>
  <c r="V1428" i="133"/>
  <c r="Y1428" i="133" s="1"/>
  <c r="AC1463" i="133"/>
  <c r="V1488" i="133"/>
  <c r="W1488" i="133" s="1"/>
  <c r="AC1427" i="133"/>
  <c r="V1436" i="133"/>
  <c r="W1436" i="133" s="1"/>
  <c r="AC1483" i="133"/>
  <c r="AC1546" i="133"/>
  <c r="AC1577" i="133"/>
  <c r="AC1558" i="133"/>
  <c r="V1480" i="133"/>
  <c r="Y1480" i="133" s="1"/>
  <c r="AC1480" i="133"/>
  <c r="AC1419" i="133"/>
  <c r="AC1472" i="133"/>
  <c r="AC1529" i="133"/>
  <c r="AC1561" i="133"/>
  <c r="AC1518" i="133"/>
  <c r="AC1533" i="133"/>
  <c r="AC1488" i="133"/>
  <c r="AC1531" i="133"/>
  <c r="AC1551" i="133"/>
  <c r="AC1593" i="133"/>
  <c r="V1408" i="133"/>
  <c r="W1408" i="133" s="1"/>
  <c r="AC1545" i="133"/>
  <c r="AC1535" i="133"/>
  <c r="V1535" i="133"/>
  <c r="X1535" i="133" s="1"/>
  <c r="AC1571" i="133"/>
  <c r="AC1583" i="133"/>
  <c r="V1444" i="133"/>
  <c r="W1444" i="133" s="1"/>
  <c r="AC1530" i="133"/>
  <c r="AC1629" i="133"/>
  <c r="V1538" i="133"/>
  <c r="W1538" i="133" s="1"/>
  <c r="V1400" i="133"/>
  <c r="X1400" i="133" s="1"/>
  <c r="V1608" i="133"/>
  <c r="X1608" i="133" s="1"/>
  <c r="V1625" i="133"/>
  <c r="W1625" i="133" s="1"/>
  <c r="V1477" i="133"/>
  <c r="W1477" i="133" s="1"/>
  <c r="V1492" i="133"/>
  <c r="V1606" i="133"/>
  <c r="X1606" i="133" s="1"/>
  <c r="AC1425" i="133"/>
  <c r="V1433" i="133"/>
  <c r="AC1433" i="133"/>
  <c r="AC1445" i="133"/>
  <c r="AC1570" i="133"/>
  <c r="V1404" i="133"/>
  <c r="V1412" i="133"/>
  <c r="AC1439" i="133"/>
  <c r="V1420" i="133"/>
  <c r="AC1421" i="133"/>
  <c r="AC1406" i="133"/>
  <c r="V1410" i="133"/>
  <c r="AC1414" i="133"/>
  <c r="V1422" i="133"/>
  <c r="AC1428" i="133"/>
  <c r="AC1453" i="133"/>
  <c r="AC1512" i="133"/>
  <c r="AC1429" i="133"/>
  <c r="AC1500" i="133"/>
  <c r="AC1401" i="133"/>
  <c r="AC1441" i="133"/>
  <c r="AC1447" i="133"/>
  <c r="AC1467" i="133"/>
  <c r="AC1534" i="133"/>
  <c r="AC1451" i="133"/>
  <c r="AC1435" i="133"/>
  <c r="AC1461" i="133"/>
  <c r="V1466" i="133"/>
  <c r="V1489" i="133"/>
  <c r="AC1489" i="133"/>
  <c r="V1409" i="133"/>
  <c r="V1403" i="133"/>
  <c r="V1411" i="133"/>
  <c r="AC1449" i="133"/>
  <c r="AC1455" i="133"/>
  <c r="AC1466" i="133"/>
  <c r="AC1437" i="133"/>
  <c r="AC1443" i="133"/>
  <c r="V1460" i="133"/>
  <c r="AC1464" i="133"/>
  <c r="V1484" i="133"/>
  <c r="AC1484" i="133"/>
  <c r="AC1510" i="133"/>
  <c r="V1468" i="133"/>
  <c r="AC1497" i="133"/>
  <c r="AC1527" i="133"/>
  <c r="V1476" i="133"/>
  <c r="AC1496" i="133"/>
  <c r="AC1505" i="133"/>
  <c r="AC1536" i="133"/>
  <c r="V1457" i="133"/>
  <c r="AC1485" i="133"/>
  <c r="AC1542" i="133"/>
  <c r="AC1557" i="133"/>
  <c r="AC1515" i="133"/>
  <c r="AC1468" i="133"/>
  <c r="AC1493" i="133"/>
  <c r="AC1476" i="133"/>
  <c r="AC1481" i="133"/>
  <c r="V1508" i="133"/>
  <c r="AC1508" i="133"/>
  <c r="V1519" i="133"/>
  <c r="V1619" i="133"/>
  <c r="AC1619" i="133"/>
  <c r="V1532" i="133"/>
  <c r="AC1532" i="133"/>
  <c r="AC1524" i="133"/>
  <c r="AC1538" i="133"/>
  <c r="AC1541" i="133"/>
  <c r="AC1573" i="133"/>
  <c r="AC1520" i="133"/>
  <c r="AC1563" i="133"/>
  <c r="AC1579" i="133"/>
  <c r="AC1516" i="133"/>
  <c r="AC1562" i="133"/>
  <c r="AC1565" i="133"/>
  <c r="AC1578" i="133"/>
  <c r="AC1611" i="133"/>
  <c r="AC1589" i="133"/>
  <c r="AC1613" i="133"/>
  <c r="AC1590" i="133"/>
  <c r="AC1528" i="133"/>
  <c r="V1601" i="133"/>
  <c r="AC1609" i="133"/>
  <c r="AC1625" i="133"/>
  <c r="AC1607" i="133"/>
  <c r="V1607" i="133"/>
  <c r="AC1623" i="133"/>
  <c r="AC1631" i="133"/>
  <c r="M6" i="58"/>
  <c r="O6" i="58" s="1"/>
  <c r="Q6" i="58" s="1"/>
  <c r="S6" i="58" s="1"/>
  <c r="U6" i="58" s="1"/>
  <c r="W6" i="58" s="1"/>
  <c r="Y6" i="58" s="1"/>
  <c r="AA6" i="58" s="1"/>
  <c r="AC6" i="58" s="1"/>
  <c r="AE6" i="58" s="1"/>
  <c r="AG6" i="58" s="1"/>
  <c r="AI6" i="58" s="1"/>
  <c r="AK6" i="58" s="1"/>
  <c r="AM6" i="58" s="1"/>
  <c r="AO6" i="58" s="1"/>
  <c r="AQ6" i="58" s="1"/>
  <c r="AS6" i="58" s="1"/>
  <c r="AU6" i="58" s="1"/>
  <c r="L6" i="58"/>
  <c r="N6" i="58" s="1"/>
  <c r="P6" i="58" s="1"/>
  <c r="R6" i="58" s="1"/>
  <c r="T6" i="58" s="1"/>
  <c r="V6" i="58" s="1"/>
  <c r="X6" i="58" s="1"/>
  <c r="Z6" i="58" s="1"/>
  <c r="AB6" i="58" s="1"/>
  <c r="AD6" i="58" s="1"/>
  <c r="AF6" i="58" s="1"/>
  <c r="AH6" i="58" s="1"/>
  <c r="AJ6" i="58" s="1"/>
  <c r="AL6" i="58" s="1"/>
  <c r="AN6" i="58" s="1"/>
  <c r="AP6" i="58" s="1"/>
  <c r="AR6" i="58" s="1"/>
  <c r="AT6" i="58" s="1"/>
  <c r="AV6" i="58" s="1"/>
  <c r="M5" i="58"/>
  <c r="O5" i="58" s="1"/>
  <c r="Q5" i="58" s="1"/>
  <c r="S5" i="58" s="1"/>
  <c r="U5" i="58" s="1"/>
  <c r="W5" i="58" s="1"/>
  <c r="Y5" i="58" s="1"/>
  <c r="AA5" i="58" s="1"/>
  <c r="AC5" i="58" s="1"/>
  <c r="AE5" i="58" s="1"/>
  <c r="AG5" i="58" s="1"/>
  <c r="AI5" i="58" s="1"/>
  <c r="AK5" i="58" s="1"/>
  <c r="AM5" i="58" s="1"/>
  <c r="AO5" i="58" s="1"/>
  <c r="AQ5" i="58" s="1"/>
  <c r="AS5" i="58" s="1"/>
  <c r="AU5" i="58" s="1"/>
  <c r="L5" i="58"/>
  <c r="N5" i="58" s="1"/>
  <c r="P5" i="58" s="1"/>
  <c r="R5" i="58" s="1"/>
  <c r="T5" i="58" s="1"/>
  <c r="V5" i="58" s="1"/>
  <c r="X5" i="58" s="1"/>
  <c r="Z5" i="58" s="1"/>
  <c r="AB5" i="58" s="1"/>
  <c r="AD5" i="58" s="1"/>
  <c r="AF5" i="58" s="1"/>
  <c r="AH5" i="58" s="1"/>
  <c r="AJ5" i="58" s="1"/>
  <c r="AL5" i="58" s="1"/>
  <c r="AN5" i="58" s="1"/>
  <c r="AP5" i="58" s="1"/>
  <c r="AR5" i="58" s="1"/>
  <c r="AT5" i="58" s="1"/>
  <c r="AV5" i="58" s="1"/>
  <c r="FV25" i="58"/>
  <c r="W1471" i="133" l="1"/>
  <c r="X1605" i="133"/>
  <c r="Y1525" i="133"/>
  <c r="W1622" i="133"/>
  <c r="Y1583" i="133"/>
  <c r="W1582" i="133"/>
  <c r="X1622" i="133"/>
  <c r="W1503" i="133"/>
  <c r="X1503" i="133"/>
  <c r="Y1617" i="133"/>
  <c r="X1620" i="133"/>
  <c r="X1471" i="133"/>
  <c r="Y1636" i="133"/>
  <c r="W1462" i="133"/>
  <c r="AB1462" i="133" s="1"/>
  <c r="AE1462" i="133" s="1"/>
  <c r="X1636" i="133"/>
  <c r="AB1636" i="133" s="1"/>
  <c r="AE1636" i="133" s="1"/>
  <c r="Y1462" i="133"/>
  <c r="Y1609" i="133"/>
  <c r="Y1604" i="133"/>
  <c r="X1630" i="133"/>
  <c r="AB1630" i="133" s="1"/>
  <c r="AE1630" i="133" s="1"/>
  <c r="X1547" i="133"/>
  <c r="AB1547" i="133" s="1"/>
  <c r="AE1547" i="133" s="1"/>
  <c r="X1452" i="133"/>
  <c r="Y1588" i="133"/>
  <c r="W1588" i="133"/>
  <c r="W1564" i="133"/>
  <c r="Y1564" i="133"/>
  <c r="X1564" i="133"/>
  <c r="Y1550" i="133"/>
  <c r="Y1507" i="133"/>
  <c r="X1507" i="133"/>
  <c r="W1507" i="133"/>
  <c r="W1478" i="133"/>
  <c r="X1478" i="133"/>
  <c r="Y1593" i="133"/>
  <c r="W1593" i="133"/>
  <c r="W1614" i="133"/>
  <c r="Y1630" i="133"/>
  <c r="X1525" i="133"/>
  <c r="AB1525" i="133" s="1"/>
  <c r="AE1525" i="133" s="1"/>
  <c r="X1614" i="133"/>
  <c r="Y1547" i="133"/>
  <c r="X1609" i="133"/>
  <c r="AB1609" i="133" s="1"/>
  <c r="X1604" i="133"/>
  <c r="AB1604" i="133" s="1"/>
  <c r="W1452" i="133"/>
  <c r="Y1544" i="133"/>
  <c r="Y1479" i="133"/>
  <c r="X1544" i="133"/>
  <c r="AB1544" i="133" s="1"/>
  <c r="AE1544" i="133" s="1"/>
  <c r="W1584" i="133"/>
  <c r="X1499" i="133"/>
  <c r="AB1499" i="133" s="1"/>
  <c r="AE1499" i="133" s="1"/>
  <c r="X1479" i="133"/>
  <c r="AB1479" i="133" s="1"/>
  <c r="AE1479" i="133" s="1"/>
  <c r="X1584" i="133"/>
  <c r="W1480" i="133"/>
  <c r="Y1499" i="133"/>
  <c r="X1480" i="133"/>
  <c r="X1470" i="133"/>
  <c r="Y1470" i="133"/>
  <c r="X1492" i="133"/>
  <c r="Y1492" i="133"/>
  <c r="W1470" i="133"/>
  <c r="W1558" i="133"/>
  <c r="X1558" i="133"/>
  <c r="X1574" i="133"/>
  <c r="W1574" i="133"/>
  <c r="Y1574" i="133"/>
  <c r="X1529" i="133"/>
  <c r="W1529" i="133"/>
  <c r="Y1529" i="133"/>
  <c r="X1585" i="133"/>
  <c r="AB1585" i="133" s="1"/>
  <c r="AE1585" i="133" s="1"/>
  <c r="Y1585" i="133"/>
  <c r="W1458" i="133"/>
  <c r="X1616" i="133"/>
  <c r="W1567" i="133"/>
  <c r="X1458" i="133"/>
  <c r="X1567" i="133"/>
  <c r="X1560" i="133"/>
  <c r="AB1560" i="133" s="1"/>
  <c r="AE1560" i="133" s="1"/>
  <c r="Y1560" i="133"/>
  <c r="W1583" i="133"/>
  <c r="AB1583" i="133" s="1"/>
  <c r="AE1583" i="133" s="1"/>
  <c r="W1615" i="133"/>
  <c r="AB1615" i="133" s="1"/>
  <c r="AE1615" i="133" s="1"/>
  <c r="X1498" i="133"/>
  <c r="Y1615" i="133"/>
  <c r="W1572" i="133"/>
  <c r="X1438" i="133"/>
  <c r="AB1438" i="133" s="1"/>
  <c r="AE1438" i="133" s="1"/>
  <c r="W1428" i="133"/>
  <c r="Y1624" i="133"/>
  <c r="X1572" i="133"/>
  <c r="X1624" i="133"/>
  <c r="AB1624" i="133" s="1"/>
  <c r="AE1624" i="133" s="1"/>
  <c r="W1591" i="133"/>
  <c r="Y1592" i="133"/>
  <c r="W1620" i="133"/>
  <c r="X1591" i="133"/>
  <c r="X1593" i="133"/>
  <c r="W1592" i="133"/>
  <c r="AB1592" i="133" s="1"/>
  <c r="AE1592" i="133" s="1"/>
  <c r="W1498" i="133"/>
  <c r="Y1438" i="133"/>
  <c r="Y1521" i="133"/>
  <c r="Y1545" i="133"/>
  <c r="Y1554" i="133"/>
  <c r="W1617" i="133"/>
  <c r="AB1617" i="133" s="1"/>
  <c r="AE1617" i="133" s="1"/>
  <c r="Y1408" i="133"/>
  <c r="X1554" i="133"/>
  <c r="AB1554" i="133" s="1"/>
  <c r="AE1554" i="133" s="1"/>
  <c r="Y1543" i="133"/>
  <c r="Y1459" i="133"/>
  <c r="W1459" i="133"/>
  <c r="X1459" i="133"/>
  <c r="W1629" i="133"/>
  <c r="Y1629" i="133"/>
  <c r="X1629" i="133"/>
  <c r="W1494" i="133"/>
  <c r="Y1494" i="133"/>
  <c r="X1494" i="133"/>
  <c r="X1594" i="133"/>
  <c r="Y1594" i="133"/>
  <c r="Y1612" i="133"/>
  <c r="X1612" i="133"/>
  <c r="W1612" i="133"/>
  <c r="X1495" i="133"/>
  <c r="Y1495" i="133"/>
  <c r="X1475" i="133"/>
  <c r="W1475" i="133"/>
  <c r="Y1546" i="133"/>
  <c r="X1546" i="133"/>
  <c r="X1406" i="133"/>
  <c r="Y1406" i="133"/>
  <c r="W1406" i="133"/>
  <c r="W1600" i="133"/>
  <c r="X1600" i="133"/>
  <c r="X1580" i="133"/>
  <c r="W1580" i="133"/>
  <c r="X1448" i="133"/>
  <c r="W1448" i="133"/>
  <c r="Y1472" i="133"/>
  <c r="W1472" i="133"/>
  <c r="AB1472" i="133" s="1"/>
  <c r="AE1472" i="133" s="1"/>
  <c r="Y1598" i="133"/>
  <c r="X1598" i="133"/>
  <c r="AB1598" i="133" s="1"/>
  <c r="X1566" i="133"/>
  <c r="AB1566" i="133" s="1"/>
  <c r="AE1566" i="133" s="1"/>
  <c r="Y1602" i="133"/>
  <c r="Y1566" i="133"/>
  <c r="W1637" i="133"/>
  <c r="W1495" i="133"/>
  <c r="X1626" i="133"/>
  <c r="W1626" i="133"/>
  <c r="W1431" i="133"/>
  <c r="Y1580" i="133"/>
  <c r="W1492" i="133"/>
  <c r="Y1477" i="133"/>
  <c r="Y1444" i="133"/>
  <c r="W1608" i="133"/>
  <c r="AB1608" i="133" s="1"/>
  <c r="X1431" i="133"/>
  <c r="X1531" i="133"/>
  <c r="X1575" i="133"/>
  <c r="W1531" i="133"/>
  <c r="Y1581" i="133"/>
  <c r="Y1608" i="133"/>
  <c r="Y1478" i="133"/>
  <c r="Y1596" i="133"/>
  <c r="X1577" i="133"/>
  <c r="AB1577" i="133" s="1"/>
  <c r="AE1577" i="133" s="1"/>
  <c r="Y1577" i="133"/>
  <c r="Y1517" i="133"/>
  <c r="W1465" i="133"/>
  <c r="AB1465" i="133" s="1"/>
  <c r="AE1465" i="133" s="1"/>
  <c r="Y1465" i="133"/>
  <c r="W1440" i="133"/>
  <c r="X1632" i="133"/>
  <c r="X1440" i="133"/>
  <c r="W1632" i="133"/>
  <c r="Y1475" i="133"/>
  <c r="W1474" i="133"/>
  <c r="W1419" i="133"/>
  <c r="X1477" i="133"/>
  <c r="AB1477" i="133" s="1"/>
  <c r="X1444" i="133"/>
  <c r="AB1444" i="133" s="1"/>
  <c r="AE1444" i="133" s="1"/>
  <c r="X1530" i="133"/>
  <c r="AB1530" i="133" s="1"/>
  <c r="AE1530" i="133" s="1"/>
  <c r="X1502" i="133"/>
  <c r="X1551" i="133"/>
  <c r="Y1634" i="133"/>
  <c r="X1540" i="133"/>
  <c r="W1502" i="133"/>
  <c r="Y1556" i="133"/>
  <c r="X1637" i="133"/>
  <c r="W1543" i="133"/>
  <c r="AB1543" i="133" s="1"/>
  <c r="AE1543" i="133" s="1"/>
  <c r="Y1569" i="133"/>
  <c r="W1556" i="133"/>
  <c r="AB1556" i="133" s="1"/>
  <c r="AE1556" i="133" s="1"/>
  <c r="X1602" i="133"/>
  <c r="AB1602" i="133" s="1"/>
  <c r="AE1602" i="133" s="1"/>
  <c r="X1582" i="133"/>
  <c r="W1605" i="133"/>
  <c r="X1538" i="133"/>
  <c r="AB1538" i="133" s="1"/>
  <c r="X1517" i="133"/>
  <c r="AB1517" i="133" s="1"/>
  <c r="AE1517" i="133" s="1"/>
  <c r="W1521" i="133"/>
  <c r="AB1521" i="133" s="1"/>
  <c r="AE1521" i="133" s="1"/>
  <c r="X1569" i="133"/>
  <c r="AB1569" i="133" s="1"/>
  <c r="X1610" i="133"/>
  <c r="Y1538" i="133"/>
  <c r="X1436" i="133"/>
  <c r="AB1436" i="133" s="1"/>
  <c r="AE1436" i="133" s="1"/>
  <c r="W1610" i="133"/>
  <c r="Y1436" i="133"/>
  <c r="W1427" i="133"/>
  <c r="X1427" i="133"/>
  <c r="W1482" i="133"/>
  <c r="X1561" i="133"/>
  <c r="X1482" i="133"/>
  <c r="W1634" i="133"/>
  <c r="AB1634" i="133" s="1"/>
  <c r="AE1634" i="133" s="1"/>
  <c r="W1594" i="133"/>
  <c r="W1561" i="133"/>
  <c r="W1546" i="133"/>
  <c r="W1550" i="133"/>
  <c r="AB1550" i="133" s="1"/>
  <c r="AE1550" i="133" s="1"/>
  <c r="W1506" i="133"/>
  <c r="X1506" i="133"/>
  <c r="X1523" i="133"/>
  <c r="W1490" i="133"/>
  <c r="X1408" i="133"/>
  <c r="AB1408" i="133" s="1"/>
  <c r="X1596" i="133"/>
  <c r="AB1596" i="133" s="1"/>
  <c r="X1490" i="133"/>
  <c r="X1491" i="133"/>
  <c r="Y1416" i="133"/>
  <c r="W1469" i="133"/>
  <c r="AB1469" i="133" s="1"/>
  <c r="AE1469" i="133" s="1"/>
  <c r="W1616" i="133"/>
  <c r="X1597" i="133"/>
  <c r="AB1597" i="133" s="1"/>
  <c r="W1551" i="133"/>
  <c r="Y1514" i="133"/>
  <c r="W1575" i="133"/>
  <c r="X1514" i="133"/>
  <c r="AB1514" i="133" s="1"/>
  <c r="AE1514" i="133" s="1"/>
  <c r="Y1530" i="133"/>
  <c r="W1491" i="133"/>
  <c r="X1428" i="133"/>
  <c r="Y1469" i="133"/>
  <c r="X1545" i="133"/>
  <c r="AB1545" i="133" s="1"/>
  <c r="AE1545" i="133" s="1"/>
  <c r="W1552" i="133"/>
  <c r="Y1597" i="133"/>
  <c r="W1523" i="133"/>
  <c r="Y1400" i="133"/>
  <c r="X1416" i="133"/>
  <c r="AB1416" i="133" s="1"/>
  <c r="AE1416" i="133" s="1"/>
  <c r="X1552" i="133"/>
  <c r="W1400" i="133"/>
  <c r="AB1400" i="133" s="1"/>
  <c r="AE1400" i="133" s="1"/>
  <c r="X1588" i="133"/>
  <c r="W1581" i="133"/>
  <c r="AB1581" i="133" s="1"/>
  <c r="AE1581" i="133" s="1"/>
  <c r="Y1518" i="133"/>
  <c r="X1474" i="133"/>
  <c r="X1488" i="133"/>
  <c r="AB1488" i="133" s="1"/>
  <c r="Y1488" i="133"/>
  <c r="W1518" i="133"/>
  <c r="AB1518" i="133" s="1"/>
  <c r="AE1518" i="133" s="1"/>
  <c r="W1463" i="133"/>
  <c r="AB1463" i="133" s="1"/>
  <c r="AE1463" i="133" s="1"/>
  <c r="Y1463" i="133"/>
  <c r="X1586" i="133"/>
  <c r="AB1586" i="133" s="1"/>
  <c r="AE1586" i="133" s="1"/>
  <c r="X1496" i="133"/>
  <c r="AB1496" i="133" s="1"/>
  <c r="AE1496" i="133" s="1"/>
  <c r="W1513" i="133"/>
  <c r="AB1513" i="133" s="1"/>
  <c r="AE1513" i="133" s="1"/>
  <c r="Y1586" i="133"/>
  <c r="Y1496" i="133"/>
  <c r="Y1513" i="133"/>
  <c r="W1576" i="133"/>
  <c r="AB1576" i="133" s="1"/>
  <c r="AE1576" i="133" s="1"/>
  <c r="W1628" i="133"/>
  <c r="AB1628" i="133" s="1"/>
  <c r="AE1628" i="133" s="1"/>
  <c r="Y1576" i="133"/>
  <c r="W1540" i="133"/>
  <c r="Y1548" i="133"/>
  <c r="W1548" i="133"/>
  <c r="X1548" i="133"/>
  <c r="Y1628" i="133"/>
  <c r="Y1549" i="133"/>
  <c r="X1483" i="133"/>
  <c r="W1483" i="133"/>
  <c r="W1549" i="133"/>
  <c r="AB1549" i="133" s="1"/>
  <c r="AE1549" i="133" s="1"/>
  <c r="W1621" i="133"/>
  <c r="Y1590" i="133"/>
  <c r="W1423" i="133"/>
  <c r="X1414" i="133"/>
  <c r="W1414" i="133"/>
  <c r="Y1414" i="133"/>
  <c r="X1423" i="133"/>
  <c r="W1553" i="133"/>
  <c r="Y1553" i="133"/>
  <c r="X1553" i="133"/>
  <c r="W1539" i="133"/>
  <c r="AB1539" i="133" s="1"/>
  <c r="AE1539" i="133" s="1"/>
  <c r="X1486" i="133"/>
  <c r="AB1486" i="133" s="1"/>
  <c r="AE1486" i="133" s="1"/>
  <c r="W1442" i="133"/>
  <c r="X1419" i="133"/>
  <c r="X1571" i="133"/>
  <c r="Y1571" i="133"/>
  <c r="W1571" i="133"/>
  <c r="X1533" i="133"/>
  <c r="W1533" i="133"/>
  <c r="Y1486" i="133"/>
  <c r="X1442" i="133"/>
  <c r="Y1606" i="133"/>
  <c r="W1606" i="133"/>
  <c r="AB1606" i="133" s="1"/>
  <c r="Y1535" i="133"/>
  <c r="W1535" i="133"/>
  <c r="AB1535" i="133" s="1"/>
  <c r="X1621" i="133"/>
  <c r="W1590" i="133"/>
  <c r="AB1590" i="133" s="1"/>
  <c r="Y1539" i="133"/>
  <c r="X1625" i="133"/>
  <c r="AB1625" i="133" s="1"/>
  <c r="AE1625" i="133" s="1"/>
  <c r="Y1625" i="133"/>
  <c r="W1541" i="133"/>
  <c r="AB1541" i="133" s="1"/>
  <c r="AE1541" i="133" s="1"/>
  <c r="Y1541" i="133"/>
  <c r="Y1559" i="133"/>
  <c r="X1559" i="133"/>
  <c r="W1559" i="133"/>
  <c r="X1568" i="133"/>
  <c r="W1568" i="133"/>
  <c r="Y1568" i="133"/>
  <c r="W1532" i="133"/>
  <c r="Y1532" i="133"/>
  <c r="X1532" i="133"/>
  <c r="X1473" i="133"/>
  <c r="Y1473" i="133"/>
  <c r="W1473" i="133"/>
  <c r="X1455" i="133"/>
  <c r="W1455" i="133"/>
  <c r="Y1455" i="133"/>
  <c r="W1409" i="133"/>
  <c r="Y1409" i="133"/>
  <c r="X1409" i="133"/>
  <c r="W1441" i="133"/>
  <c r="Y1441" i="133"/>
  <c r="X1441" i="133"/>
  <c r="Y1434" i="133"/>
  <c r="X1434" i="133"/>
  <c r="W1434" i="133"/>
  <c r="X1439" i="133"/>
  <c r="W1439" i="133"/>
  <c r="Y1439" i="133"/>
  <c r="W1589" i="133"/>
  <c r="Y1589" i="133"/>
  <c r="X1589" i="133"/>
  <c r="W1520" i="133"/>
  <c r="Y1520" i="133"/>
  <c r="X1520" i="133"/>
  <c r="Y1456" i="133"/>
  <c r="W1456" i="133"/>
  <c r="X1456" i="133"/>
  <c r="X1476" i="133"/>
  <c r="Y1476" i="133"/>
  <c r="W1476" i="133"/>
  <c r="X1497" i="133"/>
  <c r="Y1497" i="133"/>
  <c r="W1497" i="133"/>
  <c r="W1437" i="133"/>
  <c r="Y1437" i="133"/>
  <c r="X1437" i="133"/>
  <c r="W1534" i="133"/>
  <c r="Y1534" i="133"/>
  <c r="X1534" i="133"/>
  <c r="Y1413" i="133"/>
  <c r="X1413" i="133"/>
  <c r="W1413" i="133"/>
  <c r="X1430" i="133"/>
  <c r="Y1430" i="133"/>
  <c r="W1430" i="133"/>
  <c r="X1402" i="133"/>
  <c r="Y1402" i="133"/>
  <c r="W1402" i="133"/>
  <c r="Y1425" i="133"/>
  <c r="X1425" i="133"/>
  <c r="W1425" i="133"/>
  <c r="W1557" i="133"/>
  <c r="Y1557" i="133"/>
  <c r="X1557" i="133"/>
  <c r="W1635" i="133"/>
  <c r="Y1635" i="133"/>
  <c r="X1635" i="133"/>
  <c r="W1613" i="133"/>
  <c r="X1613" i="133"/>
  <c r="Y1613" i="133"/>
  <c r="Y1511" i="133"/>
  <c r="W1511" i="133"/>
  <c r="X1511" i="133"/>
  <c r="X1457" i="133"/>
  <c r="Y1457" i="133"/>
  <c r="W1457" i="133"/>
  <c r="W1536" i="133"/>
  <c r="Y1536" i="133"/>
  <c r="X1536" i="133"/>
  <c r="X1468" i="133"/>
  <c r="Y1468" i="133"/>
  <c r="W1468" i="133"/>
  <c r="W1510" i="133"/>
  <c r="Y1510" i="133"/>
  <c r="X1510" i="133"/>
  <c r="X1489" i="133"/>
  <c r="Y1489" i="133"/>
  <c r="W1489" i="133"/>
  <c r="X1451" i="133"/>
  <c r="W1451" i="133"/>
  <c r="Y1451" i="133"/>
  <c r="Y1405" i="133"/>
  <c r="X1405" i="133"/>
  <c r="W1405" i="133"/>
  <c r="Y1432" i="133"/>
  <c r="X1432" i="133"/>
  <c r="W1432" i="133"/>
  <c r="X1415" i="133"/>
  <c r="Y1415" i="133"/>
  <c r="W1415" i="133"/>
  <c r="Y1424" i="133"/>
  <c r="X1424" i="133"/>
  <c r="W1424" i="133"/>
  <c r="Y1587" i="133"/>
  <c r="X1587" i="133"/>
  <c r="W1587" i="133"/>
  <c r="Y1578" i="133"/>
  <c r="X1578" i="133"/>
  <c r="W1578" i="133"/>
  <c r="X1435" i="133"/>
  <c r="W1435" i="133"/>
  <c r="Y1435" i="133"/>
  <c r="W1401" i="133"/>
  <c r="Y1401" i="133"/>
  <c r="X1401" i="133"/>
  <c r="X1633" i="133"/>
  <c r="Y1633" i="133"/>
  <c r="W1633" i="133"/>
  <c r="X1509" i="133"/>
  <c r="W1509" i="133"/>
  <c r="Y1509" i="133"/>
  <c r="Y1519" i="133"/>
  <c r="X1519" i="133"/>
  <c r="W1519" i="133"/>
  <c r="Y1542" i="133"/>
  <c r="W1542" i="133"/>
  <c r="X1542" i="133"/>
  <c r="Y1515" i="133"/>
  <c r="X1515" i="133"/>
  <c r="W1515" i="133"/>
  <c r="Y1464" i="133"/>
  <c r="X1464" i="133"/>
  <c r="W1464" i="133"/>
  <c r="W1449" i="133"/>
  <c r="X1449" i="133"/>
  <c r="Y1449" i="133"/>
  <c r="Y1466" i="133"/>
  <c r="X1466" i="133"/>
  <c r="W1466" i="133"/>
  <c r="X1467" i="133"/>
  <c r="W1467" i="133"/>
  <c r="Y1467" i="133"/>
  <c r="X1426" i="133"/>
  <c r="Y1426" i="133"/>
  <c r="W1426" i="133"/>
  <c r="X1412" i="133"/>
  <c r="Y1412" i="133"/>
  <c r="W1412" i="133"/>
  <c r="W1573" i="133"/>
  <c r="Y1573" i="133"/>
  <c r="X1573" i="133"/>
  <c r="W1627" i="133"/>
  <c r="Y1627" i="133"/>
  <c r="X1627" i="133"/>
  <c r="Y1603" i="133"/>
  <c r="X1603" i="133"/>
  <c r="W1603" i="133"/>
  <c r="W1565" i="133"/>
  <c r="Y1565" i="133"/>
  <c r="X1565" i="133"/>
  <c r="X1501" i="133"/>
  <c r="W1501" i="133"/>
  <c r="Y1501" i="133"/>
  <c r="Y1527" i="133"/>
  <c r="X1527" i="133"/>
  <c r="W1527" i="133"/>
  <c r="X1460" i="133"/>
  <c r="Y1460" i="133"/>
  <c r="W1460" i="133"/>
  <c r="X1461" i="133"/>
  <c r="Y1461" i="133"/>
  <c r="W1461" i="133"/>
  <c r="Y1454" i="133"/>
  <c r="X1454" i="133"/>
  <c r="W1454" i="133"/>
  <c r="Y1429" i="133"/>
  <c r="X1429" i="133"/>
  <c r="W1429" i="133"/>
  <c r="X1422" i="133"/>
  <c r="Y1422" i="133"/>
  <c r="W1422" i="133"/>
  <c r="Y1421" i="133"/>
  <c r="X1421" i="133"/>
  <c r="W1421" i="133"/>
  <c r="X1407" i="133"/>
  <c r="Y1407" i="133"/>
  <c r="W1407" i="133"/>
  <c r="X1631" i="133"/>
  <c r="Y1631" i="133"/>
  <c r="W1631" i="133"/>
  <c r="W1601" i="133"/>
  <c r="Y1601" i="133"/>
  <c r="X1601" i="133"/>
  <c r="Y1555" i="133"/>
  <c r="X1555" i="133"/>
  <c r="W1555" i="133"/>
  <c r="W1522" i="133"/>
  <c r="Y1522" i="133"/>
  <c r="X1522" i="133"/>
  <c r="X1579" i="133"/>
  <c r="W1579" i="133"/>
  <c r="Y1579" i="133"/>
  <c r="X1508" i="133"/>
  <c r="W1508" i="133"/>
  <c r="Y1508" i="133"/>
  <c r="W1526" i="133"/>
  <c r="X1526" i="133"/>
  <c r="Y1526" i="133"/>
  <c r="Y1450" i="133"/>
  <c r="X1450" i="133"/>
  <c r="W1450" i="133"/>
  <c r="X1411" i="133"/>
  <c r="W1411" i="133"/>
  <c r="Y1411" i="133"/>
  <c r="X1447" i="133"/>
  <c r="W1447" i="133"/>
  <c r="Y1447" i="133"/>
  <c r="X1500" i="133"/>
  <c r="Y1500" i="133"/>
  <c r="W1500" i="133"/>
  <c r="X1512" i="133"/>
  <c r="Y1512" i="133"/>
  <c r="W1512" i="133"/>
  <c r="X1418" i="133"/>
  <c r="Y1418" i="133"/>
  <c r="W1418" i="133"/>
  <c r="Y1420" i="133"/>
  <c r="X1420" i="133"/>
  <c r="W1420" i="133"/>
  <c r="X1404" i="133"/>
  <c r="Y1404" i="133"/>
  <c r="W1404" i="133"/>
  <c r="W1445" i="133"/>
  <c r="Y1445" i="133"/>
  <c r="X1445" i="133"/>
  <c r="W1607" i="133"/>
  <c r="Y1607" i="133"/>
  <c r="X1607" i="133"/>
  <c r="X1618" i="133"/>
  <c r="W1618" i="133"/>
  <c r="Y1618" i="133"/>
  <c r="Y1599" i="133"/>
  <c r="X1599" i="133"/>
  <c r="W1599" i="133"/>
  <c r="W1611" i="133"/>
  <c r="Y1611" i="133"/>
  <c r="X1611" i="133"/>
  <c r="Y1562" i="133"/>
  <c r="X1562" i="133"/>
  <c r="W1562" i="133"/>
  <c r="X1524" i="133"/>
  <c r="W1524" i="133"/>
  <c r="Y1524" i="133"/>
  <c r="X1493" i="133"/>
  <c r="Y1493" i="133"/>
  <c r="W1493" i="133"/>
  <c r="X1485" i="133"/>
  <c r="Y1485" i="133"/>
  <c r="W1485" i="133"/>
  <c r="Y1504" i="133"/>
  <c r="X1504" i="133"/>
  <c r="W1504" i="133"/>
  <c r="X1443" i="133"/>
  <c r="W1443" i="133"/>
  <c r="Y1443" i="133"/>
  <c r="X1403" i="133"/>
  <c r="W1403" i="133"/>
  <c r="Y1403" i="133"/>
  <c r="X1487" i="133"/>
  <c r="Y1487" i="133"/>
  <c r="W1487" i="133"/>
  <c r="X1399" i="133"/>
  <c r="Y1399" i="133"/>
  <c r="W1399" i="133"/>
  <c r="X1623" i="133"/>
  <c r="W1623" i="133"/>
  <c r="Y1623" i="133"/>
  <c r="W1595" i="133"/>
  <c r="Y1595" i="133"/>
  <c r="X1595" i="133"/>
  <c r="Y1528" i="133"/>
  <c r="X1528" i="133"/>
  <c r="W1528" i="133"/>
  <c r="Y1516" i="133"/>
  <c r="X1516" i="133"/>
  <c r="W1516" i="133"/>
  <c r="X1563" i="133"/>
  <c r="Y1563" i="133"/>
  <c r="W1563" i="133"/>
  <c r="W1537" i="133"/>
  <c r="Y1537" i="133"/>
  <c r="X1537" i="133"/>
  <c r="W1619" i="133"/>
  <c r="Y1619" i="133"/>
  <c r="X1619" i="133"/>
  <c r="X1481" i="133"/>
  <c r="W1481" i="133"/>
  <c r="Y1481" i="133"/>
  <c r="X1505" i="133"/>
  <c r="Y1505" i="133"/>
  <c r="W1505" i="133"/>
  <c r="X1484" i="133"/>
  <c r="Y1484" i="133"/>
  <c r="W1484" i="133"/>
  <c r="Y1417" i="133"/>
  <c r="W1417" i="133"/>
  <c r="X1417" i="133"/>
  <c r="W1453" i="133"/>
  <c r="Y1453" i="133"/>
  <c r="X1453" i="133"/>
  <c r="X1410" i="133"/>
  <c r="Y1410" i="133"/>
  <c r="W1410" i="133"/>
  <c r="Y1446" i="133"/>
  <c r="X1446" i="133"/>
  <c r="W1446" i="133"/>
  <c r="Y1570" i="133"/>
  <c r="X1570" i="133"/>
  <c r="W1570" i="133"/>
  <c r="Y1433" i="133"/>
  <c r="X1433" i="133"/>
  <c r="W1433" i="133"/>
  <c r="AB1452" i="133" l="1"/>
  <c r="AE1452" i="133" s="1"/>
  <c r="AB1620" i="133"/>
  <c r="AE1620" i="133" s="1"/>
  <c r="AB1546" i="133"/>
  <c r="AE1546" i="133" s="1"/>
  <c r="AB1502" i="133"/>
  <c r="AE1502" i="133" s="1"/>
  <c r="AB1594" i="133"/>
  <c r="AE1594" i="133" s="1"/>
  <c r="AB1417" i="133"/>
  <c r="AE1417" i="133" s="1"/>
  <c r="AB1460" i="133"/>
  <c r="AE1460" i="133" s="1"/>
  <c r="AB1449" i="133"/>
  <c r="AE1449" i="133" s="1"/>
  <c r="AB1542" i="133"/>
  <c r="AE1542" i="133" s="1"/>
  <c r="AB1481" i="133"/>
  <c r="AE1481" i="133" s="1"/>
  <c r="AB1443" i="133"/>
  <c r="AE1443" i="133" s="1"/>
  <c r="AB1618" i="133"/>
  <c r="AE1618" i="133" s="1"/>
  <c r="AB1447" i="133"/>
  <c r="AE1447" i="133" s="1"/>
  <c r="AB1421" i="133"/>
  <c r="AE1421" i="133" s="1"/>
  <c r="AB1467" i="133"/>
  <c r="AB1464" i="133"/>
  <c r="AE1464" i="133" s="1"/>
  <c r="AB1405" i="133"/>
  <c r="AE1405" i="133" s="1"/>
  <c r="AB1434" i="133"/>
  <c r="AE1434" i="133" s="1"/>
  <c r="AB1559" i="133"/>
  <c r="AE1559" i="133" s="1"/>
  <c r="AB1551" i="133"/>
  <c r="AE1551" i="133" s="1"/>
  <c r="AB1495" i="133"/>
  <c r="AE1495" i="133" s="1"/>
  <c r="AB1553" i="133"/>
  <c r="AE1553" i="133" s="1"/>
  <c r="AB1491" i="133"/>
  <c r="AE1491" i="133" s="1"/>
  <c r="AB1492" i="133"/>
  <c r="AB1558" i="133"/>
  <c r="AE1558" i="133" s="1"/>
  <c r="AB1410" i="133"/>
  <c r="AB1563" i="133"/>
  <c r="AE1563" i="133" s="1"/>
  <c r="AB1493" i="133"/>
  <c r="AE1493" i="133" s="1"/>
  <c r="AB1404" i="133"/>
  <c r="AE1404" i="133" s="1"/>
  <c r="AB1631" i="133"/>
  <c r="AE1631" i="133" s="1"/>
  <c r="AB1476" i="133"/>
  <c r="AB1595" i="133"/>
  <c r="AE1595" i="133" s="1"/>
  <c r="AB1540" i="133"/>
  <c r="AE1540" i="133" s="1"/>
  <c r="AB1619" i="133"/>
  <c r="AE1619" i="133" s="1"/>
  <c r="AB1524" i="133"/>
  <c r="AE1524" i="133" s="1"/>
  <c r="AB1599" i="133"/>
  <c r="AE1599" i="133" s="1"/>
  <c r="AB1508" i="133"/>
  <c r="AE1508" i="133" s="1"/>
  <c r="AB1555" i="133"/>
  <c r="AE1555" i="133" s="1"/>
  <c r="AB1587" i="133"/>
  <c r="AE1587" i="133" s="1"/>
  <c r="AB1451" i="133"/>
  <c r="AE1451" i="133" s="1"/>
  <c r="AB1413" i="133"/>
  <c r="AB1437" i="133"/>
  <c r="AE1437" i="133" s="1"/>
  <c r="AB1613" i="133"/>
  <c r="AE1613" i="133" s="1"/>
  <c r="AB1616" i="133"/>
  <c r="AE1616" i="133" s="1"/>
  <c r="AB1505" i="133"/>
  <c r="AE1505" i="133" s="1"/>
  <c r="AB1468" i="133"/>
  <c r="AB1473" i="133"/>
  <c r="AE1473" i="133" s="1"/>
  <c r="AB1500" i="133"/>
  <c r="AE1500" i="133" s="1"/>
  <c r="AB1423" i="133"/>
  <c r="AE1423" i="133" s="1"/>
  <c r="AB1506" i="133"/>
  <c r="AE1506" i="133" s="1"/>
  <c r="AB1632" i="133"/>
  <c r="AE1632" i="133" s="1"/>
  <c r="AB1399" i="133"/>
  <c r="AE1399" i="133" s="1"/>
  <c r="AB1418" i="133"/>
  <c r="AE1418" i="133" s="1"/>
  <c r="AB1489" i="133"/>
  <c r="AB1511" i="133"/>
  <c r="AE1511" i="133" s="1"/>
  <c r="AB1402" i="133"/>
  <c r="AE1402" i="133" s="1"/>
  <c r="AB1575" i="133"/>
  <c r="AE1575" i="133" s="1"/>
  <c r="AB1614" i="133"/>
  <c r="AE1614" i="133" s="1"/>
  <c r="AB1433" i="133"/>
  <c r="AE1433" i="133" s="1"/>
  <c r="AB1537" i="133"/>
  <c r="AE1537" i="133" s="1"/>
  <c r="AB1445" i="133"/>
  <c r="AE1445" i="133" s="1"/>
  <c r="AB1579" i="133"/>
  <c r="AE1579" i="133" s="1"/>
  <c r="AB1435" i="133"/>
  <c r="AE1435" i="133" s="1"/>
  <c r="AB1424" i="133"/>
  <c r="AE1424" i="133" s="1"/>
  <c r="AB1557" i="133"/>
  <c r="AE1557" i="133" s="1"/>
  <c r="AB1482" i="133"/>
  <c r="AE1482" i="133" s="1"/>
  <c r="AB1531" i="133"/>
  <c r="AB1431" i="133"/>
  <c r="AE1431" i="133" s="1"/>
  <c r="AB1459" i="133"/>
  <c r="AE1459" i="133" s="1"/>
  <c r="AB1507" i="133"/>
  <c r="AE1507" i="133" s="1"/>
  <c r="AB1523" i="133"/>
  <c r="AE1523" i="133" s="1"/>
  <c r="AB1470" i="133"/>
  <c r="AE1470" i="133" s="1"/>
  <c r="AB1498" i="133"/>
  <c r="AE1498" i="133" s="1"/>
  <c r="AB1623" i="133"/>
  <c r="AE1623" i="133" s="1"/>
  <c r="AB1611" i="133"/>
  <c r="AE1611" i="133" s="1"/>
  <c r="AB1420" i="133"/>
  <c r="AE1420" i="133" s="1"/>
  <c r="AB1411" i="133"/>
  <c r="AB1422" i="133"/>
  <c r="AE1422" i="133" s="1"/>
  <c r="AB1603" i="133"/>
  <c r="AE1603" i="133" s="1"/>
  <c r="AB1627" i="133"/>
  <c r="AE1627" i="133" s="1"/>
  <c r="AB1425" i="133"/>
  <c r="AE1425" i="133" s="1"/>
  <c r="AB1589" i="133"/>
  <c r="AE1589" i="133" s="1"/>
  <c r="AB1533" i="133"/>
  <c r="AE1533" i="133" s="1"/>
  <c r="AB1605" i="133"/>
  <c r="AB1529" i="133"/>
  <c r="AE1529" i="133" s="1"/>
  <c r="AB1573" i="133"/>
  <c r="AE1573" i="133" s="1"/>
  <c r="AB1635" i="133"/>
  <c r="AE1635" i="133" s="1"/>
  <c r="AB1409" i="133"/>
  <c r="AB1580" i="133"/>
  <c r="AE1580" i="133" s="1"/>
  <c r="AB1629" i="133"/>
  <c r="AE1629" i="133" s="1"/>
  <c r="AB1484" i="133"/>
  <c r="AB1487" i="133"/>
  <c r="AB1607" i="133"/>
  <c r="AB1512" i="133"/>
  <c r="AE1512" i="133" s="1"/>
  <c r="AB1601" i="133"/>
  <c r="AE1601" i="133" s="1"/>
  <c r="AB1454" i="133"/>
  <c r="AE1454" i="133" s="1"/>
  <c r="AB1412" i="133"/>
  <c r="AB1578" i="133"/>
  <c r="AE1578" i="133" s="1"/>
  <c r="AB1536" i="133"/>
  <c r="AE1536" i="133" s="1"/>
  <c r="AB1430" i="133"/>
  <c r="AE1430" i="133" s="1"/>
  <c r="AB1534" i="133"/>
  <c r="AB1532" i="133"/>
  <c r="AB1414" i="133"/>
  <c r="AB1440" i="133"/>
  <c r="AE1440" i="133" s="1"/>
  <c r="AB1428" i="133"/>
  <c r="AE1428" i="133" s="1"/>
  <c r="AB1458" i="133"/>
  <c r="AE1458" i="133" s="1"/>
  <c r="AB1480" i="133"/>
  <c r="AE1480" i="133" s="1"/>
  <c r="AB1593" i="133"/>
  <c r="AE1593" i="133" s="1"/>
  <c r="AB1588" i="133"/>
  <c r="AE1588" i="133" s="1"/>
  <c r="AB1570" i="133"/>
  <c r="AB1504" i="133"/>
  <c r="AE1504" i="133" s="1"/>
  <c r="AB1526" i="133"/>
  <c r="AE1526" i="133" s="1"/>
  <c r="AB1527" i="133"/>
  <c r="AE1527" i="133" s="1"/>
  <c r="AB1565" i="133"/>
  <c r="AE1565" i="133" s="1"/>
  <c r="AB1466" i="133"/>
  <c r="AB1633" i="133"/>
  <c r="AE1633" i="133" s="1"/>
  <c r="AB1415" i="133"/>
  <c r="AE1415" i="133" s="1"/>
  <c r="AB1457" i="133"/>
  <c r="AE1457" i="133" s="1"/>
  <c r="AB1455" i="133"/>
  <c r="AE1455" i="133" s="1"/>
  <c r="AB1548" i="133"/>
  <c r="AE1548" i="133" s="1"/>
  <c r="AB1552" i="133"/>
  <c r="AE1552" i="133" s="1"/>
  <c r="AB1591" i="133"/>
  <c r="AB1567" i="133"/>
  <c r="AE1567" i="133" s="1"/>
  <c r="AB1584" i="133"/>
  <c r="AE1584" i="133" s="1"/>
  <c r="AB1471" i="133"/>
  <c r="AB1490" i="133"/>
  <c r="AE1490" i="133" s="1"/>
  <c r="AB1474" i="133"/>
  <c r="AE1474" i="133" s="1"/>
  <c r="AB1637" i="133"/>
  <c r="AE1637" i="133" s="1"/>
  <c r="AB1572" i="133"/>
  <c r="AB1574" i="133"/>
  <c r="AE1574" i="133" s="1"/>
  <c r="AB1461" i="133"/>
  <c r="AE1461" i="133" s="1"/>
  <c r="AB1426" i="133"/>
  <c r="AE1426" i="133" s="1"/>
  <c r="AB1456" i="133"/>
  <c r="AE1456" i="133" s="1"/>
  <c r="AB1442" i="133"/>
  <c r="AE1442" i="133" s="1"/>
  <c r="AB1483" i="133"/>
  <c r="AB1561" i="133"/>
  <c r="AE1561" i="133" s="1"/>
  <c r="AB1419" i="133"/>
  <c r="AE1419" i="133" s="1"/>
  <c r="AB1478" i="133"/>
  <c r="AE1478" i="133" s="1"/>
  <c r="AB1622" i="133"/>
  <c r="AE1622" i="133" s="1"/>
  <c r="AB1446" i="133"/>
  <c r="AE1446" i="133" s="1"/>
  <c r="AB1453" i="133"/>
  <c r="AE1453" i="133" s="1"/>
  <c r="AB1403" i="133"/>
  <c r="AE1403" i="133" s="1"/>
  <c r="AB1485" i="133"/>
  <c r="AE1485" i="133" s="1"/>
  <c r="AB1450" i="133"/>
  <c r="AE1450" i="133" s="1"/>
  <c r="AB1407" i="133"/>
  <c r="AE1407" i="133" s="1"/>
  <c r="AB1509" i="133"/>
  <c r="AE1509" i="133" s="1"/>
  <c r="AB1401" i="133"/>
  <c r="AE1401" i="133" s="1"/>
  <c r="AB1432" i="133"/>
  <c r="AE1432" i="133" s="1"/>
  <c r="AB1497" i="133"/>
  <c r="AE1497" i="133" s="1"/>
  <c r="AB1441" i="133"/>
  <c r="AE1441" i="133" s="1"/>
  <c r="AB1571" i="133"/>
  <c r="AB1427" i="133"/>
  <c r="AE1427" i="133" s="1"/>
  <c r="AB1406" i="133"/>
  <c r="AB1475" i="133"/>
  <c r="AE1475" i="133" s="1"/>
  <c r="AB1494" i="133"/>
  <c r="AE1494" i="133" s="1"/>
  <c r="AB1503" i="133"/>
  <c r="AE1503" i="133" s="1"/>
  <c r="AB1582" i="133"/>
  <c r="AE1582" i="133" s="1"/>
  <c r="AB1621" i="133"/>
  <c r="AE1621" i="133" s="1"/>
  <c r="AB1528" i="133"/>
  <c r="AE1528" i="133" s="1"/>
  <c r="AB1429" i="133"/>
  <c r="AE1429" i="133" s="1"/>
  <c r="AB1439" i="133"/>
  <c r="AE1439" i="133" s="1"/>
  <c r="AB1568" i="133"/>
  <c r="AE1568" i="133" s="1"/>
  <c r="AB1626" i="133"/>
  <c r="AE1626" i="133" s="1"/>
  <c r="AB1448" i="133"/>
  <c r="AE1448" i="133" s="1"/>
  <c r="AB1600" i="133"/>
  <c r="AE1600" i="133" s="1"/>
  <c r="AB1522" i="133"/>
  <c r="AE1522" i="133" s="1"/>
  <c r="AB1510" i="133"/>
  <c r="AE1510" i="133" s="1"/>
  <c r="AB1564" i="133"/>
  <c r="AE1564" i="133" s="1"/>
  <c r="AB1610" i="133"/>
  <c r="AE1610" i="133" s="1"/>
  <c r="AB1612" i="133"/>
  <c r="AE1612" i="133" s="1"/>
  <c r="AB1562" i="133"/>
  <c r="AE1562" i="133" s="1"/>
  <c r="AB1501" i="133"/>
  <c r="AE1501" i="133" s="1"/>
  <c r="AB1519" i="133"/>
  <c r="AE1519" i="133" s="1"/>
  <c r="AB1520" i="133"/>
  <c r="AE1520" i="133" s="1"/>
  <c r="AB1516" i="133"/>
  <c r="AE1516" i="133" s="1"/>
  <c r="AB1515" i="133"/>
  <c r="AE1515" i="133" s="1"/>
  <c r="FY21" i="58"/>
  <c r="FY22" i="58" s="1"/>
  <c r="FY25" i="58" s="1"/>
  <c r="FV9" i="58"/>
  <c r="FV8" i="58"/>
  <c r="FV7" i="58" l="1"/>
  <c r="FV11" i="58" l="1"/>
</calcChain>
</file>

<file path=xl/sharedStrings.xml><?xml version="1.0" encoding="utf-8"?>
<sst xmlns="http://schemas.openxmlformats.org/spreadsheetml/2006/main" count="34308" uniqueCount="5295">
  <si>
    <t>Berthing and Sailing Schedule</t>
  </si>
  <si>
    <t>Vessel</t>
  </si>
  <si>
    <t>In Voyage</t>
  </si>
  <si>
    <t>Out Voyage</t>
  </si>
  <si>
    <t>Abbr Vessel</t>
  </si>
  <si>
    <t>Abbr In Voyage</t>
  </si>
  <si>
    <t>Abbr Out Voyage</t>
  </si>
  <si>
    <t>Export</t>
  </si>
  <si>
    <t>Line</t>
  </si>
  <si>
    <t>Alliance</t>
  </si>
  <si>
    <t>PSA Service</t>
  </si>
  <si>
    <t>Customer Service</t>
  </si>
  <si>
    <t>Vessel Operator</t>
  </si>
  <si>
    <t>Vessel Status</t>
  </si>
  <si>
    <t>Shift Sequence No</t>
  </si>
  <si>
    <t>Terminal</t>
  </si>
  <si>
    <t>Berth</t>
  </si>
  <si>
    <t>Crane</t>
  </si>
  <si>
    <t xml:space="preserve">Ship Side Planned </t>
  </si>
  <si>
    <t>Berth Time</t>
  </si>
  <si>
    <t>Unberth Time</t>
  </si>
  <si>
    <t>Completion of Discharge</t>
  </si>
  <si>
    <t>Vessel Operator Remarks</t>
  </si>
  <si>
    <t>421N</t>
  </si>
  <si>
    <t>424S</t>
  </si>
  <si>
    <t>HLC</t>
  </si>
  <si>
    <t>-</t>
  </si>
  <si>
    <t>AU2</t>
  </si>
  <si>
    <t>Alongside</t>
  </si>
  <si>
    <t>PASIR PANJANG TERMINAL 4</t>
  </si>
  <si>
    <t>P28</t>
  </si>
  <si>
    <t>705,</t>
  </si>
  <si>
    <t>Starboard Side</t>
  </si>
  <si>
    <t>SUD</t>
  </si>
  <si>
    <t>AJX</t>
  </si>
  <si>
    <t>Closed</t>
  </si>
  <si>
    <t>PASIR PANJANG TERMINAL 2</t>
  </si>
  <si>
    <t>P10</t>
  </si>
  <si>
    <t>312,</t>
  </si>
  <si>
    <t>045S</t>
  </si>
  <si>
    <t>YM CENTENNIA</t>
  </si>
  <si>
    <t>YML</t>
  </si>
  <si>
    <t>JTS</t>
  </si>
  <si>
    <t>GMS</t>
  </si>
  <si>
    <t>P09</t>
  </si>
  <si>
    <t>309,</t>
  </si>
  <si>
    <t>HMM</t>
  </si>
  <si>
    <t>BRANI TERMINAL</t>
  </si>
  <si>
    <t>B05</t>
  </si>
  <si>
    <t>807,</t>
  </si>
  <si>
    <t>Port Side</t>
  </si>
  <si>
    <t>ELS</t>
  </si>
  <si>
    <t>PWG</t>
  </si>
  <si>
    <t>PWG1</t>
  </si>
  <si>
    <t>ELE</t>
  </si>
  <si>
    <t>B06</t>
  </si>
  <si>
    <t>905,</t>
  </si>
  <si>
    <t>CMA</t>
  </si>
  <si>
    <t>CCA</t>
  </si>
  <si>
    <t>Incoming</t>
  </si>
  <si>
    <t>PSA CONTAINER TERMINAL</t>
  </si>
  <si>
    <t>CT</t>
  </si>
  <si>
    <t>187N</t>
  </si>
  <si>
    <t>COS</t>
  </si>
  <si>
    <t>CSP</t>
  </si>
  <si>
    <t>PASIR PANJANG TERMINAL 5-6</t>
  </si>
  <si>
    <t>P33</t>
  </si>
  <si>
    <t>811,</t>
  </si>
  <si>
    <t>PIL</t>
  </si>
  <si>
    <t>RS2</t>
  </si>
  <si>
    <t>906,</t>
  </si>
  <si>
    <t>KEPPEL TERMINAL</t>
  </si>
  <si>
    <t>K13</t>
  </si>
  <si>
    <t>422W</t>
  </si>
  <si>
    <t>AFE</t>
  </si>
  <si>
    <t>EA3</t>
  </si>
  <si>
    <t>P07</t>
  </si>
  <si>
    <t>MSD</t>
  </si>
  <si>
    <t>MSC</t>
  </si>
  <si>
    <t>TUAS F2 TERMINAL 1</t>
  </si>
  <si>
    <t>T209</t>
  </si>
  <si>
    <t>2227,</t>
  </si>
  <si>
    <t>MSC TOMOKO</t>
  </si>
  <si>
    <t>MA421R</t>
  </si>
  <si>
    <t>AEM</t>
  </si>
  <si>
    <t>T207</t>
  </si>
  <si>
    <t>2215,</t>
  </si>
  <si>
    <t>P36</t>
  </si>
  <si>
    <t>885,</t>
  </si>
  <si>
    <t>WHL</t>
  </si>
  <si>
    <t>P24</t>
  </si>
  <si>
    <t>BUN</t>
  </si>
  <si>
    <t>B08</t>
  </si>
  <si>
    <t>912,</t>
  </si>
  <si>
    <t>SBG</t>
  </si>
  <si>
    <t>SDX</t>
  </si>
  <si>
    <t>AAA</t>
  </si>
  <si>
    <t>B03</t>
  </si>
  <si>
    <t>708,</t>
  </si>
  <si>
    <t>074W</t>
  </si>
  <si>
    <t>SEASPAN ADON</t>
  </si>
  <si>
    <t>ONE</t>
  </si>
  <si>
    <t>THE</t>
  </si>
  <si>
    <t>PS3</t>
  </si>
  <si>
    <t>PASIR PANJANG TERMINAL 3</t>
  </si>
  <si>
    <t>P22</t>
  </si>
  <si>
    <t>529,</t>
  </si>
  <si>
    <t>WAN HAI 356</t>
  </si>
  <si>
    <t>S016</t>
  </si>
  <si>
    <t>B04</t>
  </si>
  <si>
    <t>804,</t>
  </si>
  <si>
    <t>424W</t>
  </si>
  <si>
    <t>NORTH JAG</t>
  </si>
  <si>
    <t>MAE</t>
  </si>
  <si>
    <t>2M</t>
  </si>
  <si>
    <t>UE1</t>
  </si>
  <si>
    <t>MSL</t>
  </si>
  <si>
    <t>Departed</t>
  </si>
  <si>
    <t>T205</t>
  </si>
  <si>
    <t>2206,</t>
  </si>
  <si>
    <t>PRG</t>
  </si>
  <si>
    <t>MTS</t>
  </si>
  <si>
    <t>P30</t>
  </si>
  <si>
    <t>800,</t>
  </si>
  <si>
    <t>GUL</t>
  </si>
  <si>
    <t>T203</t>
  </si>
  <si>
    <t>2201,</t>
  </si>
  <si>
    <t>EVER GOVERN</t>
  </si>
  <si>
    <t>0-021W</t>
  </si>
  <si>
    <t>EMA</t>
  </si>
  <si>
    <t>OA</t>
  </si>
  <si>
    <t>ME1</t>
  </si>
  <si>
    <t>RTW</t>
  </si>
  <si>
    <t>P27</t>
  </si>
  <si>
    <t>701,</t>
  </si>
  <si>
    <t>BATAMINDO V</t>
  </si>
  <si>
    <t>BSW 5</t>
  </si>
  <si>
    <t>BSW</t>
  </si>
  <si>
    <t>BCL</t>
  </si>
  <si>
    <t>BATAM 2</t>
  </si>
  <si>
    <t>BAT</t>
  </si>
  <si>
    <t>P11</t>
  </si>
  <si>
    <t>318,</t>
  </si>
  <si>
    <t>ME2</t>
  </si>
  <si>
    <t>MED2</t>
  </si>
  <si>
    <t>884,</t>
  </si>
  <si>
    <t>OTH</t>
  </si>
  <si>
    <t>P39</t>
  </si>
  <si>
    <t>907,</t>
  </si>
  <si>
    <t>B07</t>
  </si>
  <si>
    <t>911,</t>
  </si>
  <si>
    <t>P38</t>
  </si>
  <si>
    <t>MTT SIBU</t>
  </si>
  <si>
    <t>FXS</t>
  </si>
  <si>
    <t>SEO</t>
  </si>
  <si>
    <t>PASIR PANJANG TERMINAL 1</t>
  </si>
  <si>
    <t>P02</t>
  </si>
  <si>
    <t>108,</t>
  </si>
  <si>
    <t>XPRES ANTLIA</t>
  </si>
  <si>
    <t>XLP</t>
  </si>
  <si>
    <t>HLX</t>
  </si>
  <si>
    <t>105,</t>
  </si>
  <si>
    <t>421E</t>
  </si>
  <si>
    <t>425W</t>
  </si>
  <si>
    <t>AFD</t>
  </si>
  <si>
    <t>NEW EAX2</t>
  </si>
  <si>
    <t>315,</t>
  </si>
  <si>
    <t>BUANA OCEAN 09</t>
  </si>
  <si>
    <t>BUANA OC 09</t>
  </si>
  <si>
    <t>BNA</t>
  </si>
  <si>
    <t>BTM</t>
  </si>
  <si>
    <t>FAA</t>
  </si>
  <si>
    <t>P41</t>
  </si>
  <si>
    <t>921,</t>
  </si>
  <si>
    <t>CAPRICORN 59</t>
  </si>
  <si>
    <t>XSN</t>
  </si>
  <si>
    <t>SBM</t>
  </si>
  <si>
    <t>STP</t>
  </si>
  <si>
    <t>K12</t>
  </si>
  <si>
    <t>308,</t>
  </si>
  <si>
    <t>AEM1</t>
  </si>
  <si>
    <t>P31</t>
  </si>
  <si>
    <t>801,</t>
  </si>
  <si>
    <t>SINDO FALCON</t>
  </si>
  <si>
    <t>PSN</t>
  </si>
  <si>
    <t>SDO</t>
  </si>
  <si>
    <t>913,</t>
  </si>
  <si>
    <t>RCL</t>
  </si>
  <si>
    <t>GRS</t>
  </si>
  <si>
    <t>P03</t>
  </si>
  <si>
    <t>110,</t>
  </si>
  <si>
    <t>P29</t>
  </si>
  <si>
    <t>711,</t>
  </si>
  <si>
    <t>P40</t>
  </si>
  <si>
    <t>CNC</t>
  </si>
  <si>
    <t>APL</t>
  </si>
  <si>
    <t>P34</t>
  </si>
  <si>
    <t>815,</t>
  </si>
  <si>
    <t>004N</t>
  </si>
  <si>
    <t>P23</t>
  </si>
  <si>
    <t>601,</t>
  </si>
  <si>
    <t>MSC INGY</t>
  </si>
  <si>
    <t>FT418E</t>
  </si>
  <si>
    <t>AM4</t>
  </si>
  <si>
    <t>T208</t>
  </si>
  <si>
    <t>2220,</t>
  </si>
  <si>
    <t>REPAIRS AFT CARGO OPS</t>
  </si>
  <si>
    <t>P18</t>
  </si>
  <si>
    <t>510,</t>
  </si>
  <si>
    <t>P19</t>
  </si>
  <si>
    <t>518,</t>
  </si>
  <si>
    <t>CSE</t>
  </si>
  <si>
    <t>P35</t>
  </si>
  <si>
    <t>881,</t>
  </si>
  <si>
    <t>OOC</t>
  </si>
  <si>
    <t>CCI</t>
  </si>
  <si>
    <t>CIX3</t>
  </si>
  <si>
    <t>OCL</t>
  </si>
  <si>
    <t>P32</t>
  </si>
  <si>
    <t>SAA</t>
  </si>
  <si>
    <t>ASA</t>
  </si>
  <si>
    <t>706,</t>
  </si>
  <si>
    <t>PTS</t>
  </si>
  <si>
    <t>T206</t>
  </si>
  <si>
    <t>2211,</t>
  </si>
  <si>
    <t>MAA</t>
  </si>
  <si>
    <t>P08</t>
  </si>
  <si>
    <t>307,</t>
  </si>
  <si>
    <t>BATAMINDO III</t>
  </si>
  <si>
    <t>BSW 3</t>
  </si>
  <si>
    <t>CAPRICORN 57</t>
  </si>
  <si>
    <t>AN HAI</t>
  </si>
  <si>
    <t>ANHAI</t>
  </si>
  <si>
    <t>IHX</t>
  </si>
  <si>
    <t>P26</t>
  </si>
  <si>
    <t>614,</t>
  </si>
  <si>
    <t>T210</t>
  </si>
  <si>
    <t>SBP</t>
  </si>
  <si>
    <t>805,</t>
  </si>
  <si>
    <t>TUAS TEST VESSEL 2</t>
  </si>
  <si>
    <t>Y002</t>
  </si>
  <si>
    <t>TUAS TEST 2</t>
  </si>
  <si>
    <t>TTZ</t>
  </si>
  <si>
    <t>ZZZ</t>
  </si>
  <si>
    <t>T213</t>
  </si>
  <si>
    <t>WARNOW CHIEF</t>
  </si>
  <si>
    <t>VJS</t>
  </si>
  <si>
    <t>VJS1</t>
  </si>
  <si>
    <t>813,</t>
  </si>
  <si>
    <t>017W</t>
  </si>
  <si>
    <t>MADRID E</t>
  </si>
  <si>
    <t>512,</t>
  </si>
  <si>
    <t>MD1</t>
  </si>
  <si>
    <t>606,</t>
  </si>
  <si>
    <t>ANL</t>
  </si>
  <si>
    <t>PAX</t>
  </si>
  <si>
    <t>P37</t>
  </si>
  <si>
    <t>901,</t>
  </si>
  <si>
    <t>CAS</t>
  </si>
  <si>
    <t>SAMUDRA BINTAN 88</t>
  </si>
  <si>
    <t>SAMUDRA B 88</t>
  </si>
  <si>
    <t>XWS</t>
  </si>
  <si>
    <t>WBL</t>
  </si>
  <si>
    <t>WINSTAR</t>
  </si>
  <si>
    <t>WIN</t>
  </si>
  <si>
    <t>SS2</t>
  </si>
  <si>
    <t>AG2</t>
  </si>
  <si>
    <t>310,</t>
  </si>
  <si>
    <t>MSB</t>
  </si>
  <si>
    <t>SINAR BANDA</t>
  </si>
  <si>
    <t>MSX</t>
  </si>
  <si>
    <t>MSX0</t>
  </si>
  <si>
    <t>109,</t>
  </si>
  <si>
    <t>P04</t>
  </si>
  <si>
    <t>113,</t>
  </si>
  <si>
    <t>886,</t>
  </si>
  <si>
    <t>MOL PRESENCE</t>
  </si>
  <si>
    <t>011S</t>
  </si>
  <si>
    <t>P21</t>
  </si>
  <si>
    <t>SAMUDRA III</t>
  </si>
  <si>
    <t>806,</t>
  </si>
  <si>
    <t>KMD</t>
  </si>
  <si>
    <t>KRC</t>
  </si>
  <si>
    <t>KMS</t>
  </si>
  <si>
    <t>MOD</t>
  </si>
  <si>
    <t>612,</t>
  </si>
  <si>
    <t>CMA ALMAVIVA</t>
  </si>
  <si>
    <t>IBE1MA</t>
  </si>
  <si>
    <t>AW6</t>
  </si>
  <si>
    <t>AWE6</t>
  </si>
  <si>
    <t>904,</t>
  </si>
  <si>
    <t>ALS SUMIRE</t>
  </si>
  <si>
    <t>P01</t>
  </si>
  <si>
    <t>104,</t>
  </si>
  <si>
    <t>TRADER</t>
  </si>
  <si>
    <t>167S</t>
  </si>
  <si>
    <t>TRAD ER</t>
  </si>
  <si>
    <t>SRX</t>
  </si>
  <si>
    <t>SRX2</t>
  </si>
  <si>
    <t>JSS</t>
  </si>
  <si>
    <t>BUANA OCEAN 08</t>
  </si>
  <si>
    <t>BUANA OC 08</t>
  </si>
  <si>
    <t>MSC ALESSIA</t>
  </si>
  <si>
    <t>XA426A</t>
  </si>
  <si>
    <t>ALESSIA XA426A</t>
  </si>
  <si>
    <t>T204</t>
  </si>
  <si>
    <t>2203,</t>
  </si>
  <si>
    <t>P15</t>
  </si>
  <si>
    <t>503,</t>
  </si>
  <si>
    <t>SHR</t>
  </si>
  <si>
    <t>NAKSKOV MAERSK</t>
  </si>
  <si>
    <t>422S</t>
  </si>
  <si>
    <t>424N</t>
  </si>
  <si>
    <t>NAKSKOV MAER</t>
  </si>
  <si>
    <t>IA9</t>
  </si>
  <si>
    <t>301,</t>
  </si>
  <si>
    <t>ASF</t>
  </si>
  <si>
    <t>AWA</t>
  </si>
  <si>
    <t>909,</t>
  </si>
  <si>
    <t>808,</t>
  </si>
  <si>
    <t>PA2</t>
  </si>
  <si>
    <t>CME</t>
  </si>
  <si>
    <t>CAPRICORN 51</t>
  </si>
  <si>
    <t>JSX</t>
  </si>
  <si>
    <t>ZHONG GU XIA MEN</t>
  </si>
  <si>
    <t>425S</t>
  </si>
  <si>
    <t>ZG XIA MEN</t>
  </si>
  <si>
    <t>I37</t>
  </si>
  <si>
    <t>SYG</t>
  </si>
  <si>
    <t>ASI</t>
  </si>
  <si>
    <t>P05</t>
  </si>
  <si>
    <t>112,</t>
  </si>
  <si>
    <t>CAP ANDREAS</t>
  </si>
  <si>
    <t>TIP</t>
  </si>
  <si>
    <t>530,</t>
  </si>
  <si>
    <t>GOLDEN STAR 1</t>
  </si>
  <si>
    <t>GSTR 1</t>
  </si>
  <si>
    <t>PGS</t>
  </si>
  <si>
    <t>SWA</t>
  </si>
  <si>
    <t>SWS</t>
  </si>
  <si>
    <t>LADY OF LUCK</t>
  </si>
  <si>
    <t>TI2</t>
  </si>
  <si>
    <t>306,</t>
  </si>
  <si>
    <t>NUSANTARA 2501</t>
  </si>
  <si>
    <t>N2501</t>
  </si>
  <si>
    <t>BSD</t>
  </si>
  <si>
    <t>BATAM</t>
  </si>
  <si>
    <t>KWI</t>
  </si>
  <si>
    <t>502,</t>
  </si>
  <si>
    <t>0324W</t>
  </si>
  <si>
    <t>EGH</t>
  </si>
  <si>
    <t>SINAR SANUR</t>
  </si>
  <si>
    <t>SRG</t>
  </si>
  <si>
    <t>SRG0</t>
  </si>
  <si>
    <t>EU1</t>
  </si>
  <si>
    <t>061S</t>
  </si>
  <si>
    <t>CPK</t>
  </si>
  <si>
    <t>106,</t>
  </si>
  <si>
    <t>CMA VOLGA</t>
  </si>
  <si>
    <t>AWE1MA</t>
  </si>
  <si>
    <t>MX1</t>
  </si>
  <si>
    <t>MEA1</t>
  </si>
  <si>
    <t>MARCOPOLO 152</t>
  </si>
  <si>
    <t>MARCOPOLO152</t>
  </si>
  <si>
    <t>114,</t>
  </si>
  <si>
    <t>AM2</t>
  </si>
  <si>
    <t>420E</t>
  </si>
  <si>
    <t>X4C</t>
  </si>
  <si>
    <t>802,</t>
  </si>
  <si>
    <t>SEVILLIA</t>
  </si>
  <si>
    <t>SSU</t>
  </si>
  <si>
    <t>OOCL CHARLESTON</t>
  </si>
  <si>
    <t>OOCL CHARLES</t>
  </si>
  <si>
    <t>KT3</t>
  </si>
  <si>
    <t>KTX3</t>
  </si>
  <si>
    <t>FAX</t>
  </si>
  <si>
    <t>903,</t>
  </si>
  <si>
    <t>AG3</t>
  </si>
  <si>
    <t>EAS</t>
  </si>
  <si>
    <t>SW3</t>
  </si>
  <si>
    <t>PSW</t>
  </si>
  <si>
    <t>SIG</t>
  </si>
  <si>
    <t>2421W</t>
  </si>
  <si>
    <t>SEASPAN OSPR</t>
  </si>
  <si>
    <t>IPA</t>
  </si>
  <si>
    <t>SX1</t>
  </si>
  <si>
    <t>FE3</t>
  </si>
  <si>
    <t>PSX/LSX</t>
  </si>
  <si>
    <t>SMH</t>
  </si>
  <si>
    <t>VIS</t>
  </si>
  <si>
    <t>302,</t>
  </si>
  <si>
    <t>914,</t>
  </si>
  <si>
    <t>EU7</t>
  </si>
  <si>
    <t>CES</t>
  </si>
  <si>
    <t>UE6</t>
  </si>
  <si>
    <t>CMS</t>
  </si>
  <si>
    <t>CSS3</t>
  </si>
  <si>
    <t>VMS</t>
  </si>
  <si>
    <t>145E</t>
  </si>
  <si>
    <t>WX3</t>
  </si>
  <si>
    <t>908,</t>
  </si>
  <si>
    <t>ITS</t>
  </si>
  <si>
    <t>040E</t>
  </si>
  <si>
    <t>2205,</t>
  </si>
  <si>
    <t>WHUTTHI BHUM</t>
  </si>
  <si>
    <t>RTI02</t>
  </si>
  <si>
    <t>2406S</t>
  </si>
  <si>
    <t>KI1</t>
  </si>
  <si>
    <t>NYK PAULA</t>
  </si>
  <si>
    <t>001E</t>
  </si>
  <si>
    <t>043S</t>
  </si>
  <si>
    <t>P16</t>
  </si>
  <si>
    <t>DANU BHUM</t>
  </si>
  <si>
    <t>RSP</t>
  </si>
  <si>
    <t>RSP6</t>
  </si>
  <si>
    <t>107,</t>
  </si>
  <si>
    <t>419E</t>
  </si>
  <si>
    <t>LP1</t>
  </si>
  <si>
    <t>504,</t>
  </si>
  <si>
    <t>GABRIELA A</t>
  </si>
  <si>
    <t>005S</t>
  </si>
  <si>
    <t>LSD</t>
  </si>
  <si>
    <t>TSX</t>
  </si>
  <si>
    <t>305,</t>
  </si>
  <si>
    <t>NZS</t>
  </si>
  <si>
    <t>317,</t>
  </si>
  <si>
    <t>EVER OPUS</t>
  </si>
  <si>
    <t>KOTA AZAM</t>
  </si>
  <si>
    <t>VNS</t>
  </si>
  <si>
    <t>CNC SATURN</t>
  </si>
  <si>
    <t>NV1</t>
  </si>
  <si>
    <t>HS1</t>
  </si>
  <si>
    <t>ORC</t>
  </si>
  <si>
    <t>ELA</t>
  </si>
  <si>
    <t>0078E</t>
  </si>
  <si>
    <t>YCX</t>
  </si>
  <si>
    <t>SSR</t>
  </si>
  <si>
    <t>030S</t>
  </si>
  <si>
    <t>KT1</t>
  </si>
  <si>
    <t>KTX1</t>
  </si>
  <si>
    <t>816,</t>
  </si>
  <si>
    <t>028W</t>
  </si>
  <si>
    <t>MD3</t>
  </si>
  <si>
    <t>810,</t>
  </si>
  <si>
    <t>MD2</t>
  </si>
  <si>
    <t>AGI</t>
  </si>
  <si>
    <t>ME5</t>
  </si>
  <si>
    <t>MED5</t>
  </si>
  <si>
    <t>CAPE FAWLEY</t>
  </si>
  <si>
    <t>VTS</t>
  </si>
  <si>
    <t>817,</t>
  </si>
  <si>
    <t>ATI BHUM</t>
  </si>
  <si>
    <t>RPE</t>
  </si>
  <si>
    <t>GCS</t>
  </si>
  <si>
    <t>AEF</t>
  </si>
  <si>
    <t>AEF2</t>
  </si>
  <si>
    <t>INFINITI 9</t>
  </si>
  <si>
    <t>IFM</t>
  </si>
  <si>
    <t>IFI</t>
  </si>
  <si>
    <t>WAHANA 39</t>
  </si>
  <si>
    <t>PBX</t>
  </si>
  <si>
    <t>023E</t>
  </si>
  <si>
    <t>EC5</t>
  </si>
  <si>
    <t>MARCOPOLO 294</t>
  </si>
  <si>
    <t>MARCOPOLO294</t>
  </si>
  <si>
    <t>DOL</t>
  </si>
  <si>
    <t>XIN YANG PU</t>
  </si>
  <si>
    <t>MARCOPOLO 292</t>
  </si>
  <si>
    <t>MARCOPOLO292</t>
  </si>
  <si>
    <t>DRA</t>
  </si>
  <si>
    <t>2213,</t>
  </si>
  <si>
    <t>NSD</t>
  </si>
  <si>
    <t>MSC TANIA</t>
  </si>
  <si>
    <t>314,</t>
  </si>
  <si>
    <t>ST MARY</t>
  </si>
  <si>
    <t>RACHA BHUM</t>
  </si>
  <si>
    <t>CPX</t>
  </si>
  <si>
    <t>304,</t>
  </si>
  <si>
    <t>MTT SAMALAJU</t>
  </si>
  <si>
    <t>2228,</t>
  </si>
  <si>
    <t>SANTA LOUKIA</t>
  </si>
  <si>
    <t>AFM</t>
  </si>
  <si>
    <t>NEW EAX1</t>
  </si>
  <si>
    <t>NFL</t>
  </si>
  <si>
    <t>2204,</t>
  </si>
  <si>
    <t>PTW</t>
  </si>
  <si>
    <t>PA1</t>
  </si>
  <si>
    <t>SINAR SUNDA</t>
  </si>
  <si>
    <t>167N</t>
  </si>
  <si>
    <t>SPS</t>
  </si>
  <si>
    <t>803,</t>
  </si>
  <si>
    <t>SINAR BANDUNG</t>
  </si>
  <si>
    <t>SINAR BANDUN</t>
  </si>
  <si>
    <t>METHI BHUM</t>
  </si>
  <si>
    <t>426S</t>
  </si>
  <si>
    <t>427N</t>
  </si>
  <si>
    <t>SYM</t>
  </si>
  <si>
    <t>SYM1</t>
  </si>
  <si>
    <t>TIX</t>
  </si>
  <si>
    <t>CMA THALASSA</t>
  </si>
  <si>
    <t>AUE1MA</t>
  </si>
  <si>
    <t>910,</t>
  </si>
  <si>
    <t>INSPIRE</t>
  </si>
  <si>
    <t>KCX</t>
  </si>
  <si>
    <t>311,</t>
  </si>
  <si>
    <t>SPP</t>
  </si>
  <si>
    <t>JJB</t>
  </si>
  <si>
    <t>ETS</t>
  </si>
  <si>
    <t>423W</t>
  </si>
  <si>
    <t>SCE</t>
  </si>
  <si>
    <t>HANSA HOMBURG</t>
  </si>
  <si>
    <t>HANSA HOMB</t>
  </si>
  <si>
    <t>VISION 201</t>
  </si>
  <si>
    <t>KTL</t>
  </si>
  <si>
    <t>KTL1</t>
  </si>
  <si>
    <t>MARCOPOLO 148</t>
  </si>
  <si>
    <t>MARCOPOLO148</t>
  </si>
  <si>
    <t>EMC</t>
  </si>
  <si>
    <t>703,</t>
  </si>
  <si>
    <t>WAN HAI 621</t>
  </si>
  <si>
    <t>W015</t>
  </si>
  <si>
    <t>KOTA HAPAS</t>
  </si>
  <si>
    <t>FP1</t>
  </si>
  <si>
    <t>CIS</t>
  </si>
  <si>
    <t>CIX2</t>
  </si>
  <si>
    <t>MSC SUJIN</t>
  </si>
  <si>
    <t>NME</t>
  </si>
  <si>
    <t>KITI BHUM</t>
  </si>
  <si>
    <t>SGE</t>
  </si>
  <si>
    <t>RSE</t>
  </si>
  <si>
    <t>BRIDGE</t>
  </si>
  <si>
    <t>KREUZ 281</t>
  </si>
  <si>
    <t>LSX/PSX</t>
  </si>
  <si>
    <t>CMA PANAMA</t>
  </si>
  <si>
    <t>7CE1MA</t>
  </si>
  <si>
    <t>CTP MAKASSAR</t>
  </si>
  <si>
    <t>NVX</t>
  </si>
  <si>
    <t>ME3</t>
  </si>
  <si>
    <t>AEM3</t>
  </si>
  <si>
    <t>LP3</t>
  </si>
  <si>
    <t>BINA MARINE 80</t>
  </si>
  <si>
    <t>BINA M 80</t>
  </si>
  <si>
    <t>PBG</t>
  </si>
  <si>
    <t>BURUNG</t>
  </si>
  <si>
    <t>AEGEAN EXP</t>
  </si>
  <si>
    <t>CIE</t>
  </si>
  <si>
    <t>CIX</t>
  </si>
  <si>
    <t>AA2</t>
  </si>
  <si>
    <t>AAA2</t>
  </si>
  <si>
    <t>PS7</t>
  </si>
  <si>
    <t>ISEACO GENESIS</t>
  </si>
  <si>
    <t>ISEACO GENES</t>
  </si>
  <si>
    <t>OEL</t>
  </si>
  <si>
    <t>SB1</t>
  </si>
  <si>
    <t>SBS</t>
  </si>
  <si>
    <t>2231,</t>
  </si>
  <si>
    <t>MSC ZONDA III</t>
  </si>
  <si>
    <t>MSC ZONDA 3</t>
  </si>
  <si>
    <t>P20</t>
  </si>
  <si>
    <t>524,</t>
  </si>
  <si>
    <t>AES</t>
  </si>
  <si>
    <t>INTEGRA</t>
  </si>
  <si>
    <t>087E</t>
  </si>
  <si>
    <t>BSS</t>
  </si>
  <si>
    <t>NSB</t>
  </si>
  <si>
    <t>ASC</t>
  </si>
  <si>
    <t>ASX</t>
  </si>
  <si>
    <t>SS3</t>
  </si>
  <si>
    <t>NS3</t>
  </si>
  <si>
    <t>MARCOPOLO 132</t>
  </si>
  <si>
    <t>MARCOPOLO132</t>
  </si>
  <si>
    <t>423S</t>
  </si>
  <si>
    <t>AU1</t>
  </si>
  <si>
    <t>AA1</t>
  </si>
  <si>
    <t>AAA1</t>
  </si>
  <si>
    <t>TSE</t>
  </si>
  <si>
    <t>FIM</t>
  </si>
  <si>
    <t>KOTA HAKIM</t>
  </si>
  <si>
    <t>CJX</t>
  </si>
  <si>
    <t>SFN</t>
  </si>
  <si>
    <t>SAC</t>
  </si>
  <si>
    <t>ANBIEN SKY</t>
  </si>
  <si>
    <t>LCX</t>
  </si>
  <si>
    <t>ALS KRONOS</t>
  </si>
  <si>
    <t>MARCOPOLO 352</t>
  </si>
  <si>
    <t>MARCOPOLO 35</t>
  </si>
  <si>
    <t>HRL</t>
  </si>
  <si>
    <t>BEX</t>
  </si>
  <si>
    <t>BES</t>
  </si>
  <si>
    <t>422N</t>
  </si>
  <si>
    <t>MSC BANU III</t>
  </si>
  <si>
    <t>NZX</t>
  </si>
  <si>
    <t>Import</t>
  </si>
  <si>
    <t>EventType</t>
  </si>
  <si>
    <t>ContainerNumber</t>
  </si>
  <si>
    <t>CarrierName</t>
  </si>
  <si>
    <t>CarrierVoyage</t>
  </si>
  <si>
    <t>EventTime</t>
  </si>
  <si>
    <t>ContainerOperator</t>
  </si>
  <si>
    <t>ContainerStatus</t>
  </si>
  <si>
    <t>ISOSizeType</t>
  </si>
  <si>
    <t>Size,Type</t>
  </si>
  <si>
    <t>Weight</t>
  </si>
  <si>
    <t>Condition</t>
  </si>
  <si>
    <t>NMTBatch/UniqueCargoReferenceNumber</t>
  </si>
  <si>
    <t>SealNumber</t>
  </si>
  <si>
    <t>Driver</t>
  </si>
  <si>
    <t>PMNumber</t>
  </si>
  <si>
    <t>PSAPassNumber</t>
  </si>
  <si>
    <t>CustomsLane</t>
  </si>
  <si>
    <t>ExitLOLOAccount</t>
  </si>
  <si>
    <t>COD/ATD</t>
  </si>
  <si>
    <t>Size</t>
  </si>
  <si>
    <t>Time</t>
  </si>
  <si>
    <t>TimeDif</t>
  </si>
  <si>
    <t>24hr</t>
  </si>
  <si>
    <t>48hr</t>
  </si>
  <si>
    <t>&gt;48hr</t>
  </si>
  <si>
    <t>Tier</t>
  </si>
  <si>
    <t>OP</t>
  </si>
  <si>
    <t>Rebate</t>
  </si>
  <si>
    <t>PSALOLO</t>
  </si>
  <si>
    <t>Day</t>
  </si>
  <si>
    <t>vessel/voy</t>
  </si>
  <si>
    <t>JIT</t>
  </si>
  <si>
    <t>ARRIVE</t>
  </si>
  <si>
    <t>PI</t>
  </si>
  <si>
    <t>F</t>
  </si>
  <si>
    <t>22G1</t>
  </si>
  <si>
    <t>20GP</t>
  </si>
  <si>
    <t>DD</t>
  </si>
  <si>
    <t>MURUGAN A/L MARKA COUNDER</t>
  </si>
  <si>
    <t>XE6076G</t>
  </si>
  <si>
    <t>DING LEY KONG</t>
  </si>
  <si>
    <t>XE3100P</t>
  </si>
  <si>
    <t>XE4819T</t>
  </si>
  <si>
    <t>XE1228T</t>
  </si>
  <si>
    <t>MURUGAN A/L GANESAN</t>
  </si>
  <si>
    <t>XE5112S</t>
  </si>
  <si>
    <t>MEIYALAGAN A/L SUBRAMANIAM</t>
  </si>
  <si>
    <t>XE4838M</t>
  </si>
  <si>
    <t>XE5097C</t>
  </si>
  <si>
    <t>LOW SEW MENG</t>
  </si>
  <si>
    <t>XE2763H</t>
  </si>
  <si>
    <t>EA</t>
  </si>
  <si>
    <t>42G1</t>
  </si>
  <si>
    <t>40GP</t>
  </si>
  <si>
    <t>SARAVANAN A/L PARAMACHIVAM</t>
  </si>
  <si>
    <t>XE5085L</t>
  </si>
  <si>
    <t>CK</t>
  </si>
  <si>
    <t>MURUGESU A/L MARIYAPPAN</t>
  </si>
  <si>
    <t>XE5064Y</t>
  </si>
  <si>
    <t>KEE BOON TUAN</t>
  </si>
  <si>
    <t>XE1220P</t>
  </si>
  <si>
    <t>CM</t>
  </si>
  <si>
    <t>XE6118U</t>
  </si>
  <si>
    <t>THIRUKUMAR A/L PALANIAPPAN</t>
  </si>
  <si>
    <t>XE5065U</t>
  </si>
  <si>
    <t>ON</t>
  </si>
  <si>
    <t>KARUNAMURTHI S/O ARUMUGAM</t>
  </si>
  <si>
    <t>XE232L</t>
  </si>
  <si>
    <t>KANG KOK SENG</t>
  </si>
  <si>
    <t>XE4151K</t>
  </si>
  <si>
    <t>HL</t>
  </si>
  <si>
    <t>XE4163B</t>
  </si>
  <si>
    <t>XE1271S</t>
  </si>
  <si>
    <t>ANAND DHAMODARAN</t>
  </si>
  <si>
    <t>XE3268P</t>
  </si>
  <si>
    <t>HY</t>
  </si>
  <si>
    <t>CN</t>
  </si>
  <si>
    <t>DEEN BIN SHAHUL HAMEED</t>
  </si>
  <si>
    <t>XE6094D</t>
  </si>
  <si>
    <t>45G1</t>
  </si>
  <si>
    <t>MS ENSHI</t>
  </si>
  <si>
    <t>MS</t>
  </si>
  <si>
    <t>GAO ZHANYONG</t>
  </si>
  <si>
    <t>XE2788L</t>
  </si>
  <si>
    <t>OR</t>
  </si>
  <si>
    <t>WANG TAO</t>
  </si>
  <si>
    <t>XE5087G</t>
  </si>
  <si>
    <t>YM</t>
  </si>
  <si>
    <t>SUN MAOHUI</t>
  </si>
  <si>
    <t>XE1216C</t>
  </si>
  <si>
    <t>CC</t>
  </si>
  <si>
    <t>JIANG JIAN</t>
  </si>
  <si>
    <t>XE5077K</t>
  </si>
  <si>
    <t>XD9920E</t>
  </si>
  <si>
    <t>XE4155A</t>
  </si>
  <si>
    <t>ZHAO WEIBIN</t>
  </si>
  <si>
    <t>XE4522Z</t>
  </si>
  <si>
    <t>LIU ZHIMING</t>
  </si>
  <si>
    <t>XE1215E</t>
  </si>
  <si>
    <t>MD</t>
  </si>
  <si>
    <t>ZHANG JINWEI</t>
  </si>
  <si>
    <t>XE1176J</t>
  </si>
  <si>
    <t>22G0</t>
  </si>
  <si>
    <t>DUAN SHIHAI</t>
  </si>
  <si>
    <t>XE7978Y</t>
  </si>
  <si>
    <t>GUO JINTAO</t>
  </si>
  <si>
    <t>XE6103L</t>
  </si>
  <si>
    <t>LiU MINGYI</t>
  </si>
  <si>
    <t>XE6083K</t>
  </si>
  <si>
    <t>MA GUANGPENG</t>
  </si>
  <si>
    <t>XE4170E</t>
  </si>
  <si>
    <t>XE1174P</t>
  </si>
  <si>
    <t>CAI KANGKAI</t>
  </si>
  <si>
    <t>XE4145D</t>
  </si>
  <si>
    <t>ZHAO JINGGANG</t>
  </si>
  <si>
    <t>XD9887T</t>
  </si>
  <si>
    <t>PAN YULEI</t>
  </si>
  <si>
    <t>XE5111U</t>
  </si>
  <si>
    <t>LI YAOWU</t>
  </si>
  <si>
    <t>XE1255P</t>
  </si>
  <si>
    <t>FENG HONGQIN</t>
  </si>
  <si>
    <t>XE6110R</t>
  </si>
  <si>
    <t>LI PENG</t>
  </si>
  <si>
    <t>XE6102P</t>
  </si>
  <si>
    <t>EH</t>
  </si>
  <si>
    <t>LIM CHEN HOCK</t>
  </si>
  <si>
    <t>XD9861S</t>
  </si>
  <si>
    <t>JEEVAN A/L SUBRAMANIAM</t>
  </si>
  <si>
    <t>XE659P</t>
  </si>
  <si>
    <t>45G0</t>
  </si>
  <si>
    <t>22K2</t>
  </si>
  <si>
    <t>20TK</t>
  </si>
  <si>
    <t>TK</t>
  </si>
  <si>
    <t>RC</t>
  </si>
  <si>
    <t>OR CHEE KWANG</t>
  </si>
  <si>
    <t>XE8589E</t>
  </si>
  <si>
    <t>KM</t>
  </si>
  <si>
    <t>42P3</t>
  </si>
  <si>
    <t>40FR</t>
  </si>
  <si>
    <t>FR</t>
  </si>
  <si>
    <t>NEO KENG CHEONG</t>
  </si>
  <si>
    <t>XE2874X</t>
  </si>
  <si>
    <t>YONG TECK MING</t>
  </si>
  <si>
    <t>XE3216P</t>
  </si>
  <si>
    <t>MOHD YASSIN BIN AHMAD</t>
  </si>
  <si>
    <t>XE3260K</t>
  </si>
  <si>
    <t>ONG KWOK WAI</t>
  </si>
  <si>
    <t>XE2854D</t>
  </si>
  <si>
    <t>DINZALI BIN HARON</t>
  </si>
  <si>
    <t>XD9927L</t>
  </si>
  <si>
    <t>CHIU YOON HOE</t>
  </si>
  <si>
    <t>XD9894Y</t>
  </si>
  <si>
    <t>FOONG KAI YEW</t>
  </si>
  <si>
    <t>XE3205X</t>
  </si>
  <si>
    <t>YACOB BIN ABDOL MAJID</t>
  </si>
  <si>
    <t>XE3258T</t>
  </si>
  <si>
    <t>SHARVIN VIJAYAN</t>
  </si>
  <si>
    <t>XE4484A</t>
  </si>
  <si>
    <t>BAI HAILONG</t>
  </si>
  <si>
    <t>XE4808A</t>
  </si>
  <si>
    <t>SIM CHIN LYE</t>
  </si>
  <si>
    <t>XE2869L</t>
  </si>
  <si>
    <t>SAN LORENZO</t>
  </si>
  <si>
    <t>260S</t>
  </si>
  <si>
    <t>XE7963P</t>
  </si>
  <si>
    <t>WAN HAI 509</t>
  </si>
  <si>
    <t>N139</t>
  </si>
  <si>
    <t>NG CHOON BEE</t>
  </si>
  <si>
    <t>XE4456G</t>
  </si>
  <si>
    <t>THESEUS</t>
  </si>
  <si>
    <t>2-036W</t>
  </si>
  <si>
    <t>425N</t>
  </si>
  <si>
    <t>236N</t>
  </si>
  <si>
    <t>ONE TRUTH</t>
  </si>
  <si>
    <t>PG413</t>
  </si>
  <si>
    <t>MENDELSSOHN</t>
  </si>
  <si>
    <t>YM WREATH</t>
  </si>
  <si>
    <t>028E</t>
  </si>
  <si>
    <t>ONE MANCHEST</t>
  </si>
  <si>
    <t>039E</t>
  </si>
  <si>
    <t>22T6</t>
  </si>
  <si>
    <t>VIJAYA KUMAR A/L GURUSAMY</t>
  </si>
  <si>
    <t>XE3196M</t>
  </si>
  <si>
    <t>APL ANTWERP</t>
  </si>
  <si>
    <t>BXW1MA</t>
  </si>
  <si>
    <t>XE648X</t>
  </si>
  <si>
    <t>OOCL JAKARTA</t>
  </si>
  <si>
    <t>171S</t>
  </si>
  <si>
    <t>MUNIANDYA/L RAMU</t>
  </si>
  <si>
    <t>XE3186S</t>
  </si>
  <si>
    <t>HE</t>
  </si>
  <si>
    <t>LAI KIM SIONG</t>
  </si>
  <si>
    <t>XE3098M</t>
  </si>
  <si>
    <t>O CALIFORNIA</t>
  </si>
  <si>
    <t>149N</t>
  </si>
  <si>
    <t>LOW ENG HONG</t>
  </si>
  <si>
    <t>XE4130X</t>
  </si>
  <si>
    <t>CAT LAI E</t>
  </si>
  <si>
    <t>061N</t>
  </si>
  <si>
    <t>XD9860U</t>
  </si>
  <si>
    <t>310N</t>
  </si>
  <si>
    <t>KALITHASAN A/L RAJAGOPAL</t>
  </si>
  <si>
    <t>XE2454A</t>
  </si>
  <si>
    <t>SHINA</t>
  </si>
  <si>
    <t>007W</t>
  </si>
  <si>
    <t>NORTHERN PRA</t>
  </si>
  <si>
    <t>31W</t>
  </si>
  <si>
    <t>EVER SIGMA</t>
  </si>
  <si>
    <t>127W</t>
  </si>
  <si>
    <t>MSC MIRJAM</t>
  </si>
  <si>
    <t>FT419E</t>
  </si>
  <si>
    <t>XE3217L</t>
  </si>
  <si>
    <t>XU HEJIAN</t>
  </si>
  <si>
    <t>XD9921C</t>
  </si>
  <si>
    <t>MURABBA</t>
  </si>
  <si>
    <t>XE4479R</t>
  </si>
  <si>
    <t>ONE FRUITION</t>
  </si>
  <si>
    <t>004E</t>
  </si>
  <si>
    <t>303N</t>
  </si>
  <si>
    <t>BALTIC NORTH</t>
  </si>
  <si>
    <t>HME1MA</t>
  </si>
  <si>
    <t>INTHIRAMURTHY A/L RAMANATHAN</t>
  </si>
  <si>
    <t>XE757P</t>
  </si>
  <si>
    <t>KOTA RANCAK</t>
  </si>
  <si>
    <t>BUSAN E</t>
  </si>
  <si>
    <t>XIN QUAN ZHO</t>
  </si>
  <si>
    <t>130S</t>
  </si>
  <si>
    <t>GSL DOROTHEA</t>
  </si>
  <si>
    <t>HLCU15101468</t>
  </si>
  <si>
    <t>SHANKAR A/L RATNA KUMARIN</t>
  </si>
  <si>
    <t>XE4829P</t>
  </si>
  <si>
    <t>SA</t>
  </si>
  <si>
    <t>VISWALINGAM MANIVANNAN</t>
  </si>
  <si>
    <t>XE8559S</t>
  </si>
  <si>
    <t>COS AMERICA</t>
  </si>
  <si>
    <t>MAERSK NORBE</t>
  </si>
  <si>
    <t>PAROEP BIN RIDAWI</t>
  </si>
  <si>
    <t>XE3298C</t>
  </si>
  <si>
    <t>ONE RELIABIL</t>
  </si>
  <si>
    <t>005W</t>
  </si>
  <si>
    <t>MS PORT KLAN</t>
  </si>
  <si>
    <t>MUHAMMAD SOFIAN BIN SIDIK</t>
  </si>
  <si>
    <t>XE3248Y</t>
  </si>
  <si>
    <t>CHOONG HON KUAN</t>
  </si>
  <si>
    <t>XE1234A</t>
  </si>
  <si>
    <t>NORDBORG MAE</t>
  </si>
  <si>
    <t>426N</t>
  </si>
  <si>
    <t>EVER CENTER</t>
  </si>
  <si>
    <t>6-051N</t>
  </si>
  <si>
    <t>XE4532U</t>
  </si>
  <si>
    <t>SINAR PENIDA</t>
  </si>
  <si>
    <t>178W</t>
  </si>
  <si>
    <t>AL</t>
  </si>
  <si>
    <t>TS</t>
  </si>
  <si>
    <t>MB</t>
  </si>
  <si>
    <t>XE4840E</t>
  </si>
  <si>
    <t>XINDAYANGZHO</t>
  </si>
  <si>
    <t>094W</t>
  </si>
  <si>
    <t>GS</t>
  </si>
  <si>
    <t>GOSUSIN8146543</t>
  </si>
  <si>
    <t>XIN BEIJING</t>
  </si>
  <si>
    <t>934S</t>
  </si>
  <si>
    <t>POSEN</t>
  </si>
  <si>
    <t>2424W</t>
  </si>
  <si>
    <t>145N</t>
  </si>
  <si>
    <t>SUDUSGBKKSAE0735M</t>
  </si>
  <si>
    <t>FD</t>
  </si>
  <si>
    <t>CMA BIANCA</t>
  </si>
  <si>
    <t>ONEYSINE31298900</t>
  </si>
  <si>
    <t>CMA JEAN GAB</t>
  </si>
  <si>
    <t>IBW1MA</t>
  </si>
  <si>
    <t>MOHAMED KHAIR BIN SALLEH</t>
  </si>
  <si>
    <t>XE3261H</t>
  </si>
  <si>
    <t>168N</t>
  </si>
  <si>
    <t>CMA OHIO</t>
  </si>
  <si>
    <t>K6E1MA</t>
  </si>
  <si>
    <t>MS STOCKHOLM</t>
  </si>
  <si>
    <t>KOTA LEKAS</t>
  </si>
  <si>
    <t>059W</t>
  </si>
  <si>
    <t>006N</t>
  </si>
  <si>
    <t>126S</t>
  </si>
  <si>
    <t>YM WELCOME</t>
  </si>
  <si>
    <t>041E</t>
  </si>
  <si>
    <t>INCRES</t>
  </si>
  <si>
    <t>023N</t>
  </si>
  <si>
    <t>487N</t>
  </si>
  <si>
    <t>EVER BLISS</t>
  </si>
  <si>
    <t>7-088N</t>
  </si>
  <si>
    <t>COSCO HAIFA</t>
  </si>
  <si>
    <t>120N</t>
  </si>
  <si>
    <t>MSC MADHU B</t>
  </si>
  <si>
    <t>FI420R</t>
  </si>
  <si>
    <t>YM WIDTH</t>
  </si>
  <si>
    <t>033E</t>
  </si>
  <si>
    <t>NING KAR CHONG</t>
  </si>
  <si>
    <t>XE3257X</t>
  </si>
  <si>
    <t>SINAR SIGLI</t>
  </si>
  <si>
    <t>040S</t>
  </si>
  <si>
    <t>DANAPAL ARUMUGAM</t>
  </si>
  <si>
    <t>XE2864A</t>
  </si>
  <si>
    <t>KOTA KARIM</t>
  </si>
  <si>
    <t>0436N</t>
  </si>
  <si>
    <t>175W</t>
  </si>
  <si>
    <t>CAPE FELTON</t>
  </si>
  <si>
    <t>908N</t>
  </si>
  <si>
    <t>KMTC SHENZHE</t>
  </si>
  <si>
    <t>TEO YUAN WUU</t>
  </si>
  <si>
    <t>XE2484M</t>
  </si>
  <si>
    <t>YM COSMOS</t>
  </si>
  <si>
    <t>177E</t>
  </si>
  <si>
    <t>HLCU92193065</t>
  </si>
  <si>
    <t>XE5144A</t>
  </si>
  <si>
    <t>O PIRAEUS</t>
  </si>
  <si>
    <t>22T1</t>
  </si>
  <si>
    <t>ZOI</t>
  </si>
  <si>
    <t>114E</t>
  </si>
  <si>
    <t>CCSU7250890770</t>
  </si>
  <si>
    <t>KOTA RIA</t>
  </si>
  <si>
    <t>0566W</t>
  </si>
  <si>
    <t>HANNAH SCHUL</t>
  </si>
  <si>
    <t>0033N</t>
  </si>
  <si>
    <t>CCSU7251084700</t>
  </si>
  <si>
    <t>CCSU7251179750</t>
  </si>
  <si>
    <t>SINAR SORON</t>
  </si>
  <si>
    <t>0226N</t>
  </si>
  <si>
    <t>SUDUSGKOSPAE0544J</t>
  </si>
  <si>
    <t>ARGOLIK</t>
  </si>
  <si>
    <t>W162</t>
  </si>
  <si>
    <t>EX ARGENTINA</t>
  </si>
  <si>
    <t>001W</t>
  </si>
  <si>
    <t>TIHAMA</t>
  </si>
  <si>
    <t>026E</t>
  </si>
  <si>
    <t>HLCU32160750</t>
  </si>
  <si>
    <t>ONEYSINE37165800</t>
  </si>
  <si>
    <t>EXIT</t>
  </si>
  <si>
    <t>KOTA NAGA</t>
  </si>
  <si>
    <t>APL FLORIDA</t>
  </si>
  <si>
    <t>I9E1MA</t>
  </si>
  <si>
    <t>WH</t>
  </si>
  <si>
    <t>FCIU 6154370</t>
  </si>
  <si>
    <t>UETU 2563406</t>
  </si>
  <si>
    <t>TLLU 8268681</t>
  </si>
  <si>
    <t>TRHU 2765092</t>
  </si>
  <si>
    <t>SEGU 1269307</t>
  </si>
  <si>
    <t>TRHU 1115750</t>
  </si>
  <si>
    <t>22T0</t>
  </si>
  <si>
    <t>CX</t>
  </si>
  <si>
    <t>YU YAOBIN</t>
  </si>
  <si>
    <t>XE7930J</t>
  </si>
  <si>
    <t>MRKU 3983112</t>
  </si>
  <si>
    <t>MRKU 2046241</t>
  </si>
  <si>
    <t>TCLU 5927494</t>
  </si>
  <si>
    <t>MRSU 3794702</t>
  </si>
  <si>
    <t>MRKU 5295274</t>
  </si>
  <si>
    <t>MRSU 4355875</t>
  </si>
  <si>
    <t>MRKU 3529922</t>
  </si>
  <si>
    <t>MUHAMAD AQIL BIN AMIRRASID</t>
  </si>
  <si>
    <t>XE4483C</t>
  </si>
  <si>
    <t>TLLU 1503454</t>
  </si>
  <si>
    <t>TCLU 2954808</t>
  </si>
  <si>
    <t>TRHU 3126753</t>
  </si>
  <si>
    <t>ONEU 5273180</t>
  </si>
  <si>
    <t>AL DHAIL</t>
  </si>
  <si>
    <t>030W</t>
  </si>
  <si>
    <t>ONEU 0473397</t>
  </si>
  <si>
    <t>TLLU 5585511</t>
  </si>
  <si>
    <t>GCXU 5425654</t>
  </si>
  <si>
    <t>TEMU 8674822</t>
  </si>
  <si>
    <t>TCLU 5744240</t>
  </si>
  <si>
    <t>TCNU 6870410</t>
  </si>
  <si>
    <t>42U1</t>
  </si>
  <si>
    <t>40OT</t>
  </si>
  <si>
    <t>TRHU 6751522</t>
  </si>
  <si>
    <t>TCNU 4380310</t>
  </si>
  <si>
    <t>KKFU 7829732</t>
  </si>
  <si>
    <t>TCNU 6852078</t>
  </si>
  <si>
    <t>TCNU 5824092</t>
  </si>
  <si>
    <t>UACU 8442768</t>
  </si>
  <si>
    <t>TGBU 3280770</t>
  </si>
  <si>
    <t>ME</t>
  </si>
  <si>
    <t>TRHU 6862737</t>
  </si>
  <si>
    <t>CAIU 2643712</t>
  </si>
  <si>
    <t>Dec</t>
  </si>
  <si>
    <t>Jan</t>
  </si>
  <si>
    <t>Feb</t>
  </si>
  <si>
    <t>Y2021</t>
  </si>
  <si>
    <t>Y2022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</si>
  <si>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</si>
  <si>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</si>
  <si>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</si>
  <si>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</si>
  <si>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</si>
  <si>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</si>
  <si>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</si>
  <si>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</si>
  <si>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</si>
  <si>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</si>
  <si>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</si>
  <si>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</si>
  <si>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</si>
  <si>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</si>
  <si>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</si>
  <si>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</si>
  <si>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</si>
  <si>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</si>
  <si>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</si>
  <si>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</si>
  <si>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</si>
  <si>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</si>
  <si>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</si>
  <si>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</si>
  <si>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</si>
  <si>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</si>
  <si>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</si>
  <si>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</si>
  <si>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</si>
  <si>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</si>
  <si>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</si>
  <si>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</si>
  <si>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</si>
  <si>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</si>
  <si>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</si>
  <si>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</si>
  <si>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</si>
  <si>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</si>
  <si>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</si>
  <si>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</si>
  <si>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</si>
  <si>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</si>
  <si>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</si>
  <si>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</si>
  <si>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</si>
  <si>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</si>
  <si>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</si>
  <si>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</si>
  <si>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</si>
  <si>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</si>
  <si>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</si>
  <si>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</si>
  <si>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Export/Import</t>
  </si>
  <si>
    <t>24 hr</t>
  </si>
  <si>
    <t>Total LOLO</t>
  </si>
  <si>
    <t>Week</t>
  </si>
  <si>
    <t>PSA Rebates for 20-footer</t>
  </si>
  <si>
    <t>PSA LoLo Charges for 20-footer</t>
  </si>
  <si>
    <t>PSA Rebates for 40-footer</t>
  </si>
  <si>
    <t>PSA LoLo Charges for 40-footer</t>
  </si>
  <si>
    <t>Rebate Percentage (Rebate/Total LOLO) for 20-footer</t>
  </si>
  <si>
    <t>Rebate Efficiency (Rebate percent/ 59.32) for 20-footer</t>
  </si>
  <si>
    <t>Rebate Percentage (Rebate/Total LOLO) for 40-footer</t>
  </si>
  <si>
    <t>Rebate Efficiency (Rebate percent/ 59.32) for 40-footer</t>
  </si>
  <si>
    <t>Overall Rebate Efficiency</t>
  </si>
  <si>
    <t>Category</t>
  </si>
  <si>
    <t>24 hrs</t>
  </si>
  <si>
    <t>48 hrs</t>
  </si>
  <si>
    <t>&gt; 48 hrs</t>
  </si>
  <si>
    <t>Date</t>
  </si>
  <si>
    <t>Holiday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</si>
  <si>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</si>
  <si>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</si>
  <si>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</si>
  <si>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</si>
  <si>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</si>
  <si>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</si>
  <si>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</si>
  <si>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</si>
  <si>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</si>
  <si>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Christmas Day</t>
  </si>
  <si>
    <t>OOCL NORFOLK</t>
  </si>
  <si>
    <t>279W</t>
  </si>
  <si>
    <t>MARCO POLO 118</t>
  </si>
  <si>
    <t>PS496</t>
  </si>
  <si>
    <t>MARCO P 118</t>
  </si>
  <si>
    <t>ONE INTEGRITY</t>
  </si>
  <si>
    <t>004W</t>
  </si>
  <si>
    <t>ONE INTEGRIT</t>
  </si>
  <si>
    <t>0LJ28S1NC</t>
  </si>
  <si>
    <t>0YD6ZN1NC</t>
  </si>
  <si>
    <t>28S1NC</t>
  </si>
  <si>
    <t>6ZN1NC</t>
  </si>
  <si>
    <t>MAERSK EDIRNE</t>
  </si>
  <si>
    <t>MS EDIRNE</t>
  </si>
  <si>
    <t>5IU59E1NC</t>
  </si>
  <si>
    <t>59E1NC</t>
  </si>
  <si>
    <t>168S</t>
  </si>
  <si>
    <t>07NW</t>
  </si>
  <si>
    <t>08SW</t>
  </si>
  <si>
    <t>CAT LAI EXPRESS</t>
  </si>
  <si>
    <t>MTT SANDAKAN</t>
  </si>
  <si>
    <t>43N</t>
  </si>
  <si>
    <t>018N</t>
  </si>
  <si>
    <t>CMA CGM ELBE</t>
  </si>
  <si>
    <t>0PGIDE1MA</t>
  </si>
  <si>
    <t>CMA ELBE</t>
  </si>
  <si>
    <t>IDE1MA</t>
  </si>
  <si>
    <t>MSC LAUSANNE VI</t>
  </si>
  <si>
    <t>ZF420R</t>
  </si>
  <si>
    <t>MSC LAUSANNE</t>
  </si>
  <si>
    <t>399BSN</t>
  </si>
  <si>
    <t>401SN</t>
  </si>
  <si>
    <t>PS124</t>
  </si>
  <si>
    <t>ALS HERCULES</t>
  </si>
  <si>
    <t>0XL5XS1NC</t>
  </si>
  <si>
    <t>5XS1NC</t>
  </si>
  <si>
    <t>93598N</t>
  </si>
  <si>
    <t>329S</t>
  </si>
  <si>
    <t>330N</t>
  </si>
  <si>
    <t>SEATTLE C</t>
  </si>
  <si>
    <t>028S</t>
  </si>
  <si>
    <t>PB416</t>
  </si>
  <si>
    <t>PG416</t>
  </si>
  <si>
    <t>MSC ULSAN III</t>
  </si>
  <si>
    <t>HO424A</t>
  </si>
  <si>
    <t>MSC ULSAN 3</t>
  </si>
  <si>
    <t>MSC BERYL</t>
  </si>
  <si>
    <t>FD423W</t>
  </si>
  <si>
    <t>CELSIUS BRICKELL</t>
  </si>
  <si>
    <t>CELSIUS BRIC</t>
  </si>
  <si>
    <t>ANL HEDLAND TRADER</t>
  </si>
  <si>
    <t>3424S</t>
  </si>
  <si>
    <t>ANL HEDLAND</t>
  </si>
  <si>
    <t>MSC DILETTA</t>
  </si>
  <si>
    <t>FJ419E</t>
  </si>
  <si>
    <t>EVER ORIGIN</t>
  </si>
  <si>
    <t>1516-021S</t>
  </si>
  <si>
    <t>1516-021N</t>
  </si>
  <si>
    <t>6-021S</t>
  </si>
  <si>
    <t>6-021N</t>
  </si>
  <si>
    <t>MSC JADE</t>
  </si>
  <si>
    <t>FT423W</t>
  </si>
  <si>
    <t>0323S</t>
  </si>
  <si>
    <t>ONE MINATO</t>
  </si>
  <si>
    <t>023W</t>
  </si>
  <si>
    <t>1379 SN</t>
  </si>
  <si>
    <t>379 SN</t>
  </si>
  <si>
    <t>ORA BHUM</t>
  </si>
  <si>
    <t>524S</t>
  </si>
  <si>
    <t>525N</t>
  </si>
  <si>
    <t>CMA CGM JEAN GABRIEL</t>
  </si>
  <si>
    <t>0BEIBW1MA</t>
  </si>
  <si>
    <t>HOPE ISLAND</t>
  </si>
  <si>
    <t>CMA CGM BIANCA</t>
  </si>
  <si>
    <t>064N</t>
  </si>
  <si>
    <t>065S</t>
  </si>
  <si>
    <t>933N</t>
  </si>
  <si>
    <t>B40628</t>
  </si>
  <si>
    <t>S40628</t>
  </si>
  <si>
    <t>CMA CGM ARKANSAS</t>
  </si>
  <si>
    <t>0BDHSE1MA</t>
  </si>
  <si>
    <t>CMA ARKANSAS</t>
  </si>
  <si>
    <t>HSE1MA</t>
  </si>
  <si>
    <t>MG177</t>
  </si>
  <si>
    <t>KE426A</t>
  </si>
  <si>
    <t>KOTA SETIA</t>
  </si>
  <si>
    <t>0067E</t>
  </si>
  <si>
    <t>ASIATIC SUN</t>
  </si>
  <si>
    <t>007E</t>
  </si>
  <si>
    <t>008W</t>
  </si>
  <si>
    <t>OOCL PIRAEUS</t>
  </si>
  <si>
    <t>HYUNDAI HONGKONG</t>
  </si>
  <si>
    <t>HY HONGKONG</t>
  </si>
  <si>
    <t>BS277</t>
  </si>
  <si>
    <t>2417S</t>
  </si>
  <si>
    <t>2418N</t>
  </si>
  <si>
    <t>83598S</t>
  </si>
  <si>
    <t>MB177</t>
  </si>
  <si>
    <t>EVER VIM</t>
  </si>
  <si>
    <t>006W</t>
  </si>
  <si>
    <t>MSC RINI III</t>
  </si>
  <si>
    <t>SD424R</t>
  </si>
  <si>
    <t>SD426A</t>
  </si>
  <si>
    <t>MSC BREMERHAVEN V</t>
  </si>
  <si>
    <t>HW422A</t>
  </si>
  <si>
    <t>MSC BREMERHA</t>
  </si>
  <si>
    <t>427S</t>
  </si>
  <si>
    <t>428N</t>
  </si>
  <si>
    <t>KOTA NAZIM</t>
  </si>
  <si>
    <t>033W</t>
  </si>
  <si>
    <t>034E</t>
  </si>
  <si>
    <t>CAPE SOUNIO</t>
  </si>
  <si>
    <t>FI422A</t>
  </si>
  <si>
    <t>LL 2509</t>
  </si>
  <si>
    <t>31 JN</t>
  </si>
  <si>
    <t>716-2</t>
  </si>
  <si>
    <t>EVER ORDER</t>
  </si>
  <si>
    <t>0404-066S</t>
  </si>
  <si>
    <t>4-066S</t>
  </si>
  <si>
    <t>PORTO</t>
  </si>
  <si>
    <t>SG2406</t>
  </si>
  <si>
    <t>TS010</t>
  </si>
  <si>
    <t>716-1</t>
  </si>
  <si>
    <t>TS DALIAN</t>
  </si>
  <si>
    <t>008E</t>
  </si>
  <si>
    <t>009W</t>
  </si>
  <si>
    <t>MANILA MAERSK</t>
  </si>
  <si>
    <t>MANILA MS</t>
  </si>
  <si>
    <t>246S</t>
  </si>
  <si>
    <t>ONE CYGNUS</t>
  </si>
  <si>
    <t>OOCL CALIFORNIA</t>
  </si>
  <si>
    <t>149S</t>
  </si>
  <si>
    <t>RB827</t>
  </si>
  <si>
    <t>RG827</t>
  </si>
  <si>
    <t>83597N</t>
  </si>
  <si>
    <t>SINAR BAJO</t>
  </si>
  <si>
    <t>900N</t>
  </si>
  <si>
    <t>MAERSK LEBU</t>
  </si>
  <si>
    <t>MS LEBU</t>
  </si>
  <si>
    <t>KOTA LUMAYAN</t>
  </si>
  <si>
    <t>170N</t>
  </si>
  <si>
    <t>ONE HANNOVER</t>
  </si>
  <si>
    <t>CMA CGM BAHIA</t>
  </si>
  <si>
    <t>0BDIGW1MA</t>
  </si>
  <si>
    <t>CMA BAHIA</t>
  </si>
  <si>
    <t>IGW1MA</t>
  </si>
  <si>
    <t>X PRESS DHAULAGIRI</t>
  </si>
  <si>
    <t>029N</t>
  </si>
  <si>
    <t>X PRESS DHAU</t>
  </si>
  <si>
    <t>B40627</t>
  </si>
  <si>
    <t>S40627</t>
  </si>
  <si>
    <t>6331S</t>
  </si>
  <si>
    <t>6332N</t>
  </si>
  <si>
    <t>93597S</t>
  </si>
  <si>
    <t>242N</t>
  </si>
  <si>
    <t>APL ESPLANADE</t>
  </si>
  <si>
    <t>0MDAYE1MA</t>
  </si>
  <si>
    <t>APL ESPLANAD</t>
  </si>
  <si>
    <t>AYE1MA</t>
  </si>
  <si>
    <t>PG415</t>
  </si>
  <si>
    <t>MSC COLETTE III</t>
  </si>
  <si>
    <t>HV426R</t>
  </si>
  <si>
    <t>HV425R</t>
  </si>
  <si>
    <t>MSC COLETTE3</t>
  </si>
  <si>
    <t>CMA CGM OHIO</t>
  </si>
  <si>
    <t>0PPK6E1MA</t>
  </si>
  <si>
    <t>0565E</t>
  </si>
  <si>
    <t>OREA</t>
  </si>
  <si>
    <t>0WF0NE1MA</t>
  </si>
  <si>
    <t>0NE1MA</t>
  </si>
  <si>
    <t>FITZ ROY</t>
  </si>
  <si>
    <t>MAERSK STOCKHOLM</t>
  </si>
  <si>
    <t>J162S</t>
  </si>
  <si>
    <t>J162NA</t>
  </si>
  <si>
    <t>BUSAN EXPRESS</t>
  </si>
  <si>
    <t>OOCL ZEEBRUGGE</t>
  </si>
  <si>
    <t>003W</t>
  </si>
  <si>
    <t>O ZEEBRUGGE</t>
  </si>
  <si>
    <t>XIN CANG ZHOU</t>
  </si>
  <si>
    <t>261W</t>
  </si>
  <si>
    <t>XIN CANG ZHO</t>
  </si>
  <si>
    <t>YM TRANQUILITY</t>
  </si>
  <si>
    <t>011W</t>
  </si>
  <si>
    <t>012E</t>
  </si>
  <si>
    <t>YM TRANQUILI</t>
  </si>
  <si>
    <t>27F24P</t>
  </si>
  <si>
    <t>P27F24</t>
  </si>
  <si>
    <t>MMSS 2711</t>
  </si>
  <si>
    <t>0YG6QW1MA</t>
  </si>
  <si>
    <t>6QW1MA</t>
  </si>
  <si>
    <t>NAVIOS VERANO</t>
  </si>
  <si>
    <t>0UE43S1NC</t>
  </si>
  <si>
    <t>NAVIOS VERAN</t>
  </si>
  <si>
    <t>43S1NC</t>
  </si>
  <si>
    <t>397BSN</t>
  </si>
  <si>
    <t>399SN</t>
  </si>
  <si>
    <t>MARCO POLO 220</t>
  </si>
  <si>
    <t>OS085</t>
  </si>
  <si>
    <t>SO085</t>
  </si>
  <si>
    <t>MARCOPOLO220</t>
  </si>
  <si>
    <t>COSCO HAMBURG</t>
  </si>
  <si>
    <t>275S</t>
  </si>
  <si>
    <t>COSCO HAMBUR</t>
  </si>
  <si>
    <t>MSC SHANVI III</t>
  </si>
  <si>
    <t>HD423A</t>
  </si>
  <si>
    <t>MSC SHANVI 3</t>
  </si>
  <si>
    <t>MSC GULSUN</t>
  </si>
  <si>
    <t>FJ422W</t>
  </si>
  <si>
    <t>KOTA RATNA</t>
  </si>
  <si>
    <t>0182E</t>
  </si>
  <si>
    <t>0183W</t>
  </si>
  <si>
    <t>BS298</t>
  </si>
  <si>
    <t>SUMBER JAYA 2515</t>
  </si>
  <si>
    <t>S393N</t>
  </si>
  <si>
    <t>S393S</t>
  </si>
  <si>
    <t>SUMBER J2515</t>
  </si>
  <si>
    <t>PELICAN</t>
  </si>
  <si>
    <t>007N</t>
  </si>
  <si>
    <t>ONE HAMMERSMITH</t>
  </si>
  <si>
    <t>084E</t>
  </si>
  <si>
    <t>ONE HAMMERS</t>
  </si>
  <si>
    <t>MARCOPOLO 262</t>
  </si>
  <si>
    <t>BS049</t>
  </si>
  <si>
    <t>MARCOPOLO262</t>
  </si>
  <si>
    <t>KMTC SHENZHEN</t>
  </si>
  <si>
    <t>054S</t>
  </si>
  <si>
    <t>054N</t>
  </si>
  <si>
    <t>ANL BURRUP TRADER</t>
  </si>
  <si>
    <t>3124S</t>
  </si>
  <si>
    <t>ANL BURRUP T</t>
  </si>
  <si>
    <t>93596N</t>
  </si>
  <si>
    <t>PB415</t>
  </si>
  <si>
    <t>APL MERLION</t>
  </si>
  <si>
    <t>0FLPNW1MA</t>
  </si>
  <si>
    <t>PNW1MA</t>
  </si>
  <si>
    <t>144N</t>
  </si>
  <si>
    <t>KOTA CEMPAKA</t>
  </si>
  <si>
    <t>0066W</t>
  </si>
  <si>
    <t>MAERSK CHILKA</t>
  </si>
  <si>
    <t>MS CHILKA</t>
  </si>
  <si>
    <t>B40626</t>
  </si>
  <si>
    <t>S40626</t>
  </si>
  <si>
    <t>LAKONIA</t>
  </si>
  <si>
    <t>062W</t>
  </si>
  <si>
    <t>228S</t>
  </si>
  <si>
    <t>229N</t>
  </si>
  <si>
    <t>KOTA HIDAYAH</t>
  </si>
  <si>
    <t>2420S</t>
  </si>
  <si>
    <t>337S</t>
  </si>
  <si>
    <t>337SW</t>
  </si>
  <si>
    <t>EVER FINE</t>
  </si>
  <si>
    <t>1584-017E</t>
  </si>
  <si>
    <t>4-017E</t>
  </si>
  <si>
    <t>MAERSK NORBERG</t>
  </si>
  <si>
    <t>83596S</t>
  </si>
  <si>
    <t>MSC VENICE</t>
  </si>
  <si>
    <t>QG419E</t>
  </si>
  <si>
    <t>SOL STRIDE</t>
  </si>
  <si>
    <t>2409S</t>
  </si>
  <si>
    <t>2410N</t>
  </si>
  <si>
    <t>RG826</t>
  </si>
  <si>
    <t>MSC LELLA</t>
  </si>
  <si>
    <t>FY419R</t>
  </si>
  <si>
    <t>MSC DARIA</t>
  </si>
  <si>
    <t>FD422W</t>
  </si>
  <si>
    <t>0820S</t>
  </si>
  <si>
    <t>821N</t>
  </si>
  <si>
    <t>HYUNDAI COLOMBO</t>
  </si>
  <si>
    <t>137E</t>
  </si>
  <si>
    <t>HY COLOMBO</t>
  </si>
  <si>
    <t>CMA CGM J MADISON</t>
  </si>
  <si>
    <t>1TU7BN1MA</t>
  </si>
  <si>
    <t>CMA MADISON</t>
  </si>
  <si>
    <t>7BN1MA</t>
  </si>
  <si>
    <t>SAN GIORGIO</t>
  </si>
  <si>
    <t>0HJ9GN1NC</t>
  </si>
  <si>
    <t>9GN1NC</t>
  </si>
  <si>
    <t>HU424R</t>
  </si>
  <si>
    <t>0712-036W</t>
  </si>
  <si>
    <t>YM WITNESS</t>
  </si>
  <si>
    <t>040W</t>
  </si>
  <si>
    <t>NAP 910</t>
  </si>
  <si>
    <t>CMA CGM IGUACU</t>
  </si>
  <si>
    <t>0MEI7W1MA</t>
  </si>
  <si>
    <t>CMA IGUACU</t>
  </si>
  <si>
    <t>I7W1MA</t>
  </si>
  <si>
    <t>BS235</t>
  </si>
  <si>
    <t>RB826</t>
  </si>
  <si>
    <t>OOCL PANAMA</t>
  </si>
  <si>
    <t>314N</t>
  </si>
  <si>
    <t>315S</t>
  </si>
  <si>
    <t>BIG BREEZY</t>
  </si>
  <si>
    <t>E037</t>
  </si>
  <si>
    <t>38870W</t>
  </si>
  <si>
    <t>AMALFI BAY</t>
  </si>
  <si>
    <t>0IZHCN1NC</t>
  </si>
  <si>
    <t>HCN1NC</t>
  </si>
  <si>
    <t>123W</t>
  </si>
  <si>
    <t>020S</t>
  </si>
  <si>
    <t>486S</t>
  </si>
  <si>
    <t>CMA CGM NABUCCO</t>
  </si>
  <si>
    <t>0FFBSE1MA</t>
  </si>
  <si>
    <t>CMA NABUCCO</t>
  </si>
  <si>
    <t>BSE1MA</t>
  </si>
  <si>
    <t>ONE RELIABILITY</t>
  </si>
  <si>
    <t>TIANJIN BRIDGE</t>
  </si>
  <si>
    <t>TIANJIN BRID</t>
  </si>
  <si>
    <t>CLEMENTINE MAERSK</t>
  </si>
  <si>
    <t>419W</t>
  </si>
  <si>
    <t>CLEMENTIN MS</t>
  </si>
  <si>
    <t>VELA</t>
  </si>
  <si>
    <t>MSC TURKIYE</t>
  </si>
  <si>
    <t>FL419E</t>
  </si>
  <si>
    <t>BANGKOK BRIDGE</t>
  </si>
  <si>
    <t>184N</t>
  </si>
  <si>
    <t>BANGKOK BR</t>
  </si>
  <si>
    <t>83595N</t>
  </si>
  <si>
    <t>MARCO POLO 138</t>
  </si>
  <si>
    <t>PS048</t>
  </si>
  <si>
    <t>MARCO P 138</t>
  </si>
  <si>
    <t>MB176</t>
  </si>
  <si>
    <t>MG176</t>
  </si>
  <si>
    <t>KOTA LARIS</t>
  </si>
  <si>
    <t>080S</t>
  </si>
  <si>
    <t>0460-039S</t>
  </si>
  <si>
    <t>0-039S</t>
  </si>
  <si>
    <t>XIN DA YANG ZHOU</t>
  </si>
  <si>
    <t>KOTA TENAGA</t>
  </si>
  <si>
    <t>0209E</t>
  </si>
  <si>
    <t>0210W</t>
  </si>
  <si>
    <t>056N</t>
  </si>
  <si>
    <t>MAERSK MONTE LASCAR</t>
  </si>
  <si>
    <t>MS MONTE LAS</t>
  </si>
  <si>
    <t>MSC FLAVIA</t>
  </si>
  <si>
    <t>GA422R</t>
  </si>
  <si>
    <t>GA425E</t>
  </si>
  <si>
    <t>PG414</t>
  </si>
  <si>
    <t>B40625</t>
  </si>
  <si>
    <t>S40625</t>
  </si>
  <si>
    <t>MSC ELISA XIII</t>
  </si>
  <si>
    <t>FK422A</t>
  </si>
  <si>
    <t>MSC ELISA X3</t>
  </si>
  <si>
    <t>93595S</t>
  </si>
  <si>
    <t>006S</t>
  </si>
  <si>
    <t>PRIDE PACIFIC</t>
  </si>
  <si>
    <t>049S</t>
  </si>
  <si>
    <t>050N</t>
  </si>
  <si>
    <t>PRIDE PACIFI</t>
  </si>
  <si>
    <t>WAN HAI 328</t>
  </si>
  <si>
    <t>N039</t>
  </si>
  <si>
    <t>6330S</t>
  </si>
  <si>
    <t>6331N</t>
  </si>
  <si>
    <t>CSCL MERCURY</t>
  </si>
  <si>
    <t>093W</t>
  </si>
  <si>
    <t>NYK OCEANUS</t>
  </si>
  <si>
    <t>075W</t>
  </si>
  <si>
    <t>LILA BHUM</t>
  </si>
  <si>
    <t>916S</t>
  </si>
  <si>
    <t>917N</t>
  </si>
  <si>
    <t>0435N</t>
  </si>
  <si>
    <t>CMA CGM BENJAMIN FRANKLIN</t>
  </si>
  <si>
    <t>0FLMXW1MA</t>
  </si>
  <si>
    <t>CMA BENJAMIN</t>
  </si>
  <si>
    <t>MXW1MA</t>
  </si>
  <si>
    <t>PB414</t>
  </si>
  <si>
    <t>JAN RITSCHER</t>
  </si>
  <si>
    <t>XIN QUAN ZHOU</t>
  </si>
  <si>
    <t>25F24P</t>
  </si>
  <si>
    <t>P25F24</t>
  </si>
  <si>
    <t>KOTA RESTU</t>
  </si>
  <si>
    <t>0265S</t>
  </si>
  <si>
    <t>0266N</t>
  </si>
  <si>
    <t>OOCL DALIAN</t>
  </si>
  <si>
    <t>701S</t>
  </si>
  <si>
    <t>0UF1ZN1NC</t>
  </si>
  <si>
    <t>1ZN1NC</t>
  </si>
  <si>
    <t>WIEBKE SCHEPERS</t>
  </si>
  <si>
    <t>115W</t>
  </si>
  <si>
    <t>WIEBKE SCHEP</t>
  </si>
  <si>
    <t>04IHME1MA</t>
  </si>
  <si>
    <t>395BSN</t>
  </si>
  <si>
    <t>397SN</t>
  </si>
  <si>
    <t>HMM LE HAVRE</t>
  </si>
  <si>
    <t>013W</t>
  </si>
  <si>
    <t>BRUSSELS EXPRESS</t>
  </si>
  <si>
    <t>BRUSSELS E</t>
  </si>
  <si>
    <t>ONE HARBOUR</t>
  </si>
  <si>
    <t>097E</t>
  </si>
  <si>
    <t>93594N</t>
  </si>
  <si>
    <t>BS230</t>
  </si>
  <si>
    <t>BS018</t>
  </si>
  <si>
    <t>SB964</t>
  </si>
  <si>
    <t>SG964</t>
  </si>
  <si>
    <t>COSCO ISTANBUL</t>
  </si>
  <si>
    <t>073W</t>
  </si>
  <si>
    <t>COSCO ISTANB</t>
  </si>
  <si>
    <t>ONE COMMITMENT</t>
  </si>
  <si>
    <t>065E</t>
  </si>
  <si>
    <t>ONE COMMIT</t>
  </si>
  <si>
    <t>UMM QARN</t>
  </si>
  <si>
    <t>CMA CGM DOLPHIN</t>
  </si>
  <si>
    <t>0RDVHW1MA</t>
  </si>
  <si>
    <t>CMA DOLPHIN</t>
  </si>
  <si>
    <t>VHW1MA</t>
  </si>
  <si>
    <t>0376-051N</t>
  </si>
  <si>
    <t>HR RHEA</t>
  </si>
  <si>
    <t>0071S</t>
  </si>
  <si>
    <t>GSL LYDIA</t>
  </si>
  <si>
    <t>ATHENA</t>
  </si>
  <si>
    <t>HU423A</t>
  </si>
  <si>
    <t>ATHEN</t>
  </si>
  <si>
    <t>ISEACO FORTUNE</t>
  </si>
  <si>
    <t>0UV89N1NC</t>
  </si>
  <si>
    <t>ISEACO FOR</t>
  </si>
  <si>
    <t>89N1NC</t>
  </si>
  <si>
    <t>B40624</t>
  </si>
  <si>
    <t>S40624</t>
  </si>
  <si>
    <t>COSCO SHIPPING TAURUS</t>
  </si>
  <si>
    <t>COSCO TAURUS</t>
  </si>
  <si>
    <t>MAERSK LAVRAS</t>
  </si>
  <si>
    <t>MS LAVRAS</t>
  </si>
  <si>
    <t>83594S</t>
  </si>
  <si>
    <t>DANUM 160</t>
  </si>
  <si>
    <t>60227A</t>
  </si>
  <si>
    <t>SPEED</t>
  </si>
  <si>
    <t>088E</t>
  </si>
  <si>
    <t>089W</t>
  </si>
  <si>
    <t>NAVIOS CHRYSALIS</t>
  </si>
  <si>
    <t>NAVIOS CHRYS</t>
  </si>
  <si>
    <t>BINA MARINE 82</t>
  </si>
  <si>
    <t>127ASN</t>
  </si>
  <si>
    <t>BINA M 82</t>
  </si>
  <si>
    <t>GSL CHRISTEL ELISABETH</t>
  </si>
  <si>
    <t>GSL CHRISTEL</t>
  </si>
  <si>
    <t>KMTC NHAVA SHEVA</t>
  </si>
  <si>
    <t>KMTC NHAVA S</t>
  </si>
  <si>
    <t>JT GLORY</t>
  </si>
  <si>
    <t>464E</t>
  </si>
  <si>
    <t>KOTA LIHAT</t>
  </si>
  <si>
    <t>0196W</t>
  </si>
  <si>
    <t>MG175</t>
  </si>
  <si>
    <t>J161S</t>
  </si>
  <si>
    <t>J162N</t>
  </si>
  <si>
    <t>YM CAPACITY</t>
  </si>
  <si>
    <t>043N</t>
  </si>
  <si>
    <t>HANOVER EXPRESS</t>
  </si>
  <si>
    <t>2423W</t>
  </si>
  <si>
    <t>HANOVER E</t>
  </si>
  <si>
    <t>VIRA BHUM</t>
  </si>
  <si>
    <t>L L 2515</t>
  </si>
  <si>
    <t>71 JN</t>
  </si>
  <si>
    <t>0ZN31W1MA</t>
  </si>
  <si>
    <t>31W1MA</t>
  </si>
  <si>
    <t>022S</t>
  </si>
  <si>
    <t>CMA CGM TROCADERO</t>
  </si>
  <si>
    <t>0FMFVW1MA</t>
  </si>
  <si>
    <t>CMA TROCADER</t>
  </si>
  <si>
    <t>FVW1MA</t>
  </si>
  <si>
    <t>MB175</t>
  </si>
  <si>
    <t>336NE</t>
  </si>
  <si>
    <t>337N</t>
  </si>
  <si>
    <t>NAP 310</t>
  </si>
  <si>
    <t>BS004</t>
  </si>
  <si>
    <t>KOTA MACHAN</t>
  </si>
  <si>
    <t>KOTA PAHLAWAN</t>
  </si>
  <si>
    <t>0036E</t>
  </si>
  <si>
    <t>KOTA PAHLAWA</t>
  </si>
  <si>
    <t>MSC OLIA</t>
  </si>
  <si>
    <t>HW424R</t>
  </si>
  <si>
    <t>2LK13N1NC</t>
  </si>
  <si>
    <t>13N1NC</t>
  </si>
  <si>
    <t>HE425A</t>
  </si>
  <si>
    <t>361 SN</t>
  </si>
  <si>
    <t>83593N</t>
  </si>
  <si>
    <t>COSCO AMERICA</t>
  </si>
  <si>
    <t>SAN FRANCISCO BRIDGE</t>
  </si>
  <si>
    <t>072E</t>
  </si>
  <si>
    <t>073E</t>
  </si>
  <si>
    <t>SAN FRAN BR</t>
  </si>
  <si>
    <t>127 SN</t>
  </si>
  <si>
    <t>MTT BINTANGOR</t>
  </si>
  <si>
    <t>MTT BINTANGO</t>
  </si>
  <si>
    <t>AS SUSANNA</t>
  </si>
  <si>
    <t>008S</t>
  </si>
  <si>
    <t>EVER ARM</t>
  </si>
  <si>
    <t>1299-009W</t>
  </si>
  <si>
    <t>9-009W</t>
  </si>
  <si>
    <t>BANGKOK</t>
  </si>
  <si>
    <t>179S</t>
  </si>
  <si>
    <t>180N</t>
  </si>
  <si>
    <t>NORTHERN PRACTISE</t>
  </si>
  <si>
    <t>MAERSK PORT KLANG</t>
  </si>
  <si>
    <t>ISEACO WISDOM</t>
  </si>
  <si>
    <t>121S</t>
  </si>
  <si>
    <t>122N</t>
  </si>
  <si>
    <t>ISEACOWISDOM</t>
  </si>
  <si>
    <t>MSC SANTA MARIA</t>
  </si>
  <si>
    <t>FC425A</t>
  </si>
  <si>
    <t>MSC SANTA MA</t>
  </si>
  <si>
    <t>GREEN WAVE</t>
  </si>
  <si>
    <t>001N</t>
  </si>
  <si>
    <t>GREENWAVE</t>
  </si>
  <si>
    <t>RB825</t>
  </si>
  <si>
    <t>RG825</t>
  </si>
  <si>
    <t>393BSN</t>
  </si>
  <si>
    <t>395SN</t>
  </si>
  <si>
    <t>EVER BEAMY</t>
  </si>
  <si>
    <t>1976-059N</t>
  </si>
  <si>
    <t>6-059N</t>
  </si>
  <si>
    <t>JAKARTA EXPRESS</t>
  </si>
  <si>
    <t>081N</t>
  </si>
  <si>
    <t>JAKARTA E</t>
  </si>
  <si>
    <t>MSC PAOLA</t>
  </si>
  <si>
    <t>HV421A</t>
  </si>
  <si>
    <t>MSC PAO LA</t>
  </si>
  <si>
    <t>23F24P</t>
  </si>
  <si>
    <t>P23F24</t>
  </si>
  <si>
    <t>MAERSK BALTIMORE</t>
  </si>
  <si>
    <t>423E</t>
  </si>
  <si>
    <t>MS BALTIMORE</t>
  </si>
  <si>
    <t>MSC YORK VII</t>
  </si>
  <si>
    <t>FY422A</t>
  </si>
  <si>
    <t>MSC YORK 7</t>
  </si>
  <si>
    <t>SINDO GULL</t>
  </si>
  <si>
    <t>569 SN</t>
  </si>
  <si>
    <t>KOTA PURI</t>
  </si>
  <si>
    <t>0033W</t>
  </si>
  <si>
    <t>MAERSK ENSHI</t>
  </si>
  <si>
    <t>NORDOCELOT</t>
  </si>
  <si>
    <t>004S</t>
  </si>
  <si>
    <t>ONE MANCHESTER</t>
  </si>
  <si>
    <t>PACIFIC SUN 2</t>
  </si>
  <si>
    <t>P401N</t>
  </si>
  <si>
    <t>P402S</t>
  </si>
  <si>
    <t>PACIF SUN 2</t>
  </si>
  <si>
    <t>OOCL HOUSTON</t>
  </si>
  <si>
    <t>198N</t>
  </si>
  <si>
    <t>MSC SVEVA</t>
  </si>
  <si>
    <t>QG418E</t>
  </si>
  <si>
    <t>SEASPAN BENEFACTOR</t>
  </si>
  <si>
    <t>070W</t>
  </si>
  <si>
    <t>071E</t>
  </si>
  <si>
    <t>SEASPAN BENE</t>
  </si>
  <si>
    <t>MAERSK CANYON</t>
  </si>
  <si>
    <t>MS CANYON</t>
  </si>
  <si>
    <t>KE425A</t>
  </si>
  <si>
    <t>907S</t>
  </si>
  <si>
    <t>2240N</t>
  </si>
  <si>
    <t>CAPRICORN 97210</t>
  </si>
  <si>
    <t>G856</t>
  </si>
  <si>
    <t>CAPRI 97210</t>
  </si>
  <si>
    <t>NYK FUJI</t>
  </si>
  <si>
    <t>125E</t>
  </si>
  <si>
    <t>VIRGO</t>
  </si>
  <si>
    <t>424E</t>
  </si>
  <si>
    <t>MOL CREATION</t>
  </si>
  <si>
    <t>092E</t>
  </si>
  <si>
    <t>PB413</t>
  </si>
  <si>
    <t>MARCOPOLO 298</t>
  </si>
  <si>
    <t>BS133</t>
  </si>
  <si>
    <t>MARCOPOLO298</t>
  </si>
  <si>
    <t>LANTAU BAY</t>
  </si>
  <si>
    <t>114S</t>
  </si>
  <si>
    <t>115N</t>
  </si>
  <si>
    <t>MARCO POLO 108</t>
  </si>
  <si>
    <t>PS187</t>
  </si>
  <si>
    <t>MARCOPOLO108</t>
  </si>
  <si>
    <t>SINAR SORONG</t>
  </si>
  <si>
    <t>0225S</t>
  </si>
  <si>
    <t>ARGOLIKOS</t>
  </si>
  <si>
    <t>HYUNDAI TOKYO</t>
  </si>
  <si>
    <t>152W</t>
  </si>
  <si>
    <t>HY TOKYO</t>
  </si>
  <si>
    <t>0FFBXW1MA</t>
  </si>
  <si>
    <t>GSL VALERIE</t>
  </si>
  <si>
    <t>OOCL JAPAN</t>
  </si>
  <si>
    <t>031W</t>
  </si>
  <si>
    <t>B40622</t>
  </si>
  <si>
    <t>S40622</t>
  </si>
  <si>
    <t>CMA CGM TIGRIS</t>
  </si>
  <si>
    <t>0XR5NE1MA</t>
  </si>
  <si>
    <t>CMA TIGRIS</t>
  </si>
  <si>
    <t>5NE1MA</t>
  </si>
  <si>
    <t>039N</t>
  </si>
  <si>
    <t>EXPRESS ARGENTINA</t>
  </si>
  <si>
    <t>INDO SUKSES 50</t>
  </si>
  <si>
    <t>124E</t>
  </si>
  <si>
    <t>IS 50</t>
  </si>
  <si>
    <t>1043S</t>
  </si>
  <si>
    <t>1044N</t>
  </si>
  <si>
    <t>ONE TRIBUTE</t>
  </si>
  <si>
    <t>025W</t>
  </si>
  <si>
    <t>83593S</t>
  </si>
  <si>
    <t>6329S</t>
  </si>
  <si>
    <t>6330N</t>
  </si>
  <si>
    <t>151E</t>
  </si>
  <si>
    <t>LX2/SGS</t>
  </si>
  <si>
    <t>LCX2/SGS</t>
  </si>
  <si>
    <t>FW3</t>
  </si>
  <si>
    <t>GSL</t>
  </si>
  <si>
    <t>STS</t>
  </si>
  <si>
    <t>IGE</t>
  </si>
  <si>
    <t>BSD/PBG</t>
  </si>
  <si>
    <t>BATAM/BURUNG</t>
  </si>
  <si>
    <t>KCS</t>
  </si>
  <si>
    <t>809,</t>
  </si>
  <si>
    <t>2217,</t>
  </si>
  <si>
    <t>P17</t>
  </si>
  <si>
    <t>505,</t>
  </si>
  <si>
    <t>712,</t>
  </si>
  <si>
    <t>2222,</t>
  </si>
  <si>
    <t>SQS/CAS</t>
  </si>
  <si>
    <t>PBG/TBT</t>
  </si>
  <si>
    <t>BURUNG/KUNDUR</t>
  </si>
  <si>
    <t>EMB</t>
  </si>
  <si>
    <t>REM</t>
  </si>
  <si>
    <t>FM1</t>
  </si>
  <si>
    <t>300_</t>
  </si>
  <si>
    <t>2230,</t>
  </si>
  <si>
    <t>SEAS2</t>
  </si>
  <si>
    <t>882,</t>
  </si>
  <si>
    <t>CC1</t>
  </si>
  <si>
    <t>CCU1</t>
  </si>
  <si>
    <t>NEU1</t>
  </si>
  <si>
    <t>OTH/WIN4</t>
  </si>
  <si>
    <t>B02</t>
  </si>
  <si>
    <t>887,</t>
  </si>
  <si>
    <t>RSP5</t>
  </si>
  <si>
    <t>2405,</t>
  </si>
  <si>
    <t>TZX</t>
  </si>
  <si>
    <t>111,</t>
  </si>
  <si>
    <t>509,</t>
  </si>
  <si>
    <t>520,</t>
  </si>
  <si>
    <t>CSS1</t>
  </si>
  <si>
    <t>SMM/VMX</t>
  </si>
  <si>
    <t>2223,</t>
  </si>
  <si>
    <t>PX2</t>
  </si>
  <si>
    <t>PEX2</t>
  </si>
  <si>
    <t>BD2</t>
  </si>
  <si>
    <t>OTH-XL CJX</t>
  </si>
  <si>
    <t>818,</t>
  </si>
  <si>
    <t>CIN</t>
  </si>
  <si>
    <t>605,</t>
  </si>
  <si>
    <t>PN2</t>
  </si>
  <si>
    <t>PSBB</t>
  </si>
  <si>
    <t>922,</t>
  </si>
  <si>
    <t>OTH/TSS</t>
  </si>
  <si>
    <t>IAE/TSX</t>
  </si>
  <si>
    <t>527,</t>
  </si>
  <si>
    <t>P/O IAE P/I TSX</t>
  </si>
  <si>
    <t>EU4</t>
  </si>
  <si>
    <t>NEU4</t>
  </si>
  <si>
    <t>BEL/BTS</t>
  </si>
  <si>
    <t>FW2</t>
  </si>
  <si>
    <t>316,</t>
  </si>
  <si>
    <t>MEL</t>
  </si>
  <si>
    <t>SDD</t>
  </si>
  <si>
    <t>ASY</t>
  </si>
  <si>
    <t>ESAW</t>
  </si>
  <si>
    <t>GFN</t>
  </si>
  <si>
    <t>2218,</t>
  </si>
  <si>
    <t>VMX/SMM</t>
  </si>
  <si>
    <t>917,</t>
  </si>
  <si>
    <t>BX3</t>
  </si>
  <si>
    <t>BBX3</t>
  </si>
  <si>
    <t>SC1</t>
  </si>
  <si>
    <t>UE5</t>
  </si>
  <si>
    <t>FA2</t>
  </si>
  <si>
    <t>JJS</t>
  </si>
  <si>
    <t>JID</t>
  </si>
  <si>
    <t>602,</t>
  </si>
  <si>
    <t>2209,</t>
  </si>
  <si>
    <t>SE8</t>
  </si>
  <si>
    <t>BKK</t>
  </si>
  <si>
    <t>BKS</t>
  </si>
  <si>
    <t>RITSCHER XA426A</t>
  </si>
  <si>
    <t>SQS</t>
  </si>
  <si>
    <t>SGN</t>
  </si>
  <si>
    <t>SGS2</t>
  </si>
  <si>
    <t>CC1/SKS</t>
  </si>
  <si>
    <t>CCU1/SKS</t>
  </si>
  <si>
    <t>RES2</t>
  </si>
  <si>
    <t>CIT</t>
  </si>
  <si>
    <t>KES</t>
  </si>
  <si>
    <t>AM3</t>
  </si>
  <si>
    <t>FAS</t>
  </si>
  <si>
    <t>WA1</t>
  </si>
  <si>
    <t>CWA</t>
  </si>
  <si>
    <t>RWA1</t>
  </si>
  <si>
    <t>IE2</t>
  </si>
  <si>
    <t>IEX2</t>
  </si>
  <si>
    <t>ICS</t>
  </si>
  <si>
    <t>SCX2</t>
  </si>
  <si>
    <t>EU5</t>
  </si>
  <si>
    <t>NEU5</t>
  </si>
  <si>
    <t>2225,</t>
  </si>
  <si>
    <t>REPAIRS AFTER CARGO OPS</t>
  </si>
  <si>
    <t>ES1</t>
  </si>
  <si>
    <t>CN1</t>
  </si>
  <si>
    <t>CI1</t>
  </si>
  <si>
    <t>HLX/OTH</t>
  </si>
  <si>
    <t>TIP/OTH/WIN3</t>
  </si>
  <si>
    <t>SUQ</t>
  </si>
  <si>
    <t>GUNTUNG</t>
  </si>
  <si>
    <t>TSS/OTH</t>
  </si>
  <si>
    <t>TSX/IAW</t>
  </si>
  <si>
    <t>521,</t>
  </si>
  <si>
    <t>CEM</t>
  </si>
  <si>
    <t>SMM</t>
  </si>
  <si>
    <t>SH2</t>
  </si>
  <si>
    <t>CAP</t>
  </si>
  <si>
    <t>2219,</t>
  </si>
  <si>
    <t>CS1</t>
  </si>
  <si>
    <t>JSJ</t>
  </si>
  <si>
    <t>2216,</t>
  </si>
  <si>
    <t>KID/MUO</t>
  </si>
  <si>
    <t>KIJANG/MUNTOK</t>
  </si>
  <si>
    <t>604,</t>
  </si>
  <si>
    <t>OKX</t>
  </si>
  <si>
    <t>FE2</t>
  </si>
  <si>
    <t>511,</t>
  </si>
  <si>
    <t>CBX</t>
  </si>
  <si>
    <t>CGX</t>
  </si>
  <si>
    <t>523,</t>
  </si>
  <si>
    <t>TCLU 6862187</t>
  </si>
  <si>
    <t>SGAG28716</t>
  </si>
  <si>
    <t>TEMU 4423412</t>
  </si>
  <si>
    <t>HLC1715619</t>
  </si>
  <si>
    <t>MSNU 3526391</t>
  </si>
  <si>
    <t>MSDUI0942435983</t>
  </si>
  <si>
    <t>FX30206392</t>
  </si>
  <si>
    <t>MSNU 1451884</t>
  </si>
  <si>
    <t>FX30206383</t>
  </si>
  <si>
    <t>MSNU 2524178</t>
  </si>
  <si>
    <t>FX30206400</t>
  </si>
  <si>
    <t>MSNU 3519710</t>
  </si>
  <si>
    <t>FX30206384</t>
  </si>
  <si>
    <t>MSNU 1008449</t>
  </si>
  <si>
    <t>FX30206334</t>
  </si>
  <si>
    <t>MSDU 8841647</t>
  </si>
  <si>
    <t>MSDUL0942436336</t>
  </si>
  <si>
    <t>FX30207813</t>
  </si>
  <si>
    <t>MOTU 1418387</t>
  </si>
  <si>
    <t>SGAG54684</t>
  </si>
  <si>
    <t>HLBU 1097604</t>
  </si>
  <si>
    <t>HLCU91113532</t>
  </si>
  <si>
    <t>EM76334I</t>
  </si>
  <si>
    <t>CAIU 9501746</t>
  </si>
  <si>
    <t>SGAG54686</t>
  </si>
  <si>
    <t>ONEU 5235642</t>
  </si>
  <si>
    <t>SGAG54685</t>
  </si>
  <si>
    <t>TGHU 1777060</t>
  </si>
  <si>
    <t>HLCU91764083</t>
  </si>
  <si>
    <t>HLC1712905</t>
  </si>
  <si>
    <t>BSIU 3332095</t>
  </si>
  <si>
    <t>VV</t>
  </si>
  <si>
    <t>XPFUAAXNSA10</t>
  </si>
  <si>
    <t>T9464</t>
  </si>
  <si>
    <t>OOLU 0664476</t>
  </si>
  <si>
    <t>OOLU2302633540</t>
  </si>
  <si>
    <t>OOLJML4472</t>
  </si>
  <si>
    <t>UACU 3742150</t>
  </si>
  <si>
    <t>HLCU21581697</t>
  </si>
  <si>
    <t>HLC1712295</t>
  </si>
  <si>
    <t>DFSU 1063964</t>
  </si>
  <si>
    <t>OOLU2149601110</t>
  </si>
  <si>
    <t>OOLJML5506</t>
  </si>
  <si>
    <t>INLU 4106010</t>
  </si>
  <si>
    <t>T9435</t>
  </si>
  <si>
    <t>TGCU 5082211</t>
  </si>
  <si>
    <t>T9587</t>
  </si>
  <si>
    <t>CAIU 9653306</t>
  </si>
  <si>
    <t>T17044</t>
  </si>
  <si>
    <t>CXDU 2348655</t>
  </si>
  <si>
    <t>YMLUI450488871</t>
  </si>
  <si>
    <t>YMAR531521</t>
  </si>
  <si>
    <t>TCBU 4080065</t>
  </si>
  <si>
    <t>T9463</t>
  </si>
  <si>
    <t>SEGU 3942700</t>
  </si>
  <si>
    <t>FX</t>
  </si>
  <si>
    <t>FXSUSQ240600040</t>
  </si>
  <si>
    <t>PK2175272</t>
  </si>
  <si>
    <t>OOCU 0363687</t>
  </si>
  <si>
    <t>OOLU2302757080</t>
  </si>
  <si>
    <t>OOLJML4800</t>
  </si>
  <si>
    <t>OOCU 4846066</t>
  </si>
  <si>
    <t>OOLU2739989630</t>
  </si>
  <si>
    <t>OOLJML4139</t>
  </si>
  <si>
    <t>OOLU 4283328</t>
  </si>
  <si>
    <t>OOLJML4291</t>
  </si>
  <si>
    <t>OOLU 4358854</t>
  </si>
  <si>
    <t>OOLU2302871720</t>
  </si>
  <si>
    <t>OOLHUV2767</t>
  </si>
  <si>
    <t>SEGU 6753910</t>
  </si>
  <si>
    <t>IL</t>
  </si>
  <si>
    <t>IALUA16EA05189</t>
  </si>
  <si>
    <t>IAAG913632</t>
  </si>
  <si>
    <t>MTMU 2892820</t>
  </si>
  <si>
    <t>FXSUSQ240600028</t>
  </si>
  <si>
    <t>PK2175262</t>
  </si>
  <si>
    <t>PCIU 1830975</t>
  </si>
  <si>
    <t>PILUSIN400929700</t>
  </si>
  <si>
    <t>SF0741238</t>
  </si>
  <si>
    <t>TCLU 3424736</t>
  </si>
  <si>
    <t>CCSU7250475390</t>
  </si>
  <si>
    <t>UETU 2630865</t>
  </si>
  <si>
    <t>CCSU7249914200</t>
  </si>
  <si>
    <t>CSNU 1487172</t>
  </si>
  <si>
    <t>CCSU7249744560</t>
  </si>
  <si>
    <t>OOLU 1768140</t>
  </si>
  <si>
    <t>CCSU7250475400</t>
  </si>
  <si>
    <t>OOLU 4517010</t>
  </si>
  <si>
    <t>OOLU2302871670</t>
  </si>
  <si>
    <t>OOLHUV2775</t>
  </si>
  <si>
    <t>FCIU 6554632</t>
  </si>
  <si>
    <t>HLCU92134776</t>
  </si>
  <si>
    <t>EM13066J</t>
  </si>
  <si>
    <t>FCIU 6428830</t>
  </si>
  <si>
    <t>WHSP091EA08444</t>
  </si>
  <si>
    <t>WHLW121044</t>
  </si>
  <si>
    <t>MAGU 5676482</t>
  </si>
  <si>
    <t>YMLUI450486474</t>
  </si>
  <si>
    <t>YMAR531540</t>
  </si>
  <si>
    <t>MSKU 1628403</t>
  </si>
  <si>
    <t>MAEU720180974</t>
  </si>
  <si>
    <t>EM69228I</t>
  </si>
  <si>
    <t>MSKU 1702347</t>
  </si>
  <si>
    <t>MAEU720196017</t>
  </si>
  <si>
    <t>EM70420I</t>
  </si>
  <si>
    <t>MRKU 3293890</t>
  </si>
  <si>
    <t>EM69226I</t>
  </si>
  <si>
    <t>HASU 4213910</t>
  </si>
  <si>
    <t>EM69224I</t>
  </si>
  <si>
    <t>MRKU 4909296</t>
  </si>
  <si>
    <t>EM69227I</t>
  </si>
  <si>
    <t>MSKU 1146588</t>
  </si>
  <si>
    <t>EM69225I</t>
  </si>
  <si>
    <t>MSMU 1532940</t>
  </si>
  <si>
    <t>MSDUI0942434691</t>
  </si>
  <si>
    <t>FX30206402</t>
  </si>
  <si>
    <t>MRKU 3934653</t>
  </si>
  <si>
    <t>EM69223I</t>
  </si>
  <si>
    <t>CSLU 5175848</t>
  </si>
  <si>
    <t>CCSU7251205430</t>
  </si>
  <si>
    <t>MSNU 2281720</t>
  </si>
  <si>
    <t>MSDUI0942436266</t>
  </si>
  <si>
    <t>FX30207922</t>
  </si>
  <si>
    <t>MSNU 3523406</t>
  </si>
  <si>
    <t>MSDUL0942436355</t>
  </si>
  <si>
    <t>FX30207946</t>
  </si>
  <si>
    <t>CCLU 5189959</t>
  </si>
  <si>
    <t>CCSU7251024860</t>
  </si>
  <si>
    <t>FYCU 7075929</t>
  </si>
  <si>
    <t>FX30206485</t>
  </si>
  <si>
    <t>MSDU 1403016</t>
  </si>
  <si>
    <t>FX30206462</t>
  </si>
  <si>
    <t>MSNU 1791760</t>
  </si>
  <si>
    <t>FX30207927</t>
  </si>
  <si>
    <t>UETU 2857988</t>
  </si>
  <si>
    <t>FX30207773</t>
  </si>
  <si>
    <t>MSNU 3221598</t>
  </si>
  <si>
    <t>FX30207821</t>
  </si>
  <si>
    <t>MSNU 3519350</t>
  </si>
  <si>
    <t>FX30207848</t>
  </si>
  <si>
    <t>MSNU 2107425</t>
  </si>
  <si>
    <t>FX30207921</t>
  </si>
  <si>
    <t>CCLU 5295734</t>
  </si>
  <si>
    <t>OOLU 7983599</t>
  </si>
  <si>
    <t>CCLU 5243176</t>
  </si>
  <si>
    <t>OOLU 7959231</t>
  </si>
  <si>
    <t>RAVENDRAN S RAJANDRAN</t>
  </si>
  <si>
    <t>OOLU 4404564</t>
  </si>
  <si>
    <t>XE1212M</t>
  </si>
  <si>
    <t>FSCU 5062299</t>
  </si>
  <si>
    <t>OOCU 4851550</t>
  </si>
  <si>
    <t>OOCU 0697895</t>
  </si>
  <si>
    <t>CCSU7250961580</t>
  </si>
  <si>
    <t>OOLU 1885949</t>
  </si>
  <si>
    <t>CSNU 1520820</t>
  </si>
  <si>
    <t>TLLU 2874634</t>
  </si>
  <si>
    <t>CSNU 1738370</t>
  </si>
  <si>
    <t>UETU 2933650</t>
  </si>
  <si>
    <t>CSNU 1994109</t>
  </si>
  <si>
    <t>UETU 2553244</t>
  </si>
  <si>
    <t>TGBU 3017229</t>
  </si>
  <si>
    <t>TGBU 3286629</t>
  </si>
  <si>
    <t>BMOU 1623882</t>
  </si>
  <si>
    <t>TLLU 3093282</t>
  </si>
  <si>
    <t>CSNU 1242816</t>
  </si>
  <si>
    <t>TEMU 0131201</t>
  </si>
  <si>
    <t>CSNU 2028584</t>
  </si>
  <si>
    <t>CSLU 2256632</t>
  </si>
  <si>
    <t>TLLU 3117492</t>
  </si>
  <si>
    <t>SKLU 2110457</t>
  </si>
  <si>
    <t>HEAUS18240600034</t>
  </si>
  <si>
    <t>HAS1502483</t>
  </si>
  <si>
    <t>SKLU 2321070</t>
  </si>
  <si>
    <t>HAS1502494</t>
  </si>
  <si>
    <t>CSNU 1830698</t>
  </si>
  <si>
    <t>MEDU 6737702</t>
  </si>
  <si>
    <t>MSDUL0942435214</t>
  </si>
  <si>
    <t>FX30206491</t>
  </si>
  <si>
    <t>MSNU 2121059</t>
  </si>
  <si>
    <t>FX30206493</t>
  </si>
  <si>
    <t>TEMU 4704003</t>
  </si>
  <si>
    <t>HAS1502486</t>
  </si>
  <si>
    <t>HALU 2041165</t>
  </si>
  <si>
    <t>HAS1502255</t>
  </si>
  <si>
    <t>SKLU 2333609</t>
  </si>
  <si>
    <t>HEAUS18240500163</t>
  </si>
  <si>
    <t>HAS1502435</t>
  </si>
  <si>
    <t>SEGU 2305733</t>
  </si>
  <si>
    <t>HAS1502492</t>
  </si>
  <si>
    <t>MSMU 2645366</t>
  </si>
  <si>
    <t>FX30206492</t>
  </si>
  <si>
    <t>SEGU 5752463</t>
  </si>
  <si>
    <t>YMLUI450488678</t>
  </si>
  <si>
    <t>YMAR531514</t>
  </si>
  <si>
    <t>FSCU 8026253</t>
  </si>
  <si>
    <t>SKLU 1590201</t>
  </si>
  <si>
    <t>HAS1502268</t>
  </si>
  <si>
    <t>BEAU 2088641</t>
  </si>
  <si>
    <t>HAS1502472</t>
  </si>
  <si>
    <t>SKLU 2062240</t>
  </si>
  <si>
    <t>HAS1502432</t>
  </si>
  <si>
    <t>TRHU 3060810</t>
  </si>
  <si>
    <t>HAS1502422</t>
  </si>
  <si>
    <t>ABU ZAKY BIN ABU BAKAR</t>
  </si>
  <si>
    <t>XE8594P</t>
  </si>
  <si>
    <t>UETU 2473473</t>
  </si>
  <si>
    <t>HAS1502253</t>
  </si>
  <si>
    <t>BEAU 2344316</t>
  </si>
  <si>
    <t>HEAUS18240600116</t>
  </si>
  <si>
    <t>HAS1502433</t>
  </si>
  <si>
    <t>SKLU 1431766</t>
  </si>
  <si>
    <t>HAS1502498</t>
  </si>
  <si>
    <t>CSNU 1430618</t>
  </si>
  <si>
    <t>FCIU 5793416</t>
  </si>
  <si>
    <t>CCSU7251140010</t>
  </si>
  <si>
    <t>OOLU 1633377</t>
  </si>
  <si>
    <t>OOLU2148581030</t>
  </si>
  <si>
    <t>OOLJML5350</t>
  </si>
  <si>
    <t>CMAU 0591084</t>
  </si>
  <si>
    <t>CMAUSIJ0469524</t>
  </si>
  <si>
    <t>L9256814</t>
  </si>
  <si>
    <t>FCIU 4343728</t>
  </si>
  <si>
    <t>RCLUBSINC24017716</t>
  </si>
  <si>
    <t>SGSIN2402444</t>
  </si>
  <si>
    <t>REGU 3283685</t>
  </si>
  <si>
    <t>SGSIN2402446</t>
  </si>
  <si>
    <t>YMLU 3566870</t>
  </si>
  <si>
    <t>YMLUI450488737</t>
  </si>
  <si>
    <t>YMAR532230</t>
  </si>
  <si>
    <t>TLXU 2207794</t>
  </si>
  <si>
    <t>SMHUSIG127WMUN04</t>
  </si>
  <si>
    <t>TAS188327</t>
  </si>
  <si>
    <t>TLXU 2208717</t>
  </si>
  <si>
    <t>TAS188325</t>
  </si>
  <si>
    <t>GLDU 5767167</t>
  </si>
  <si>
    <t>SGSIN2402448</t>
  </si>
  <si>
    <t>REGU 3221702</t>
  </si>
  <si>
    <t>SGSIN2402447</t>
  </si>
  <si>
    <t>SKLU 2036257</t>
  </si>
  <si>
    <t>HAS1502254</t>
  </si>
  <si>
    <t>OCGU 2040160</t>
  </si>
  <si>
    <t>RCLUBSINC24021225</t>
  </si>
  <si>
    <t>SGSIN2402668</t>
  </si>
  <si>
    <t>MSMU 1744343</t>
  </si>
  <si>
    <t>MSDUL0942436373</t>
  </si>
  <si>
    <t>FX30210034</t>
  </si>
  <si>
    <t>SEGU 2771691</t>
  </si>
  <si>
    <t>FX30207971</t>
  </si>
  <si>
    <t>BMOU 1618762</t>
  </si>
  <si>
    <t>FX30210231</t>
  </si>
  <si>
    <t>GLDU 5076247</t>
  </si>
  <si>
    <t>FX30210075</t>
  </si>
  <si>
    <t>BEAU 2776177</t>
  </si>
  <si>
    <t>MSDUL0942436371</t>
  </si>
  <si>
    <t>FX30207982</t>
  </si>
  <si>
    <t>MEDU 1233210</t>
  </si>
  <si>
    <t>FX30210247</t>
  </si>
  <si>
    <t>MSDU 2919331</t>
  </si>
  <si>
    <t>FX30210037</t>
  </si>
  <si>
    <t>MSDU 1729738</t>
  </si>
  <si>
    <t>FX30210245</t>
  </si>
  <si>
    <t>TGBU 3215311</t>
  </si>
  <si>
    <t>FX30210038</t>
  </si>
  <si>
    <t>MSDU 2465563</t>
  </si>
  <si>
    <t>FX30207961</t>
  </si>
  <si>
    <t>MSMU 3409679</t>
  </si>
  <si>
    <t>MSDUL0942435642</t>
  </si>
  <si>
    <t>FX30207889</t>
  </si>
  <si>
    <t>MSNU 2281191</t>
  </si>
  <si>
    <t>FX30207890</t>
  </si>
  <si>
    <t>MSMU 2052458</t>
  </si>
  <si>
    <t>FX30210232</t>
  </si>
  <si>
    <t>MSNU 2118728</t>
  </si>
  <si>
    <t>FX30207880</t>
  </si>
  <si>
    <t>FANU 1332813</t>
  </si>
  <si>
    <t>HLCU27524801</t>
  </si>
  <si>
    <t>HLC1712290</t>
  </si>
  <si>
    <t>MSNU 2113367</t>
  </si>
  <si>
    <t>FX30210071</t>
  </si>
  <si>
    <t>TLLU 2128492</t>
  </si>
  <si>
    <t>FX30210002</t>
  </si>
  <si>
    <t>MSMU 2614679</t>
  </si>
  <si>
    <t>FX30210028</t>
  </si>
  <si>
    <t>FBIU 0360577</t>
  </si>
  <si>
    <t>FX30207823</t>
  </si>
  <si>
    <t>TGHU 1116857</t>
  </si>
  <si>
    <t>HLC1712386</t>
  </si>
  <si>
    <t>CXDU 1980636</t>
  </si>
  <si>
    <t>FX30207907</t>
  </si>
  <si>
    <t>MEDU 3019893</t>
  </si>
  <si>
    <t>FX30210031</t>
  </si>
  <si>
    <t>TEMU 5492505</t>
  </si>
  <si>
    <t>FX30210001</t>
  </si>
  <si>
    <t>TLLU 3427991</t>
  </si>
  <si>
    <t>FX30208000</t>
  </si>
  <si>
    <t>MSMU 2588482</t>
  </si>
  <si>
    <t>FX30207942</t>
  </si>
  <si>
    <t>TCLU 3088903</t>
  </si>
  <si>
    <t>HLB8393764</t>
  </si>
  <si>
    <t>YMMU 1158718</t>
  </si>
  <si>
    <t>YMLUI450485710</t>
  </si>
  <si>
    <t>YMAR530942</t>
  </si>
  <si>
    <t>YMMU 1047798</t>
  </si>
  <si>
    <t>YMLUI450486133</t>
  </si>
  <si>
    <t>YMAR530923</t>
  </si>
  <si>
    <t>XYLU 1334816</t>
  </si>
  <si>
    <t>YMMU 1147288</t>
  </si>
  <si>
    <t>YMAR530925</t>
  </si>
  <si>
    <t>MSDU 1606055</t>
  </si>
  <si>
    <t>FX30207891</t>
  </si>
  <si>
    <t>SEGU 1677870</t>
  </si>
  <si>
    <t>YMAR530947</t>
  </si>
  <si>
    <t>CXDU 1955124</t>
  </si>
  <si>
    <t>MSDUL0942436375</t>
  </si>
  <si>
    <t>FX30207928</t>
  </si>
  <si>
    <t>TEMU 0245190</t>
  </si>
  <si>
    <t>YMAR531146</t>
  </si>
  <si>
    <t>CAIU 2778889</t>
  </si>
  <si>
    <t>FX30207872</t>
  </si>
  <si>
    <t>BEAU 2633221</t>
  </si>
  <si>
    <t>YMAR530660</t>
  </si>
  <si>
    <t>YMMU 1229051</t>
  </si>
  <si>
    <t>YMAR530941</t>
  </si>
  <si>
    <t>CAIU 6127592</t>
  </si>
  <si>
    <t>FX30207873</t>
  </si>
  <si>
    <t>BMOU 2797153</t>
  </si>
  <si>
    <t>YMAR531105</t>
  </si>
  <si>
    <t>CSLU 2380659</t>
  </si>
  <si>
    <t>CCSU7249836510</t>
  </si>
  <si>
    <t>TLLU 2656782</t>
  </si>
  <si>
    <t>CCSU7250384210</t>
  </si>
  <si>
    <t>TLLU 2642095</t>
  </si>
  <si>
    <t>CCSU7250384450</t>
  </si>
  <si>
    <t>TRHU 3409650</t>
  </si>
  <si>
    <t>CCSU7249836420</t>
  </si>
  <si>
    <t>OOLU 7915505</t>
  </si>
  <si>
    <t>CCSU7251162200</t>
  </si>
  <si>
    <t>DFSU 3146625</t>
  </si>
  <si>
    <t>FX30207980</t>
  </si>
  <si>
    <t>CCLU 5155136</t>
  </si>
  <si>
    <t>MA JIANGUO</t>
  </si>
  <si>
    <t>XE4489L</t>
  </si>
  <si>
    <t>BSIU 2683217</t>
  </si>
  <si>
    <t>FCIU 5282524</t>
  </si>
  <si>
    <t>CCSU7249457520</t>
  </si>
  <si>
    <t>CSLU 1843912</t>
  </si>
  <si>
    <t>CCSU7250382140</t>
  </si>
  <si>
    <t>TEMU 5543222</t>
  </si>
  <si>
    <t>TEMU 0285594</t>
  </si>
  <si>
    <t>KMDUSG00358426</t>
  </si>
  <si>
    <t>KMTC1398862</t>
  </si>
  <si>
    <t>TGBU 2531378</t>
  </si>
  <si>
    <t>KMTC1398853</t>
  </si>
  <si>
    <t>BSIU 2969622</t>
  </si>
  <si>
    <t>KMTC1398854</t>
  </si>
  <si>
    <t>TEMU 4219590</t>
  </si>
  <si>
    <t>KMDUSG00358754</t>
  </si>
  <si>
    <t>KMTC1398902</t>
  </si>
  <si>
    <t>HLXU 1044833</t>
  </si>
  <si>
    <t>HLCU10146587</t>
  </si>
  <si>
    <t>HLC1712989</t>
  </si>
  <si>
    <t>FTAU 1014734</t>
  </si>
  <si>
    <t>KMDUSG00358873</t>
  </si>
  <si>
    <t>KMTC1399087</t>
  </si>
  <si>
    <t>GCXU 2394591</t>
  </si>
  <si>
    <t>ANLUGNC0239163</t>
  </si>
  <si>
    <t>H6726083</t>
  </si>
  <si>
    <t>TGHU 0039925</t>
  </si>
  <si>
    <t>ANLUGNC0239328</t>
  </si>
  <si>
    <t>L9256951</t>
  </si>
  <si>
    <t>SEGU 1767927</t>
  </si>
  <si>
    <t>L9256995</t>
  </si>
  <si>
    <t>CMAU 2043449</t>
  </si>
  <si>
    <t>L9256958</t>
  </si>
  <si>
    <t>GLDU 9665733</t>
  </si>
  <si>
    <t>L9256955</t>
  </si>
  <si>
    <t>TCLU 3065718</t>
  </si>
  <si>
    <t>ANLUGNC0239327</t>
  </si>
  <si>
    <t>L9256976</t>
  </si>
  <si>
    <t>TEMU 3307341</t>
  </si>
  <si>
    <t>ANLUGNC0239786</t>
  </si>
  <si>
    <t>L9256954</t>
  </si>
  <si>
    <t>FCIU 5141819</t>
  </si>
  <si>
    <t>L9256964</t>
  </si>
  <si>
    <t>CAIU 3471515</t>
  </si>
  <si>
    <t>H6782088</t>
  </si>
  <si>
    <t>FBIU 0011209</t>
  </si>
  <si>
    <t>L9256826</t>
  </si>
  <si>
    <t>CMAU 2227765</t>
  </si>
  <si>
    <t>ANLUGNC0239161</t>
  </si>
  <si>
    <t>H6726017</t>
  </si>
  <si>
    <t>CAAU 2299292</t>
  </si>
  <si>
    <t>HLCU20491563</t>
  </si>
  <si>
    <t>HLC1712518</t>
  </si>
  <si>
    <t>FANU 1358952</t>
  </si>
  <si>
    <t>HLCU32800402</t>
  </si>
  <si>
    <t>HLC1712898</t>
  </si>
  <si>
    <t>LYGU 1635164</t>
  </si>
  <si>
    <t>H6726016</t>
  </si>
  <si>
    <t>LYGU 0157646</t>
  </si>
  <si>
    <t>ANLUGNC0239162</t>
  </si>
  <si>
    <t>H6768282</t>
  </si>
  <si>
    <t>LYGU 8074928</t>
  </si>
  <si>
    <t>HLC1712497</t>
  </si>
  <si>
    <t>GCXU 2415328</t>
  </si>
  <si>
    <t>HLC1713984</t>
  </si>
  <si>
    <t>FTAU 1823359</t>
  </si>
  <si>
    <t>H6768292</t>
  </si>
  <si>
    <t>GCXU 2415267</t>
  </si>
  <si>
    <t>HLC1712571</t>
  </si>
  <si>
    <t>CAAU 2078115</t>
  </si>
  <si>
    <t>RCLUBSINS24017529</t>
  </si>
  <si>
    <t>HLC1715323</t>
  </si>
  <si>
    <t>CAIU 3630896</t>
  </si>
  <si>
    <t>HLC1715325</t>
  </si>
  <si>
    <t>KOCU 4218975</t>
  </si>
  <si>
    <t>HMMUSINI09943900</t>
  </si>
  <si>
    <t>TGHU 6263911</t>
  </si>
  <si>
    <t>HLCU68287569</t>
  </si>
  <si>
    <t>HLC1718633</t>
  </si>
  <si>
    <t>CAAU 2462500</t>
  </si>
  <si>
    <t>RCLUBSINS24022083</t>
  </si>
  <si>
    <t>SGAG26866</t>
  </si>
  <si>
    <t>ONEU 2250160</t>
  </si>
  <si>
    <t>SGAG28533</t>
  </si>
  <si>
    <t>BMOU 1564178</t>
  </si>
  <si>
    <t>RCLUBSINS24022084</t>
  </si>
  <si>
    <t>SGAG31930</t>
  </si>
  <si>
    <t>UACU 3869335</t>
  </si>
  <si>
    <t>HLC1715933</t>
  </si>
  <si>
    <t>MEDU 2801491</t>
  </si>
  <si>
    <t>MSDUL0942436374</t>
  </si>
  <si>
    <t>FX30210080</t>
  </si>
  <si>
    <t>ONEU 2251845</t>
  </si>
  <si>
    <t>SGAG26817</t>
  </si>
  <si>
    <t>ONEU 2465235</t>
  </si>
  <si>
    <t>SGAG26863</t>
  </si>
  <si>
    <t>FBIU 0216209</t>
  </si>
  <si>
    <t>FX30207855</t>
  </si>
  <si>
    <t>TCKU 7896604</t>
  </si>
  <si>
    <t>CCSU7251040810</t>
  </si>
  <si>
    <t>OOLU 8949412</t>
  </si>
  <si>
    <t>TGBU 4754160</t>
  </si>
  <si>
    <t>SRIDHAR SESHAGOPAL</t>
  </si>
  <si>
    <t>XE2034D</t>
  </si>
  <si>
    <t>MRKU 6427143</t>
  </si>
  <si>
    <t>MAEU720205627</t>
  </si>
  <si>
    <t>EM69211I</t>
  </si>
  <si>
    <t>TCNU 8601929</t>
  </si>
  <si>
    <t>EM69212I</t>
  </si>
  <si>
    <t>MRKU 5950294</t>
  </si>
  <si>
    <t>EM69213I</t>
  </si>
  <si>
    <t>HASU 4412379</t>
  </si>
  <si>
    <t>EM69214I</t>
  </si>
  <si>
    <t>MRKU 3724580</t>
  </si>
  <si>
    <t>MAEU720205530</t>
  </si>
  <si>
    <t>EM16359J</t>
  </si>
  <si>
    <t>SEGU 6983940</t>
  </si>
  <si>
    <t>CCSU7251049360</t>
  </si>
  <si>
    <t>EM05244J</t>
  </si>
  <si>
    <t>MSKU 0402263</t>
  </si>
  <si>
    <t>EM16358J</t>
  </si>
  <si>
    <t>TCLU 7923883</t>
  </si>
  <si>
    <t>MAEU720205694</t>
  </si>
  <si>
    <t>EM69216I</t>
  </si>
  <si>
    <t>MRKU 3851224</t>
  </si>
  <si>
    <t>EM69215I</t>
  </si>
  <si>
    <t>MRKU 4949391</t>
  </si>
  <si>
    <t>EM69202I</t>
  </si>
  <si>
    <t>OOCU 4950928</t>
  </si>
  <si>
    <t>CCSU7251235100</t>
  </si>
  <si>
    <t>HASU 5155022</t>
  </si>
  <si>
    <t>MAEU720205664</t>
  </si>
  <si>
    <t>EM69204I</t>
  </si>
  <si>
    <t>OOCU 5049426</t>
  </si>
  <si>
    <t>MRKU 6312308</t>
  </si>
  <si>
    <t>EM69201I</t>
  </si>
  <si>
    <t>MSKU 6957778</t>
  </si>
  <si>
    <t>MAEU720224896</t>
  </si>
  <si>
    <t>EM47443I</t>
  </si>
  <si>
    <t>MSKU 9783047</t>
  </si>
  <si>
    <t>EM16357J</t>
  </si>
  <si>
    <t>SUDU 8984626</t>
  </si>
  <si>
    <t>EM69206I</t>
  </si>
  <si>
    <t>TCNU 6806690</t>
  </si>
  <si>
    <t>EM16355J</t>
  </si>
  <si>
    <t>MRSU 4408569</t>
  </si>
  <si>
    <t>EM69203I</t>
  </si>
  <si>
    <t>OOCU 4771305</t>
  </si>
  <si>
    <t>PONU 8213076</t>
  </si>
  <si>
    <t>EM69205I</t>
  </si>
  <si>
    <t>OOLU 4404841</t>
  </si>
  <si>
    <t>MIEU 3043057</t>
  </si>
  <si>
    <t>MAEU720205663</t>
  </si>
  <si>
    <t>EM69207I</t>
  </si>
  <si>
    <t>MRSU 3475217</t>
  </si>
  <si>
    <t>EM69208I</t>
  </si>
  <si>
    <t>OOCU 4930351</t>
  </si>
  <si>
    <t>ANG KWANG YONG</t>
  </si>
  <si>
    <t>XD9870R</t>
  </si>
  <si>
    <t>MRKU 0759109</t>
  </si>
  <si>
    <t>MAEU720228006</t>
  </si>
  <si>
    <t>EM29846I</t>
  </si>
  <si>
    <t>MRKU 5089756</t>
  </si>
  <si>
    <t>MAEU720227771</t>
  </si>
  <si>
    <t>EM16354J</t>
  </si>
  <si>
    <t>TCLU 6345414</t>
  </si>
  <si>
    <t>NYK ISABEL</t>
  </si>
  <si>
    <t>152N</t>
  </si>
  <si>
    <t>ONEYSINE39503600</t>
  </si>
  <si>
    <t>EM05163J</t>
  </si>
  <si>
    <t>CAIU 8258550</t>
  </si>
  <si>
    <t>EM16356J</t>
  </si>
  <si>
    <t>HASU 5181443</t>
  </si>
  <si>
    <t>MAEU720225913</t>
  </si>
  <si>
    <t>EM16353J</t>
  </si>
  <si>
    <t>CCLU 7714423</t>
  </si>
  <si>
    <t>EM48849I</t>
  </si>
  <si>
    <t>MRKU 5176510</t>
  </si>
  <si>
    <t>EM69209I</t>
  </si>
  <si>
    <t>HASU 5025538</t>
  </si>
  <si>
    <t>EM69210I</t>
  </si>
  <si>
    <t>ONEU 1381130</t>
  </si>
  <si>
    <t>SUDUSGBKKSAE0735N</t>
  </si>
  <si>
    <t>EM02851J</t>
  </si>
  <si>
    <t>UETU 5939652</t>
  </si>
  <si>
    <t>EM16351J</t>
  </si>
  <si>
    <t>MSKU 6651514</t>
  </si>
  <si>
    <t>EM48760I</t>
  </si>
  <si>
    <t>TCLU 7983352</t>
  </si>
  <si>
    <t>MAEU720225168</t>
  </si>
  <si>
    <t>EM02853J</t>
  </si>
  <si>
    <t>HASU 4524810</t>
  </si>
  <si>
    <t>EM16350J</t>
  </si>
  <si>
    <t>MRKU 2805585</t>
  </si>
  <si>
    <t>MAEU720227785</t>
  </si>
  <si>
    <t>EM02852J</t>
  </si>
  <si>
    <t>MRKU 3577263</t>
  </si>
  <si>
    <t>MAEU720227858</t>
  </si>
  <si>
    <t>EM02854J</t>
  </si>
  <si>
    <t>ONEU 1090366</t>
  </si>
  <si>
    <t>EM71815H</t>
  </si>
  <si>
    <t>MRKU 6281341</t>
  </si>
  <si>
    <t>MAEU720216292</t>
  </si>
  <si>
    <t>EM02856J</t>
  </si>
  <si>
    <t>MRKU 0724329</t>
  </si>
  <si>
    <t>EM48759I</t>
  </si>
  <si>
    <t>MRSU 4388945</t>
  </si>
  <si>
    <t>EM02855J</t>
  </si>
  <si>
    <t>GCXU 5659884</t>
  </si>
  <si>
    <t>EM02857J</t>
  </si>
  <si>
    <t>HLXU 5391342</t>
  </si>
  <si>
    <t>HLCU16835248</t>
  </si>
  <si>
    <t>EM05168J</t>
  </si>
  <si>
    <t>MSKU 1522010</t>
  </si>
  <si>
    <t>MAEU720214096</t>
  </si>
  <si>
    <t>EM16352J</t>
  </si>
  <si>
    <t>MRKU 3229761</t>
  </si>
  <si>
    <t>MAEU720227786</t>
  </si>
  <si>
    <t>EM16381J</t>
  </si>
  <si>
    <t>MSKU 1696990</t>
  </si>
  <si>
    <t>MAEU720202407</t>
  </si>
  <si>
    <t>EM05162J</t>
  </si>
  <si>
    <t>MRKU 5295320</t>
  </si>
  <si>
    <t>EM16348J</t>
  </si>
  <si>
    <t>MRKU 4490954</t>
  </si>
  <si>
    <t>EM16347J</t>
  </si>
  <si>
    <t>MRSU 6058412</t>
  </si>
  <si>
    <t>MAEU720205586</t>
  </si>
  <si>
    <t>EM16346J</t>
  </si>
  <si>
    <t>MAGU 5328281</t>
  </si>
  <si>
    <t>MAEU720168379</t>
  </si>
  <si>
    <t>EM16345J</t>
  </si>
  <si>
    <t>BSIU 9237433</t>
  </si>
  <si>
    <t>EM16344J</t>
  </si>
  <si>
    <t>TCLU 8665377</t>
  </si>
  <si>
    <t>CCSU7251180540</t>
  </si>
  <si>
    <t>EM02858J</t>
  </si>
  <si>
    <t>MSKU 9173358</t>
  </si>
  <si>
    <t>MAEU720187611</t>
  </si>
  <si>
    <t>EM16343J</t>
  </si>
  <si>
    <t>MRSU 3008167</t>
  </si>
  <si>
    <t>MAEU720227813</t>
  </si>
  <si>
    <t>EM16342J</t>
  </si>
  <si>
    <t>MSKU 8724224</t>
  </si>
  <si>
    <t>MAEU720227770</t>
  </si>
  <si>
    <t>EM16341J</t>
  </si>
  <si>
    <t>TCKU 6880136</t>
  </si>
  <si>
    <t>MAEU720202290</t>
  </si>
  <si>
    <t>EM02859J</t>
  </si>
  <si>
    <t>FSCU 8554728</t>
  </si>
  <si>
    <t>CCSU7250982820</t>
  </si>
  <si>
    <t>EM16340J</t>
  </si>
  <si>
    <t>OOCU 4760002</t>
  </si>
  <si>
    <t>CSNU 7392032</t>
  </si>
  <si>
    <t>EM16339J</t>
  </si>
  <si>
    <t>CSLU 6170603</t>
  </si>
  <si>
    <t>OOLU2149658060</t>
  </si>
  <si>
    <t>EM16337J</t>
  </si>
  <si>
    <t>SUDU 8935920</t>
  </si>
  <si>
    <t>EM02860J</t>
  </si>
  <si>
    <t>FSCU 8897809</t>
  </si>
  <si>
    <t>EM16336J</t>
  </si>
  <si>
    <t>CSNU 6992768</t>
  </si>
  <si>
    <t>EM16338J</t>
  </si>
  <si>
    <t>HLBU 1062784</t>
  </si>
  <si>
    <t>HLCU91088959</t>
  </si>
  <si>
    <t>EM76253I</t>
  </si>
  <si>
    <t>TCKU 7439064</t>
  </si>
  <si>
    <t>MAEU720187769</t>
  </si>
  <si>
    <t>EM71847H</t>
  </si>
  <si>
    <t>012W</t>
  </si>
  <si>
    <t>ONEYSINE28335700</t>
  </si>
  <si>
    <t>EM71767H</t>
  </si>
  <si>
    <t>TCLU 6424128</t>
  </si>
  <si>
    <t>HLCU12129442</t>
  </si>
  <si>
    <t>EM16335J</t>
  </si>
  <si>
    <t>FSCU 6998106</t>
  </si>
  <si>
    <t>EM16334J</t>
  </si>
  <si>
    <t>HLXU 8040193</t>
  </si>
  <si>
    <t>SUDUSGHPHSAE0327</t>
  </si>
  <si>
    <t>EM16333J</t>
  </si>
  <si>
    <t>UACU 5825830</t>
  </si>
  <si>
    <t>EM16332J</t>
  </si>
  <si>
    <t>TGBU 9637485</t>
  </si>
  <si>
    <t>EM16331J</t>
  </si>
  <si>
    <t>NYKU 4805492</t>
  </si>
  <si>
    <t>ONEYSINE33769700</t>
  </si>
  <si>
    <t>EM95344I</t>
  </si>
  <si>
    <t>OOCU 4827045</t>
  </si>
  <si>
    <t>MRSU 4936951</t>
  </si>
  <si>
    <t>EM05167J</t>
  </si>
  <si>
    <t>OOLU 4311841</t>
  </si>
  <si>
    <t>TCNU 5197897</t>
  </si>
  <si>
    <t>MAEU720205707</t>
  </si>
  <si>
    <t>EM69222I</t>
  </si>
  <si>
    <t>SUDU 5771057</t>
  </si>
  <si>
    <t>EM69218I</t>
  </si>
  <si>
    <t>GCXU 5650845</t>
  </si>
  <si>
    <t>EM69221I</t>
  </si>
  <si>
    <t>ONEYSINE27491900</t>
  </si>
  <si>
    <t>EM71766H</t>
  </si>
  <si>
    <t>TCLU 6405576</t>
  </si>
  <si>
    <t>EM</t>
  </si>
  <si>
    <t>ONEYSINE32044600</t>
  </si>
  <si>
    <t>EM71763H</t>
  </si>
  <si>
    <t>MRKU 3092663</t>
  </si>
  <si>
    <t>EM69219I</t>
  </si>
  <si>
    <t>CSNU 6632653</t>
  </si>
  <si>
    <t>CCSU7250869730</t>
  </si>
  <si>
    <t>EM69220I</t>
  </si>
  <si>
    <t>CSNU 8466079</t>
  </si>
  <si>
    <t>EM73012I</t>
  </si>
  <si>
    <t>FCIU 9778702</t>
  </si>
  <si>
    <t>EM69236I</t>
  </si>
  <si>
    <t>FFAU 2464410</t>
  </si>
  <si>
    <t>EM73011I</t>
  </si>
  <si>
    <t>MRSU 6189032</t>
  </si>
  <si>
    <t>EM02871J</t>
  </si>
  <si>
    <t>OOCU 8650723</t>
  </si>
  <si>
    <t>EM73010I</t>
  </si>
  <si>
    <t>CSNU 8210739</t>
  </si>
  <si>
    <t>EM73009I</t>
  </si>
  <si>
    <t>FFAU 3491003</t>
  </si>
  <si>
    <t>EM73008I</t>
  </si>
  <si>
    <t>MRSU 4309972</t>
  </si>
  <si>
    <t>EM02872J</t>
  </si>
  <si>
    <t>OOLU 9652970</t>
  </si>
  <si>
    <t>EM73006I</t>
  </si>
  <si>
    <t>MSKU 0661069</t>
  </si>
  <si>
    <t>EM02873J</t>
  </si>
  <si>
    <t>MSKU 9530429</t>
  </si>
  <si>
    <t>EM02874J</t>
  </si>
  <si>
    <t>MSKU 0153134</t>
  </si>
  <si>
    <t>MAEU720204493</t>
  </si>
  <si>
    <t>EM02875J</t>
  </si>
  <si>
    <t>RFCU 4104082</t>
  </si>
  <si>
    <t>CAAU 5222648</t>
  </si>
  <si>
    <t>EM02876J</t>
  </si>
  <si>
    <t>CBHU 7070700</t>
  </si>
  <si>
    <t>CCSU7251140340</t>
  </si>
  <si>
    <t>EM16369J</t>
  </si>
  <si>
    <t>OOCU 8927401</t>
  </si>
  <si>
    <t>EM16368J</t>
  </si>
  <si>
    <t>OOLU 6826487</t>
  </si>
  <si>
    <t>CCSU7251140470</t>
  </si>
  <si>
    <t>EM16367J</t>
  </si>
  <si>
    <t>TGBU 9277711</t>
  </si>
  <si>
    <t>EM16366J</t>
  </si>
  <si>
    <t>ONEYSINE28320800</t>
  </si>
  <si>
    <t>EM71768H</t>
  </si>
  <si>
    <t>TGBU 8849330</t>
  </si>
  <si>
    <t>EM16365J</t>
  </si>
  <si>
    <t>EOLU 8239637</t>
  </si>
  <si>
    <t>AT</t>
  </si>
  <si>
    <t>RCLUBSINS24020426</t>
  </si>
  <si>
    <t>CSNU 8073873</t>
  </si>
  <si>
    <t>EM16364J</t>
  </si>
  <si>
    <t>BEAU 5569297</t>
  </si>
  <si>
    <t>EM16363J</t>
  </si>
  <si>
    <t>MAGU 5586809</t>
  </si>
  <si>
    <t>EM16362J</t>
  </si>
  <si>
    <t>OOCU 5027480</t>
  </si>
  <si>
    <t>PONU 8215150</t>
  </si>
  <si>
    <t>MAEU720205307</t>
  </si>
  <si>
    <t>EM02877J</t>
  </si>
  <si>
    <t>EOLU 8214388</t>
  </si>
  <si>
    <t>CCLU 7971709</t>
  </si>
  <si>
    <t>EM16361J</t>
  </si>
  <si>
    <t>FSCU 8698258</t>
  </si>
  <si>
    <t>EM16360J</t>
  </si>
  <si>
    <t>PONU 8209672</t>
  </si>
  <si>
    <t>MAEU720196638</t>
  </si>
  <si>
    <t>EM02879J</t>
  </si>
  <si>
    <t>MSKU 1651105</t>
  </si>
  <si>
    <t>EM02878J</t>
  </si>
  <si>
    <t>OOCU 5026441</t>
  </si>
  <si>
    <t>OOLU 4517278</t>
  </si>
  <si>
    <t>EOLU 8202936</t>
  </si>
  <si>
    <t>EOLU 8204498</t>
  </si>
  <si>
    <t>DRYU 9850543</t>
  </si>
  <si>
    <t>EMAU070400135002</t>
  </si>
  <si>
    <t>EM02948J</t>
  </si>
  <si>
    <t>TLLU 5232469</t>
  </si>
  <si>
    <t>EM02880J</t>
  </si>
  <si>
    <t>EITU 1788708</t>
  </si>
  <si>
    <t>EGHU070400133620</t>
  </si>
  <si>
    <t>EM02881J</t>
  </si>
  <si>
    <t>EGHU 9715883</t>
  </si>
  <si>
    <t>EM02949J</t>
  </si>
  <si>
    <t>OOLU 4433285</t>
  </si>
  <si>
    <t>OOLU2739224484</t>
  </si>
  <si>
    <t>OOLJML5679</t>
  </si>
  <si>
    <t>EITU 1113345</t>
  </si>
  <si>
    <t>EM02950J</t>
  </si>
  <si>
    <t>TGBU 8843199</t>
  </si>
  <si>
    <t>CCSU7251011240</t>
  </si>
  <si>
    <t>EM69217I</t>
  </si>
  <si>
    <t>OOCU 4873185</t>
  </si>
  <si>
    <t>OOCU 4931403</t>
  </si>
  <si>
    <t>FSCU 5027322</t>
  </si>
  <si>
    <t>EITU 1356582</t>
  </si>
  <si>
    <t>EMAU070400145423</t>
  </si>
  <si>
    <t>EM02882J</t>
  </si>
  <si>
    <t>CBHU 9543799</t>
  </si>
  <si>
    <t>CCSU7250869090</t>
  </si>
  <si>
    <t>EM02883J</t>
  </si>
  <si>
    <t>OOCU 5019421</t>
  </si>
  <si>
    <t>FFAU 2465627</t>
  </si>
  <si>
    <t>EM02884J</t>
  </si>
  <si>
    <t>EOLU 8212235</t>
  </si>
  <si>
    <t>EOLU 8225660</t>
  </si>
  <si>
    <t>ONEYSINE27354700</t>
  </si>
  <si>
    <t>EM71769H</t>
  </si>
  <si>
    <t>RFCU 4121731</t>
  </si>
  <si>
    <t>BEAU 6164605</t>
  </si>
  <si>
    <t>CCSU7251080310</t>
  </si>
  <si>
    <t>EM02885J</t>
  </si>
  <si>
    <t>TEMU 1904142</t>
  </si>
  <si>
    <t>HLCU31453120</t>
  </si>
  <si>
    <t>HLC1712579</t>
  </si>
  <si>
    <t>GCXU 2468930</t>
  </si>
  <si>
    <t>CCSU7250807910</t>
  </si>
  <si>
    <t>OOCU 0401489</t>
  </si>
  <si>
    <t>CCSU7250808290</t>
  </si>
  <si>
    <t>OOLU 4514540</t>
  </si>
  <si>
    <t>CCSU7251003290</t>
  </si>
  <si>
    <t>OOCU 0376154</t>
  </si>
  <si>
    <t>SEKU 1428759</t>
  </si>
  <si>
    <t>CSNU 1017760</t>
  </si>
  <si>
    <t>CCSU7250808790</t>
  </si>
  <si>
    <t>OOCU 0378753</t>
  </si>
  <si>
    <t>OOCU 0374172</t>
  </si>
  <si>
    <t>OOCU 0375420</t>
  </si>
  <si>
    <t>OOCU 0459460</t>
  </si>
  <si>
    <t>CCSU7250747940</t>
  </si>
  <si>
    <t>OOCU 0351161</t>
  </si>
  <si>
    <t>OOCU 0561804</t>
  </si>
  <si>
    <t>TLLU 3324144</t>
  </si>
  <si>
    <t>TLLU 3350420</t>
  </si>
  <si>
    <t>CSLU 5169803</t>
  </si>
  <si>
    <t>CCSU7251393410</t>
  </si>
  <si>
    <t>FTAU 1952227</t>
  </si>
  <si>
    <t>OOCU 0375501</t>
  </si>
  <si>
    <t>OOCU 0583969</t>
  </si>
  <si>
    <t>CCSU7250952840</t>
  </si>
  <si>
    <t>TLLU 2601650</t>
  </si>
  <si>
    <t>OOLU 9763063</t>
  </si>
  <si>
    <t>CCSU7250422890</t>
  </si>
  <si>
    <t>EM73043I</t>
  </si>
  <si>
    <t>CAIU 3115936</t>
  </si>
  <si>
    <t>ONEYSINE39858500</t>
  </si>
  <si>
    <t>SGAG07984</t>
  </si>
  <si>
    <t>KKTU 7805885</t>
  </si>
  <si>
    <t>ONEYSINE40339500</t>
  </si>
  <si>
    <t>SGAG07944</t>
  </si>
  <si>
    <t>MSKU 5085808</t>
  </si>
  <si>
    <t>MAEU720202645</t>
  </si>
  <si>
    <t>MLSG0890075</t>
  </si>
  <si>
    <t>FTAU 1581701</t>
  </si>
  <si>
    <t>CCSU7251021860</t>
  </si>
  <si>
    <t>TEMU 0102245</t>
  </si>
  <si>
    <t>BSIU 9519355</t>
  </si>
  <si>
    <t>EM69134I</t>
  </si>
  <si>
    <t>TEMU 6304583</t>
  </si>
  <si>
    <t>EM73045I</t>
  </si>
  <si>
    <t>OOLU 4372929</t>
  </si>
  <si>
    <t>TRHU 6590794</t>
  </si>
  <si>
    <t>EM73046I</t>
  </si>
  <si>
    <t>BMOU 1584451</t>
  </si>
  <si>
    <t>TLLU 2611108</t>
  </si>
  <si>
    <t>WHLU 0389362</t>
  </si>
  <si>
    <t>XSNUL0070881</t>
  </si>
  <si>
    <t>WHLW119278</t>
  </si>
  <si>
    <t>WHSU 2157736</t>
  </si>
  <si>
    <t>XSNUL0070880</t>
  </si>
  <si>
    <t>WHLW119277</t>
  </si>
  <si>
    <t>OOCU 7374472</t>
  </si>
  <si>
    <t>CCSU7251180400</t>
  </si>
  <si>
    <t>EM73047I</t>
  </si>
  <si>
    <t>CSNU 1389828</t>
  </si>
  <si>
    <t>CSNU 2159291</t>
  </si>
  <si>
    <t>UETU 5177480</t>
  </si>
  <si>
    <t>EM73048I</t>
  </si>
  <si>
    <t>TIIU 2185783</t>
  </si>
  <si>
    <t>PANDIAN MUNAINDY</t>
  </si>
  <si>
    <t>XE4136E</t>
  </si>
  <si>
    <t>TLLU 3174194</t>
  </si>
  <si>
    <t>OOCU 4832530</t>
  </si>
  <si>
    <t>CSLU 6232789</t>
  </si>
  <si>
    <t>EM73049I</t>
  </si>
  <si>
    <t>PCIU 0117640</t>
  </si>
  <si>
    <t>WHSP091EA08492</t>
  </si>
  <si>
    <t>SF0733192</t>
  </si>
  <si>
    <t>PCIU 2849471</t>
  </si>
  <si>
    <t>SF0733191</t>
  </si>
  <si>
    <t>FFAU 1861011</t>
  </si>
  <si>
    <t>SUDUSGCCUPAE0315G</t>
  </si>
  <si>
    <t>SGAG54695</t>
  </si>
  <si>
    <t>TCNU 6532475</t>
  </si>
  <si>
    <t>CCSU7251180500</t>
  </si>
  <si>
    <t>EM73050I</t>
  </si>
  <si>
    <t>UETU 5217691</t>
  </si>
  <si>
    <t>EM73201I</t>
  </si>
  <si>
    <t>TRHU 7399674</t>
  </si>
  <si>
    <t>EM73202I</t>
  </si>
  <si>
    <t>TEMU 3045473</t>
  </si>
  <si>
    <t>CCSU7251012040</t>
  </si>
  <si>
    <t>EM69230I</t>
  </si>
  <si>
    <t>TLLU 3015649</t>
  </si>
  <si>
    <t>TCLU 8942487</t>
  </si>
  <si>
    <t>ONEYSINE29244700</t>
  </si>
  <si>
    <t>EM70409I</t>
  </si>
  <si>
    <t>OOCU 0375902</t>
  </si>
  <si>
    <t>SEKU 1393420</t>
  </si>
  <si>
    <t>OOLU 9761230</t>
  </si>
  <si>
    <t>CCSU7251179410</t>
  </si>
  <si>
    <t>EM73203I</t>
  </si>
  <si>
    <t>TCKU 7893328</t>
  </si>
  <si>
    <t>EM73204I</t>
  </si>
  <si>
    <t>SIKU 2227519</t>
  </si>
  <si>
    <t>SUDUSGBKKCAE2901</t>
  </si>
  <si>
    <t>SIKU 2229912</t>
  </si>
  <si>
    <t>SUDUSGBKKCAE2902</t>
  </si>
  <si>
    <t>OOCU 8939830</t>
  </si>
  <si>
    <t>CCSU7251180430</t>
  </si>
  <si>
    <t>EM73205I</t>
  </si>
  <si>
    <t>TCNU 6103974</t>
  </si>
  <si>
    <t>SGAG54694</t>
  </si>
  <si>
    <t>OOCU 4751320</t>
  </si>
  <si>
    <t>WHLU 0673960</t>
  </si>
  <si>
    <t>WHSP091EA08615</t>
  </si>
  <si>
    <t>WHLW121179</t>
  </si>
  <si>
    <t>WHSU 2991857</t>
  </si>
  <si>
    <t>WHLW121162</t>
  </si>
  <si>
    <t>WHSU 2220947</t>
  </si>
  <si>
    <t>WHLW121177</t>
  </si>
  <si>
    <t>WHSU 2973679</t>
  </si>
  <si>
    <t>WHLW121180</t>
  </si>
  <si>
    <t>FCIU 9977793</t>
  </si>
  <si>
    <t>FFAU 2440953</t>
  </si>
  <si>
    <t>WHSU 0238227</t>
  </si>
  <si>
    <t>WHSP091EA08525</t>
  </si>
  <si>
    <t>WHLW121160</t>
  </si>
  <si>
    <t>WHSU 0289564</t>
  </si>
  <si>
    <t>WHSP091EA08426</t>
  </si>
  <si>
    <t>WHLW121161</t>
  </si>
  <si>
    <t>WHSU 2690489</t>
  </si>
  <si>
    <t>WHSP091EA08427</t>
  </si>
  <si>
    <t>WHLW121159</t>
  </si>
  <si>
    <t>WHSU 2893167</t>
  </si>
  <si>
    <t>WHSP091EA08424</t>
  </si>
  <si>
    <t>WHLW121158</t>
  </si>
  <si>
    <t>WHSU 2521597</t>
  </si>
  <si>
    <t>WHSP091EA08423</t>
  </si>
  <si>
    <t>WHLW121157</t>
  </si>
  <si>
    <t>CSNU 7665862</t>
  </si>
  <si>
    <t>CCSU7250782660</t>
  </si>
  <si>
    <t>EM02900J</t>
  </si>
  <si>
    <t>FSCU 8596111</t>
  </si>
  <si>
    <t>CCSU7250782450</t>
  </si>
  <si>
    <t>EM02899J</t>
  </si>
  <si>
    <t>BMOU 5328041</t>
  </si>
  <si>
    <t>EM02898J</t>
  </si>
  <si>
    <t>OOLU 6812924</t>
  </si>
  <si>
    <t>EM02897J</t>
  </si>
  <si>
    <t>DFSU 6929115</t>
  </si>
  <si>
    <t>EM73206I</t>
  </si>
  <si>
    <t>FSCU 8835068</t>
  </si>
  <si>
    <t>CCSU7249966230</t>
  </si>
  <si>
    <t>EM02896J</t>
  </si>
  <si>
    <t>TGBU 8934318</t>
  </si>
  <si>
    <t>CCSU7250846980</t>
  </si>
  <si>
    <t>EM73207I</t>
  </si>
  <si>
    <t>OOCU 8772547</t>
  </si>
  <si>
    <t>EM02892J</t>
  </si>
  <si>
    <t>PCIU 0081342</t>
  </si>
  <si>
    <t>PILUSIN400927400</t>
  </si>
  <si>
    <t>SF0741227</t>
  </si>
  <si>
    <t>BEAU 6075869</t>
  </si>
  <si>
    <t>EM02894J</t>
  </si>
  <si>
    <t>TGHU 6724314</t>
  </si>
  <si>
    <t>EM73208I</t>
  </si>
  <si>
    <t>GCXU 5641951</t>
  </si>
  <si>
    <t>EM02893J</t>
  </si>
  <si>
    <t>TEMU 6725860</t>
  </si>
  <si>
    <t>EM73209I</t>
  </si>
  <si>
    <t>OOCU 7744999</t>
  </si>
  <si>
    <t>CCSU7251126380</t>
  </si>
  <si>
    <t>EM02891J</t>
  </si>
  <si>
    <t>BEAU 5556920</t>
  </si>
  <si>
    <t>CCSU7250950620</t>
  </si>
  <si>
    <t>EM02890J</t>
  </si>
  <si>
    <t>GCXU 5638897</t>
  </si>
  <si>
    <t>EM73210I</t>
  </si>
  <si>
    <t>SLPU 5014080</t>
  </si>
  <si>
    <t>CCSU7250361100</t>
  </si>
  <si>
    <t>EM02888J</t>
  </si>
  <si>
    <t>OOCU 7274350</t>
  </si>
  <si>
    <t>EM02895J</t>
  </si>
  <si>
    <t>OOCU 8226736</t>
  </si>
  <si>
    <t>EM73211I</t>
  </si>
  <si>
    <t>OOCU 4999234</t>
  </si>
  <si>
    <t>OOCU 6795820</t>
  </si>
  <si>
    <t>CCSU7250361500</t>
  </si>
  <si>
    <t>EM02889J</t>
  </si>
  <si>
    <t>CSLU 6318096</t>
  </si>
  <si>
    <t>EM02887J</t>
  </si>
  <si>
    <t>OOCU 7391588</t>
  </si>
  <si>
    <t>EM02886J</t>
  </si>
  <si>
    <t>SEGU 5294798</t>
  </si>
  <si>
    <t>SUDUSGSRGPAE0813A</t>
  </si>
  <si>
    <t>EM70345I</t>
  </si>
  <si>
    <t>TCLU 9694847</t>
  </si>
  <si>
    <t>EM70344I</t>
  </si>
  <si>
    <t>TRHU 7424210</t>
  </si>
  <si>
    <t>ONEYSINE27251300</t>
  </si>
  <si>
    <t>EM92288I</t>
  </si>
  <si>
    <t>BEAU 5304683</t>
  </si>
  <si>
    <t>EM92286I</t>
  </si>
  <si>
    <t>OOCU 8469422</t>
  </si>
  <si>
    <t>EM73212I</t>
  </si>
  <si>
    <t>BEAU 5386980</t>
  </si>
  <si>
    <t>EM92287I</t>
  </si>
  <si>
    <t>NYKU 0812019</t>
  </si>
  <si>
    <t>EM92285I</t>
  </si>
  <si>
    <t>OOLU 9708148</t>
  </si>
  <si>
    <t>EM73213I</t>
  </si>
  <si>
    <t>OOCU 5007816</t>
  </si>
  <si>
    <t>FCIU 7105723</t>
  </si>
  <si>
    <t>EM15687J</t>
  </si>
  <si>
    <t>ONEU 0089458</t>
  </si>
  <si>
    <t>EM70410I</t>
  </si>
  <si>
    <t>FCIU 9627671</t>
  </si>
  <si>
    <t>EM73214I</t>
  </si>
  <si>
    <t>TCLU 9288299</t>
  </si>
  <si>
    <t>EM70408I</t>
  </si>
  <si>
    <t>CCLU 5149724</t>
  </si>
  <si>
    <t>FSCU 8783621</t>
  </si>
  <si>
    <t>EM73215I</t>
  </si>
  <si>
    <t>ONEU 0492400</t>
  </si>
  <si>
    <t>ONEYSINE22323500</t>
  </si>
  <si>
    <t>EM70406I</t>
  </si>
  <si>
    <t>KKFU 8120377</t>
  </si>
  <si>
    <t>EM70407I</t>
  </si>
  <si>
    <t>CCLU 5219415</t>
  </si>
  <si>
    <t>TRHU 5860278</t>
  </si>
  <si>
    <t>EM70405I</t>
  </si>
  <si>
    <t>OOCU 6826053</t>
  </si>
  <si>
    <t>EM73216I</t>
  </si>
  <si>
    <t>ONEU 5357018</t>
  </si>
  <si>
    <t>EM70404I</t>
  </si>
  <si>
    <t>CSNU 8015970</t>
  </si>
  <si>
    <t>CCSU7250782590</t>
  </si>
  <si>
    <t>EM73217I</t>
  </si>
  <si>
    <t>DFSU 4347408</t>
  </si>
  <si>
    <t>CSLU 5159282</t>
  </si>
  <si>
    <t>OOCU 5014081</t>
  </si>
  <si>
    <t>OOLU2739989150</t>
  </si>
  <si>
    <t>OOLJML4801</t>
  </si>
  <si>
    <t>CAAU 6117415</t>
  </si>
  <si>
    <t>OOCU 4747510</t>
  </si>
  <si>
    <t>SEGU 1106819</t>
  </si>
  <si>
    <t>HLCU30468621</t>
  </si>
  <si>
    <t>EM95458I</t>
  </si>
  <si>
    <t>TCLU 7639985</t>
  </si>
  <si>
    <t>ONEYSINE33471400</t>
  </si>
  <si>
    <t>EM13058J</t>
  </si>
  <si>
    <t>CCLU 4951838</t>
  </si>
  <si>
    <t>OOLJML4736</t>
  </si>
  <si>
    <t>CCLU 5189630</t>
  </si>
  <si>
    <t>OOLJML4767</t>
  </si>
  <si>
    <t>OOLU 0197474</t>
  </si>
  <si>
    <t>OOLU2302676240</t>
  </si>
  <si>
    <t>OOLJMM0890</t>
  </si>
  <si>
    <t>TGCU 0080113</t>
  </si>
  <si>
    <t>BTGUM38870068</t>
  </si>
  <si>
    <t>T17199</t>
  </si>
  <si>
    <t>OOCU 0592718</t>
  </si>
  <si>
    <t>OOLJMM0829</t>
  </si>
  <si>
    <t>ZCSU 6802209</t>
  </si>
  <si>
    <t>EM71762H</t>
  </si>
  <si>
    <t>INLU 2201889</t>
  </si>
  <si>
    <t>T17196</t>
  </si>
  <si>
    <t>MRKU 2916110</t>
  </si>
  <si>
    <t>MAE CHATTOGR</t>
  </si>
  <si>
    <t>MAEU720226247</t>
  </si>
  <si>
    <t>EM02931J</t>
  </si>
  <si>
    <t>MRKU 0364794</t>
  </si>
  <si>
    <t>MAEU720216465</t>
  </si>
  <si>
    <t>EM02932J</t>
  </si>
  <si>
    <t>MRKU 0139983</t>
  </si>
  <si>
    <t>EM02933J</t>
  </si>
  <si>
    <t>TCNU 8834237</t>
  </si>
  <si>
    <t>MAEU720161952</t>
  </si>
  <si>
    <t>EM02934J</t>
  </si>
  <si>
    <t>EOLU 8231240</t>
  </si>
  <si>
    <t>261N</t>
  </si>
  <si>
    <t>CCSU7250872750</t>
  </si>
  <si>
    <t>EOLU 8266062</t>
  </si>
  <si>
    <t>TCKU 6581979</t>
  </si>
  <si>
    <t>EM02935J</t>
  </si>
  <si>
    <t>SUDU 8799021</t>
  </si>
  <si>
    <t>EM02936J</t>
  </si>
  <si>
    <t>CSNU 7652150</t>
  </si>
  <si>
    <t>CCSU7250866840</t>
  </si>
  <si>
    <t>EM02937J</t>
  </si>
  <si>
    <t>MSKU 8836883</t>
  </si>
  <si>
    <t>MAEU720152776</t>
  </si>
  <si>
    <t>EM18546J</t>
  </si>
  <si>
    <t>TGBU 4728366</t>
  </si>
  <si>
    <t>EM02938J</t>
  </si>
  <si>
    <t>OOCU 5036516</t>
  </si>
  <si>
    <t>OOLU2739224480</t>
  </si>
  <si>
    <t>OOLJML5686</t>
  </si>
  <si>
    <t>TGHU 9895239</t>
  </si>
  <si>
    <t>MAEU720234406</t>
  </si>
  <si>
    <t>EM18545J</t>
  </si>
  <si>
    <t>OOLU 4394260</t>
  </si>
  <si>
    <t>OOLJML5658</t>
  </si>
  <si>
    <t>MRKU 3697090</t>
  </si>
  <si>
    <t>MAEU720202322</t>
  </si>
  <si>
    <t>EM18538J</t>
  </si>
  <si>
    <t>CSNU 4010558</t>
  </si>
  <si>
    <t>OOLJML5650</t>
  </si>
  <si>
    <t>BGBU 5123921</t>
  </si>
  <si>
    <t>CCSU7251371420</t>
  </si>
  <si>
    <t>BGBU 5158281</t>
  </si>
  <si>
    <t>CSNU 6335980</t>
  </si>
  <si>
    <t>EM02939J</t>
  </si>
  <si>
    <t>HLXU 5399390</t>
  </si>
  <si>
    <t>EM71848H</t>
  </si>
  <si>
    <t>CMAU 5869970</t>
  </si>
  <si>
    <t>PUSAN</t>
  </si>
  <si>
    <t>32W</t>
  </si>
  <si>
    <t>CMAUSIJ0473396</t>
  </si>
  <si>
    <t>EM73041I</t>
  </si>
  <si>
    <t>TGBU 8964713</t>
  </si>
  <si>
    <t>CCSU7251152090</t>
  </si>
  <si>
    <t>EM71849H</t>
  </si>
  <si>
    <t>TCNU 2457434</t>
  </si>
  <si>
    <t>MOL EARN</t>
  </si>
  <si>
    <t>093E</t>
  </si>
  <si>
    <t>ONEYSINE39809800</t>
  </si>
  <si>
    <t>EM47449I</t>
  </si>
  <si>
    <t>TGBU 5900588</t>
  </si>
  <si>
    <t>EM02940J</t>
  </si>
  <si>
    <t>TGBU 9895094</t>
  </si>
  <si>
    <t>HLCU31852027</t>
  </si>
  <si>
    <t>EM73233I</t>
  </si>
  <si>
    <t>BGBU 5112803</t>
  </si>
  <si>
    <t>FANU 1037171</t>
  </si>
  <si>
    <t>EM73235I</t>
  </si>
  <si>
    <t>HLXU 8145050</t>
  </si>
  <si>
    <t>EM73234I</t>
  </si>
  <si>
    <t>APZU 4903354</t>
  </si>
  <si>
    <t>CMAUSIJ0475297</t>
  </si>
  <si>
    <t>EM73042I</t>
  </si>
  <si>
    <t>HLBU 2226223</t>
  </si>
  <si>
    <t>EM73236I</t>
  </si>
  <si>
    <t>CMAU 8311467</t>
  </si>
  <si>
    <t>NORFOLK</t>
  </si>
  <si>
    <t>CMAUSIJ0472368</t>
  </si>
  <si>
    <t>EM05116J</t>
  </si>
  <si>
    <t>EM18537J</t>
  </si>
  <si>
    <t>SEGU 5840219</t>
  </si>
  <si>
    <t>EM73237I</t>
  </si>
  <si>
    <t>EM18535J</t>
  </si>
  <si>
    <t>HLXU 5363865</t>
  </si>
  <si>
    <t>SUDUSGHPHSAE0322</t>
  </si>
  <si>
    <t>EM76260I</t>
  </si>
  <si>
    <t>CCLU 7347040</t>
  </si>
  <si>
    <t>CCSU7250943500</t>
  </si>
  <si>
    <t>EM47444I</t>
  </si>
  <si>
    <t>EM18533J</t>
  </si>
  <si>
    <t>SEGU 5767118</t>
  </si>
  <si>
    <t>CHARLESTON E</t>
  </si>
  <si>
    <t>HLCU90831494</t>
  </si>
  <si>
    <t>EM73238I</t>
  </si>
  <si>
    <t>EM18536J</t>
  </si>
  <si>
    <t>GCXU 5913371</t>
  </si>
  <si>
    <t>EM73239I</t>
  </si>
  <si>
    <t>TEMU 6843306</t>
  </si>
  <si>
    <t>EM73240I</t>
  </si>
  <si>
    <t>EM18534J</t>
  </si>
  <si>
    <t>EM18532J</t>
  </si>
  <si>
    <t>EM18531J</t>
  </si>
  <si>
    <t>HASU 4147906</t>
  </si>
  <si>
    <t>EM18544J</t>
  </si>
  <si>
    <t>GCXU 5790981</t>
  </si>
  <si>
    <t>EM18543J</t>
  </si>
  <si>
    <t>MRKU 4737480</t>
  </si>
  <si>
    <t>EM18540J</t>
  </si>
  <si>
    <t>MRKU 2568185</t>
  </si>
  <si>
    <t>EM18539J</t>
  </si>
  <si>
    <t>MRSU 5316528</t>
  </si>
  <si>
    <t>EM18542J</t>
  </si>
  <si>
    <t>CAAU 6154770</t>
  </si>
  <si>
    <t>CCSU7251053790</t>
  </si>
  <si>
    <t>EM73232I</t>
  </si>
  <si>
    <t>OOLU 9228344</t>
  </si>
  <si>
    <t>EM73231I</t>
  </si>
  <si>
    <t>CSNU 7509052</t>
  </si>
  <si>
    <t>EM73229I</t>
  </si>
  <si>
    <t>UETU 5384404</t>
  </si>
  <si>
    <t>EM73230I</t>
  </si>
  <si>
    <t>OOLU 4323570</t>
  </si>
  <si>
    <t>OOLJML6851</t>
  </si>
  <si>
    <t>TRHU 5383724</t>
  </si>
  <si>
    <t>CCSU7251038880</t>
  </si>
  <si>
    <t>EM73228I</t>
  </si>
  <si>
    <t>UACU 8587099</t>
  </si>
  <si>
    <t>SEASPAN KYOT</t>
  </si>
  <si>
    <t>111S</t>
  </si>
  <si>
    <t>HLCU33177824</t>
  </si>
  <si>
    <t>EM71853H</t>
  </si>
  <si>
    <t>BEAU 4704094</t>
  </si>
  <si>
    <t>EM73241I</t>
  </si>
  <si>
    <t>CSNU 6754841</t>
  </si>
  <si>
    <t>CCSU7250859500</t>
  </si>
  <si>
    <t>EM02941J</t>
  </si>
  <si>
    <t>OOCU 6737505</t>
  </si>
  <si>
    <t>CCSU7250595660</t>
  </si>
  <si>
    <t>EM73226I</t>
  </si>
  <si>
    <t>TCNU 5402712</t>
  </si>
  <si>
    <t>24011N</t>
  </si>
  <si>
    <t>CCSU7251175340</t>
  </si>
  <si>
    <t>EM71850H</t>
  </si>
  <si>
    <t>FCIU 9147991</t>
  </si>
  <si>
    <t>EM02942J</t>
  </si>
  <si>
    <t>OOLU 4421880</t>
  </si>
  <si>
    <t>OOLJML5640</t>
  </si>
  <si>
    <t>TGBU 4081048</t>
  </si>
  <si>
    <t>CCSU7250862510</t>
  </si>
  <si>
    <t>EM73225I</t>
  </si>
  <si>
    <t>TGHU 6924293</t>
  </si>
  <si>
    <t>EM02943J</t>
  </si>
  <si>
    <t>FANU 1622113</t>
  </si>
  <si>
    <t>HLCU23857456</t>
  </si>
  <si>
    <t>EM02944J</t>
  </si>
  <si>
    <t>CBHU 9083040</t>
  </si>
  <si>
    <t>EM73227I</t>
  </si>
  <si>
    <t>FFAU 2546605</t>
  </si>
  <si>
    <t>EM73224I</t>
  </si>
  <si>
    <t>TGHU 9652898</t>
  </si>
  <si>
    <t>CCSU7250890730</t>
  </si>
  <si>
    <t>EM73222I</t>
  </si>
  <si>
    <t>FFAU 3215474</t>
  </si>
  <si>
    <t>CCSU7250995730</t>
  </si>
  <si>
    <t>EM73221I</t>
  </si>
  <si>
    <t>HLBU 2838105</t>
  </si>
  <si>
    <t>HLCU21209680</t>
  </si>
  <si>
    <t>EM02945J</t>
  </si>
  <si>
    <t>OOCU 9040345</t>
  </si>
  <si>
    <t>CCSU7250842710</t>
  </si>
  <si>
    <t>EM73223I</t>
  </si>
  <si>
    <t>TCKU 4653684</t>
  </si>
  <si>
    <t>HLCU17796961</t>
  </si>
  <si>
    <t>EM71852H</t>
  </si>
  <si>
    <t>OOLU 4426460</t>
  </si>
  <si>
    <t>OOLJML5688</t>
  </si>
  <si>
    <t>TCNU 1041294</t>
  </si>
  <si>
    <t>EM02946J</t>
  </si>
  <si>
    <t>HLBU 1436605</t>
  </si>
  <si>
    <t>EM02921J</t>
  </si>
  <si>
    <t>HLBU 2397102</t>
  </si>
  <si>
    <t>EM02922J</t>
  </si>
  <si>
    <t>HLXU 8149374</t>
  </si>
  <si>
    <t>EM02923J</t>
  </si>
  <si>
    <t>OOCU 7268336</t>
  </si>
  <si>
    <t>CCSU7250782420</t>
  </si>
  <si>
    <t>EM73220I</t>
  </si>
  <si>
    <t>TGBU 4066085</t>
  </si>
  <si>
    <t>EM73219I</t>
  </si>
  <si>
    <t>FFAU 3240944</t>
  </si>
  <si>
    <t>EM73218I</t>
  </si>
  <si>
    <t>MRSU 4476917</t>
  </si>
  <si>
    <t>MAEU720229074</t>
  </si>
  <si>
    <t>EM47450I</t>
  </si>
  <si>
    <t>TCLU 4336542</t>
  </si>
  <si>
    <t>HMM RAON</t>
  </si>
  <si>
    <t>015E</t>
  </si>
  <si>
    <t>HLCU19148573</t>
  </si>
  <si>
    <t>EM48832I</t>
  </si>
  <si>
    <t>UACU 8500123</t>
  </si>
  <si>
    <t>EM71856H</t>
  </si>
  <si>
    <t>HLBU 1482452</t>
  </si>
  <si>
    <t>HLCU12127054</t>
  </si>
  <si>
    <t>EM02924J</t>
  </si>
  <si>
    <t>MRKU 1077654</t>
  </si>
  <si>
    <t>EM48758I</t>
  </si>
  <si>
    <t>GCXU 5495688</t>
  </si>
  <si>
    <t>ONEYSINE29242500</t>
  </si>
  <si>
    <t>EM70402I</t>
  </si>
  <si>
    <t>BSIU 9558264</t>
  </si>
  <si>
    <t>EM02925J</t>
  </si>
  <si>
    <t>CBHU 7025126</t>
  </si>
  <si>
    <t>CCSU7251030470</t>
  </si>
  <si>
    <t>EM76257I</t>
  </si>
  <si>
    <t>CAIU 8456088</t>
  </si>
  <si>
    <t>EM02926J</t>
  </si>
  <si>
    <t>TGBU 5114193</t>
  </si>
  <si>
    <t>EM70403I</t>
  </si>
  <si>
    <t>TRHU 5138922</t>
  </si>
  <si>
    <t>EM70401I</t>
  </si>
  <si>
    <t>FANU 3687371</t>
  </si>
  <si>
    <t>HLCU23198153</t>
  </si>
  <si>
    <t>EM02927J</t>
  </si>
  <si>
    <t>GESU 6398468</t>
  </si>
  <si>
    <t>EM02930J</t>
  </si>
  <si>
    <t>TXGU 7030793</t>
  </si>
  <si>
    <t>EM02928J</t>
  </si>
  <si>
    <t>FFAU 3643810</t>
  </si>
  <si>
    <t>EM70400I</t>
  </si>
  <si>
    <t>UETU 6482241</t>
  </si>
  <si>
    <t>EM02929J</t>
  </si>
  <si>
    <t>EITU 1835630</t>
  </si>
  <si>
    <t>EMAU070400134502</t>
  </si>
  <si>
    <t>EM02947J</t>
  </si>
  <si>
    <t>BEAU 5308740</t>
  </si>
  <si>
    <t>ONEYSINE33773900</t>
  </si>
  <si>
    <t>EM70399I</t>
  </si>
  <si>
    <t>OOLU 1323140</t>
  </si>
  <si>
    <t>OOLU2739328930</t>
  </si>
  <si>
    <t>OOLJML4296</t>
  </si>
  <si>
    <t>TLLU 3486823</t>
  </si>
  <si>
    <t>PILUSIN401036000</t>
  </si>
  <si>
    <t>SE0084323</t>
  </si>
  <si>
    <t>AMFU 3242193</t>
  </si>
  <si>
    <t>SUDUSGHPHSAE0326</t>
  </si>
  <si>
    <t>EM95456I</t>
  </si>
  <si>
    <t>OOLU 0510151</t>
  </si>
  <si>
    <t>CCSU7251084900</t>
  </si>
  <si>
    <t>EM95455I</t>
  </si>
  <si>
    <t>BEAU 2928984</t>
  </si>
  <si>
    <t>KMDUSG00358645</t>
  </si>
  <si>
    <t>KMTC1399119</t>
  </si>
  <si>
    <t>TEMU 5029018</t>
  </si>
  <si>
    <t>KMTC1399118</t>
  </si>
  <si>
    <t>MRKU 8633673</t>
  </si>
  <si>
    <t>MAEU720168484</t>
  </si>
  <si>
    <t>MLSG0067125</t>
  </si>
  <si>
    <t>MSKU 5991124</t>
  </si>
  <si>
    <t>MLSG0067150</t>
  </si>
  <si>
    <t>OOLU 1595410</t>
  </si>
  <si>
    <t>OOLU2149268610</t>
  </si>
  <si>
    <t>OOLJML3198</t>
  </si>
  <si>
    <t>CSNU 1159722</t>
  </si>
  <si>
    <t>OOLU2149268600</t>
  </si>
  <si>
    <t>OOLJML3217</t>
  </si>
  <si>
    <t>OOLU 1988696</t>
  </si>
  <si>
    <t>OOLU2149488220</t>
  </si>
  <si>
    <t>OOLJML3276</t>
  </si>
  <si>
    <t>MXCU 0035935</t>
  </si>
  <si>
    <t>MX</t>
  </si>
  <si>
    <t>BTGUM38870065</t>
  </si>
  <si>
    <t>MXC082792</t>
  </si>
  <si>
    <t>FBIU 0386268</t>
  </si>
  <si>
    <t>OOLU2149268590</t>
  </si>
  <si>
    <t>OOLJML3265</t>
  </si>
  <si>
    <t>FCIU 5898870</t>
  </si>
  <si>
    <t>OOLU2149488230</t>
  </si>
  <si>
    <t>OOLJML3175</t>
  </si>
  <si>
    <t>PCIU 0205926</t>
  </si>
  <si>
    <t>PILUSIN401009600</t>
  </si>
  <si>
    <t>SF0742061</t>
  </si>
  <si>
    <t>TLXU 2201440</t>
  </si>
  <si>
    <t>XPFUBB870MAA02</t>
  </si>
  <si>
    <t>TAS188349</t>
  </si>
  <si>
    <t>TLXU 2208152</t>
  </si>
  <si>
    <t>TAS188343</t>
  </si>
  <si>
    <t>PCIU 1122169</t>
  </si>
  <si>
    <t>SF0742068</t>
  </si>
  <si>
    <t>UACU 3795628</t>
  </si>
  <si>
    <t>SUDUSGHPHSAE0324</t>
  </si>
  <si>
    <t>HLC1715309</t>
  </si>
  <si>
    <t>BMOU 2916550</t>
  </si>
  <si>
    <t>CCSU7250972290</t>
  </si>
  <si>
    <t>TGBU 2152414</t>
  </si>
  <si>
    <t>SUDUSGHPHSAE0323</t>
  </si>
  <si>
    <t>HLC1715270</t>
  </si>
  <si>
    <t>CSNU 1024481</t>
  </si>
  <si>
    <t>CCSU7251083050</t>
  </si>
  <si>
    <t>FCIU 5924162</t>
  </si>
  <si>
    <t>CCSU7250982070</t>
  </si>
  <si>
    <t>MAXU 1373595</t>
  </si>
  <si>
    <t>CNCUBCC0220826</t>
  </si>
  <si>
    <t>L9256796</t>
  </si>
  <si>
    <t>TLLU 2322743</t>
  </si>
  <si>
    <t>CNCUBCC0219933</t>
  </si>
  <si>
    <t>L9256869</t>
  </si>
  <si>
    <t>FCIU 5691672</t>
  </si>
  <si>
    <t>CNCUBCC0220771</t>
  </si>
  <si>
    <t>H6782200</t>
  </si>
  <si>
    <t>TGHU 1453837</t>
  </si>
  <si>
    <t>L9256872</t>
  </si>
  <si>
    <t>TRHU 1014137</t>
  </si>
  <si>
    <t>H6782043</t>
  </si>
  <si>
    <t>TRLU 8965115</t>
  </si>
  <si>
    <t>L9256967</t>
  </si>
  <si>
    <t>GESU 1373282</t>
  </si>
  <si>
    <t>L9256896</t>
  </si>
  <si>
    <t>TEMU 1648652</t>
  </si>
  <si>
    <t>CNCUBCC0220773</t>
  </si>
  <si>
    <t>L9256838</t>
  </si>
  <si>
    <t>APZU 3704152</t>
  </si>
  <si>
    <t>CNCUBCC0220085</t>
  </si>
  <si>
    <t>H6768373</t>
  </si>
  <si>
    <t>FCIU 3844833</t>
  </si>
  <si>
    <t>L9256898</t>
  </si>
  <si>
    <t>BEAU 2473777</t>
  </si>
  <si>
    <t>H6782191</t>
  </si>
  <si>
    <t>TRHU 1187528</t>
  </si>
  <si>
    <t>L9256866</t>
  </si>
  <si>
    <t>TLXU 2202935</t>
  </si>
  <si>
    <t>TAS188341</t>
  </si>
  <si>
    <t>TLXU 2209879</t>
  </si>
  <si>
    <t>TAS188348</t>
  </si>
  <si>
    <t>CMAU 0873283</t>
  </si>
  <si>
    <t>CNCUBCC0219613</t>
  </si>
  <si>
    <t>H6726026</t>
  </si>
  <si>
    <t>TEMU 1261365</t>
  </si>
  <si>
    <t>H6768385</t>
  </si>
  <si>
    <t>CMAU 2243914</t>
  </si>
  <si>
    <t>CNCUBCC0220083</t>
  </si>
  <si>
    <t>H6726106</t>
  </si>
  <si>
    <t>CMAU 2450357</t>
  </si>
  <si>
    <t>H6726028</t>
  </si>
  <si>
    <t>CMAU 2654561</t>
  </si>
  <si>
    <t>H6726085</t>
  </si>
  <si>
    <t>CMAU 3266025</t>
  </si>
  <si>
    <t>H6726104</t>
  </si>
  <si>
    <t>BSIU 3078870</t>
  </si>
  <si>
    <t>SUDUSGPLMSAE0510</t>
  </si>
  <si>
    <t>SGAG25646</t>
  </si>
  <si>
    <t>TEMU 0639379</t>
  </si>
  <si>
    <t>SGAG25672</t>
  </si>
  <si>
    <t>CAIU 2841050</t>
  </si>
  <si>
    <t>PILUSIN401098400</t>
  </si>
  <si>
    <t>SF0741381</t>
  </si>
  <si>
    <t>TRHU 3965330</t>
  </si>
  <si>
    <t>OOLU2149488530</t>
  </si>
  <si>
    <t>OOLJML4255</t>
  </si>
  <si>
    <t>CSLU 2222268</t>
  </si>
  <si>
    <t>OOLU2149488560</t>
  </si>
  <si>
    <t>OOLJML4187</t>
  </si>
  <si>
    <t>OOLU 0459620</t>
  </si>
  <si>
    <t>OOLU2149488540</t>
  </si>
  <si>
    <t>OOLJML4193</t>
  </si>
  <si>
    <t>TCLU 2652876</t>
  </si>
  <si>
    <t>SGAG25720</t>
  </si>
  <si>
    <t>TRHU 2534806</t>
  </si>
  <si>
    <t>SGAG25703</t>
  </si>
  <si>
    <t>TRHU 1270714</t>
  </si>
  <si>
    <t>SGAG25671</t>
  </si>
  <si>
    <t>CXDU 1444905</t>
  </si>
  <si>
    <t>CCSU7250518920</t>
  </si>
  <si>
    <t>H119568</t>
  </si>
  <si>
    <t>SEGU 1925133</t>
  </si>
  <si>
    <t>H119562</t>
  </si>
  <si>
    <t>MAGU 2226814</t>
  </si>
  <si>
    <t>CCSU7251023350</t>
  </si>
  <si>
    <t>TCLU 6811282</t>
  </si>
  <si>
    <t>CCSU7250959070</t>
  </si>
  <si>
    <t>SEGU 3168614</t>
  </si>
  <si>
    <t>H119564</t>
  </si>
  <si>
    <t>CSNU 1720704</t>
  </si>
  <si>
    <t>CCSU7251161260</t>
  </si>
  <si>
    <t>DFSU 1316888</t>
  </si>
  <si>
    <t>SEGU 1932317</t>
  </si>
  <si>
    <t>PCIU 1297589</t>
  </si>
  <si>
    <t>MELUSIN4M0036200</t>
  </si>
  <si>
    <t>SF0438807</t>
  </si>
  <si>
    <t>CAIU 3448367</t>
  </si>
  <si>
    <t>SSLUSG00411100</t>
  </si>
  <si>
    <t>B21135600</t>
  </si>
  <si>
    <t>OOLU 7956000</t>
  </si>
  <si>
    <t>CCSU7251345250</t>
  </si>
  <si>
    <t>FYCU 7012089</t>
  </si>
  <si>
    <t>MXC082683</t>
  </si>
  <si>
    <t>CSNU 2146720</t>
  </si>
  <si>
    <t>CCSU7251140000</t>
  </si>
  <si>
    <t>MSKU 0784572</t>
  </si>
  <si>
    <t>MAEU720157551</t>
  </si>
  <si>
    <t>EM73133I</t>
  </si>
  <si>
    <t>FDCU 0020624</t>
  </si>
  <si>
    <t>HLCU10846553</t>
  </si>
  <si>
    <t>EM13260J</t>
  </si>
  <si>
    <t>FANU 1196580</t>
  </si>
  <si>
    <t>EM13262J</t>
  </si>
  <si>
    <t>EGHU 9774037</t>
  </si>
  <si>
    <t>INTERASIA CA</t>
  </si>
  <si>
    <t>W043</t>
  </si>
  <si>
    <t>EMAU070400135967</t>
  </si>
  <si>
    <t>EM71855H</t>
  </si>
  <si>
    <t>MRKU 3587615</t>
  </si>
  <si>
    <t>EM73134I</t>
  </si>
  <si>
    <t>BHCU 4988660</t>
  </si>
  <si>
    <t>MAEU720246973</t>
  </si>
  <si>
    <t>EM71857H</t>
  </si>
  <si>
    <t>MRKU 5793214</t>
  </si>
  <si>
    <t>EM73131I</t>
  </si>
  <si>
    <t>TLLU 5295317</t>
  </si>
  <si>
    <t>EM73132I</t>
  </si>
  <si>
    <t>FCIU 9648210</t>
  </si>
  <si>
    <t>OOCL ZHOUSHA</t>
  </si>
  <si>
    <t>270S</t>
  </si>
  <si>
    <t>OOLU2149330940</t>
  </si>
  <si>
    <t>EM71858H</t>
  </si>
  <si>
    <t>FANU 1603427</t>
  </si>
  <si>
    <t>EM13259J</t>
  </si>
  <si>
    <t>MSKU 0272426</t>
  </si>
  <si>
    <t>EM73135I</t>
  </si>
  <si>
    <t>TCLU 4076949</t>
  </si>
  <si>
    <t>HLCU25578199</t>
  </si>
  <si>
    <t>EM71770H</t>
  </si>
  <si>
    <t>HASU 4286481</t>
  </si>
  <si>
    <t>EM73136I</t>
  </si>
  <si>
    <t>EOLU 8236392</t>
  </si>
  <si>
    <t>RCLUBSINS24020427</t>
  </si>
  <si>
    <t>EITU 1050118</t>
  </si>
  <si>
    <t>EMAU070400159921</t>
  </si>
  <si>
    <t>EM76251I</t>
  </si>
  <si>
    <t>HLXU 5286476</t>
  </si>
  <si>
    <t>HLCU91915711</t>
  </si>
  <si>
    <t>EM71854H</t>
  </si>
  <si>
    <t>MSKU 9503613</t>
  </si>
  <si>
    <t>EM73137I</t>
  </si>
  <si>
    <t>TCKU 7123245</t>
  </si>
  <si>
    <t>MAEU720186377</t>
  </si>
  <si>
    <t>EM73072I</t>
  </si>
  <si>
    <t>CAAU 6074421</t>
  </si>
  <si>
    <t>EM73071I</t>
  </si>
  <si>
    <t>HLBU 3419361</t>
  </si>
  <si>
    <t>EM13261J</t>
  </si>
  <si>
    <t>HAMU 1428580</t>
  </si>
  <si>
    <t>EM13258J</t>
  </si>
  <si>
    <t>UACU 8544610</t>
  </si>
  <si>
    <t>EM48833I</t>
  </si>
  <si>
    <t>EOLU 8220992</t>
  </si>
  <si>
    <t>548N</t>
  </si>
  <si>
    <t>RCLUBSINS24020421</t>
  </si>
  <si>
    <t>MRKU 4200633</t>
  </si>
  <si>
    <t>EM73073I</t>
  </si>
  <si>
    <t>EITU 1595458</t>
  </si>
  <si>
    <t>EMAU070400135402</t>
  </si>
  <si>
    <t>EM71859H</t>
  </si>
  <si>
    <t>MSKU 0810840</t>
  </si>
  <si>
    <t>MAEU720204919</t>
  </si>
  <si>
    <t>EM47448I</t>
  </si>
  <si>
    <t>TCKU 7728088</t>
  </si>
  <si>
    <t>EM73074I</t>
  </si>
  <si>
    <t>TRLU 8047188</t>
  </si>
  <si>
    <t>EM73075I</t>
  </si>
  <si>
    <t>HLBU 1319147</t>
  </si>
  <si>
    <t>EM13256J</t>
  </si>
  <si>
    <t>FANU 1019305</t>
  </si>
  <si>
    <t>EM13257J</t>
  </si>
  <si>
    <t>UACU 8418519</t>
  </si>
  <si>
    <t>HLCU90660641</t>
  </si>
  <si>
    <t>EM05169J</t>
  </si>
  <si>
    <t>FDCU 0329526</t>
  </si>
  <si>
    <t>EM73063I</t>
  </si>
  <si>
    <t>MRKU 2513330</t>
  </si>
  <si>
    <t>EM73076I</t>
  </si>
  <si>
    <t>HLXU 8111980</t>
  </si>
  <si>
    <t>EM73061I</t>
  </si>
  <si>
    <t>MRSU 3695269</t>
  </si>
  <si>
    <t>EM73077I</t>
  </si>
  <si>
    <t>FANU 3776289</t>
  </si>
  <si>
    <t>EM73062I</t>
  </si>
  <si>
    <t>GESU 6398302</t>
  </si>
  <si>
    <t>HLCU11801766</t>
  </si>
  <si>
    <t>EM73057I</t>
  </si>
  <si>
    <t>HLBU 1795185</t>
  </si>
  <si>
    <t>HLCU24559334</t>
  </si>
  <si>
    <t>EM05191J</t>
  </si>
  <si>
    <t>MRKU 4708990</t>
  </si>
  <si>
    <t>EM73078I</t>
  </si>
  <si>
    <t>MRSU 3355063</t>
  </si>
  <si>
    <t>EM73079I</t>
  </si>
  <si>
    <t>MRSU 6036291</t>
  </si>
  <si>
    <t>EM73080I</t>
  </si>
  <si>
    <t>MRKU 4637916</t>
  </si>
  <si>
    <t>MAEU720186378</t>
  </si>
  <si>
    <t>EM73081I</t>
  </si>
  <si>
    <t>HLBU 1249327</t>
  </si>
  <si>
    <t>EM48757I</t>
  </si>
  <si>
    <t>DKOU 2501782</t>
  </si>
  <si>
    <t>KMDUSG00358509</t>
  </si>
  <si>
    <t>EOLU 8203104</t>
  </si>
  <si>
    <t>EOLU 8203444</t>
  </si>
  <si>
    <t>TCLU 9498994</t>
  </si>
  <si>
    <t>EM73060I</t>
  </si>
  <si>
    <t>SEGU 5600727</t>
  </si>
  <si>
    <t>EM73058I</t>
  </si>
  <si>
    <t>GESU 6858650</t>
  </si>
  <si>
    <t>EM73059I</t>
  </si>
  <si>
    <t>FANU 3127818</t>
  </si>
  <si>
    <t>EM73056I</t>
  </si>
  <si>
    <t>DFSU 7570014</t>
  </si>
  <si>
    <t>EM73055I</t>
  </si>
  <si>
    <t>MRKU 4239867</t>
  </si>
  <si>
    <t>BSG BONAIRE</t>
  </si>
  <si>
    <t>MAEU720225012</t>
  </si>
  <si>
    <t>EM73052I</t>
  </si>
  <si>
    <t>MRKU 4772921</t>
  </si>
  <si>
    <t>MAEU720208488</t>
  </si>
  <si>
    <t>EM73051I</t>
  </si>
  <si>
    <t>TCNU 1522052</t>
  </si>
  <si>
    <t>EM73140I</t>
  </si>
  <si>
    <t>TTNU 4390184</t>
  </si>
  <si>
    <t>THALASSA DOX</t>
  </si>
  <si>
    <t>3-047W</t>
  </si>
  <si>
    <t>CMAUSIJ0472789</t>
  </si>
  <si>
    <t>EM13298J</t>
  </si>
  <si>
    <t>APZU 4695630</t>
  </si>
  <si>
    <t>EM13297J</t>
  </si>
  <si>
    <t>TCKU 7502090</t>
  </si>
  <si>
    <t>MAEU720180448</t>
  </si>
  <si>
    <t>EM13295J</t>
  </si>
  <si>
    <t>MRKU 5466232</t>
  </si>
  <si>
    <t>EM73083I</t>
  </si>
  <si>
    <t>SEKU 4636463</t>
  </si>
  <si>
    <t>EM13294J</t>
  </si>
  <si>
    <t>GATU 8664833</t>
  </si>
  <si>
    <t>EM73082I</t>
  </si>
  <si>
    <t>MRSU 6330428</t>
  </si>
  <si>
    <t>EM13296J</t>
  </si>
  <si>
    <t>MRSU 6534289</t>
  </si>
  <si>
    <t>EM13293J</t>
  </si>
  <si>
    <t>TEMU 6151545</t>
  </si>
  <si>
    <t>EM73084I</t>
  </si>
  <si>
    <t>TCNU 7438530</t>
  </si>
  <si>
    <t>EM73085I</t>
  </si>
  <si>
    <t>EOLU 8209571</t>
  </si>
  <si>
    <t>EOLU 8290726</t>
  </si>
  <si>
    <t>EOLU 8223179</t>
  </si>
  <si>
    <t>EOLU 8282994</t>
  </si>
  <si>
    <t>TRHU 5896500</t>
  </si>
  <si>
    <t>EM13292J</t>
  </si>
  <si>
    <t>MRSU 3603200</t>
  </si>
  <si>
    <t>EM13291J</t>
  </si>
  <si>
    <t>TCLU 6471114</t>
  </si>
  <si>
    <t>HLCU92078412</t>
  </si>
  <si>
    <t>EM13290J</t>
  </si>
  <si>
    <t>HLBU 1577202</t>
  </si>
  <si>
    <t>EM13289J</t>
  </si>
  <si>
    <t>GESU 6384063</t>
  </si>
  <si>
    <t>HLCU91710889</t>
  </si>
  <si>
    <t>EM13288J</t>
  </si>
  <si>
    <t>CAAU 5326745</t>
  </si>
  <si>
    <t>EM13287J</t>
  </si>
  <si>
    <t>FFAU 2210539</t>
  </si>
  <si>
    <t>HLCU28909505</t>
  </si>
  <si>
    <t>EM13286J</t>
  </si>
  <si>
    <t>HLBU 1161961</t>
  </si>
  <si>
    <t>EM13285J</t>
  </si>
  <si>
    <t>UACU 5996410</t>
  </si>
  <si>
    <t>EM13284J</t>
  </si>
  <si>
    <t>UACU 6045334</t>
  </si>
  <si>
    <t>EM13282J</t>
  </si>
  <si>
    <t>UETU 5748893</t>
  </si>
  <si>
    <t>EM13283J</t>
  </si>
  <si>
    <t>FANU 1425829</t>
  </si>
  <si>
    <t>EM13281J</t>
  </si>
  <si>
    <t>GLDU 9364914</t>
  </si>
  <si>
    <t>HLCU23575824</t>
  </si>
  <si>
    <t>EM13279J</t>
  </si>
  <si>
    <t>UACU 5156605</t>
  </si>
  <si>
    <t>EM13278J</t>
  </si>
  <si>
    <t>CAAU 5503590</t>
  </si>
  <si>
    <t>EM13280J</t>
  </si>
  <si>
    <t>EOLU 8222697</t>
  </si>
  <si>
    <t>FANU 1792070</t>
  </si>
  <si>
    <t>EM13277J</t>
  </si>
  <si>
    <t>SEGU 5833143</t>
  </si>
  <si>
    <t>EM13275J</t>
  </si>
  <si>
    <t>TCLU 5178143</t>
  </si>
  <si>
    <t>HLCU90832011</t>
  </si>
  <si>
    <t>EM13274J</t>
  </si>
  <si>
    <t>FANU 1537217</t>
  </si>
  <si>
    <t>EM13276J</t>
  </si>
  <si>
    <t>UACU 5643537</t>
  </si>
  <si>
    <t>EM13273J</t>
  </si>
  <si>
    <t>BSIU 9644110</t>
  </si>
  <si>
    <t>EM13271J</t>
  </si>
  <si>
    <t>HLBU 2178125</t>
  </si>
  <si>
    <t>EM13270J</t>
  </si>
  <si>
    <t>TGBU 6081197</t>
  </si>
  <si>
    <t>EM71872H</t>
  </si>
  <si>
    <t>MRKU 4692317</t>
  </si>
  <si>
    <t>EM73086I</t>
  </si>
  <si>
    <t>MSKU 1169984</t>
  </si>
  <si>
    <t>EM73087I</t>
  </si>
  <si>
    <t>TCKU 7338808</t>
  </si>
  <si>
    <t>EM73088I</t>
  </si>
  <si>
    <t>HLXU 8600050</t>
  </si>
  <si>
    <t>EM13272J</t>
  </si>
  <si>
    <t>TEMU 7652731</t>
  </si>
  <si>
    <t>EM13269J</t>
  </si>
  <si>
    <t>NIDU 5220204</t>
  </si>
  <si>
    <t>HLCU39774829</t>
  </si>
  <si>
    <t>EM13268J</t>
  </si>
  <si>
    <t>FDCU 0304894</t>
  </si>
  <si>
    <t>EM13267J</t>
  </si>
  <si>
    <t>FDCU 0038454</t>
  </si>
  <si>
    <t>EM13266J</t>
  </si>
  <si>
    <t>HLXU 8639690</t>
  </si>
  <si>
    <t>EM13265J</t>
  </si>
  <si>
    <t>TCNU 8376556</t>
  </si>
  <si>
    <t>EM73089I</t>
  </si>
  <si>
    <t>CSNU 4014532</t>
  </si>
  <si>
    <t>CCSU7251147310</t>
  </si>
  <si>
    <t>EM69243I</t>
  </si>
  <si>
    <t>OOCU 4897150</t>
  </si>
  <si>
    <t>EM69244I</t>
  </si>
  <si>
    <t>MRSU 4228382</t>
  </si>
  <si>
    <t>MAEU720205693</t>
  </si>
  <si>
    <t>EM13255J</t>
  </si>
  <si>
    <t>MRSU 5041420</t>
  </si>
  <si>
    <t>EM13254J</t>
  </si>
  <si>
    <t>CAAU 5444558</t>
  </si>
  <si>
    <t>EMEM71860H</t>
  </si>
  <si>
    <t>MRSU 3504444</t>
  </si>
  <si>
    <t>EM13252J</t>
  </si>
  <si>
    <t>MRSU 4076696</t>
  </si>
  <si>
    <t>EM13253J</t>
  </si>
  <si>
    <t>SUDU 6861746</t>
  </si>
  <si>
    <t>MAEU720145525</t>
  </si>
  <si>
    <t>EM13251J</t>
  </si>
  <si>
    <t>TCLU 5557912</t>
  </si>
  <si>
    <t>EM73090I</t>
  </si>
  <si>
    <t>MAGU 5493012</t>
  </si>
  <si>
    <t>MAEU720214503</t>
  </si>
  <si>
    <t>EM70504I</t>
  </si>
  <si>
    <t>FANU 1903194</t>
  </si>
  <si>
    <t>EM71871H</t>
  </si>
  <si>
    <t>TCNU 3065058</t>
  </si>
  <si>
    <t>EM70505I</t>
  </si>
  <si>
    <t>MSKU 1895436</t>
  </si>
  <si>
    <t>MAEU720229089</t>
  </si>
  <si>
    <t>EM70501I</t>
  </si>
  <si>
    <t>PONU 8137593</t>
  </si>
  <si>
    <t>EM70502I</t>
  </si>
  <si>
    <t>FSCU 7294009</t>
  </si>
  <si>
    <t>EM71874H</t>
  </si>
  <si>
    <t>TRHU 5005093</t>
  </si>
  <si>
    <t>EM70503I</t>
  </si>
  <si>
    <t>MSKU 1412456</t>
  </si>
  <si>
    <t>EM70507I</t>
  </si>
  <si>
    <t>TCNU 1603149</t>
  </si>
  <si>
    <t>TANGIER E</t>
  </si>
  <si>
    <t>053W</t>
  </si>
  <si>
    <t>HLCU16451700</t>
  </si>
  <si>
    <t>EM71876H</t>
  </si>
  <si>
    <t>HLBU 1329720</t>
  </si>
  <si>
    <t>EM13263J</t>
  </si>
  <si>
    <t>CIPU 5176176</t>
  </si>
  <si>
    <t>EM70506I</t>
  </si>
  <si>
    <t>HLBU 2178320</t>
  </si>
  <si>
    <t>EM71875H</t>
  </si>
  <si>
    <t>TCLU 1485959</t>
  </si>
  <si>
    <t>EM70508I</t>
  </si>
  <si>
    <t>HLXU 8004004</t>
  </si>
  <si>
    <t>EM13264J</t>
  </si>
  <si>
    <t>GCXU 5500552</t>
  </si>
  <si>
    <t>24004W</t>
  </si>
  <si>
    <t>ONEYSINE29828800</t>
  </si>
  <si>
    <t>EM71877H</t>
  </si>
  <si>
    <t>FSCU 8476733</t>
  </si>
  <si>
    <t>XPRESS GANG</t>
  </si>
  <si>
    <t>24009N</t>
  </si>
  <si>
    <t>CCSU7250621350</t>
  </si>
  <si>
    <t>EM18685J</t>
  </si>
  <si>
    <t>MRSU 5766438</t>
  </si>
  <si>
    <t>EM18684J</t>
  </si>
  <si>
    <t>MSKU 0753777</t>
  </si>
  <si>
    <t>EM18683J</t>
  </si>
  <si>
    <t>SUDU 5974373</t>
  </si>
  <si>
    <t>EM70509I</t>
  </si>
  <si>
    <t>MRSU 5553725</t>
  </si>
  <si>
    <t>MAEU720202325</t>
  </si>
  <si>
    <t>EM18681J</t>
  </si>
  <si>
    <t>TRHU 7738485</t>
  </si>
  <si>
    <t>EM70510I</t>
  </si>
  <si>
    <t>TCKU 7267793</t>
  </si>
  <si>
    <t>EM18682J</t>
  </si>
  <si>
    <t>MSKU 0579074</t>
  </si>
  <si>
    <t>EM18680J</t>
  </si>
  <si>
    <t>TCNU 4694292</t>
  </si>
  <si>
    <t>EM71879H</t>
  </si>
  <si>
    <t>TCKU 6948299</t>
  </si>
  <si>
    <t>EM73243I</t>
  </si>
  <si>
    <t>SUDU 8584384</t>
  </si>
  <si>
    <t>EM18678J</t>
  </si>
  <si>
    <t>MRSU 5662095</t>
  </si>
  <si>
    <t>EM73242I</t>
  </si>
  <si>
    <t>TCLU 5067896</t>
  </si>
  <si>
    <t>EM73244I</t>
  </si>
  <si>
    <t>MRKU 5405896</t>
  </si>
  <si>
    <t>EM18679J</t>
  </si>
  <si>
    <t>HASU 4860645</t>
  </si>
  <si>
    <t>EM18677J</t>
  </si>
  <si>
    <t>MRSU 4726997</t>
  </si>
  <si>
    <t>EM18676J</t>
  </si>
  <si>
    <t>TCLU 3537244</t>
  </si>
  <si>
    <t>ONEYSINE39681600</t>
  </si>
  <si>
    <t>SGAG26836</t>
  </si>
  <si>
    <t>TCLU 3920607</t>
  </si>
  <si>
    <t>ONEYSINE27928700</t>
  </si>
  <si>
    <t>SGAG31266</t>
  </si>
  <si>
    <t>TRHU 3088334</t>
  </si>
  <si>
    <t>SUDUSGBKKSAE0735I</t>
  </si>
  <si>
    <t>EM95454I</t>
  </si>
  <si>
    <t>GLDU 9496037</t>
  </si>
  <si>
    <t>ONEYSINE38297800</t>
  </si>
  <si>
    <t>SGAF79963</t>
  </si>
  <si>
    <t>NYKU 3685108</t>
  </si>
  <si>
    <t>ONEYSINE36378600</t>
  </si>
  <si>
    <t>SGAG25669</t>
  </si>
  <si>
    <t>TRHU 3208770</t>
  </si>
  <si>
    <t>ONEYSINE36388700</t>
  </si>
  <si>
    <t>SGAG18225</t>
  </si>
  <si>
    <t>HPCU 2639634</t>
  </si>
  <si>
    <t>MSDUL0942435969</t>
  </si>
  <si>
    <t>FX30210023</t>
  </si>
  <si>
    <t>MSDU 1722348</t>
  </si>
  <si>
    <t>FX30210073</t>
  </si>
  <si>
    <t>HLXU 1057316</t>
  </si>
  <si>
    <t>HLCU30487905</t>
  </si>
  <si>
    <t>EM95457I</t>
  </si>
  <si>
    <t>ATHU 2000282</t>
  </si>
  <si>
    <t>IALUA16EX00202</t>
  </si>
  <si>
    <t>C32534</t>
  </si>
  <si>
    <t>XE2872B</t>
  </si>
  <si>
    <t>OOCU 0595321</t>
  </si>
  <si>
    <t>OOLU2740972690</t>
  </si>
  <si>
    <t>OOLBDU5286</t>
  </si>
  <si>
    <t>OOLU 0401192</t>
  </si>
  <si>
    <t>OOLBDU3345</t>
  </si>
  <si>
    <t>TRIU 0574547</t>
  </si>
  <si>
    <t>CCSU7251383620</t>
  </si>
  <si>
    <t>FCIU 6579688</t>
  </si>
  <si>
    <t>HLCU14116529</t>
  </si>
  <si>
    <t>EM76255I</t>
  </si>
  <si>
    <t>TRIU 0563331</t>
  </si>
  <si>
    <t>CAIU 2957610</t>
  </si>
  <si>
    <t>KMDUSG00358153</t>
  </si>
  <si>
    <t>B21135670</t>
  </si>
  <si>
    <t>FBLU 4208680</t>
  </si>
  <si>
    <t>CCSU7251383621</t>
  </si>
  <si>
    <t>IPXU 3634884</t>
  </si>
  <si>
    <t>CMAUSIJ0470050A</t>
  </si>
  <si>
    <t>L9256894</t>
  </si>
  <si>
    <t>TEMU 0848316</t>
  </si>
  <si>
    <t>OOLU2149356270</t>
  </si>
  <si>
    <t>OOLJML4921</t>
  </si>
  <si>
    <t>UACU 3900370</t>
  </si>
  <si>
    <t>HLCU11121009</t>
  </si>
  <si>
    <t>HLC1717519</t>
  </si>
  <si>
    <t>PCIU 0199757</t>
  </si>
  <si>
    <t>PILUSIN401067500</t>
  </si>
  <si>
    <t>SF0741234</t>
  </si>
  <si>
    <t>TGHU 1332250</t>
  </si>
  <si>
    <t>CMAUSIJ0473105</t>
  </si>
  <si>
    <t>L9256863</t>
  </si>
  <si>
    <t>ONEYSINE42522800</t>
  </si>
  <si>
    <t>SGAG31278</t>
  </si>
  <si>
    <t>CSNU 1058286</t>
  </si>
  <si>
    <t>CCSU7251122550</t>
  </si>
  <si>
    <t>CSNU 1260682</t>
  </si>
  <si>
    <t>CCSU7251122510</t>
  </si>
  <si>
    <t>CRXU 3307529</t>
  </si>
  <si>
    <t>HLCU39465589</t>
  </si>
  <si>
    <t>HLC1712211</t>
  </si>
  <si>
    <t>SEGU 2000101</t>
  </si>
  <si>
    <t>HLC1712289</t>
  </si>
  <si>
    <t>BSIU 2684240</t>
  </si>
  <si>
    <t>SLZU 2521610</t>
  </si>
  <si>
    <t>PL</t>
  </si>
  <si>
    <t>PILUSIN400860700</t>
  </si>
  <si>
    <t>OOCU 4803531</t>
  </si>
  <si>
    <t>CCSU7250877420</t>
  </si>
  <si>
    <t>OOCU 0392941</t>
  </si>
  <si>
    <t>CCSU6386659410</t>
  </si>
  <si>
    <t>OOCU 0424756</t>
  </si>
  <si>
    <t>CSNU 1996987</t>
  </si>
  <si>
    <t>OOLU2741043560</t>
  </si>
  <si>
    <t>OOLJML6818</t>
  </si>
  <si>
    <t>TEMU 5969265</t>
  </si>
  <si>
    <t>KULENDRA KUMAR A/L MUNIANDY</t>
  </si>
  <si>
    <t>XE4154C</t>
  </si>
  <si>
    <t>TIIU 2223179</t>
  </si>
  <si>
    <t>OOCU 7561616</t>
  </si>
  <si>
    <t>CCSU7251383250</t>
  </si>
  <si>
    <t>MTCU 2514645</t>
  </si>
  <si>
    <t>SLZU 2523720</t>
  </si>
  <si>
    <t>CSNU 1102603</t>
  </si>
  <si>
    <t>OOLU2741526120</t>
  </si>
  <si>
    <t>OOLJML6867</t>
  </si>
  <si>
    <t>FTAU 1501141</t>
  </si>
  <si>
    <t>CCSU7251356460</t>
  </si>
  <si>
    <t>BMOU 5149874</t>
  </si>
  <si>
    <t>OOLU 6851284</t>
  </si>
  <si>
    <t>OOLU 1853176</t>
  </si>
  <si>
    <t>OOLU2740972400</t>
  </si>
  <si>
    <t>OOLHUV2742</t>
  </si>
  <si>
    <t>OOLU 1933733</t>
  </si>
  <si>
    <t>OOLU2741045210</t>
  </si>
  <si>
    <t>OOLHUV2747</t>
  </si>
  <si>
    <t>BMOU 4400250</t>
  </si>
  <si>
    <t>CSNU 2001520</t>
  </si>
  <si>
    <t>OOLU2740933700</t>
  </si>
  <si>
    <t>OOLHUV2658</t>
  </si>
  <si>
    <t>OOLU 0301167</t>
  </si>
  <si>
    <t>OOLHUV2657</t>
  </si>
  <si>
    <t>BMOU 1034223</t>
  </si>
  <si>
    <t>TRHU 4513926</t>
  </si>
  <si>
    <t>TLLU 2871620</t>
  </si>
  <si>
    <t>CCSU7249836421</t>
  </si>
  <si>
    <t>BOTU 5151404</t>
  </si>
  <si>
    <t>CCSU7251162150</t>
  </si>
  <si>
    <t>MRKU 7366000</t>
  </si>
  <si>
    <t>MAEU720224851</t>
  </si>
  <si>
    <t>EM69133I</t>
  </si>
  <si>
    <t>MRKU 3292213</t>
  </si>
  <si>
    <t>MAEU720180446</t>
  </si>
  <si>
    <t>EM13495J</t>
  </si>
  <si>
    <t>BSIU 8086693</t>
  </si>
  <si>
    <t>MAEU720220292</t>
  </si>
  <si>
    <t>EM70523I</t>
  </si>
  <si>
    <t>PONU 7921846</t>
  </si>
  <si>
    <t>EM70520I</t>
  </si>
  <si>
    <t>HASU 5149781</t>
  </si>
  <si>
    <t>EM70521I</t>
  </si>
  <si>
    <t>MRSU 3704519</t>
  </si>
  <si>
    <t>MAEU720207821</t>
  </si>
  <si>
    <t>EM70524I</t>
  </si>
  <si>
    <t>GCXU 5787714</t>
  </si>
  <si>
    <t>EM70522I</t>
  </si>
  <si>
    <t>MRSU 3012296</t>
  </si>
  <si>
    <t>EM70526I</t>
  </si>
  <si>
    <t>CAAU 6476170</t>
  </si>
  <si>
    <t>MAEU720207819</t>
  </si>
  <si>
    <t>EM70519I</t>
  </si>
  <si>
    <t>MSKU 1596440</t>
  </si>
  <si>
    <t>EM70525I</t>
  </si>
  <si>
    <t>TXGU 5656807</t>
  </si>
  <si>
    <t>EMAU070400119406</t>
  </si>
  <si>
    <t>EM70528I</t>
  </si>
  <si>
    <t>MRSU 3991888</t>
  </si>
  <si>
    <t>EM70518I</t>
  </si>
  <si>
    <t>TXGU 5595912</t>
  </si>
  <si>
    <t>EM70527I</t>
  </si>
  <si>
    <t>PONU 8259797</t>
  </si>
  <si>
    <t>EM70517I</t>
  </si>
  <si>
    <t>OOLU 9575071</t>
  </si>
  <si>
    <t>CCSU7250486030</t>
  </si>
  <si>
    <t>EM70516I</t>
  </si>
  <si>
    <t>TCNU 4043937</t>
  </si>
  <si>
    <t>ONE INNOVATI</t>
  </si>
  <si>
    <t>ONEYSINE37758900</t>
  </si>
  <si>
    <t>EM05195J</t>
  </si>
  <si>
    <t>EITU 1107297</t>
  </si>
  <si>
    <t>EM70529I</t>
  </si>
  <si>
    <t>TCNU 1702481</t>
  </si>
  <si>
    <t>EM70530I</t>
  </si>
  <si>
    <t>MRKU 0575502</t>
  </si>
  <si>
    <t>MAEU720207571</t>
  </si>
  <si>
    <t>EM70513I</t>
  </si>
  <si>
    <t>TCNU 2152501</t>
  </si>
  <si>
    <t>EM70514I</t>
  </si>
  <si>
    <t>MSKU 1068171</t>
  </si>
  <si>
    <t>EM70515I</t>
  </si>
  <si>
    <t>EITU 9281690</t>
  </si>
  <si>
    <t>EM70531I</t>
  </si>
  <si>
    <t>CAIU 7852504</t>
  </si>
  <si>
    <t>EM71873H</t>
  </si>
  <si>
    <t>MRKU 0434016</t>
  </si>
  <si>
    <t>EM70512I</t>
  </si>
  <si>
    <t>EITU 1761116</t>
  </si>
  <si>
    <t>EMAU070400135045</t>
  </si>
  <si>
    <t>EM70532I</t>
  </si>
  <si>
    <t>TRHU 4362286</t>
  </si>
  <si>
    <t>EM71878H</t>
  </si>
  <si>
    <t>TEMU 6777040</t>
  </si>
  <si>
    <t>XIN HUI ZHOU</t>
  </si>
  <si>
    <t>189W</t>
  </si>
  <si>
    <t>CCSU7250374760</t>
  </si>
  <si>
    <t>EM73138I</t>
  </si>
  <si>
    <t>EGHU 9421929</t>
  </si>
  <si>
    <t>EM70533I</t>
  </si>
  <si>
    <t>MRKU 3891675</t>
  </si>
  <si>
    <t>MAEU720205739</t>
  </si>
  <si>
    <t>EM70511I</t>
  </si>
  <si>
    <t>MRSU 4089707</t>
  </si>
  <si>
    <t>EM73139I</t>
  </si>
  <si>
    <t>APZU 4421012</t>
  </si>
  <si>
    <t>EM73250I</t>
  </si>
  <si>
    <t>TCLU 5697581</t>
  </si>
  <si>
    <t>MAEU720178792</t>
  </si>
  <si>
    <t>EM73117I</t>
  </si>
  <si>
    <t>DRYU 4063400</t>
  </si>
  <si>
    <t>EM73249I</t>
  </si>
  <si>
    <t>MRSU 5132412</t>
  </si>
  <si>
    <t>EM73119I</t>
  </si>
  <si>
    <t>MSKU 9359471</t>
  </si>
  <si>
    <t>EM73248I</t>
  </si>
  <si>
    <t>MRKU 6063458</t>
  </si>
  <si>
    <t>EM73118I</t>
  </si>
  <si>
    <t>TCKU 4603575</t>
  </si>
  <si>
    <t>EM47392I</t>
  </si>
  <si>
    <t>MRSU 6256552</t>
  </si>
  <si>
    <t>EM73247I</t>
  </si>
  <si>
    <t>MRKU 2077941</t>
  </si>
  <si>
    <t>EM73245I</t>
  </si>
  <si>
    <t>MIEU 2027030</t>
  </si>
  <si>
    <t>EM73120I</t>
  </si>
  <si>
    <t>MSKU 0260636</t>
  </si>
  <si>
    <t>EM73246I</t>
  </si>
  <si>
    <t>MSKU 1420955</t>
  </si>
  <si>
    <t>EM73091I</t>
  </si>
  <si>
    <t>FANU 1320643</t>
  </si>
  <si>
    <t>HLCU91601361</t>
  </si>
  <si>
    <t>EM13494J</t>
  </si>
  <si>
    <t>TCLU 5097782</t>
  </si>
  <si>
    <t>HLCU26867901</t>
  </si>
  <si>
    <t>EM13493J</t>
  </si>
  <si>
    <t>TGCU 5346607</t>
  </si>
  <si>
    <t>HLCU92460433</t>
  </si>
  <si>
    <t>EM13491J</t>
  </si>
  <si>
    <t>BMOU 5512721</t>
  </si>
  <si>
    <t>HLCU92631623</t>
  </si>
  <si>
    <t>EM13489J</t>
  </si>
  <si>
    <t>SUDU 8684568</t>
  </si>
  <si>
    <t>EM73092I</t>
  </si>
  <si>
    <t>SUDU 8721403</t>
  </si>
  <si>
    <t>MAEU720180364</t>
  </si>
  <si>
    <t>EM73093I</t>
  </si>
  <si>
    <t>TLLU 5267634</t>
  </si>
  <si>
    <t>EM13490J</t>
  </si>
  <si>
    <t>HLBU 2678007</t>
  </si>
  <si>
    <t>EM13492J</t>
  </si>
  <si>
    <t>SEGU 4024864</t>
  </si>
  <si>
    <t>EM13487J</t>
  </si>
  <si>
    <t>TEMU 6457366</t>
  </si>
  <si>
    <t>EM13486J</t>
  </si>
  <si>
    <t>WBPU 7059880</t>
  </si>
  <si>
    <t>EM13488J</t>
  </si>
  <si>
    <t>MRSU 4618375</t>
  </si>
  <si>
    <t>EM73094I</t>
  </si>
  <si>
    <t>HLXU 8185598</t>
  </si>
  <si>
    <t>EM13485J</t>
  </si>
  <si>
    <t>FSCU 8953311</t>
  </si>
  <si>
    <t>EM13483J</t>
  </si>
  <si>
    <t>FANU 1481930</t>
  </si>
  <si>
    <t>EM13482J</t>
  </si>
  <si>
    <t>FCIU 9165892</t>
  </si>
  <si>
    <t>EM13484J</t>
  </si>
  <si>
    <t>HLBU 2131600</t>
  </si>
  <si>
    <t>HLCU92452592</t>
  </si>
  <si>
    <t>EM13479J</t>
  </si>
  <si>
    <t>MRSU 5917088</t>
  </si>
  <si>
    <t>EM73095I</t>
  </si>
  <si>
    <t>UACU 5418460</t>
  </si>
  <si>
    <t>EM13481J</t>
  </si>
  <si>
    <t>HLBU 1490925</t>
  </si>
  <si>
    <t>EM13478J</t>
  </si>
  <si>
    <t>TCNU 1382114</t>
  </si>
  <si>
    <t>EM13480J</t>
  </si>
  <si>
    <t>HLBU 3103310</t>
  </si>
  <si>
    <t>EM13477J</t>
  </si>
  <si>
    <t>FANU 1643380</t>
  </si>
  <si>
    <t>EM13476J</t>
  </si>
  <si>
    <t>HAMU 1377185</t>
  </si>
  <si>
    <t>EM13474J</t>
  </si>
  <si>
    <t>HLBU 2846667</t>
  </si>
  <si>
    <t>EM13475J</t>
  </si>
  <si>
    <t>SEGU 6979261</t>
  </si>
  <si>
    <t>EM13473J</t>
  </si>
  <si>
    <t>FANU 1276772</t>
  </si>
  <si>
    <t>EM13472J</t>
  </si>
  <si>
    <t>FCIU 7551875</t>
  </si>
  <si>
    <t>EM13471J</t>
  </si>
  <si>
    <t>HLXU 8511740</t>
  </si>
  <si>
    <t>HLCU27849055</t>
  </si>
  <si>
    <t>EM13500J</t>
  </si>
  <si>
    <t>HAMU 1466322</t>
  </si>
  <si>
    <t>EM13499J</t>
  </si>
  <si>
    <t>SEGU 5699522</t>
  </si>
  <si>
    <t>EM13498J</t>
  </si>
  <si>
    <t>FANU 3656684</t>
  </si>
  <si>
    <t>EM13497J</t>
  </si>
  <si>
    <t>SEGU 5778051</t>
  </si>
  <si>
    <t>EM13496J</t>
  </si>
  <si>
    <t>ONEYSINE30766800</t>
  </si>
  <si>
    <t>EM13460J</t>
  </si>
  <si>
    <t>SEGU 5812259</t>
  </si>
  <si>
    <t>EM13459J</t>
  </si>
  <si>
    <t>TEMU 7428188</t>
  </si>
  <si>
    <t>EM71764H</t>
  </si>
  <si>
    <t>GAOU 6551824</t>
  </si>
  <si>
    <t>EM13458J</t>
  </si>
  <si>
    <t>CSNU 7748334</t>
  </si>
  <si>
    <t>XIN QIN ZHOU</t>
  </si>
  <si>
    <t>CCSU7251449080</t>
  </si>
  <si>
    <t>EM05200J</t>
  </si>
  <si>
    <t>EM13457J</t>
  </si>
  <si>
    <t>UETU 5702300</t>
  </si>
  <si>
    <t>EM73097I</t>
  </si>
  <si>
    <t>ONEYSINE27941900</t>
  </si>
  <si>
    <t>EM13456J</t>
  </si>
  <si>
    <t>EM13455J</t>
  </si>
  <si>
    <t>TLLU 9016215</t>
  </si>
  <si>
    <t>RCLUBSINS24020423</t>
  </si>
  <si>
    <t>CAAU 5947594</t>
  </si>
  <si>
    <t>EM73096I</t>
  </si>
  <si>
    <t>EM13454J</t>
  </si>
  <si>
    <t>HASU 4459313</t>
  </si>
  <si>
    <t>MAEU720180757</t>
  </si>
  <si>
    <t>EM73099I</t>
  </si>
  <si>
    <t>TCNU 3885519</t>
  </si>
  <si>
    <t>EM73098I</t>
  </si>
  <si>
    <t>ONEU 5288642</t>
  </si>
  <si>
    <t>XPRES AQUARI</t>
  </si>
  <si>
    <t>022E</t>
  </si>
  <si>
    <t>ONEYSINE42840400</t>
  </si>
  <si>
    <t>EM47393I</t>
  </si>
  <si>
    <t>EM13453J</t>
  </si>
  <si>
    <t>MRKU 4368139</t>
  </si>
  <si>
    <t>EM73100I</t>
  </si>
  <si>
    <t>EM13452J</t>
  </si>
  <si>
    <t>EM13451J</t>
  </si>
  <si>
    <t>MRKU 3424433</t>
  </si>
  <si>
    <t>EM73101I</t>
  </si>
  <si>
    <t>MRKU 2262636</t>
  </si>
  <si>
    <t>EM73102I</t>
  </si>
  <si>
    <t>GCXU 5685029</t>
  </si>
  <si>
    <t>EM73103I</t>
  </si>
  <si>
    <t>TCLU 4135300</t>
  </si>
  <si>
    <t>YM WELLNESS</t>
  </si>
  <si>
    <t>HLCU39178066</t>
  </si>
  <si>
    <t>EM47394I</t>
  </si>
  <si>
    <t>EMCU 8396359</t>
  </si>
  <si>
    <t>EMAU070400142662</t>
  </si>
  <si>
    <t>EM73104I</t>
  </si>
  <si>
    <t>EISU 8523760</t>
  </si>
  <si>
    <t>EMAU070400142611</t>
  </si>
  <si>
    <t>EM73105I</t>
  </si>
  <si>
    <t>MRSU 4042124</t>
  </si>
  <si>
    <t>PORTO GERMEN</t>
  </si>
  <si>
    <t>MAEU720224927</t>
  </si>
  <si>
    <t>EM05194J</t>
  </si>
  <si>
    <t>EITU 1042690</t>
  </si>
  <si>
    <t>EM73106I</t>
  </si>
  <si>
    <t>TGBU 4474174</t>
  </si>
  <si>
    <t>EM73107I</t>
  </si>
  <si>
    <t>EMCU 8516705</t>
  </si>
  <si>
    <t>EM73108I</t>
  </si>
  <si>
    <t>MSKU 0437249</t>
  </si>
  <si>
    <t>EM71880H</t>
  </si>
  <si>
    <t>TRHU 8680562</t>
  </si>
  <si>
    <t>EM73109I</t>
  </si>
  <si>
    <t>PCIU 9488452</t>
  </si>
  <si>
    <t>2345W</t>
  </si>
  <si>
    <t>PILUSIN401012600</t>
  </si>
  <si>
    <t>EM73110I</t>
  </si>
  <si>
    <t>HLBU 1469698</t>
  </si>
  <si>
    <t>EM47400I</t>
  </si>
  <si>
    <t>TLLU 5482690</t>
  </si>
  <si>
    <t>ONEYSINE41895600</t>
  </si>
  <si>
    <t>EM71862H</t>
  </si>
  <si>
    <t>TCKU 6639216</t>
  </si>
  <si>
    <t>MAERSK NACKA</t>
  </si>
  <si>
    <t>MAEU720204730</t>
  </si>
  <si>
    <t>EM73114I</t>
  </si>
  <si>
    <t>GESU 8071710</t>
  </si>
  <si>
    <t>MRSU 5181187</t>
  </si>
  <si>
    <t>EM73115I</t>
  </si>
  <si>
    <t>MSKU 8916968</t>
  </si>
  <si>
    <t>EM73116I</t>
  </si>
  <si>
    <t>TCKU 7583425</t>
  </si>
  <si>
    <t>EM73121I</t>
  </si>
  <si>
    <t>BGBU 5101780</t>
  </si>
  <si>
    <t>CCSU7251395070</t>
  </si>
  <si>
    <t>TANKER</t>
  </si>
  <si>
    <t>BGBU 5102030</t>
  </si>
  <si>
    <t>OOLU 4410417</t>
  </si>
  <si>
    <t>CSNU 2011473</t>
  </si>
  <si>
    <t>OOLBDT9414</t>
  </si>
  <si>
    <t>OOLU 0302970</t>
  </si>
  <si>
    <t>OOLU2741166720</t>
  </si>
  <si>
    <t>OOLJML6885</t>
  </si>
  <si>
    <t>OOLU 4437444</t>
  </si>
  <si>
    <t>OOLU 1338134</t>
  </si>
  <si>
    <t>OOLM900507</t>
  </si>
  <si>
    <t>TGBU 3026956</t>
  </si>
  <si>
    <t>OOLJML6812</t>
  </si>
  <si>
    <t>BGBU 5052474</t>
  </si>
  <si>
    <t>BGBU 5094593</t>
  </si>
  <si>
    <t>HAMU 2029287</t>
  </si>
  <si>
    <t>HLCU22172867</t>
  </si>
  <si>
    <t>HLC1715477</t>
  </si>
  <si>
    <t>OOLU 0533049</t>
  </si>
  <si>
    <t>OOLHUV2746</t>
  </si>
  <si>
    <t>OOLU 0785293</t>
  </si>
  <si>
    <t>OOLHUV2741</t>
  </si>
  <si>
    <t>OOLU 0324727</t>
  </si>
  <si>
    <t>OOLBDU8582</t>
  </si>
  <si>
    <t>OOLU 0424602</t>
  </si>
  <si>
    <t>OOLHUV2744</t>
  </si>
  <si>
    <t>OOLU 0594635</t>
  </si>
  <si>
    <t>OOLHUV2743</t>
  </si>
  <si>
    <t>OOLU 0708213</t>
  </si>
  <si>
    <t>OOLHUV2748</t>
  </si>
  <si>
    <t>MSNU 3621336</t>
  </si>
  <si>
    <t>MSDUI0942436636</t>
  </si>
  <si>
    <t>FX30207782</t>
  </si>
  <si>
    <t>SEGU 3089053</t>
  </si>
  <si>
    <t>OOLHUV2740</t>
  </si>
  <si>
    <t>TRHU 3916790</t>
  </si>
  <si>
    <t>OOLHUV2750</t>
  </si>
  <si>
    <t>OOLU 0906190</t>
  </si>
  <si>
    <t>OOLU2740972320</t>
  </si>
  <si>
    <t>OOLHUV2652</t>
  </si>
  <si>
    <t>TLLU 3354658</t>
  </si>
  <si>
    <t>OOLHUV2754</t>
  </si>
  <si>
    <t>CSNU 1013384</t>
  </si>
  <si>
    <t>OOLHUV2751</t>
  </si>
  <si>
    <t>OOLU 0214545</t>
  </si>
  <si>
    <t>OOLHUV2749</t>
  </si>
  <si>
    <t>RFCU 4100153</t>
  </si>
  <si>
    <t>SUDUSGSUBCAE1770</t>
  </si>
  <si>
    <t>RFCU 4101587</t>
  </si>
  <si>
    <t>OOCU 0724497</t>
  </si>
  <si>
    <t>OOLHUV2745</t>
  </si>
  <si>
    <t>HAMU 1654947</t>
  </si>
  <si>
    <t>HLC1715404</t>
  </si>
  <si>
    <t>SIKU 3053601</t>
  </si>
  <si>
    <t>SUDUSGSRGCAE1013</t>
  </si>
  <si>
    <t>OOCU 4935327</t>
  </si>
  <si>
    <t>CCSU7251330480</t>
  </si>
  <si>
    <t>FTAU 1495727</t>
  </si>
  <si>
    <t>OOLU2740933670</t>
  </si>
  <si>
    <t>XE760D</t>
  </si>
  <si>
    <t>OOLU 0609606</t>
  </si>
  <si>
    <t>OOLHUV2650</t>
  </si>
  <si>
    <t>MSNU 3613599</t>
  </si>
  <si>
    <t>MSDUI0942436730</t>
  </si>
  <si>
    <t>FX30210246</t>
  </si>
  <si>
    <t>CSNU 1955231</t>
  </si>
  <si>
    <t>OOLU2741045220</t>
  </si>
  <si>
    <t>OOLJML5494</t>
  </si>
  <si>
    <t>OOLU 1693191</t>
  </si>
  <si>
    <t>OOLHUV2656</t>
  </si>
  <si>
    <t>MSNU 3330599</t>
  </si>
  <si>
    <t>FX30207968</t>
  </si>
  <si>
    <t>MSNU 2119600</t>
  </si>
  <si>
    <t>FX30210019</t>
  </si>
  <si>
    <t>MSNU 2148379</t>
  </si>
  <si>
    <t>FX30210036</t>
  </si>
  <si>
    <t>MSNU 1081671</t>
  </si>
  <si>
    <t>MSDUI0942436817</t>
  </si>
  <si>
    <t>FX30203903</t>
  </si>
  <si>
    <t>HPCU 2363715</t>
  </si>
  <si>
    <t>FX30207831</t>
  </si>
  <si>
    <t>OOCU 0679280</t>
  </si>
  <si>
    <t>OOLHUV2651</t>
  </si>
  <si>
    <t>UETU 2359012</t>
  </si>
  <si>
    <t>OOLHUV2653</t>
  </si>
  <si>
    <t>MSNU 2122076</t>
  </si>
  <si>
    <t>FX30210018</t>
  </si>
  <si>
    <t>ONEYSINE31835600</t>
  </si>
  <si>
    <t>SGAG20002</t>
  </si>
  <si>
    <t>MGEU 2008042</t>
  </si>
  <si>
    <t>HR HERA</t>
  </si>
  <si>
    <t>0070N</t>
  </si>
  <si>
    <t>HRLU2406003CGP</t>
  </si>
  <si>
    <t>MCL0107735</t>
  </si>
  <si>
    <t>MGEU 2204404</t>
  </si>
  <si>
    <t>MCL0107734</t>
  </si>
  <si>
    <t>KKTU 7812225</t>
  </si>
  <si>
    <t>ONEYSINE43924800</t>
  </si>
  <si>
    <t>SGAG27363</t>
  </si>
  <si>
    <t>TRHU 2107810</t>
  </si>
  <si>
    <t>SGAG18286</t>
  </si>
  <si>
    <t>TCLU 2956729</t>
  </si>
  <si>
    <t>ONEYSINE38873800</t>
  </si>
  <si>
    <t>SGAG18269</t>
  </si>
  <si>
    <t>SGAG55010</t>
  </si>
  <si>
    <t>KKTU 7948124</t>
  </si>
  <si>
    <t>SGAG28314</t>
  </si>
  <si>
    <t>TCKU 3040501</t>
  </si>
  <si>
    <t>SGAG18278</t>
  </si>
  <si>
    <t>TCLU 6945276</t>
  </si>
  <si>
    <t>SGAG18259</t>
  </si>
  <si>
    <t>APZU 3716955</t>
  </si>
  <si>
    <t>ANLUGNC0239367</t>
  </si>
  <si>
    <t>L9256912</t>
  </si>
  <si>
    <t>CMAU 0383943</t>
  </si>
  <si>
    <t>ANLUGNC0239541</t>
  </si>
  <si>
    <t>L9256996</t>
  </si>
  <si>
    <t>BMOU 1631419</t>
  </si>
  <si>
    <t>OOLHUV2659</t>
  </si>
  <si>
    <t>UETU 2668217</t>
  </si>
  <si>
    <t>OOLHUV2655</t>
  </si>
  <si>
    <t>CAIU 2650901</t>
  </si>
  <si>
    <t>HLCU10127795</t>
  </si>
  <si>
    <t>HLC1712395</t>
  </si>
  <si>
    <t>CMAUSIJ0474990</t>
  </si>
  <si>
    <t>L9256824</t>
  </si>
  <si>
    <t>CXDU 1227026</t>
  </si>
  <si>
    <t>H6778806</t>
  </si>
  <si>
    <t>CMAUSIJ0475425</t>
  </si>
  <si>
    <t>L9256846</t>
  </si>
  <si>
    <t>GLDU 5655845</t>
  </si>
  <si>
    <t>CONTI ANNAPU</t>
  </si>
  <si>
    <t>ANLUGNC0238993</t>
  </si>
  <si>
    <t>L9243415</t>
  </si>
  <si>
    <t>CMAUSIJ0475635</t>
  </si>
  <si>
    <t>L9256805</t>
  </si>
  <si>
    <t>TLLU 3152810</t>
  </si>
  <si>
    <t>OOLHUV2752</t>
  </si>
  <si>
    <t>TLLU 3315292</t>
  </si>
  <si>
    <t>OOLHUV2753</t>
  </si>
  <si>
    <t>WHLU 5379027</t>
  </si>
  <si>
    <t>WE</t>
  </si>
  <si>
    <t>PILUSIN400912300</t>
  </si>
  <si>
    <t>RSS007476</t>
  </si>
  <si>
    <t>CMAU 1997674</t>
  </si>
  <si>
    <t>ANLUGNC0238992</t>
  </si>
  <si>
    <t>CMAU1997674</t>
  </si>
  <si>
    <t>TRLU 8870004</t>
  </si>
  <si>
    <t>ANLUGNC0238958</t>
  </si>
  <si>
    <t>L9244798</t>
  </si>
  <si>
    <t>WHLU 5408819</t>
  </si>
  <si>
    <t>RSS007471</t>
  </si>
  <si>
    <t>CMAU 0767907</t>
  </si>
  <si>
    <t>PELION</t>
  </si>
  <si>
    <t>5ZS1NC</t>
  </si>
  <si>
    <t>CMAUSIJ0478853</t>
  </si>
  <si>
    <t>L9256610</t>
  </si>
  <si>
    <t>PCIU 1328123</t>
  </si>
  <si>
    <t>CNCUBCC0220463</t>
  </si>
  <si>
    <t>L9256966</t>
  </si>
  <si>
    <t>TGHU 1258640</t>
  </si>
  <si>
    <t>L9256990</t>
  </si>
  <si>
    <t>TRHU 3469304</t>
  </si>
  <si>
    <t>CNCUBCC0220462</t>
  </si>
  <si>
    <t>H6782011</t>
  </si>
  <si>
    <t>CCLU 5153025</t>
  </si>
  <si>
    <t>OOLU 0548500</t>
  </si>
  <si>
    <t>OOLU2302793630</t>
  </si>
  <si>
    <t>OOLJML4138</t>
  </si>
  <si>
    <t>OOLU 0618721</t>
  </si>
  <si>
    <t>OOLJML4322</t>
  </si>
  <si>
    <t>OOLU 0312618</t>
  </si>
  <si>
    <t>OOLJML4157</t>
  </si>
  <si>
    <t>OOLU 2938318</t>
  </si>
  <si>
    <t>OOLJML6864</t>
  </si>
  <si>
    <t>OOLU 1819530</t>
  </si>
  <si>
    <t>OOLJML4223</t>
  </si>
  <si>
    <t>OOLU 1964689</t>
  </si>
  <si>
    <t>OOLJML4262</t>
  </si>
  <si>
    <t>CSNU 1790846</t>
  </si>
  <si>
    <t>OOLU2302793610</t>
  </si>
  <si>
    <t>OOLJML5416</t>
  </si>
  <si>
    <t>OOLU 1473514</t>
  </si>
  <si>
    <t>OOLJML5457</t>
  </si>
  <si>
    <t>APZU 3355467</t>
  </si>
  <si>
    <t>L9256994</t>
  </si>
  <si>
    <t>TEMU 2295077</t>
  </si>
  <si>
    <t>H6782012</t>
  </si>
  <si>
    <t>TCKU 1936762</t>
  </si>
  <si>
    <t>L9256952</t>
  </si>
  <si>
    <t>TRLU 9297812</t>
  </si>
  <si>
    <t>L9256907</t>
  </si>
  <si>
    <t>OOLU 0307416</t>
  </si>
  <si>
    <t>OOLJML5375</t>
  </si>
  <si>
    <t>OOLU 0559803</t>
  </si>
  <si>
    <t>OOLJML5426</t>
  </si>
  <si>
    <t>FTAU 1541144</t>
  </si>
  <si>
    <t>ONEYSINE35735900</t>
  </si>
  <si>
    <t>SGAG28323</t>
  </si>
  <si>
    <t>TRLU 9763021</t>
  </si>
  <si>
    <t>SGAG28331</t>
  </si>
  <si>
    <t>CSNU 1922562</t>
  </si>
  <si>
    <t>OOLJML5522</t>
  </si>
  <si>
    <t>OOLU 1853216</t>
  </si>
  <si>
    <t>OOLJML5432</t>
  </si>
  <si>
    <t>MAGU 2396488</t>
  </si>
  <si>
    <t>L9256956</t>
  </si>
  <si>
    <t>KKTU 7990525</t>
  </si>
  <si>
    <t>SGAG18355</t>
  </si>
  <si>
    <t>TCLU 7205546</t>
  </si>
  <si>
    <t>SGAG28288</t>
  </si>
  <si>
    <t>APZU 2129064</t>
  </si>
  <si>
    <t>CMAUSIJ0474859</t>
  </si>
  <si>
    <t>H6768462</t>
  </si>
  <si>
    <t>CSLU 2338155</t>
  </si>
  <si>
    <t>OOLU2148706480</t>
  </si>
  <si>
    <t>OOLJML6901</t>
  </si>
  <si>
    <t>ONEU 2295355</t>
  </si>
  <si>
    <t>ONEYSINE42962900</t>
  </si>
  <si>
    <t>SGAG18235</t>
  </si>
  <si>
    <t>TGBU 3297177</t>
  </si>
  <si>
    <t>SGAG18294</t>
  </si>
  <si>
    <t>CAAU 2481943</t>
  </si>
  <si>
    <t>SGAG18246</t>
  </si>
  <si>
    <t>STJU 2049246</t>
  </si>
  <si>
    <t>SGAG28343</t>
  </si>
  <si>
    <t>OOLU 9266880</t>
  </si>
  <si>
    <t>OOLU2149262100</t>
  </si>
  <si>
    <t>EM73112I</t>
  </si>
  <si>
    <t>TRHU 6395118</t>
  </si>
  <si>
    <t>OOLU2149417530</t>
  </si>
  <si>
    <t>EM74502I</t>
  </si>
  <si>
    <t>TGBU 7772676</t>
  </si>
  <si>
    <t>OOLU2149336500</t>
  </si>
  <si>
    <t>EM73113I</t>
  </si>
  <si>
    <t>EGHU 9425626</t>
  </si>
  <si>
    <t>EMAU070400114129</t>
  </si>
  <si>
    <t>EM90718I</t>
  </si>
  <si>
    <t>CSNU 6537867</t>
  </si>
  <si>
    <t>EM74503I</t>
  </si>
  <si>
    <t>OOCU 6406718</t>
  </si>
  <si>
    <t>OOLU2149353460</t>
  </si>
  <si>
    <t>EM74501I</t>
  </si>
  <si>
    <t>TRHU 4563167</t>
  </si>
  <si>
    <t>EM90716I</t>
  </si>
  <si>
    <t>TEMU 8396510</t>
  </si>
  <si>
    <t>COSCO PLANET</t>
  </si>
  <si>
    <t>035W</t>
  </si>
  <si>
    <t>OOLU2149183360</t>
  </si>
  <si>
    <t>EM74504I</t>
  </si>
  <si>
    <t>TLLU 7503317</t>
  </si>
  <si>
    <t>EM90717I</t>
  </si>
  <si>
    <t>OOLU 9187646</t>
  </si>
  <si>
    <t>APL MEXICO</t>
  </si>
  <si>
    <t>BZW1MA</t>
  </si>
  <si>
    <t>OOLU2149121030</t>
  </si>
  <si>
    <t>EM74505I</t>
  </si>
  <si>
    <t>MRKU 3458095</t>
  </si>
  <si>
    <t>MAEU720204580</t>
  </si>
  <si>
    <t>EM74506I</t>
  </si>
  <si>
    <t>TCNU 3958071</t>
  </si>
  <si>
    <t>EM90715I</t>
  </si>
  <si>
    <t>MSKU 9666101</t>
  </si>
  <si>
    <t>EM74507I</t>
  </si>
  <si>
    <t>TCLU 6467238</t>
  </si>
  <si>
    <t>EM90713I</t>
  </si>
  <si>
    <t>CMAU 7114308</t>
  </si>
  <si>
    <t>COSCO LIBRA</t>
  </si>
  <si>
    <t>CMAUSIJ0472821</t>
  </si>
  <si>
    <t>EM90712I</t>
  </si>
  <si>
    <t>SEKU 6000212</t>
  </si>
  <si>
    <t>EM90711I</t>
  </si>
  <si>
    <t>EITU 1199919</t>
  </si>
  <si>
    <t>EM90714I</t>
  </si>
  <si>
    <t>DFSU 7027630</t>
  </si>
  <si>
    <t>EM90710I</t>
  </si>
  <si>
    <t>TGBU 6702205</t>
  </si>
  <si>
    <t>EM90709I</t>
  </si>
  <si>
    <t>MAGU 5744376</t>
  </si>
  <si>
    <t>EM90708I</t>
  </si>
  <si>
    <t>TGBU 8756983</t>
  </si>
  <si>
    <t>CCSU7250562910</t>
  </si>
  <si>
    <t>EM90690I</t>
  </si>
  <si>
    <t>SEGU 5271679</t>
  </si>
  <si>
    <t>EM90689I</t>
  </si>
  <si>
    <t>MAGU 5201996</t>
  </si>
  <si>
    <t>CCSU7250723340</t>
  </si>
  <si>
    <t>EM90691I</t>
  </si>
  <si>
    <t>CSNU 8527240</t>
  </si>
  <si>
    <t>EM90688I</t>
  </si>
  <si>
    <t>MAGU 5604224</t>
  </si>
  <si>
    <t>EM90687I</t>
  </si>
  <si>
    <t>FFAU 2963213</t>
  </si>
  <si>
    <t>CCSU7250723310</t>
  </si>
  <si>
    <t>EM90686I</t>
  </si>
  <si>
    <t>OOCU 6798028</t>
  </si>
  <si>
    <t>OOLU2148899790</t>
  </si>
  <si>
    <t>EM73144I</t>
  </si>
  <si>
    <t>BMOU 4554050</t>
  </si>
  <si>
    <t>EM73142I</t>
  </si>
  <si>
    <t>EOLU 8236303</t>
  </si>
  <si>
    <t>UACU 8340787</t>
  </si>
  <si>
    <t>EM47396I</t>
  </si>
  <si>
    <t>NYKU 0727025</t>
  </si>
  <si>
    <t>304S</t>
  </si>
  <si>
    <t>ONEYSINE42439800</t>
  </si>
  <si>
    <t>EM48850I</t>
  </si>
  <si>
    <t>CSLU 6292983</t>
  </si>
  <si>
    <t>EM73141I</t>
  </si>
  <si>
    <t>TLLU 7797090</t>
  </si>
  <si>
    <t>EM73130I</t>
  </si>
  <si>
    <t>OOCU 7784630</t>
  </si>
  <si>
    <t>OOLU2149092260</t>
  </si>
  <si>
    <t>EM73129I</t>
  </si>
  <si>
    <t>HLCU18805161</t>
  </si>
  <si>
    <t>EM05199J</t>
  </si>
  <si>
    <t>TGBU 7770610</t>
  </si>
  <si>
    <t>EM73128I</t>
  </si>
  <si>
    <t>OOCU 6835245</t>
  </si>
  <si>
    <t>EM73126I</t>
  </si>
  <si>
    <t>OOCU 8762620</t>
  </si>
  <si>
    <t>EM73127I</t>
  </si>
  <si>
    <t>BMOU 4968790</t>
  </si>
  <si>
    <t>PILUSIN400999900</t>
  </si>
  <si>
    <t>EM73124I</t>
  </si>
  <si>
    <t>DFSU 7830702</t>
  </si>
  <si>
    <t>CCSU7250710030</t>
  </si>
  <si>
    <t>EM73125I</t>
  </si>
  <si>
    <t>PCIU 9218020</t>
  </si>
  <si>
    <t>EM73123I</t>
  </si>
  <si>
    <t>SUDU 8984673</t>
  </si>
  <si>
    <t>MAEU720102772A</t>
  </si>
  <si>
    <t>EM74509I</t>
  </si>
  <si>
    <t>EOLU 8212390</t>
  </si>
  <si>
    <t>CCSU7250872470</t>
  </si>
  <si>
    <t>SUDU 6703231</t>
  </si>
  <si>
    <t>EM74508I</t>
  </si>
  <si>
    <t>TCLU 6763688</t>
  </si>
  <si>
    <t>EM74511I</t>
  </si>
  <si>
    <t>PCIU 9419678</t>
  </si>
  <si>
    <t>EM73122I</t>
  </si>
  <si>
    <t>PONU 8163885</t>
  </si>
  <si>
    <t>MAEU720102766A</t>
  </si>
  <si>
    <t>EM74513I</t>
  </si>
  <si>
    <t>TCNU 7745201</t>
  </si>
  <si>
    <t>EM74510I</t>
  </si>
  <si>
    <t>FCIU 9433995</t>
  </si>
  <si>
    <t>CCSU7250729980</t>
  </si>
  <si>
    <t>EM90707I</t>
  </si>
  <si>
    <t>MSKU 9352728</t>
  </si>
  <si>
    <t>EM74512I</t>
  </si>
  <si>
    <t>CSNU 6475425</t>
  </si>
  <si>
    <t>EM90706I</t>
  </si>
  <si>
    <t>CSNU 7436043</t>
  </si>
  <si>
    <t>CCSU7250607900</t>
  </si>
  <si>
    <t>EM90703I</t>
  </si>
  <si>
    <t>FSCU 8004423</t>
  </si>
  <si>
    <t>CCSU7250660530</t>
  </si>
  <si>
    <t>EM90705I</t>
  </si>
  <si>
    <t>RFCU 5031761</t>
  </si>
  <si>
    <t>EM90704I</t>
  </si>
  <si>
    <t>UETU 5112772</t>
  </si>
  <si>
    <t>EM90702I</t>
  </si>
  <si>
    <t>MRKU 6304703</t>
  </si>
  <si>
    <t>EM74515I</t>
  </si>
  <si>
    <t>FSCU 8021077</t>
  </si>
  <si>
    <t>CCSU7250516220</t>
  </si>
  <si>
    <t>EM90701I</t>
  </si>
  <si>
    <t>CAAU 5940619</t>
  </si>
  <si>
    <t>EM74514I</t>
  </si>
  <si>
    <t>MRSU 3453060</t>
  </si>
  <si>
    <t>EM74516I</t>
  </si>
  <si>
    <t>EOLU 8205914</t>
  </si>
  <si>
    <t>TGBU 5008993</t>
  </si>
  <si>
    <t>EM90700I</t>
  </si>
  <si>
    <t>GCXU 5154491</t>
  </si>
  <si>
    <t>CCSU7250607730</t>
  </si>
  <si>
    <t>EM90699I</t>
  </si>
  <si>
    <t>SEGU 6982650</t>
  </si>
  <si>
    <t>EM90698I</t>
  </si>
  <si>
    <t>EOLU 8201565</t>
  </si>
  <si>
    <t>CCLU 7665925</t>
  </si>
  <si>
    <t>CCSU7250587170</t>
  </si>
  <si>
    <t>EM90696I</t>
  </si>
  <si>
    <t>CBHU 7079518</t>
  </si>
  <si>
    <t>EM90695I</t>
  </si>
  <si>
    <t>CSNU 6799358</t>
  </si>
  <si>
    <t>EM90697I</t>
  </si>
  <si>
    <t>FCIU 9972240</t>
  </si>
  <si>
    <t>CCSU7250585080</t>
  </si>
  <si>
    <t>EM90693I</t>
  </si>
  <si>
    <t>XE214P</t>
  </si>
  <si>
    <t>SEKU 4561410</t>
  </si>
  <si>
    <t>EM90694I</t>
  </si>
  <si>
    <t>EOLU 8207049</t>
  </si>
  <si>
    <t>CSNU 7877692</t>
  </si>
  <si>
    <t>EM90692I</t>
  </si>
  <si>
    <t>CSNU 6437940</t>
  </si>
  <si>
    <t>091N</t>
  </si>
  <si>
    <t>CCSU7250634790</t>
  </si>
  <si>
    <t>EM90684I</t>
  </si>
  <si>
    <t>SEGU 4685015</t>
  </si>
  <si>
    <t>CCSU7250586420</t>
  </si>
  <si>
    <t>EM90683I</t>
  </si>
  <si>
    <t>CAIU 8799359</t>
  </si>
  <si>
    <t>EM90685I</t>
  </si>
  <si>
    <t>OOLU 8881230</t>
  </si>
  <si>
    <t>EM90682I</t>
  </si>
  <si>
    <t>TCLU 6678354</t>
  </si>
  <si>
    <t>PARIS E</t>
  </si>
  <si>
    <t>029E</t>
  </si>
  <si>
    <t>HLCU28562894</t>
  </si>
  <si>
    <t>EM90680I</t>
  </si>
  <si>
    <t>CAAU 6713986</t>
  </si>
  <si>
    <t>EM90679I</t>
  </si>
  <si>
    <t>FFAU 3132153</t>
  </si>
  <si>
    <t>EM90681I</t>
  </si>
  <si>
    <t>SEKU 5619250</t>
  </si>
  <si>
    <t>EM90678I</t>
  </si>
  <si>
    <t>GCXU 5238289</t>
  </si>
  <si>
    <t>ONEYSINE35094700</t>
  </si>
  <si>
    <t>EM90676I</t>
  </si>
  <si>
    <t>TGBU 4398198</t>
  </si>
  <si>
    <t>EM90675I</t>
  </si>
  <si>
    <t>ONEU 5042345</t>
  </si>
  <si>
    <t>EM90677I</t>
  </si>
  <si>
    <t>EOLU 8252979</t>
  </si>
  <si>
    <t>EOLU 8234506</t>
  </si>
  <si>
    <t>ONEU 0482547</t>
  </si>
  <si>
    <t>EM90674I</t>
  </si>
  <si>
    <t>TRHU 5186197</t>
  </si>
  <si>
    <t>SAF PRISM</t>
  </si>
  <si>
    <t>010W</t>
  </si>
  <si>
    <t>ONEYSINE28317700</t>
  </si>
  <si>
    <t>EM90671I</t>
  </si>
  <si>
    <t>KKFU 8138993</t>
  </si>
  <si>
    <t>EM90673I</t>
  </si>
  <si>
    <t>NYKU 0738159</t>
  </si>
  <si>
    <t>ONEYSINE31102700</t>
  </si>
  <si>
    <t>EM90672I</t>
  </si>
  <si>
    <t>TGBU 4445767</t>
  </si>
  <si>
    <t>EM90619I</t>
  </si>
  <si>
    <t>MRKU 4572311</t>
  </si>
  <si>
    <t>EM74517I</t>
  </si>
  <si>
    <t>MSKU 9481200</t>
  </si>
  <si>
    <t>MAEU720229120</t>
  </si>
  <si>
    <t>EM74518I</t>
  </si>
  <si>
    <t>TRHU 6634418</t>
  </si>
  <si>
    <t>EM90618I</t>
  </si>
  <si>
    <t>MRKU 3058648</t>
  </si>
  <si>
    <t>MAEU720229112</t>
  </si>
  <si>
    <t>EM74519I</t>
  </si>
  <si>
    <t>UETU 5853923</t>
  </si>
  <si>
    <t>MAEU720171783</t>
  </si>
  <si>
    <t>EM74521I</t>
  </si>
  <si>
    <t>TLLU 5862880</t>
  </si>
  <si>
    <t>EM74520I</t>
  </si>
  <si>
    <t>HLBU 2790505</t>
  </si>
  <si>
    <t>HLCU14804530</t>
  </si>
  <si>
    <t>EM90617I</t>
  </si>
  <si>
    <t>APZU 4752535</t>
  </si>
  <si>
    <t>IFE1MA</t>
  </si>
  <si>
    <t>CMAUSIJ0472884</t>
  </si>
  <si>
    <t>EM73150I</t>
  </si>
  <si>
    <t>MRKU 0312281</t>
  </si>
  <si>
    <t>MAEU720207570</t>
  </si>
  <si>
    <t>EM74522I</t>
  </si>
  <si>
    <t>TGHU 5218651</t>
  </si>
  <si>
    <t>EM73149I</t>
  </si>
  <si>
    <t>APZU 4698645</t>
  </si>
  <si>
    <t>EM73148I</t>
  </si>
  <si>
    <t>APZU 4788158</t>
  </si>
  <si>
    <t>EM73147I</t>
  </si>
  <si>
    <t>DFSU 6669492</t>
  </si>
  <si>
    <t>EM73143I</t>
  </si>
  <si>
    <t>TCNU 1800359</t>
  </si>
  <si>
    <t>MAEU720207568</t>
  </si>
  <si>
    <t>EM74524I</t>
  </si>
  <si>
    <t>MRKU 0075003</t>
  </si>
  <si>
    <t>MAEU720207569</t>
  </si>
  <si>
    <t>EM74523I</t>
  </si>
  <si>
    <t>TCNU 6329961</t>
  </si>
  <si>
    <t>EM74525I</t>
  </si>
  <si>
    <t>TCNU 8840707</t>
  </si>
  <si>
    <t>MAEU720171784</t>
  </si>
  <si>
    <t>EM74526I</t>
  </si>
  <si>
    <t>KKFU 8152116</t>
  </si>
  <si>
    <t>ONEYSINE37747700</t>
  </si>
  <si>
    <t>EM71861H</t>
  </si>
  <si>
    <t>SUDU 5325409</t>
  </si>
  <si>
    <t>EM74527I</t>
  </si>
  <si>
    <t>SUDUSGHPHSAE0328</t>
  </si>
  <si>
    <t>HLC1715625</t>
  </si>
  <si>
    <t>CXDU 2355680</t>
  </si>
  <si>
    <t>CCSU7251083020</t>
  </si>
  <si>
    <t>ONEU 5548673</t>
  </si>
  <si>
    <t>ONEYSINE32611600</t>
  </si>
  <si>
    <t>EM74529I</t>
  </si>
  <si>
    <t>TRHU 8608660</t>
  </si>
  <si>
    <t>EM74530I</t>
  </si>
  <si>
    <t>TCLU 7494346</t>
  </si>
  <si>
    <t>SGAG18382</t>
  </si>
  <si>
    <t>GCXU 2272063</t>
  </si>
  <si>
    <t>SGAG28370</t>
  </si>
  <si>
    <t>TRHU 3460328</t>
  </si>
  <si>
    <t>SGAG18376</t>
  </si>
  <si>
    <t>KKTU 8208652</t>
  </si>
  <si>
    <t>SGAG18273</t>
  </si>
  <si>
    <t>ONEU 2470360</t>
  </si>
  <si>
    <t>SGAG28297</t>
  </si>
  <si>
    <t>GESU 3540970</t>
  </si>
  <si>
    <t>SGAG18231</t>
  </si>
  <si>
    <t>TEMU 5938602</t>
  </si>
  <si>
    <t>SGAG18263</t>
  </si>
  <si>
    <t>UETU 2765480</t>
  </si>
  <si>
    <t>SGAG18362</t>
  </si>
  <si>
    <t>FANU 3225835</t>
  </si>
  <si>
    <t>HLCU37180003</t>
  </si>
  <si>
    <t>EM69250I</t>
  </si>
  <si>
    <t>BEAU 4310640</t>
  </si>
  <si>
    <t>YMLUI450489924</t>
  </si>
  <si>
    <t>YMAR534499</t>
  </si>
  <si>
    <t>BMOU 6313895</t>
  </si>
  <si>
    <t>YMAR534665</t>
  </si>
  <si>
    <t>HAMU 1423779</t>
  </si>
  <si>
    <t>EM69248I</t>
  </si>
  <si>
    <t>GESU 3923665</t>
  </si>
  <si>
    <t>CNCUBCC0221840</t>
  </si>
  <si>
    <t>L9241755</t>
  </si>
  <si>
    <t>TEMU 2646320</t>
  </si>
  <si>
    <t>L9241781</t>
  </si>
  <si>
    <t>BMOU 1250135</t>
  </si>
  <si>
    <t>CMAUSIJ0476967</t>
  </si>
  <si>
    <t>L9256813</t>
  </si>
  <si>
    <t>HAMU 1078728</t>
  </si>
  <si>
    <t>HLCU39165273</t>
  </si>
  <si>
    <t>HLC1712330</t>
  </si>
  <si>
    <t>TGHU 0375051</t>
  </si>
  <si>
    <t>HLCU19498801</t>
  </si>
  <si>
    <t>HLC1713539</t>
  </si>
  <si>
    <t>CAIU 6354343</t>
  </si>
  <si>
    <t>RCLUBSINC24022126</t>
  </si>
  <si>
    <t>SGSIN2404958</t>
  </si>
  <si>
    <t>CMAU 1954414</t>
  </si>
  <si>
    <t>L9241752</t>
  </si>
  <si>
    <t>HAMU 1423212</t>
  </si>
  <si>
    <t>EM69247I</t>
  </si>
  <si>
    <t>GESU 6301346</t>
  </si>
  <si>
    <t>EM69249I</t>
  </si>
  <si>
    <t>CAIU 2655605</t>
  </si>
  <si>
    <t>HLCU28196316</t>
  </si>
  <si>
    <t>HLC1712385</t>
  </si>
  <si>
    <t>HAMU 1125590</t>
  </si>
  <si>
    <t>HLCU20856642</t>
  </si>
  <si>
    <t>HLC0507800</t>
  </si>
  <si>
    <t>BMOU 1677620</t>
  </si>
  <si>
    <t>SGSIN2404941</t>
  </si>
  <si>
    <t>CAIU 6424590</t>
  </si>
  <si>
    <t>SGSIN2404956</t>
  </si>
  <si>
    <t>SINGAPOR</t>
  </si>
  <si>
    <t>181S</t>
  </si>
  <si>
    <t>CMAUSIJ0474124</t>
  </si>
  <si>
    <t>L9256817</t>
  </si>
  <si>
    <t>CMAUSIJ0474114</t>
  </si>
  <si>
    <t>L9256836</t>
  </si>
  <si>
    <t>HLBU 2094111</t>
  </si>
  <si>
    <t>EM69246I</t>
  </si>
  <si>
    <t>CAIU 2635091</t>
  </si>
  <si>
    <t>SGSIN2404942</t>
  </si>
  <si>
    <t>MOAU 1428413</t>
  </si>
  <si>
    <t>ONEYSINE39112900</t>
  </si>
  <si>
    <t>EM95453I</t>
  </si>
  <si>
    <t>MOAU 5805794</t>
  </si>
  <si>
    <t>ONEYSINE32797701</t>
  </si>
  <si>
    <t>SGAG45808</t>
  </si>
  <si>
    <t>NYKU 3626189</t>
  </si>
  <si>
    <t>ONEYSINE28740702</t>
  </si>
  <si>
    <t>SGAG25667</t>
  </si>
  <si>
    <t>TCLU 2699873</t>
  </si>
  <si>
    <t>HLCU30453573</t>
  </si>
  <si>
    <t>EM05250J</t>
  </si>
  <si>
    <t>ONEU 2066030</t>
  </si>
  <si>
    <t>SGAG31925</t>
  </si>
  <si>
    <t>TRHU 3088123</t>
  </si>
  <si>
    <t>SGAG44782</t>
  </si>
  <si>
    <t>GLDU 9422137</t>
  </si>
  <si>
    <t>ONEYSINE28740701</t>
  </si>
  <si>
    <t>SGAG25623</t>
  </si>
  <si>
    <t>TCKU 2846792</t>
  </si>
  <si>
    <t>SGAG25620</t>
  </si>
  <si>
    <t>OOLU 0633500</t>
  </si>
  <si>
    <t>CCSU7251386630</t>
  </si>
  <si>
    <t>SEGU 6796430</t>
  </si>
  <si>
    <t>YMAR534762</t>
  </si>
  <si>
    <t>CMAUSIJ0472835</t>
  </si>
  <si>
    <t>L9256833</t>
  </si>
  <si>
    <t>GESU 1455903</t>
  </si>
  <si>
    <t>ONEYSINE28740700</t>
  </si>
  <si>
    <t>SGAG25693</t>
  </si>
  <si>
    <t>TEMU 2336052</t>
  </si>
  <si>
    <t>SGAG25715</t>
  </si>
  <si>
    <t>FCIU 5274067</t>
  </si>
  <si>
    <t>SGAG25698</t>
  </si>
  <si>
    <t>ONEU 2294960</t>
  </si>
  <si>
    <t>SGAD03309</t>
  </si>
  <si>
    <t>TGHU 6919609</t>
  </si>
  <si>
    <t>CMA LOUVRE</t>
  </si>
  <si>
    <t>FXW1MA</t>
  </si>
  <si>
    <t>CMAUSIJ0472853</t>
  </si>
  <si>
    <t>EM74581I</t>
  </si>
  <si>
    <t>TRHU 8004906</t>
  </si>
  <si>
    <t>CMAUSIJ0474449</t>
  </si>
  <si>
    <t>EM90506I</t>
  </si>
  <si>
    <t>TCLU 1522878</t>
  </si>
  <si>
    <t>EM74582I</t>
  </si>
  <si>
    <t>SEGU 1717628</t>
  </si>
  <si>
    <t>ONEYSINE32797700</t>
  </si>
  <si>
    <t>SGAG25292</t>
  </si>
  <si>
    <t>TGHU 6360697</t>
  </si>
  <si>
    <t>EM90505I</t>
  </si>
  <si>
    <t>SEKU 5771220</t>
  </si>
  <si>
    <t>EM74583I</t>
  </si>
  <si>
    <t>GCXU 2413602</t>
  </si>
  <si>
    <t>HLCU11795290</t>
  </si>
  <si>
    <t>HLC1712285</t>
  </si>
  <si>
    <t>RFSU 3001604</t>
  </si>
  <si>
    <t>HLC1712371</t>
  </si>
  <si>
    <t>CAAU 2296971</t>
  </si>
  <si>
    <t>HLCU1712237</t>
  </si>
  <si>
    <t>GCXU 2401279</t>
  </si>
  <si>
    <t>HLC1712353</t>
  </si>
  <si>
    <t>NYKU 9913118</t>
  </si>
  <si>
    <t>SGAG31936</t>
  </si>
  <si>
    <t>SEGU 1048498</t>
  </si>
  <si>
    <t>ONEYSINE33665900</t>
  </si>
  <si>
    <t>SGAG24582</t>
  </si>
  <si>
    <t>CAIU 8675379</t>
  </si>
  <si>
    <t>EM74584I</t>
  </si>
  <si>
    <t>SEKU 1368650</t>
  </si>
  <si>
    <t>HLC1712377</t>
  </si>
  <si>
    <t>TCLU 3827177</t>
  </si>
  <si>
    <t>YMLUI450489355</t>
  </si>
  <si>
    <t>YMAR531622</t>
  </si>
  <si>
    <t>CMAU 4836225</t>
  </si>
  <si>
    <t>EM74585I</t>
  </si>
  <si>
    <t>TCNU 2667235</t>
  </si>
  <si>
    <t>EM90503I</t>
  </si>
  <si>
    <t>TGBU 4938212</t>
  </si>
  <si>
    <t>EM90501I</t>
  </si>
  <si>
    <t>CMAU 8642552</t>
  </si>
  <si>
    <t>EM90504I</t>
  </si>
  <si>
    <t>CXDU 2291436</t>
  </si>
  <si>
    <t>EM90502I</t>
  </si>
  <si>
    <t>TCNU 6619071</t>
  </si>
  <si>
    <t>EM73146I</t>
  </si>
  <si>
    <t>TGBU 8929008</t>
  </si>
  <si>
    <t>EM73145I</t>
  </si>
  <si>
    <t>TLLU 4033800</t>
  </si>
  <si>
    <t>EMAU070400134880</t>
  </si>
  <si>
    <t>EM90615I</t>
  </si>
  <si>
    <t>DRYU 9828745</t>
  </si>
  <si>
    <t>EMAU070400134898</t>
  </si>
  <si>
    <t>EM90614I</t>
  </si>
  <si>
    <t>MSKU 8980400</t>
  </si>
  <si>
    <t>MAEU720096180A</t>
  </si>
  <si>
    <t>EM74586I</t>
  </si>
  <si>
    <t>MRSU 6370400</t>
  </si>
  <si>
    <t>EM74587I</t>
  </si>
  <si>
    <t>KYWU 2160410</t>
  </si>
  <si>
    <t>YMLUI450488733</t>
  </si>
  <si>
    <t>KYOWA7705</t>
  </si>
  <si>
    <t>KYWU 2190499</t>
  </si>
  <si>
    <t>YMLUI450488151</t>
  </si>
  <si>
    <t>KYOWA7704</t>
  </si>
  <si>
    <t>MAGU 5401675</t>
  </si>
  <si>
    <t>EMAU070400131601</t>
  </si>
  <si>
    <t>EM90616I</t>
  </si>
  <si>
    <t>CAAU 5772095</t>
  </si>
  <si>
    <t>EM90613I</t>
  </si>
  <si>
    <t>TCLU 6325681</t>
  </si>
  <si>
    <t>EM90612I</t>
  </si>
  <si>
    <t>CAAU 5323793</t>
  </si>
  <si>
    <t>EM90611I</t>
  </si>
  <si>
    <t>TGBU 8888995</t>
  </si>
  <si>
    <t>MAEU720096175A</t>
  </si>
  <si>
    <t>EM73175I</t>
  </si>
  <si>
    <t>TGBU 2356871</t>
  </si>
  <si>
    <t>HLCU33148913</t>
  </si>
  <si>
    <t>HLC1715973</t>
  </si>
  <si>
    <t>YMLU 3633990</t>
  </si>
  <si>
    <t>YMLUI450489117</t>
  </si>
  <si>
    <t>YMAR531718</t>
  </si>
  <si>
    <t>TEMU 8139750</t>
  </si>
  <si>
    <t>YMAR532996</t>
  </si>
  <si>
    <t>UACU 5744825</t>
  </si>
  <si>
    <t>HLCU15791798</t>
  </si>
  <si>
    <t>EM13468J</t>
  </si>
  <si>
    <t>MRSU 4757679</t>
  </si>
  <si>
    <t>MAEU720114494</t>
  </si>
  <si>
    <t>EM73174I</t>
  </si>
  <si>
    <t>MRKU 2697201</t>
  </si>
  <si>
    <t>EM73172I</t>
  </si>
  <si>
    <t>TGHU 1697068</t>
  </si>
  <si>
    <t>HLCU11472554</t>
  </si>
  <si>
    <t>HLC1712465</t>
  </si>
  <si>
    <t>MSKU 1478495</t>
  </si>
  <si>
    <t>EM73173I</t>
  </si>
  <si>
    <t>TEMU 1690061</t>
  </si>
  <si>
    <t>YMLUI450489592</t>
  </si>
  <si>
    <t>YMAR532154</t>
  </si>
  <si>
    <t>YMMU 1055860</t>
  </si>
  <si>
    <t>YMLUI450489432</t>
  </si>
  <si>
    <t>YMAR532368</t>
  </si>
  <si>
    <t>TCNU 3930536</t>
  </si>
  <si>
    <t>CMAUSIJ0472852</t>
  </si>
  <si>
    <t>EM73161I</t>
  </si>
  <si>
    <t>CMAU 4624885</t>
  </si>
  <si>
    <t>EM73165I</t>
  </si>
  <si>
    <t>SUDU 8828900</t>
  </si>
  <si>
    <t>EM73171I</t>
  </si>
  <si>
    <t>HLBU 1645518</t>
  </si>
  <si>
    <t>HLCU91565355</t>
  </si>
  <si>
    <t>EM13470J</t>
  </si>
  <si>
    <t>TGHU 6102943</t>
  </si>
  <si>
    <t>EM73164I</t>
  </si>
  <si>
    <t>GAOU 6801517</t>
  </si>
  <si>
    <t>EM73163I</t>
  </si>
  <si>
    <t>ITDU 2512180</t>
  </si>
  <si>
    <t>YMLUI450489119</t>
  </si>
  <si>
    <t>FFAU 5296583</t>
  </si>
  <si>
    <t>EM73162I</t>
  </si>
  <si>
    <t>MRKU 4505020</t>
  </si>
  <si>
    <t>EM74588I</t>
  </si>
  <si>
    <t>MRSU 4390860</t>
  </si>
  <si>
    <t>MAEU720240376</t>
  </si>
  <si>
    <t>EM74589I</t>
  </si>
  <si>
    <t>MRKU 4439783</t>
  </si>
  <si>
    <t>MAEU720234058</t>
  </si>
  <si>
    <t>EM74590I</t>
  </si>
  <si>
    <t>HAMU 1617917</t>
  </si>
  <si>
    <t>45G2</t>
  </si>
  <si>
    <t>EM13466J</t>
  </si>
  <si>
    <t>FANU 3645210</t>
  </si>
  <si>
    <t>EM13464J</t>
  </si>
  <si>
    <t>BEAU 4190396</t>
  </si>
  <si>
    <t>EM13467J</t>
  </si>
  <si>
    <t>MRKU 6281850</t>
  </si>
  <si>
    <t>MAEU720240914</t>
  </si>
  <si>
    <t>EM74591I</t>
  </si>
  <si>
    <t>HLXU 8287033</t>
  </si>
  <si>
    <t>EM13462J</t>
  </si>
  <si>
    <t>FANU 3426357</t>
  </si>
  <si>
    <t>EM13465J</t>
  </si>
  <si>
    <t>UACU 5478875</t>
  </si>
  <si>
    <t>EM13463J</t>
  </si>
  <si>
    <t>MSKU 9371081</t>
  </si>
  <si>
    <t>MAEU720157968</t>
  </si>
  <si>
    <t>EM74592I</t>
  </si>
  <si>
    <t>MTSU 9662327</t>
  </si>
  <si>
    <t>EM13461J</t>
  </si>
  <si>
    <t>MSKU 1868282</t>
  </si>
  <si>
    <t>EM74593I</t>
  </si>
  <si>
    <t>BSVU 2201900</t>
  </si>
  <si>
    <t>XPFUXY175KAT02</t>
  </si>
  <si>
    <t>T17147</t>
  </si>
  <si>
    <t>TGCU 2015570</t>
  </si>
  <si>
    <t>T17149</t>
  </si>
  <si>
    <t>TCKU 6647417</t>
  </si>
  <si>
    <t>MAEU720102767A</t>
  </si>
  <si>
    <t>EM74594I</t>
  </si>
  <si>
    <t>BEAU 2919196</t>
  </si>
  <si>
    <t>KOTA CARUM</t>
  </si>
  <si>
    <t>KMDUSG00358812</t>
  </si>
  <si>
    <t>KMTC1399187</t>
  </si>
  <si>
    <t>MRSU 3216685</t>
  </si>
  <si>
    <t>EM74595I</t>
  </si>
  <si>
    <t>HASU 4357440</t>
  </si>
  <si>
    <t>EM74596I</t>
  </si>
  <si>
    <t>MSKU 1512542</t>
  </si>
  <si>
    <t>EM74597I</t>
  </si>
  <si>
    <t>MIEU 2007944</t>
  </si>
  <si>
    <t>EM74598I</t>
  </si>
  <si>
    <t>HASU 4352109</t>
  </si>
  <si>
    <t>EM74599I</t>
  </si>
  <si>
    <t>MSKU 6790119</t>
  </si>
  <si>
    <t>MAEU720207406</t>
  </si>
  <si>
    <t>EM74600I</t>
  </si>
  <si>
    <t>MRKU 0398644</t>
  </si>
  <si>
    <t>EM74601I</t>
  </si>
  <si>
    <t>MRKU 0959961</t>
  </si>
  <si>
    <t>EM74602I</t>
  </si>
  <si>
    <t>MRKU 4680358</t>
  </si>
  <si>
    <t>EM74603I</t>
  </si>
  <si>
    <t>EITU 9416081</t>
  </si>
  <si>
    <t>EM73166I</t>
  </si>
  <si>
    <t>EITU 1501335</t>
  </si>
  <si>
    <t>EM73167I</t>
  </si>
  <si>
    <t>FCIU 9917095</t>
  </si>
  <si>
    <t>018S</t>
  </si>
  <si>
    <t>CCSU7250558180</t>
  </si>
  <si>
    <t>EM74604I</t>
  </si>
  <si>
    <t>UETU 5159255</t>
  </si>
  <si>
    <t>CCSU7250729800</t>
  </si>
  <si>
    <t>EM74605I</t>
  </si>
  <si>
    <t>UETU 5227128</t>
  </si>
  <si>
    <t>EM74606I</t>
  </si>
  <si>
    <t>FCIU 9877372</t>
  </si>
  <si>
    <t>EM74607I</t>
  </si>
  <si>
    <t>YMLU 8786570</t>
  </si>
  <si>
    <t>YMAR534774</t>
  </si>
  <si>
    <t>SEGU 4125453</t>
  </si>
  <si>
    <t>EM74608I</t>
  </si>
  <si>
    <t>EMCU 9869306</t>
  </si>
  <si>
    <t>EM73168I</t>
  </si>
  <si>
    <t>TXGU 5583608</t>
  </si>
  <si>
    <t>EVER COMPOSE</t>
  </si>
  <si>
    <t>7-060N</t>
  </si>
  <si>
    <t>EMAU070400136394</t>
  </si>
  <si>
    <t>EM73182I</t>
  </si>
  <si>
    <t>EGHU 9325062</t>
  </si>
  <si>
    <t>EM73181I</t>
  </si>
  <si>
    <t>TGBU 4278382</t>
  </si>
  <si>
    <t>EM73184I</t>
  </si>
  <si>
    <t>EGSU 9362666</t>
  </si>
  <si>
    <t>EM73183I</t>
  </si>
  <si>
    <t>EGHU 9856773</t>
  </si>
  <si>
    <t>EM73186I</t>
  </si>
  <si>
    <t>EGSU 9456847</t>
  </si>
  <si>
    <t>EM73185I</t>
  </si>
  <si>
    <t>EOLU 8205386</t>
  </si>
  <si>
    <t>TCNU 6830778</t>
  </si>
  <si>
    <t>EM73187I</t>
  </si>
  <si>
    <t>DKOU 2504523</t>
  </si>
  <si>
    <t>KMTC NINGBO</t>
  </si>
  <si>
    <t>2406N</t>
  </si>
  <si>
    <t>KMDUSG00358512</t>
  </si>
  <si>
    <t>TXGU 5741200</t>
  </si>
  <si>
    <t>EM73188I</t>
  </si>
  <si>
    <t>MRSU 3728070</t>
  </si>
  <si>
    <t>MAEU720241202</t>
  </si>
  <si>
    <t>EM73189I</t>
  </si>
  <si>
    <t>HASU 4297700</t>
  </si>
  <si>
    <t>MAEU720225570</t>
  </si>
  <si>
    <t>EM73192I</t>
  </si>
  <si>
    <t>DKOU 2522091</t>
  </si>
  <si>
    <t>KMDUSG00358511</t>
  </si>
  <si>
    <t>CAAU 6105369</t>
  </si>
  <si>
    <t>EM73191I</t>
  </si>
  <si>
    <t>FANU 1219005</t>
  </si>
  <si>
    <t>SEASPAN TOKY</t>
  </si>
  <si>
    <t>010E</t>
  </si>
  <si>
    <t>HLCU10520104</t>
  </si>
  <si>
    <t>EM73194I</t>
  </si>
  <si>
    <t>FANU 1487311</t>
  </si>
  <si>
    <t>EM73193I</t>
  </si>
  <si>
    <t>BSIU 9270792</t>
  </si>
  <si>
    <t>EM73196I</t>
  </si>
  <si>
    <t>BEAU 4991440</t>
  </si>
  <si>
    <t>EM73195I</t>
  </si>
  <si>
    <t>TRHU 8466144</t>
  </si>
  <si>
    <t>181E</t>
  </si>
  <si>
    <t>ONEYSINE44640400</t>
  </si>
  <si>
    <t>EM48837I</t>
  </si>
  <si>
    <t>MRKU 4715942</t>
  </si>
  <si>
    <t>MAEU720240839</t>
  </si>
  <si>
    <t>EM05198J</t>
  </si>
  <si>
    <t>FFAU 4638911</t>
  </si>
  <si>
    <t>MAEU720207956</t>
  </si>
  <si>
    <t>EM91570I</t>
  </si>
  <si>
    <t>MRKU 5238422</t>
  </si>
  <si>
    <t>EM91569I</t>
  </si>
  <si>
    <t>TGBU 5803994</t>
  </si>
  <si>
    <t>EM73198I</t>
  </si>
  <si>
    <t>BMOU 5532076</t>
  </si>
  <si>
    <t>EM73197I</t>
  </si>
  <si>
    <t>FFAU 3288146</t>
  </si>
  <si>
    <t>CCSU7250637550</t>
  </si>
  <si>
    <t>EM91567I</t>
  </si>
  <si>
    <t>FANU 3551338</t>
  </si>
  <si>
    <t>EM73200I</t>
  </si>
  <si>
    <t>CSNU 6720836</t>
  </si>
  <si>
    <t>EM48836I</t>
  </si>
  <si>
    <t>MRKU 2250527</t>
  </si>
  <si>
    <t>EM05193J</t>
  </si>
  <si>
    <t>UETU 5294492</t>
  </si>
  <si>
    <t>CCSU7250880610</t>
  </si>
  <si>
    <t>EM91566I</t>
  </si>
  <si>
    <t>CAIU 8406446</t>
  </si>
  <si>
    <t>HLCU20869754</t>
  </si>
  <si>
    <t>EM74563I</t>
  </si>
  <si>
    <t>HLBU 3414190</t>
  </si>
  <si>
    <t>EM73199I</t>
  </si>
  <si>
    <t>FFAU 2665311</t>
  </si>
  <si>
    <t>CCSU7250456760</t>
  </si>
  <si>
    <t>EM91568I</t>
  </si>
  <si>
    <t>TCLU 4981401</t>
  </si>
  <si>
    <t>EM48838I</t>
  </si>
  <si>
    <t>FSCU 8599893</t>
  </si>
  <si>
    <t>EM91565I</t>
  </si>
  <si>
    <t>OOLU 4948969</t>
  </si>
  <si>
    <t>EM91563I</t>
  </si>
  <si>
    <t>FSCU 7219812</t>
  </si>
  <si>
    <t>HLCU91891078</t>
  </si>
  <si>
    <t>EM74561I</t>
  </si>
  <si>
    <t>TGBU 8794807</t>
  </si>
  <si>
    <t>CCSU7250574820</t>
  </si>
  <si>
    <t>EM74564I</t>
  </si>
  <si>
    <t>FSCU 8518952</t>
  </si>
  <si>
    <t>EM91564I</t>
  </si>
  <si>
    <t>SEGU 5803513</t>
  </si>
  <si>
    <t>EM74562I</t>
  </si>
  <si>
    <t>DFSU 7168685</t>
  </si>
  <si>
    <t>EM91561I</t>
  </si>
  <si>
    <t>CSNU 7641412</t>
  </si>
  <si>
    <t>EM91562I</t>
  </si>
  <si>
    <t>TCNU 7198779</t>
  </si>
  <si>
    <t>CCSU7250878660</t>
  </si>
  <si>
    <t>EM90749I</t>
  </si>
  <si>
    <t>SEKU 4583825</t>
  </si>
  <si>
    <t>EM90748I</t>
  </si>
  <si>
    <t>FCIU 9915425</t>
  </si>
  <si>
    <t>EM90750I</t>
  </si>
  <si>
    <t>OOCU 6811243</t>
  </si>
  <si>
    <t>EM90747I</t>
  </si>
  <si>
    <t>FCIU 9559833</t>
  </si>
  <si>
    <t>EM90746I</t>
  </si>
  <si>
    <t>TLLU 4504182</t>
  </si>
  <si>
    <t>EM74565I</t>
  </si>
  <si>
    <t>OOCU 7409265</t>
  </si>
  <si>
    <t>EM90745I</t>
  </si>
  <si>
    <t>BMOU 4538110</t>
  </si>
  <si>
    <t>EM48839I</t>
  </si>
  <si>
    <t>OOCU 6896370</t>
  </si>
  <si>
    <t>EM74566I</t>
  </si>
  <si>
    <t>CSNU 7822832</t>
  </si>
  <si>
    <t>EM74567I</t>
  </si>
  <si>
    <t>CCLU 7448956</t>
  </si>
  <si>
    <t>CCSU7250878260</t>
  </si>
  <si>
    <t>EM74531I</t>
  </si>
  <si>
    <t>HASU 4559837</t>
  </si>
  <si>
    <t>COS SAOPAULO</t>
  </si>
  <si>
    <t>105W</t>
  </si>
  <si>
    <t>MAEU720233774</t>
  </si>
  <si>
    <t>EM71865H</t>
  </si>
  <si>
    <t>SEGU 4770462</t>
  </si>
  <si>
    <t>EM48834I</t>
  </si>
  <si>
    <t>OOCU 7373603</t>
  </si>
  <si>
    <t>EM74533I</t>
  </si>
  <si>
    <t>OOCU 7480140</t>
  </si>
  <si>
    <t>EM05192J</t>
  </si>
  <si>
    <t>DFSU 7047493</t>
  </si>
  <si>
    <t>EM74532I</t>
  </si>
  <si>
    <t>CSNU 8042363</t>
  </si>
  <si>
    <t>EM74535I</t>
  </si>
  <si>
    <t>FCIU 9775616</t>
  </si>
  <si>
    <t>EM74534I</t>
  </si>
  <si>
    <t>OOCU 7618141</t>
  </si>
  <si>
    <t>CCSU7250878910</t>
  </si>
  <si>
    <t>EM74537I</t>
  </si>
  <si>
    <t>ONEU 0547606</t>
  </si>
  <si>
    <t>EM48840I</t>
  </si>
  <si>
    <t>OOLU 9286736</t>
  </si>
  <si>
    <t>EM74536I</t>
  </si>
  <si>
    <t>CMAU 0992765</t>
  </si>
  <si>
    <t>CMAUSIJ0474989</t>
  </si>
  <si>
    <t>L9256803</t>
  </si>
  <si>
    <t>CSNU 7832466</t>
  </si>
  <si>
    <t>EM74539I</t>
  </si>
  <si>
    <t>TGBU 9678015</t>
  </si>
  <si>
    <t>EM74538I</t>
  </si>
  <si>
    <t>TCLU 7891641</t>
  </si>
  <si>
    <t>EM48835I</t>
  </si>
  <si>
    <t>BMOU 5145251</t>
  </si>
  <si>
    <t>EM74540I</t>
  </si>
  <si>
    <t>OOCU 8571265</t>
  </si>
  <si>
    <t>EM74541I</t>
  </si>
  <si>
    <t>TLLU 2506041</t>
  </si>
  <si>
    <t>HLCU 34138443</t>
  </si>
  <si>
    <t>HLC1713731</t>
  </si>
  <si>
    <t>CSLU 6338657</t>
  </si>
  <si>
    <t>EM74542I</t>
  </si>
  <si>
    <t>OOLU 9956756</t>
  </si>
  <si>
    <t>CCSU7250879530</t>
  </si>
  <si>
    <t>EM74545I</t>
  </si>
  <si>
    <t>BEAU 6191452</t>
  </si>
  <si>
    <t>EM74547I</t>
  </si>
  <si>
    <t>FFAU 2693648</t>
  </si>
  <si>
    <t>EM74543I</t>
  </si>
  <si>
    <t>OOLU 9910441</t>
  </si>
  <si>
    <t>EM74544I</t>
  </si>
  <si>
    <t>CSNU 6877867</t>
  </si>
  <si>
    <t>CCSU7250878510</t>
  </si>
  <si>
    <t>EM74549I</t>
  </si>
  <si>
    <t>CSNU 6357314</t>
  </si>
  <si>
    <t>EM74546I</t>
  </si>
  <si>
    <t>TRHU 7451710</t>
  </si>
  <si>
    <t>EM74548I</t>
  </si>
  <si>
    <t>CBHU 9049174</t>
  </si>
  <si>
    <t>EM74551I</t>
  </si>
  <si>
    <t>OOCU 8019195</t>
  </si>
  <si>
    <t>EM74550I</t>
  </si>
  <si>
    <t>TCNU 5946341</t>
  </si>
  <si>
    <t>CCSU7250862740</t>
  </si>
  <si>
    <t>EM70535I</t>
  </si>
  <si>
    <t>FSCU 9305904</t>
  </si>
  <si>
    <t>EM70536I</t>
  </si>
  <si>
    <t>DFSU 6149546</t>
  </si>
  <si>
    <t>ONE ALTAIR</t>
  </si>
  <si>
    <t>064W</t>
  </si>
  <si>
    <t>LB</t>
  </si>
  <si>
    <t>SUDUSGGTISAE0632</t>
  </si>
  <si>
    <t>LITCO17811</t>
  </si>
  <si>
    <t>BMOU 2907820</t>
  </si>
  <si>
    <t>CCSU7250849640</t>
  </si>
  <si>
    <t>EM95451I</t>
  </si>
  <si>
    <t>TGBU 2151470</t>
  </si>
  <si>
    <t>CCSU7250146710</t>
  </si>
  <si>
    <t>EM95452I</t>
  </si>
  <si>
    <t>WBPU 2000940</t>
  </si>
  <si>
    <t>CCSU7250972210</t>
  </si>
  <si>
    <t>CSNU 1686322</t>
  </si>
  <si>
    <t>CCSU7251205350</t>
  </si>
  <si>
    <t>CAIU 2624625</t>
  </si>
  <si>
    <t>SUDUSGHPHSAE0321</t>
  </si>
  <si>
    <t>RFCU 2030817</t>
  </si>
  <si>
    <t>SUDUSGHPHCAE0338</t>
  </si>
  <si>
    <t>CCLU 5166341</t>
  </si>
  <si>
    <t>CCSU7250666320</t>
  </si>
  <si>
    <t>NLLU 2710738</t>
  </si>
  <si>
    <t>EO</t>
  </si>
  <si>
    <t>SUDUSGGTISAE0627</t>
  </si>
  <si>
    <t>EX153739</t>
  </si>
  <si>
    <t>SEGU 3634841</t>
  </si>
  <si>
    <t>EX153718</t>
  </si>
  <si>
    <t>ECNU 2004407</t>
  </si>
  <si>
    <t>EX153784</t>
  </si>
  <si>
    <t>VSBU 2064599</t>
  </si>
  <si>
    <t>EX153783</t>
  </si>
  <si>
    <t>CBHU 6464119</t>
  </si>
  <si>
    <t>OOCU 4840140</t>
  </si>
  <si>
    <t>BEAU 2082598</t>
  </si>
  <si>
    <t>CCSU7250753570</t>
  </si>
  <si>
    <t>TEMU 3122775</t>
  </si>
  <si>
    <t>CCSU7250753550</t>
  </si>
  <si>
    <t>GCXU 2459455</t>
  </si>
  <si>
    <t>CCSU7250933870</t>
  </si>
  <si>
    <t>OOCU 0694582</t>
  </si>
  <si>
    <t>CCSU7250933860</t>
  </si>
  <si>
    <t>SIKU 3081579</t>
  </si>
  <si>
    <t>SUDUSGJKTCAE6135</t>
  </si>
  <si>
    <t>SIKU 3104294</t>
  </si>
  <si>
    <t>MOAU 6788367</t>
  </si>
  <si>
    <t>ONEYSINE31753500</t>
  </si>
  <si>
    <t>SGAG25756</t>
  </si>
  <si>
    <t>TCLU 2682654</t>
  </si>
  <si>
    <t>ONEYSINE23812900</t>
  </si>
  <si>
    <t>SGAG25755</t>
  </si>
  <si>
    <t>CSLU 5163600</t>
  </si>
  <si>
    <t>CCSU7251366200</t>
  </si>
  <si>
    <t>SIKU 3023417</t>
  </si>
  <si>
    <t>SUDUSGJKTCAE6264</t>
  </si>
  <si>
    <t>SIKU 3065346</t>
  </si>
  <si>
    <t>CSNU 4089887</t>
  </si>
  <si>
    <t>ECNU 2226702</t>
  </si>
  <si>
    <t>EX153737</t>
  </si>
  <si>
    <t>ECNU 2229825</t>
  </si>
  <si>
    <t>EX153736</t>
  </si>
  <si>
    <t>OOCU 4963735</t>
  </si>
  <si>
    <t>CCSU7251319860</t>
  </si>
  <si>
    <t>RLTU 2118763</t>
  </si>
  <si>
    <t>UTCU 4714146</t>
  </si>
  <si>
    <t>UTCU 4148223</t>
  </si>
  <si>
    <t>22T3</t>
  </si>
  <si>
    <t>UTCU 4710285</t>
  </si>
  <si>
    <t>SWTU 2241317</t>
  </si>
  <si>
    <t>UTCU 4663619</t>
  </si>
  <si>
    <t>RLTU 2118892</t>
  </si>
  <si>
    <t>UTCU 4926253</t>
  </si>
  <si>
    <t>SLZU 2881690</t>
  </si>
  <si>
    <t>TABU 2250207</t>
  </si>
  <si>
    <t>WHSU 2225002</t>
  </si>
  <si>
    <t>EXFU 0735905</t>
  </si>
  <si>
    <t>UTCU 4852361</t>
  </si>
  <si>
    <t>SNIU 1248892</t>
  </si>
  <si>
    <t>TCLU 9057896</t>
  </si>
  <si>
    <t>GESU 8089853</t>
  </si>
  <si>
    <t>TCLU 9059517</t>
  </si>
  <si>
    <t>FCIU 4360849</t>
  </si>
  <si>
    <t>EU24679303</t>
  </si>
  <si>
    <t>EGSU 3347406</t>
  </si>
  <si>
    <t>EMCSER1323</t>
  </si>
  <si>
    <t>CMAU 3662200</t>
  </si>
  <si>
    <t>TLLU 7673735</t>
  </si>
  <si>
    <t>TCNU 5522976</t>
  </si>
  <si>
    <t>TGHU 5107616</t>
  </si>
  <si>
    <t>TCLU 8814790</t>
  </si>
  <si>
    <t>CMAU 7232960</t>
  </si>
  <si>
    <t>CMAU 9161192</t>
  </si>
  <si>
    <t>TCLU 4362290</t>
  </si>
  <si>
    <t>CMAU 4033326</t>
  </si>
  <si>
    <t>TCLU 8663348</t>
  </si>
  <si>
    <t>BEAU 5553182</t>
  </si>
  <si>
    <t>BMOU 5665628</t>
  </si>
  <si>
    <t>GESU 6473279</t>
  </si>
  <si>
    <t>TRLU 7545904</t>
  </si>
  <si>
    <t>DRYU 4197328</t>
  </si>
  <si>
    <t>SEKU 5928541</t>
  </si>
  <si>
    <t>CMAU 7463383</t>
  </si>
  <si>
    <t>CMAU 5632530</t>
  </si>
  <si>
    <t>HAMU 1986113</t>
  </si>
  <si>
    <t>CMAU 4689926</t>
  </si>
  <si>
    <t>TCKU 4715174</t>
  </si>
  <si>
    <t>APHU 6748948</t>
  </si>
  <si>
    <t>CMAU 4487709</t>
  </si>
  <si>
    <t>UETU 5563499</t>
  </si>
  <si>
    <t>BMOU 5349701</t>
  </si>
  <si>
    <t>APZU 4449771</t>
  </si>
  <si>
    <t>CMAU 7828645</t>
  </si>
  <si>
    <t>HAMU 1982062</t>
  </si>
  <si>
    <t>CMAU 4000699</t>
  </si>
  <si>
    <t>TCKU 4545015</t>
  </si>
  <si>
    <t>HAMU 1981560</t>
  </si>
  <si>
    <t>CMAU 6982569</t>
  </si>
  <si>
    <t>TCLU 9641805</t>
  </si>
  <si>
    <t>BGBU 5031907</t>
  </si>
  <si>
    <t>XR</t>
  </si>
  <si>
    <t>BLA26806</t>
  </si>
  <si>
    <t>BGBU 5046300</t>
  </si>
  <si>
    <t>BLA26803</t>
  </si>
  <si>
    <t>CMAU 3925673</t>
  </si>
  <si>
    <t>HAMU 1986089</t>
  </si>
  <si>
    <t>WFHU 1464704</t>
  </si>
  <si>
    <t>24H0151896</t>
  </si>
  <si>
    <t>CSNU 7846270</t>
  </si>
  <si>
    <t>CT514749</t>
  </si>
  <si>
    <t>TRHU 3203309</t>
  </si>
  <si>
    <t>UL7260817</t>
  </si>
  <si>
    <t>EXFU 6655535</t>
  </si>
  <si>
    <t>TABU 2403327</t>
  </si>
  <si>
    <t>SEGU 3619786</t>
  </si>
  <si>
    <t>SNIU 1241054</t>
  </si>
  <si>
    <t>DFSU 1784889</t>
  </si>
  <si>
    <t>OOLU 0670740</t>
  </si>
  <si>
    <t>CMAU 9025977</t>
  </si>
  <si>
    <t>CMAU 8169347</t>
  </si>
  <si>
    <t>BGBU 4707474</t>
  </si>
  <si>
    <t>BLA26795</t>
  </si>
  <si>
    <t>FSCU 4669673</t>
  </si>
  <si>
    <t>TCLU 4335248</t>
  </si>
  <si>
    <t>CMAU 8363244</t>
  </si>
  <si>
    <t>ONEU 5347982</t>
  </si>
  <si>
    <t>OOLU 6868796</t>
  </si>
  <si>
    <t>TCLU 4688435</t>
  </si>
  <si>
    <t>ONEU 0508446</t>
  </si>
  <si>
    <t>TCLU 6281599</t>
  </si>
  <si>
    <t>OOLU 1462382</t>
  </si>
  <si>
    <t>BEAU 2843850</t>
  </si>
  <si>
    <t>SEGU 2275562</t>
  </si>
  <si>
    <t>REGU 3273368</t>
  </si>
  <si>
    <t>TEMU 5469660</t>
  </si>
  <si>
    <t>BGBU 5017853</t>
  </si>
  <si>
    <t>ZM</t>
  </si>
  <si>
    <t>FBIU 0410153</t>
  </si>
  <si>
    <t>WHSU 0271729</t>
  </si>
  <si>
    <t>HLBU 2505742</t>
  </si>
  <si>
    <t>WHSU 0239100</t>
  </si>
  <si>
    <t>WHSU 2567704</t>
  </si>
  <si>
    <t>FFAU 1081709</t>
  </si>
  <si>
    <t>FCIU 6231481</t>
  </si>
  <si>
    <t>WHSU 2043604</t>
  </si>
  <si>
    <t>HLBU 2326460</t>
  </si>
  <si>
    <t>MRKU 8864498</t>
  </si>
  <si>
    <t>MAGU 2143664</t>
  </si>
  <si>
    <t>OOLJDX3903</t>
  </si>
  <si>
    <t>UACU 3742000</t>
  </si>
  <si>
    <t>HLXU 5367270</t>
  </si>
  <si>
    <t>FANU 1728240</t>
  </si>
  <si>
    <t>TCLU 6967845</t>
  </si>
  <si>
    <t>WHLU 0534368</t>
  </si>
  <si>
    <t>WHSU 2189610</t>
  </si>
  <si>
    <t>WHSU 0094407</t>
  </si>
  <si>
    <t>WHSU 0149710</t>
  </si>
  <si>
    <t>REGU 3298089</t>
  </si>
  <si>
    <t>WHLU 0403687</t>
  </si>
  <si>
    <t>OOLU 2966074</t>
  </si>
  <si>
    <t>OOLJRH2880</t>
  </si>
  <si>
    <t>FFAU 2904843</t>
  </si>
  <si>
    <t>NYKU 4867067</t>
  </si>
  <si>
    <t>TCNU 6021109</t>
  </si>
  <si>
    <t>TCLU 6462431</t>
  </si>
  <si>
    <t>ONEU 0278493</t>
  </si>
  <si>
    <t>KKFU 7843535</t>
  </si>
  <si>
    <t>FFAU 1448646</t>
  </si>
  <si>
    <t>FDCU 0496293</t>
  </si>
  <si>
    <t>ONEU 5041694</t>
  </si>
  <si>
    <t>TCLU 6434050</t>
  </si>
  <si>
    <t>TLLU 5514138</t>
  </si>
  <si>
    <t>NYKU 5156248</t>
  </si>
  <si>
    <t>TCNU 7686074</t>
  </si>
  <si>
    <t>ONEU 0229101</t>
  </si>
  <si>
    <t>FDCU 0435507</t>
  </si>
  <si>
    <t>BSIU 9861856</t>
  </si>
  <si>
    <t>TGBU 5318793</t>
  </si>
  <si>
    <t>TRHU 6154717</t>
  </si>
  <si>
    <t>ONEU 5292935</t>
  </si>
  <si>
    <t>TLLU 5712513</t>
  </si>
  <si>
    <t>GESU 6861757</t>
  </si>
  <si>
    <t>TGBU 4287358</t>
  </si>
  <si>
    <t>CMAU 4612586</t>
  </si>
  <si>
    <t>TRHU 6495930</t>
  </si>
  <si>
    <t>TCNU 9886908</t>
  </si>
  <si>
    <t>FFAU 4410500</t>
  </si>
  <si>
    <t>MRKU 6870758</t>
  </si>
  <si>
    <t>MLT115726</t>
  </si>
  <si>
    <t>MRSU 0224434</t>
  </si>
  <si>
    <t>MLT114881</t>
  </si>
  <si>
    <t>MRKU 9915389</t>
  </si>
  <si>
    <t>MLT114894</t>
  </si>
  <si>
    <t>EGSU 3136790</t>
  </si>
  <si>
    <t>EMCUUF9183</t>
  </si>
  <si>
    <t>TEMU 0545979</t>
  </si>
  <si>
    <t>MRKU 5226503</t>
  </si>
  <si>
    <t>TRHU 6156725</t>
  </si>
  <si>
    <t>TRHU 6151132</t>
  </si>
  <si>
    <t>TCLU 4074020</t>
  </si>
  <si>
    <t>CMAU 4617248</t>
  </si>
  <si>
    <t>ONEU 1357489</t>
  </si>
  <si>
    <t>TGHU 6154530</t>
  </si>
  <si>
    <t>CRXU 9896215</t>
  </si>
  <si>
    <t>CMAU 6807967</t>
  </si>
  <si>
    <t>CMAU 8988967</t>
  </si>
  <si>
    <t>TCNU 5745389</t>
  </si>
  <si>
    <t>TCLU 8153787</t>
  </si>
  <si>
    <t>CMAU 4730300</t>
  </si>
  <si>
    <t>BSIU 9860335</t>
  </si>
  <si>
    <t>TCLU 4388762</t>
  </si>
  <si>
    <t>TCLU 4372473</t>
  </si>
  <si>
    <t>TCKU 4720268</t>
  </si>
  <si>
    <t>CMAU 8945190</t>
  </si>
  <si>
    <t>TRHU 4137069</t>
  </si>
  <si>
    <t>TRHU 5410455</t>
  </si>
  <si>
    <t>TCLU 4183084</t>
  </si>
  <si>
    <t>CMAU 6714674</t>
  </si>
  <si>
    <t>CMAU 4759659</t>
  </si>
  <si>
    <t>TCNU 4014055</t>
  </si>
  <si>
    <t>EXFU 8908566</t>
  </si>
  <si>
    <t>AT0001431</t>
  </si>
  <si>
    <t>TCLU 4293100</t>
  </si>
  <si>
    <t>EXFU 8969469</t>
  </si>
  <si>
    <t>AT0001482</t>
  </si>
  <si>
    <t>DJDU 7067858</t>
  </si>
  <si>
    <t>AT0001492</t>
  </si>
  <si>
    <t>CAIU 6267465</t>
  </si>
  <si>
    <t>KG532106</t>
  </si>
  <si>
    <t>MRKU 7464075</t>
  </si>
  <si>
    <t>KG532155</t>
  </si>
  <si>
    <t>NYKU 9751927</t>
  </si>
  <si>
    <t>UL7260801</t>
  </si>
  <si>
    <t>TEMU 5647844</t>
  </si>
  <si>
    <t>MRKU 0572340</t>
  </si>
  <si>
    <t>TLLU 2205217</t>
  </si>
  <si>
    <t>TEMU 4154210</t>
  </si>
  <si>
    <t>TGHU 3071962</t>
  </si>
  <si>
    <t>INBU 3836987</t>
  </si>
  <si>
    <t>TRHU 2133228</t>
  </si>
  <si>
    <t>CAIU 3591819</t>
  </si>
  <si>
    <t>FCIU 4637954</t>
  </si>
  <si>
    <t>MEDU 3873198</t>
  </si>
  <si>
    <t>MSDU 1799735</t>
  </si>
  <si>
    <t>MSDU 1191051</t>
  </si>
  <si>
    <t>SEGU 2954460</t>
  </si>
  <si>
    <t>MEDU 6201406</t>
  </si>
  <si>
    <t>TCKU 2390953</t>
  </si>
  <si>
    <t>GLDU 3786321</t>
  </si>
  <si>
    <t>GLDU 9495494</t>
  </si>
  <si>
    <t>FCIU 4971869</t>
  </si>
  <si>
    <t>TCLU 3004630</t>
  </si>
  <si>
    <t>CMAU 6115716</t>
  </si>
  <si>
    <t>TGBU 5425019</t>
  </si>
  <si>
    <t>CMAU 7171972</t>
  </si>
  <si>
    <t>GAOU 6071996</t>
  </si>
  <si>
    <t>TGBU 4288077</t>
  </si>
  <si>
    <t>TCNU 3474400</t>
  </si>
  <si>
    <t>CMAU 9399724</t>
  </si>
  <si>
    <t>ONEU 0504630</t>
  </si>
  <si>
    <t>TCLU 1663583</t>
  </si>
  <si>
    <t>FFAU 4459691</t>
  </si>
  <si>
    <t>TRHU 8007470</t>
  </si>
  <si>
    <t>FDCU 0248580</t>
  </si>
  <si>
    <t>HPCU 4273159</t>
  </si>
  <si>
    <t>TRHU 8368235</t>
  </si>
  <si>
    <t>TRHU 5161368</t>
  </si>
  <si>
    <t>DRYU 9481131</t>
  </si>
  <si>
    <t>SEKU 4375930</t>
  </si>
  <si>
    <t>TGBU 5317550</t>
  </si>
  <si>
    <t>TLLU 6148080</t>
  </si>
  <si>
    <t>TEMU 8824769</t>
  </si>
  <si>
    <t>TGBU 9835412</t>
  </si>
  <si>
    <t>FCGU 2287736</t>
  </si>
  <si>
    <t>TRHU 3332862</t>
  </si>
  <si>
    <t>TCLU 6313510</t>
  </si>
  <si>
    <t>GBAA71948</t>
  </si>
  <si>
    <t>MEDU 3118387</t>
  </si>
  <si>
    <t>TCLU 7642398</t>
  </si>
  <si>
    <t>HLBU 1516172</t>
  </si>
  <si>
    <t>TCLU 8530833</t>
  </si>
  <si>
    <t>TCKU 4530756</t>
  </si>
  <si>
    <t>UACU 8407221</t>
  </si>
  <si>
    <t>CMAU 6343594</t>
  </si>
  <si>
    <t>R1262046S</t>
  </si>
  <si>
    <t>CMAU 7985475</t>
  </si>
  <si>
    <t>R1262025S</t>
  </si>
  <si>
    <t>GLDU 3283224</t>
  </si>
  <si>
    <t>INBU 3936965</t>
  </si>
  <si>
    <t>HAMU 1060668</t>
  </si>
  <si>
    <t>SEKU 1029912</t>
  </si>
  <si>
    <t>EMCUTQ0443</t>
  </si>
  <si>
    <t>BGBU 5045393</t>
  </si>
  <si>
    <t>BGBU 5161583</t>
  </si>
  <si>
    <t>22K0</t>
  </si>
  <si>
    <t>TCNU 6627966</t>
  </si>
  <si>
    <t>R1262033S</t>
  </si>
  <si>
    <t>MEDU 6931003</t>
  </si>
  <si>
    <t>TCKU 2263943</t>
  </si>
  <si>
    <t>FCIU 4672322</t>
  </si>
  <si>
    <t>BMOU 2016287</t>
  </si>
  <si>
    <t>CAIU 6924699</t>
  </si>
  <si>
    <t>UTCU 4672354</t>
  </si>
  <si>
    <t>TGBU 5844709</t>
  </si>
  <si>
    <t>R3416165</t>
  </si>
  <si>
    <t>CXDU 1662738</t>
  </si>
  <si>
    <t>R1262023S</t>
  </si>
  <si>
    <t>TGHU 9500391</t>
  </si>
  <si>
    <t>R3416207</t>
  </si>
  <si>
    <t>TRHU 3114304</t>
  </si>
  <si>
    <t>WHSU 2550614</t>
  </si>
  <si>
    <t>TLLU 5558917</t>
  </si>
  <si>
    <t>34381,DEPL34381</t>
  </si>
  <si>
    <t>TCNU 4867799</t>
  </si>
  <si>
    <t>34384,DEPL34384</t>
  </si>
  <si>
    <t>CCLU 7417282</t>
  </si>
  <si>
    <t>HLXU 5335478</t>
  </si>
  <si>
    <t>CMAU 7679768</t>
  </si>
  <si>
    <t>TGBU 5183635</t>
  </si>
  <si>
    <t>DEPL34388</t>
  </si>
  <si>
    <t>APHU 6916450</t>
  </si>
  <si>
    <t>TXGU 6820237</t>
  </si>
  <si>
    <t>UACU 8512886</t>
  </si>
  <si>
    <t>FFAU 1829940</t>
  </si>
  <si>
    <t>34410,DEPL34410</t>
  </si>
  <si>
    <t>TEMU 6864865</t>
  </si>
  <si>
    <t>TCLU 4143008</t>
  </si>
  <si>
    <t>NYKU 4829806</t>
  </si>
  <si>
    <t>34406,DEPL34406</t>
  </si>
  <si>
    <t>TCLU 8027120</t>
  </si>
  <si>
    <t>34405,DEPL34405</t>
  </si>
  <si>
    <t>TEMU 7646554</t>
  </si>
  <si>
    <t>34387,DEPL34387</t>
  </si>
  <si>
    <t>NYKU 4996510</t>
  </si>
  <si>
    <t>34409,DEPL34409</t>
  </si>
  <si>
    <t>TEMU 6144119</t>
  </si>
  <si>
    <t>TCLU 9566363</t>
  </si>
  <si>
    <t>DEPL34382</t>
  </si>
  <si>
    <t>APZU 4761413</t>
  </si>
  <si>
    <t>CMAU 7122941</t>
  </si>
  <si>
    <t>UACU 8329730</t>
  </si>
  <si>
    <t>TCNU 1172416</t>
  </si>
  <si>
    <t>CSNU 8425450</t>
  </si>
  <si>
    <t>CMAU 6483298</t>
  </si>
  <si>
    <t>CMAU 4935613</t>
  </si>
  <si>
    <t>BEAU 5361148</t>
  </si>
  <si>
    <t>34403,DEPL34403</t>
  </si>
  <si>
    <t>UACU 8512206</t>
  </si>
  <si>
    <t>TGBU 2556503</t>
  </si>
  <si>
    <t>UACU 8532922</t>
  </si>
  <si>
    <t>DJDU 7064606</t>
  </si>
  <si>
    <t>CMA OSIRIS</t>
  </si>
  <si>
    <t>8ES1MA</t>
  </si>
  <si>
    <t>AT0000385</t>
  </si>
  <si>
    <t>EURU 1367686</t>
  </si>
  <si>
    <t>AT0000042</t>
  </si>
  <si>
    <t>Non-peak</t>
  </si>
  <si>
    <t>Carrier diversion</t>
  </si>
  <si>
    <t>Nonpeak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</si>
</sst>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hh: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4.05"/>
      <color indexed="8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ato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AF9FE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top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9" applyNumberFormat="0" applyAlignment="0" applyProtection="0"/>
    <xf numFmtId="0" fontId="15" fillId="7" borderId="10" applyNumberFormat="0" applyAlignment="0" applyProtection="0"/>
    <xf numFmtId="0" fontId="16" fillId="7" borderId="9" applyNumberFormat="0" applyAlignment="0" applyProtection="0"/>
    <xf numFmtId="0" fontId="17" fillId="0" borderId="11" applyNumberFormat="0" applyFill="0" applyAlignment="0" applyProtection="0"/>
    <xf numFmtId="0" fontId="18" fillId="8" borderId="12" applyNumberFormat="0" applyAlignment="0" applyProtection="0"/>
    <xf numFmtId="0" fontId="19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1" fillId="13" borderId="0" applyNumberFormat="0" applyBorder="0" applyAlignment="0" applyProtection="0"/>
    <xf numFmtId="0" fontId="24" fillId="5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2" fillId="2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0" fontId="0" fillId="0" borderId="2" xfId="1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164" fontId="0" fillId="0" borderId="2" xfId="0" applyNumberFormat="1" applyBorder="1"/>
    <xf numFmtId="22" fontId="0" fillId="0" borderId="0" xfId="0" applyNumberFormat="1"/>
    <xf numFmtId="0" fontId="0" fillId="0" borderId="4" xfId="0" applyBorder="1" applyAlignment="1">
      <alignment horizontal="center" wrapText="1"/>
    </xf>
    <xf numFmtId="0" fontId="0" fillId="2" borderId="0" xfId="0" applyFill="1"/>
    <xf numFmtId="10" fontId="0" fillId="2" borderId="2" xfId="1" applyNumberFormat="1" applyFont="1" applyFill="1" applyBorder="1" applyAlignment="1">
      <alignment horizontal="center" wrapText="1"/>
    </xf>
    <xf numFmtId="0" fontId="23" fillId="0" borderId="0" xfId="0" applyFont="1"/>
    <xf numFmtId="22" fontId="23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19" fillId="0" borderId="2" xfId="0" applyFont="1" applyBorder="1"/>
    <xf numFmtId="164" fontId="19" fillId="0" borderId="2" xfId="0" applyNumberFormat="1" applyFont="1" applyBorder="1"/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10" fontId="19" fillId="0" borderId="2" xfId="1" applyNumberFormat="1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6" fillId="0" borderId="2" xfId="0" applyFont="1" applyBorder="1"/>
    <xf numFmtId="8" fontId="19" fillId="0" borderId="2" xfId="0" applyNumberFormat="1" applyFont="1" applyBorder="1"/>
    <xf numFmtId="10" fontId="19" fillId="0" borderId="2" xfId="0" applyNumberFormat="1" applyFont="1" applyBorder="1" applyAlignment="1">
      <alignment horizontal="center" wrapText="1"/>
    </xf>
    <xf numFmtId="10" fontId="19" fillId="34" borderId="2" xfId="0" applyNumberFormat="1" applyFont="1" applyFill="1" applyBorder="1" applyAlignment="1">
      <alignment horizontal="center" wrapText="1"/>
    </xf>
    <xf numFmtId="0" fontId="0" fillId="35" borderId="0" xfId="0" applyFill="1"/>
    <xf numFmtId="0" fontId="23" fillId="35" borderId="0" xfId="0" applyFont="1" applyFill="1"/>
    <xf numFmtId="22" fontId="23" fillId="35" borderId="0" xfId="0" applyNumberFormat="1" applyFont="1" applyFill="1"/>
    <xf numFmtId="22" fontId="0" fillId="35" borderId="0" xfId="0" applyNumberFormat="1" applyFill="1"/>
    <xf numFmtId="0" fontId="23" fillId="36" borderId="0" xfId="0" applyFont="1" applyFill="1"/>
    <xf numFmtId="14" fontId="0" fillId="0" borderId="0" xfId="0" applyNumberFormat="1"/>
    <xf numFmtId="0" fontId="0" fillId="0" borderId="15" xfId="0" applyBorder="1" applyAlignment="1">
      <alignment wrapText="1"/>
    </xf>
    <xf numFmtId="0" fontId="23" fillId="0" borderId="15" xfId="0" applyFont="1" applyBorder="1" applyAlignment="1">
      <alignment horizontal="center"/>
    </xf>
    <xf numFmtId="0" fontId="23" fillId="2" borderId="0" xfId="0" applyFont="1" applyFill="1"/>
    <xf numFmtId="22" fontId="27" fillId="2" borderId="0" xfId="0" applyNumberFormat="1" applyFont="1" applyFill="1"/>
    <xf numFmtId="3" fontId="0" fillId="0" borderId="0" xfId="0" applyNumberFormat="1"/>
    <xf numFmtId="0" fontId="26" fillId="0" borderId="0" xfId="0" applyFont="1"/>
    <xf numFmtId="2" fontId="23" fillId="35" borderId="0" xfId="0" applyNumberFormat="1" applyFont="1" applyFill="1"/>
    <xf numFmtId="2" fontId="23" fillId="0" borderId="0" xfId="0" applyNumberFormat="1" applyFont="1"/>
    <xf numFmtId="20" fontId="23" fillId="0" borderId="0" xfId="0" applyNumberFormat="1" applyFont="1"/>
    <xf numFmtId="165" fontId="23" fillId="0" borderId="0" xfId="0" applyNumberFormat="1" applyFont="1"/>
    <xf numFmtId="0" fontId="23" fillId="37" borderId="0" xfId="0" applyFont="1" applyFill="1"/>
    <xf numFmtId="0" fontId="0" fillId="37" borderId="0" xfId="0" applyFill="1"/>
    <xf numFmtId="22" fontId="0" fillId="37" borderId="0" xfId="0" applyNumberFormat="1" applyFill="1"/>
    <xf numFmtId="22" fontId="27" fillId="37" borderId="0" xfId="0" applyNumberFormat="1" applyFont="1" applyFill="1"/>
    <xf numFmtId="2" fontId="23" fillId="37" borderId="0" xfId="0" applyNumberFormat="1" applyFont="1" applyFill="1"/>
    <xf numFmtId="22" fontId="23" fillId="37" borderId="0" xfId="0" applyNumberFormat="1" applyFont="1" applyFill="1"/>
    <xf numFmtId="0" fontId="23" fillId="0" borderId="0" xfId="0" applyFont="1" applyFill="1"/>
  </cellXfs>
  <cellStyles count="68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1 2" xfId="61" xr:uid="{4EA8A611-B21D-44E0-B3C2-8F4847D12CFB}"/>
    <cellStyle name="60% - Accent2" xfId="38" builtinId="36" customBuiltin="1"/>
    <cellStyle name="60% - Accent2 2" xfId="66" xr:uid="{10237588-B8BE-4A9E-9373-FBC865379A04}"/>
    <cellStyle name="60% - Accent3" xfId="42" builtinId="40" customBuiltin="1"/>
    <cellStyle name="60% - Accent3 2" xfId="63" xr:uid="{1C817C24-8BFD-4B7A-87B8-22DEAB6727D8}"/>
    <cellStyle name="60% - Accent4" xfId="46" builtinId="44" customBuiltin="1"/>
    <cellStyle name="60% - Accent4 2" xfId="65" xr:uid="{21CD3334-01F3-4BE3-8217-C2306E9DF3B1}"/>
    <cellStyle name="60% - Accent5" xfId="50" builtinId="48" customBuiltin="1"/>
    <cellStyle name="60% - Accent5 2" xfId="67" xr:uid="{F5084F8A-7882-43E1-8A4C-CCB5D4D69FD9}"/>
    <cellStyle name="60% - Accent6" xfId="54" builtinId="52" customBuiltin="1"/>
    <cellStyle name="60% - Accent6 2" xfId="64" xr:uid="{194CEE3F-281E-423D-BEA7-2041851DF967}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0" builtinId="27" customBuiltin="1"/>
    <cellStyle name="Calculation" xfId="24" builtinId="22" customBuiltin="1"/>
    <cellStyle name="Check Cell" xfId="26" builtinId="23" customBuiltin="1"/>
    <cellStyle name="Comma 2" xfId="3" xr:uid="{00000000-0005-0000-0000-00001B000000}"/>
    <cellStyle name="Comma 2 2" xfId="11" xr:uid="{00000000-0005-0000-0000-00001C000000}"/>
    <cellStyle name="Comma 2 3" xfId="55" xr:uid="{00000000-0005-0000-0000-00001D000000}"/>
    <cellStyle name="Comma 2 4" xfId="56" xr:uid="{00000000-0005-0000-0000-00001E000000}"/>
    <cellStyle name="Comma 2 5" xfId="57" xr:uid="{00000000-0005-0000-0000-00001F000000}"/>
    <cellStyle name="Comma 3" xfId="4" xr:uid="{00000000-0005-0000-0000-000020000000}"/>
    <cellStyle name="Currency 2" xfId="8" xr:uid="{00000000-0005-0000-0000-000021000000}"/>
    <cellStyle name="Explanatory Text" xfId="29" builtinId="53" customBuiltin="1"/>
    <cellStyle name="Good" xfId="19" builtinId="26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22" builtinId="20" customBuiltin="1"/>
    <cellStyle name="Linked Cell" xfId="25" builtinId="24" customBuiltin="1"/>
    <cellStyle name="Neutral" xfId="21" builtinId="28" customBuiltin="1"/>
    <cellStyle name="Neutral 2" xfId="62" xr:uid="{F21B914A-69FA-469E-9C9E-7FBF75EBE7D3}"/>
    <cellStyle name="Normal" xfId="0" builtinId="0"/>
    <cellStyle name="Normal 10" xfId="58" xr:uid="{00000000-0005-0000-0000-00002C000000}"/>
    <cellStyle name="Normal 2" xfId="2" xr:uid="{00000000-0005-0000-0000-00002D000000}"/>
    <cellStyle name="Normal 2 2" xfId="10" xr:uid="{00000000-0005-0000-0000-00002E000000}"/>
    <cellStyle name="Normal 2 2 2" xfId="9" xr:uid="{00000000-0005-0000-0000-00002F000000}"/>
    <cellStyle name="Normal 23" xfId="7" xr:uid="{00000000-0005-0000-0000-000030000000}"/>
    <cellStyle name="Normal 3" xfId="13" xr:uid="{00000000-0005-0000-0000-000031000000}"/>
    <cellStyle name="Normal 4" xfId="60" xr:uid="{00000000-0005-0000-0000-000032000000}"/>
    <cellStyle name="Normal 564" xfId="6" xr:uid="{00000000-0005-0000-0000-000033000000}"/>
    <cellStyle name="Normal 571" xfId="5" xr:uid="{00000000-0005-0000-0000-000034000000}"/>
    <cellStyle name="Normal 578" xfId="12" xr:uid="{00000000-0005-0000-0000-000035000000}"/>
    <cellStyle name="Normal 7" xfId="59" xr:uid="{00000000-0005-0000-0000-000036000000}"/>
    <cellStyle name="Note" xfId="28" builtinId="10" customBuiltin="1"/>
    <cellStyle name="Output" xfId="23" builtinId="21" customBuiltin="1"/>
    <cellStyle name="Percent" xfId="1" builtinId="5"/>
    <cellStyle name="Title" xfId="14" builtinId="15" customBuiltin="1"/>
    <cellStyle name="Total" xfId="30" builtinId="25" customBuiltin="1"/>
    <cellStyle name="Warning Text" xfId="27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/m/yyyy"/>
    </dxf>
  </dxfs>
  <tableStyles count="0" defaultTableStyle="TableStyleMedium2" defaultPivotStyle="PivotStyleLight16"/>
  <colors>
    <mruColors>
      <color rgb="FFCAF9FE"/>
      <color rgb="FFF8809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 Monitoring (Number of Containers)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'PSA Loaded Rebates Monitoring'!$C$8</c:f>
              <c:strCache>
                <c:ptCount val="1"/>
                <c:pt idx="0">
                  <c:v>24 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'PSA Loaded Rebates Monitoring'!$BZ$4:$CF$4</c:f>
            </c:multiLvlStrRef>
          </c:cat>
          <c:val>
            <c:numRef>
              <c:f>'PSA Loaded Rebates Monitoring'!$BZ$8:$CF$8</c:f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992-4385-B1F2-5C29473A6755}"/>
            </c:ext>
          </c:extLst>
        </c:ser>
        <c:ser>
          <c:idx val="1"/>
          <c:order val="1"/>
          <c:tx>
            <c:strRef>
              <c:f>'PSA Loaded Rebates Monitoring'!$C$9</c:f>
              <c:strCache>
                <c:ptCount val="1"/>
                <c:pt idx="0">
                  <c:v>48hr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'PSA Loaded Rebates Monitoring'!$BZ$4:$CF$4</c:f>
            </c:multiLvlStrRef>
          </c:cat>
          <c:val>
            <c:numRef>
              <c:f>'PSA Loaded Rebates Monitoring'!$BZ$9:$CF$9</c:f>
            </c:numRef>
          </c:val>
          <c:extLst>
            <c:ext xmlns:c16="http://schemas.microsoft.com/office/drawing/2014/chart" uri="{C3380CC4-5D6E-409C-BE32-E72D297353CC}">
              <c16:uniqueId val="{00000001-0992-4385-B1F2-5C29473A6755}"/>
            </c:ext>
          </c:extLst>
        </c:ser>
        <c:ser>
          <c:idx val="2"/>
          <c:order val="2"/>
          <c:tx>
            <c:strRef>
              <c:f>'PSA Loaded Rebates Monitoring'!$C$10</c:f>
              <c:strCache>
                <c:ptCount val="1"/>
                <c:pt idx="0">
                  <c:v>&gt;48hr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'PSA Loaded Rebates Monitoring'!$BZ$4:$CF$4</c:f>
            </c:multiLvlStrRef>
          </c:cat>
          <c:val>
            <c:numRef>
              <c:f>'PSA Loaded Rebates Monitoring'!$BZ$10:$CF$10</c:f>
            </c:numRef>
          </c:val>
          <c:extLst>
            <c:ext xmlns:c16="http://schemas.microsoft.com/office/drawing/2014/chart" uri="{C3380CC4-5D6E-409C-BE32-E72D297353CC}">
              <c16:uniqueId val="{00000008-0992-4385-B1F2-5C29473A67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89722512"/>
        <c:axId val="589720552"/>
        <c:axId val="0"/>
        <c:extLst/>
      </c:bar3DChart>
      <c:catAx>
        <c:axId val="58972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0552"/>
        <c:crosses val="autoZero"/>
        <c:auto val="1"/>
        <c:lblAlgn val="ctr"/>
        <c:lblOffset val="100"/>
        <c:noMultiLvlLbl val="0"/>
      </c:catAx>
      <c:valAx>
        <c:axId val="58972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2060"/>
                </a:solidFill>
              </a:rPr>
              <a:t>Week 25</a:t>
            </a:r>
          </a:p>
          <a:p>
            <a:pPr algn="ctr">
              <a:defRPr sz="1600" b="0" spc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 sz="1600" b="1">
                <a:solidFill>
                  <a:srgbClr val="002060"/>
                </a:solidFill>
              </a:rPr>
              <a:t> PSA Rebate Monitoring</a:t>
            </a:r>
          </a:p>
        </c:rich>
      </c:tx>
      <c:layout>
        <c:manualLayout>
          <c:xMode val="edge"/>
          <c:yMode val="edge"/>
          <c:x val="0.34416188138910858"/>
          <c:y val="1.040878254616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8700716530234189E-2"/>
          <c:y val="0.13765910552028218"/>
          <c:w val="0.90907884878598422"/>
          <c:h val="0.70555937912973499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D97-4062-9617-4DFDAE16DB5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D97-4062-9617-4DFDAE16DB5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D97-4062-9617-4DFDAE16DB5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9F70BA6-E8C0-4E05-8E09-95DA42129C17}" type="VALUE">
                      <a:rPr lang="en-US" sz="1200"/>
                      <a:pPr>
                        <a:defRPr sz="1200"/>
                      </a:pPr>
                      <a:t>[VALUE]</a:t>
                    </a:fld>
                    <a:br>
                      <a:rPr lang="en-US" sz="1200"/>
                    </a:br>
                    <a:r>
                      <a:rPr lang="en-US" sz="1200"/>
                      <a:t>(</a:t>
                    </a:r>
                    <a:r>
                      <a:rPr lang="en-US" sz="1200" b="0" i="0" u="none" strike="noStrike" kern="1200" baseline="0">
                        <a:solidFill>
                          <a:sysClr val="windowText" lastClr="000000"/>
                        </a:solidFill>
                      </a:rPr>
                      <a:t>$</a:t>
                    </a:r>
                    <a:r>
                      <a:rPr lang="en-US" sz="1200" b="0" i="0" u="none" strike="noStrike" kern="1200" baseline="0">
                        <a:solidFill>
                          <a:sysClr val="windowText" lastClr="000000"/>
                        </a:solidFill>
                        <a:effectLst/>
                      </a:rPr>
                      <a:t>20,580</a:t>
                    </a:r>
                    <a:r>
                      <a:rPr lang="en-US" sz="1200" b="0" i="0" u="none" strike="noStrike" baseline="0">
                        <a:effectLst/>
                      </a:rPr>
                      <a:t>.0</a:t>
                    </a:r>
                    <a:r>
                      <a:rPr lang="en-US" sz="1200" b="0" i="0" u="none" strike="noStrike" kern="1200" baseline="0">
                        <a:solidFill>
                          <a:sysClr val="windowText" lastClr="000000"/>
                        </a:solidFill>
                        <a:effectLst/>
                      </a:rPr>
                      <a:t>0</a:t>
                    </a:r>
                    <a:r>
                      <a:rPr lang="en-US" sz="120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286647184561548"/>
                      <c:h val="0.1839752824465895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D97-4062-9617-4DFDAE16DB57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D6B841B-087E-4C48-B074-794174626B29}" type="VALUE">
                      <a:rPr lang="en-US" sz="1200"/>
                      <a:pPr>
                        <a:defRPr sz="1200"/>
                      </a:pPr>
                      <a:t>[VALUE]</a:t>
                    </a:fld>
                    <a:br>
                      <a:rPr lang="en-US" sz="1200"/>
                    </a:br>
                    <a:r>
                      <a:rPr lang="en-US" sz="1200"/>
                      <a:t>($4,842</a:t>
                    </a:r>
                    <a:r>
                      <a:rPr lang="en-US" sz="1200" b="0" i="0" u="none" strike="noStrike" baseline="0">
                        <a:effectLst/>
                      </a:rPr>
                      <a:t>.50</a:t>
                    </a:r>
                    <a:r>
                      <a:rPr lang="en-US" sz="1200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241510039578809"/>
                      <c:h val="0.1247227862923765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D97-4062-9617-4DFDAE16DB57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/>
                      <a:t>21</a:t>
                    </a:r>
                    <a:br>
                      <a:rPr lang="en-US" sz="1200"/>
                    </a:br>
                    <a:r>
                      <a:rPr lang="en-US" sz="1200"/>
                      <a:t>($0)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22676098237059"/>
                      <c:h val="0.12102942029481863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1D97-4062-9617-4DFDAE16DB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'PSA Loaded Rebates Monitoring'!$C$30:$C$32</c:f>
              <c:strCache>
                <c:ptCount val="3"/>
                <c:pt idx="0">
                  <c:v>24 hrs</c:v>
                </c:pt>
                <c:pt idx="1">
                  <c:v>48 hrs</c:v>
                </c:pt>
                <c:pt idx="2">
                  <c:v>&gt; 48 hrs</c:v>
                </c:pt>
              </c:strCache>
            </c:strRef>
          </c:cat>
          <c:val>
            <c:numRef>
              <c:f>'PSA Loaded Rebates Monitoring'!$B$30:$B$32</c:f>
              <c:numCache>
                <c:formatCode>General</c:formatCode>
                <c:ptCount val="3"/>
                <c:pt idx="0">
                  <c:v>552</c:v>
                </c:pt>
                <c:pt idx="1">
                  <c:v>301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97-4062-9617-4DFDAE16DB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vert="horz"/>
          <a:lstStyle/>
          <a:p>
            <a:pPr>
              <a:defRPr sz="1600"/>
            </a:pPr>
            <a:r>
              <a:rPr lang="en-US" sz="1600"/>
              <a:t>PSA Loaded Rebates Efficiency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39554622681101E-2"/>
          <c:y val="8.8771894361905107E-2"/>
          <c:w val="0.85784977460303413"/>
          <c:h val="0.71943971721276778"/>
        </c:manualLayout>
      </c:layout>
      <c:lineChart>
        <c:grouping val="standard"/>
        <c:varyColors val="0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'PSA Loaded Rebates Monitoring'!$FX$20:$GB$20</c:f>
              <c:strCache>
                <c:ptCount val="5"/>
                <c:pt idx="0">
                  <c:v>Week 21</c:v>
                </c:pt>
                <c:pt idx="1">
                  <c:v>Week 22</c:v>
                </c:pt>
                <c:pt idx="2">
                  <c:v>Week 23</c:v>
                </c:pt>
                <c:pt idx="3">
                  <c:v>Week 24</c:v>
                </c:pt>
                <c:pt idx="4">
                  <c:v>Week 25</c:v>
                </c:pt>
              </c:strCache>
            </c:strRef>
          </c:cat>
          <c:val>
            <c:numRef>
              <c:f>'PSA Loaded Rebates Monitoring'!$FX$25:$GB$25</c:f>
              <c:numCache>
                <c:formatCode>0.00%</c:formatCode>
                <c:ptCount val="5"/>
                <c:pt idx="0">
                  <c:v>0.74929222590181954</c:v>
                </c:pt>
                <c:pt idx="1">
                  <c:v>0.81663576787600167</c:v>
                </c:pt>
                <c:pt idx="2">
                  <c:v>0.77481098477947863</c:v>
                </c:pt>
                <c:pt idx="3">
                  <c:v>0.68286799137297094</c:v>
                </c:pt>
                <c:pt idx="4">
                  <c:v>0.71753620202535084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D-493D-8140-214E6AAD28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359056"/>
        <c:axId val="164355528"/>
      </c:lineChart>
      <c:catAx>
        <c:axId val="16435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4355528"/>
        <c:crosses val="autoZero"/>
        <c:auto val="1"/>
        <c:lblAlgn val="ctr"/>
        <c:lblOffset val="100"/>
        <c:noMultiLvlLbl val="0"/>
      </c:catAx>
      <c:valAx>
        <c:axId val="164355528"/>
        <c:scaling>
          <c:orientation val="minMax"/>
          <c:max val="1"/>
        </c:scaling>
        <c:delete val="0"/>
        <c:axPos val="l"/>
        <c:majorGridlines>
          <c:spPr>
            <a:effectLst/>
          </c:spPr>
        </c:majorGridlines>
        <c:numFmt formatCode="0.00%" sourceLinked="1"/>
        <c:majorTickMark val="out"/>
        <c:minorTickMark val="none"/>
        <c:tickLblPos val="nextTo"/>
        <c:crossAx val="1643590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489857</xdr:colOff>
      <xdr:row>67</xdr:row>
      <xdr:rowOff>100117</xdr:rowOff>
    </xdr:from>
    <xdr:to>
      <xdr:col>66</xdr:col>
      <xdr:colOff>210913</xdr:colOff>
      <xdr:row>94</xdr:row>
      <xdr:rowOff>57603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161</xdr:col>
      <xdr:colOff>7326</xdr:colOff>
      <xdr:row>48</xdr:row>
      <xdr:rowOff>152888</xdr:rowOff>
    </xdr:from>
    <xdr:to>
      <xdr:col>169</xdr:col>
      <xdr:colOff>240574</xdr:colOff>
      <xdr:row>76</xdr:row>
      <xdr:rowOff>75351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9327CB-068F-46E6-AE46-C263765E2EB5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161</xdr:col>
      <xdr:colOff>519546</xdr:colOff>
      <xdr:row>26</xdr:row>
      <xdr:rowOff>103908</xdr:rowOff>
    </xdr:from>
    <xdr:to>
      <xdr:col>187</xdr:col>
      <xdr:colOff>44093</xdr:colOff>
      <xdr:row>47</xdr:row>
      <xdr:rowOff>21741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64E536-B35E-40B6-B78F-FEAAC3535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FC7BE-3D98-40C9-B390-B8C8F8E6B1EA}" name="HolidayTable" displayName="HolidayTable" ref="A1:B13" totalsRowShown="0">
  <autoFilter ref="A1:B13" xr:uid="{E9F6FDF2-791D-4DC1-B918-1F6AC2D51942}"/>
  <tableColumns count="2">
    <tableColumn id="1" xr3:uid="{09D4630B-C96B-4807-8783-134B787831BE}" name="Date" dataDxfId="16"/>
    <tableColumn id="2" xr3:uid="{D8C05CAA-4662-4DC6-AB32-886027E0CA1F}" name="Holi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EA86-52BA-4F77-BDEB-BAEFD1AA3017}">
  <dimension ref="A1:W2314"/>
  <sheetViews>
    <sheetView topLeftCell="C302" zoomScale="70" zoomScaleNormal="70" workbookViewId="0">
      <selection activeCell="I345" sqref="I345"/>
    </sheetView>
  </sheetViews>
  <sheetFormatPr defaultRowHeight="15" x14ac:dyDescent="0.25"/>
  <cols>
    <col min="1" max="1" width="28.5703125" bestFit="1" customWidth="1"/>
    <col min="2" max="3" width="13.42578125" bestFit="1" customWidth="1"/>
    <col min="4" max="4" width="16.140625" bestFit="1" customWidth="1"/>
    <col min="5" max="5" width="14.5703125" bestFit="1" customWidth="1"/>
    <col min="6" max="6" width="16.85546875" bestFit="1" customWidth="1"/>
    <col min="7" max="7" width="23.42578125" style="14" bestFit="1" customWidth="1"/>
    <col min="8" max="8" width="5.5703125" bestFit="1" customWidth="1"/>
    <col min="9" max="9" width="8.42578125" bestFit="1" customWidth="1"/>
    <col min="10" max="10" width="11" bestFit="1" customWidth="1"/>
    <col min="11" max="11" width="16.42578125" bestFit="1" customWidth="1"/>
    <col min="12" max="12" width="15.5703125" bestFit="1" customWidth="1"/>
    <col min="13" max="13" width="13.42578125" bestFit="1" customWidth="1"/>
    <col min="14" max="14" width="17.5703125" bestFit="1" customWidth="1"/>
    <col min="15" max="15" width="25.5703125" bestFit="1" customWidth="1"/>
    <col min="16" max="16" width="5.5703125" bestFit="1" customWidth="1"/>
    <col min="17" max="17" width="6.42578125" bestFit="1" customWidth="1"/>
    <col min="18" max="18" width="18" bestFit="1" customWidth="1"/>
    <col min="19" max="20" width="16.42578125" bestFit="1" customWidth="1"/>
    <col min="21" max="21" width="23.42578125" bestFit="1" customWidth="1"/>
    <col min="22" max="22" width="24.140625" bestFit="1" customWidth="1"/>
  </cols>
  <sheetData>
    <row r="1" spans="1:22" x14ac:dyDescent="0.25">
      <c r="A1" t="s">
        <v>0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14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x14ac:dyDescent="0.25">
      <c r="A4" t="s">
        <v>1061</v>
      </c>
      <c r="B4" t="s">
        <v>1062</v>
      </c>
      <c r="C4" t="s">
        <v>1062</v>
      </c>
      <c r="D4" t="s">
        <v>1061</v>
      </c>
      <c r="E4" t="s">
        <v>1062</v>
      </c>
      <c r="F4" t="s">
        <v>1062</v>
      </c>
      <c r="G4" s="14" t="str">
        <f>D4&amp;E4</f>
        <v>OOCL NORFOLK279W</v>
      </c>
      <c r="H4" t="s">
        <v>214</v>
      </c>
      <c r="I4" t="s">
        <v>26</v>
      </c>
      <c r="J4" t="s">
        <v>476</v>
      </c>
      <c r="K4" t="s">
        <v>476</v>
      </c>
      <c r="L4" t="s">
        <v>217</v>
      </c>
      <c r="M4" t="s">
        <v>35</v>
      </c>
      <c r="N4" t="str">
        <f t="shared" ref="N4:N19" si="0">"1"</f>
        <v>1</v>
      </c>
      <c r="O4" t="s">
        <v>155</v>
      </c>
      <c r="P4" t="s">
        <v>189</v>
      </c>
      <c r="Q4" t="s">
        <v>190</v>
      </c>
      <c r="R4" t="s">
        <v>50</v>
      </c>
      <c r="S4" s="12">
        <v>45472.947916666664</v>
      </c>
      <c r="T4" s="12">
        <v>45474.03125</v>
      </c>
      <c r="U4" s="12">
        <v>45473.723611111112</v>
      </c>
      <c r="V4" t="s">
        <v>26</v>
      </c>
    </row>
    <row r="5" spans="1:22" x14ac:dyDescent="0.25">
      <c r="A5" t="s">
        <v>1063</v>
      </c>
      <c r="B5" t="s">
        <v>1064</v>
      </c>
      <c r="C5" t="s">
        <v>1064</v>
      </c>
      <c r="D5" t="s">
        <v>1065</v>
      </c>
      <c r="E5" t="s">
        <v>1064</v>
      </c>
      <c r="F5" t="s">
        <v>1064</v>
      </c>
      <c r="G5" s="14" t="str">
        <f t="shared" ref="G5:G67" si="1">D5&amp;E5</f>
        <v>MARCO P 118PS496</v>
      </c>
      <c r="H5" t="s">
        <v>51</v>
      </c>
      <c r="I5" t="s">
        <v>26</v>
      </c>
      <c r="J5" t="s">
        <v>52</v>
      </c>
      <c r="K5" t="s">
        <v>53</v>
      </c>
      <c r="L5" t="s">
        <v>54</v>
      </c>
      <c r="M5" t="s">
        <v>35</v>
      </c>
      <c r="N5" t="str">
        <f t="shared" si="0"/>
        <v>1</v>
      </c>
      <c r="O5" t="s">
        <v>47</v>
      </c>
      <c r="P5" t="s">
        <v>92</v>
      </c>
      <c r="Q5" t="s">
        <v>93</v>
      </c>
      <c r="R5" t="s">
        <v>50</v>
      </c>
      <c r="S5" s="12">
        <v>45472.868055555555</v>
      </c>
      <c r="T5" s="12">
        <v>45473.371527777781</v>
      </c>
      <c r="U5" s="12">
        <v>45473.058333333334</v>
      </c>
      <c r="V5" t="s">
        <v>26</v>
      </c>
    </row>
    <row r="6" spans="1:22" x14ac:dyDescent="0.25">
      <c r="A6" t="s">
        <v>1066</v>
      </c>
      <c r="B6" t="s">
        <v>1067</v>
      </c>
      <c r="C6" t="s">
        <v>1067</v>
      </c>
      <c r="D6" t="s">
        <v>1068</v>
      </c>
      <c r="E6" t="s">
        <v>1067</v>
      </c>
      <c r="F6" t="s">
        <v>1067</v>
      </c>
      <c r="G6" s="14" t="str">
        <f>D6&amp;E6</f>
        <v>ONE INTEGRIT004W</v>
      </c>
      <c r="H6" t="s">
        <v>101</v>
      </c>
      <c r="I6" t="s">
        <v>102</v>
      </c>
      <c r="J6" t="s">
        <v>386</v>
      </c>
      <c r="K6" t="s">
        <v>386</v>
      </c>
      <c r="L6" t="s">
        <v>101</v>
      </c>
      <c r="M6" t="s">
        <v>28</v>
      </c>
      <c r="N6" t="str">
        <f t="shared" si="0"/>
        <v>1</v>
      </c>
      <c r="O6" t="s">
        <v>104</v>
      </c>
      <c r="P6" t="s">
        <v>207</v>
      </c>
      <c r="Q6" t="s">
        <v>251</v>
      </c>
      <c r="R6" t="s">
        <v>32</v>
      </c>
      <c r="S6" s="12">
        <v>45472.857638888891</v>
      </c>
      <c r="T6" s="12">
        <v>45474.708333333336</v>
      </c>
      <c r="U6" t="s">
        <v>26</v>
      </c>
      <c r="V6" t="s">
        <v>26</v>
      </c>
    </row>
    <row r="7" spans="1:22" x14ac:dyDescent="0.25">
      <c r="A7" t="s">
        <v>433</v>
      </c>
      <c r="B7" t="s">
        <v>1069</v>
      </c>
      <c r="C7" t="s">
        <v>1070</v>
      </c>
      <c r="D7" t="s">
        <v>433</v>
      </c>
      <c r="E7" t="s">
        <v>1071</v>
      </c>
      <c r="F7" t="s">
        <v>1072</v>
      </c>
      <c r="G7" s="14" t="str">
        <f t="shared" si="1"/>
        <v>ELA28S1NC</v>
      </c>
      <c r="H7" t="s">
        <v>194</v>
      </c>
      <c r="I7" t="s">
        <v>26</v>
      </c>
      <c r="J7" t="s">
        <v>1657</v>
      </c>
      <c r="K7" t="s">
        <v>1658</v>
      </c>
      <c r="L7" t="s">
        <v>195</v>
      </c>
      <c r="M7" t="s">
        <v>117</v>
      </c>
      <c r="N7" t="str">
        <f t="shared" si="0"/>
        <v>1</v>
      </c>
      <c r="O7" t="s">
        <v>65</v>
      </c>
      <c r="P7" t="s">
        <v>87</v>
      </c>
      <c r="Q7" t="s">
        <v>275</v>
      </c>
      <c r="R7" t="s">
        <v>32</v>
      </c>
      <c r="S7" s="12">
        <v>45472.850694444445</v>
      </c>
      <c r="T7" s="12">
        <v>45474.352083333331</v>
      </c>
      <c r="U7" t="s">
        <v>26</v>
      </c>
      <c r="V7" t="s">
        <v>26</v>
      </c>
    </row>
    <row r="8" spans="1:22" x14ac:dyDescent="0.25">
      <c r="A8" t="s">
        <v>1073</v>
      </c>
      <c r="B8" t="s">
        <v>508</v>
      </c>
      <c r="C8" t="s">
        <v>508</v>
      </c>
      <c r="D8" t="s">
        <v>1074</v>
      </c>
      <c r="E8" t="s">
        <v>508</v>
      </c>
      <c r="F8" t="s">
        <v>508</v>
      </c>
      <c r="G8" s="14" t="str">
        <f t="shared" si="1"/>
        <v>MS EDIRNE423W</v>
      </c>
      <c r="H8" t="s">
        <v>113</v>
      </c>
      <c r="I8" t="s">
        <v>26</v>
      </c>
      <c r="J8" t="s">
        <v>1659</v>
      </c>
      <c r="K8" t="s">
        <v>1659</v>
      </c>
      <c r="L8" t="s">
        <v>116</v>
      </c>
      <c r="M8" t="s">
        <v>35</v>
      </c>
      <c r="N8" t="str">
        <f t="shared" si="0"/>
        <v>1</v>
      </c>
      <c r="O8" t="s">
        <v>65</v>
      </c>
      <c r="P8" t="s">
        <v>172</v>
      </c>
      <c r="Q8" t="s">
        <v>173</v>
      </c>
      <c r="R8" t="s">
        <v>50</v>
      </c>
      <c r="S8" s="12">
        <v>45472.833333333336</v>
      </c>
      <c r="T8" s="12">
        <v>45473.315972222219</v>
      </c>
      <c r="U8" s="12">
        <v>45473.088194444441</v>
      </c>
      <c r="V8" t="s">
        <v>26</v>
      </c>
    </row>
    <row r="9" spans="1:22" x14ac:dyDescent="0.25">
      <c r="A9" t="s">
        <v>429</v>
      </c>
      <c r="B9" t="s">
        <v>1075</v>
      </c>
      <c r="C9" t="s">
        <v>1075</v>
      </c>
      <c r="D9" t="s">
        <v>429</v>
      </c>
      <c r="E9" t="s">
        <v>1076</v>
      </c>
      <c r="F9" t="s">
        <v>1076</v>
      </c>
      <c r="G9" s="14" t="str">
        <f t="shared" si="1"/>
        <v>CNC SATURN59E1NC</v>
      </c>
      <c r="H9" t="s">
        <v>194</v>
      </c>
      <c r="I9" t="s">
        <v>26</v>
      </c>
      <c r="J9" t="s">
        <v>430</v>
      </c>
      <c r="K9" t="s">
        <v>431</v>
      </c>
      <c r="L9" t="s">
        <v>195</v>
      </c>
      <c r="M9" t="s">
        <v>35</v>
      </c>
      <c r="N9" t="str">
        <f t="shared" si="0"/>
        <v>1</v>
      </c>
      <c r="O9" t="s">
        <v>65</v>
      </c>
      <c r="P9" t="s">
        <v>256</v>
      </c>
      <c r="Q9" t="s">
        <v>257</v>
      </c>
      <c r="R9" t="s">
        <v>50</v>
      </c>
      <c r="S9" s="12">
        <v>45472.743055555555</v>
      </c>
      <c r="T9" s="12">
        <v>45473.895833333336</v>
      </c>
      <c r="U9" s="12">
        <v>45473.663888888892</v>
      </c>
      <c r="V9" t="s">
        <v>26</v>
      </c>
    </row>
    <row r="10" spans="1:22" x14ac:dyDescent="0.25">
      <c r="A10" t="s">
        <v>294</v>
      </c>
      <c r="B10" t="s">
        <v>488</v>
      </c>
      <c r="C10" t="s">
        <v>1077</v>
      </c>
      <c r="D10" t="s">
        <v>296</v>
      </c>
      <c r="E10" t="s">
        <v>488</v>
      </c>
      <c r="F10" t="s">
        <v>1077</v>
      </c>
      <c r="G10" s="14" t="str">
        <f t="shared" si="1"/>
        <v>TRAD ER167N</v>
      </c>
      <c r="H10" t="s">
        <v>63</v>
      </c>
      <c r="I10" t="s">
        <v>26</v>
      </c>
      <c r="J10" t="s">
        <v>297</v>
      </c>
      <c r="K10" t="s">
        <v>298</v>
      </c>
      <c r="L10" t="s">
        <v>64</v>
      </c>
      <c r="M10" t="s">
        <v>35</v>
      </c>
      <c r="N10" t="str">
        <f t="shared" si="0"/>
        <v>1</v>
      </c>
      <c r="O10" t="s">
        <v>65</v>
      </c>
      <c r="P10" t="s">
        <v>122</v>
      </c>
      <c r="Q10" t="s">
        <v>123</v>
      </c>
      <c r="R10" t="s">
        <v>32</v>
      </c>
      <c r="S10" s="12">
        <v>45472.739583333336</v>
      </c>
      <c r="T10" s="12">
        <v>45474.052083333336</v>
      </c>
      <c r="U10" s="12">
        <v>45473.780555555553</v>
      </c>
      <c r="V10" t="s">
        <v>26</v>
      </c>
    </row>
    <row r="11" spans="1:22" x14ac:dyDescent="0.25">
      <c r="A11" t="s">
        <v>459</v>
      </c>
      <c r="B11" t="s">
        <v>1078</v>
      </c>
      <c r="C11" t="s">
        <v>1079</v>
      </c>
      <c r="D11" t="s">
        <v>459</v>
      </c>
      <c r="E11" t="s">
        <v>1078</v>
      </c>
      <c r="F11" t="s">
        <v>1079</v>
      </c>
      <c r="G11" s="14" t="str">
        <f t="shared" si="1"/>
        <v>WAHANA 3907NW</v>
      </c>
      <c r="H11" t="s">
        <v>94</v>
      </c>
      <c r="I11" t="s">
        <v>26</v>
      </c>
      <c r="J11" t="s">
        <v>460</v>
      </c>
      <c r="K11" t="s">
        <v>460</v>
      </c>
      <c r="L11" t="s">
        <v>96</v>
      </c>
      <c r="M11" t="s">
        <v>35</v>
      </c>
      <c r="N11" t="str">
        <f t="shared" si="0"/>
        <v>1</v>
      </c>
      <c r="O11" t="s">
        <v>71</v>
      </c>
      <c r="P11" t="s">
        <v>72</v>
      </c>
      <c r="Q11" t="s">
        <v>45</v>
      </c>
      <c r="R11" t="s">
        <v>32</v>
      </c>
      <c r="S11" s="12">
        <v>45472.673611111109</v>
      </c>
      <c r="T11" s="12">
        <v>45474.003472222219</v>
      </c>
      <c r="U11" s="12">
        <v>45473.36041666667</v>
      </c>
      <c r="V11" t="s">
        <v>26</v>
      </c>
    </row>
    <row r="12" spans="1:22" x14ac:dyDescent="0.25">
      <c r="A12" t="s">
        <v>1080</v>
      </c>
      <c r="B12" t="s">
        <v>791</v>
      </c>
      <c r="C12" t="s">
        <v>791</v>
      </c>
      <c r="D12" t="s">
        <v>790</v>
      </c>
      <c r="E12" t="s">
        <v>791</v>
      </c>
      <c r="F12" t="s">
        <v>791</v>
      </c>
      <c r="G12" s="14" t="str">
        <f>D12&amp;E12</f>
        <v>CAT LAI E061N</v>
      </c>
      <c r="H12" t="s">
        <v>25</v>
      </c>
      <c r="I12" t="s">
        <v>26</v>
      </c>
      <c r="J12" t="s">
        <v>389</v>
      </c>
      <c r="K12" t="s">
        <v>389</v>
      </c>
      <c r="L12" t="s">
        <v>25</v>
      </c>
      <c r="M12" t="s">
        <v>35</v>
      </c>
      <c r="N12" t="str">
        <f t="shared" si="0"/>
        <v>1</v>
      </c>
      <c r="O12" t="s">
        <v>36</v>
      </c>
      <c r="P12" t="s">
        <v>226</v>
      </c>
      <c r="Q12" t="s">
        <v>227</v>
      </c>
      <c r="R12" t="s">
        <v>32</v>
      </c>
      <c r="S12" s="12">
        <v>45472.663194444445</v>
      </c>
      <c r="T12" s="12">
        <v>45473.75</v>
      </c>
      <c r="U12" s="12">
        <v>45473.519444444442</v>
      </c>
      <c r="V12" t="s">
        <v>26</v>
      </c>
    </row>
    <row r="13" spans="1:22" x14ac:dyDescent="0.25">
      <c r="A13" t="s">
        <v>1081</v>
      </c>
      <c r="B13" t="s">
        <v>1082</v>
      </c>
      <c r="C13" t="s">
        <v>1082</v>
      </c>
      <c r="D13" t="s">
        <v>1081</v>
      </c>
      <c r="E13" t="s">
        <v>1082</v>
      </c>
      <c r="F13" t="s">
        <v>1082</v>
      </c>
      <c r="G13" s="14" t="str">
        <f t="shared" si="1"/>
        <v>MTT SANDAKAN43N</v>
      </c>
      <c r="H13" t="s">
        <v>1660</v>
      </c>
      <c r="I13" t="s">
        <v>26</v>
      </c>
      <c r="J13" t="s">
        <v>401</v>
      </c>
      <c r="K13" t="s">
        <v>401</v>
      </c>
      <c r="L13" t="s">
        <v>1661</v>
      </c>
      <c r="M13" t="s">
        <v>35</v>
      </c>
      <c r="N13" t="str">
        <f t="shared" si="0"/>
        <v>1</v>
      </c>
      <c r="O13" t="s">
        <v>47</v>
      </c>
      <c r="P13" t="s">
        <v>109</v>
      </c>
      <c r="Q13" t="s">
        <v>238</v>
      </c>
      <c r="R13" t="s">
        <v>50</v>
      </c>
      <c r="S13" s="12">
        <v>45472.625</v>
      </c>
      <c r="T13" s="12">
        <v>45473.420138888891</v>
      </c>
      <c r="U13" s="12">
        <v>45473.143750000003</v>
      </c>
      <c r="V13" t="s">
        <v>26</v>
      </c>
    </row>
    <row r="14" spans="1:22" x14ac:dyDescent="0.25">
      <c r="A14" t="s">
        <v>231</v>
      </c>
      <c r="B14" t="s">
        <v>1083</v>
      </c>
      <c r="C14" t="s">
        <v>1083</v>
      </c>
      <c r="D14" t="s">
        <v>232</v>
      </c>
      <c r="E14" t="s">
        <v>1083</v>
      </c>
      <c r="F14" t="s">
        <v>1083</v>
      </c>
      <c r="G14" s="14" t="str">
        <f t="shared" si="1"/>
        <v>ANHAI018N</v>
      </c>
      <c r="H14" t="s">
        <v>63</v>
      </c>
      <c r="I14" t="s">
        <v>26</v>
      </c>
      <c r="J14" t="s">
        <v>233</v>
      </c>
      <c r="K14" t="s">
        <v>233</v>
      </c>
      <c r="L14" t="s">
        <v>64</v>
      </c>
      <c r="M14" t="s">
        <v>35</v>
      </c>
      <c r="N14" t="str">
        <f t="shared" si="0"/>
        <v>1</v>
      </c>
      <c r="O14" t="s">
        <v>65</v>
      </c>
      <c r="P14" t="s">
        <v>196</v>
      </c>
      <c r="Q14" t="s">
        <v>440</v>
      </c>
      <c r="R14" t="s">
        <v>32</v>
      </c>
      <c r="S14" s="12">
        <v>45472.607638888891</v>
      </c>
      <c r="T14" s="12">
        <v>45473.690972222219</v>
      </c>
      <c r="U14" s="12">
        <v>45473.457638888889</v>
      </c>
      <c r="V14" t="s">
        <v>26</v>
      </c>
    </row>
    <row r="15" spans="1:22" x14ac:dyDescent="0.25">
      <c r="A15" t="s">
        <v>1084</v>
      </c>
      <c r="B15" t="s">
        <v>1085</v>
      </c>
      <c r="C15" t="s">
        <v>1085</v>
      </c>
      <c r="D15" t="s">
        <v>1086</v>
      </c>
      <c r="E15" t="s">
        <v>1087</v>
      </c>
      <c r="F15" t="s">
        <v>1087</v>
      </c>
      <c r="G15" s="14" t="str">
        <f t="shared" si="1"/>
        <v>CMA ELBEIDE1MA</v>
      </c>
      <c r="H15" t="s">
        <v>57</v>
      </c>
      <c r="I15" t="s">
        <v>130</v>
      </c>
      <c r="J15" t="s">
        <v>288</v>
      </c>
      <c r="K15" t="s">
        <v>289</v>
      </c>
      <c r="L15" t="s">
        <v>58</v>
      </c>
      <c r="M15" t="s">
        <v>35</v>
      </c>
      <c r="N15" t="str">
        <f t="shared" si="0"/>
        <v>1</v>
      </c>
      <c r="O15" t="s">
        <v>65</v>
      </c>
      <c r="P15" t="s">
        <v>151</v>
      </c>
      <c r="Q15" t="s">
        <v>56</v>
      </c>
      <c r="R15" t="s">
        <v>50</v>
      </c>
      <c r="S15" s="12">
        <v>45472.597222222219</v>
      </c>
      <c r="T15" s="12">
        <v>45473.649305555555</v>
      </c>
      <c r="U15" s="12">
        <v>45473.490277777775</v>
      </c>
      <c r="V15" t="s">
        <v>26</v>
      </c>
    </row>
    <row r="16" spans="1:22" x14ac:dyDescent="0.25">
      <c r="A16" t="s">
        <v>1088</v>
      </c>
      <c r="B16" t="s">
        <v>1089</v>
      </c>
      <c r="C16" t="s">
        <v>1089</v>
      </c>
      <c r="D16" t="s">
        <v>1090</v>
      </c>
      <c r="E16" t="s">
        <v>1089</v>
      </c>
      <c r="F16" t="s">
        <v>1089</v>
      </c>
      <c r="G16" s="14" t="str">
        <f t="shared" si="1"/>
        <v>MSC LAUSANNEZF420R</v>
      </c>
      <c r="H16" t="s">
        <v>77</v>
      </c>
      <c r="I16" t="s">
        <v>26</v>
      </c>
      <c r="J16" t="s">
        <v>1662</v>
      </c>
      <c r="K16" t="s">
        <v>1662</v>
      </c>
      <c r="L16" t="s">
        <v>78</v>
      </c>
      <c r="M16" t="s">
        <v>35</v>
      </c>
      <c r="N16" t="str">
        <f t="shared" si="0"/>
        <v>1</v>
      </c>
      <c r="O16" t="s">
        <v>79</v>
      </c>
      <c r="P16" t="s">
        <v>223</v>
      </c>
      <c r="Q16" t="s">
        <v>470</v>
      </c>
      <c r="R16" t="s">
        <v>50</v>
      </c>
      <c r="S16" s="12">
        <v>45472.590277777781</v>
      </c>
      <c r="T16" s="12">
        <v>45474.128472222219</v>
      </c>
      <c r="U16" s="12">
        <v>45473.884027777778</v>
      </c>
      <c r="V16" t="s">
        <v>26</v>
      </c>
    </row>
    <row r="17" spans="1:22" x14ac:dyDescent="0.25">
      <c r="A17" t="s">
        <v>343</v>
      </c>
      <c r="B17" t="s">
        <v>1091</v>
      </c>
      <c r="C17" t="s">
        <v>1092</v>
      </c>
      <c r="D17" t="s">
        <v>344</v>
      </c>
      <c r="E17" t="s">
        <v>1091</v>
      </c>
      <c r="F17" t="s">
        <v>1092</v>
      </c>
      <c r="G17" s="14" t="str">
        <f t="shared" si="1"/>
        <v>N2501399BSN</v>
      </c>
      <c r="H17" t="s">
        <v>184</v>
      </c>
      <c r="I17" t="s">
        <v>26</v>
      </c>
      <c r="J17" t="s">
        <v>1663</v>
      </c>
      <c r="K17" t="s">
        <v>1664</v>
      </c>
      <c r="L17" t="s">
        <v>185</v>
      </c>
      <c r="M17" t="s">
        <v>35</v>
      </c>
      <c r="N17" t="str">
        <f t="shared" si="0"/>
        <v>1</v>
      </c>
      <c r="O17" t="s">
        <v>71</v>
      </c>
      <c r="P17" t="s">
        <v>72</v>
      </c>
      <c r="Q17" t="s">
        <v>267</v>
      </c>
      <c r="R17" t="s">
        <v>32</v>
      </c>
      <c r="S17" s="12">
        <v>45472.572916666664</v>
      </c>
      <c r="T17" s="12">
        <v>45473.027777777781</v>
      </c>
      <c r="U17" s="12">
        <v>45472.593055555553</v>
      </c>
      <c r="V17" t="s">
        <v>26</v>
      </c>
    </row>
    <row r="18" spans="1:22" x14ac:dyDescent="0.25">
      <c r="A18" t="s">
        <v>239</v>
      </c>
      <c r="B18" t="s">
        <v>240</v>
      </c>
      <c r="C18" t="s">
        <v>240</v>
      </c>
      <c r="D18" t="s">
        <v>241</v>
      </c>
      <c r="E18" t="s">
        <v>240</v>
      </c>
      <c r="F18" t="s">
        <v>240</v>
      </c>
      <c r="G18" s="14" t="str">
        <f t="shared" si="1"/>
        <v>TUAS TEST 2Y002</v>
      </c>
      <c r="H18" t="s">
        <v>242</v>
      </c>
      <c r="I18" t="s">
        <v>26</v>
      </c>
      <c r="J18" t="s">
        <v>242</v>
      </c>
      <c r="K18" t="s">
        <v>242</v>
      </c>
      <c r="L18" t="s">
        <v>243</v>
      </c>
      <c r="M18" t="s">
        <v>59</v>
      </c>
      <c r="N18" t="str">
        <f t="shared" si="0"/>
        <v>1</v>
      </c>
      <c r="O18" t="s">
        <v>79</v>
      </c>
      <c r="P18" t="s">
        <v>244</v>
      </c>
      <c r="Q18" t="s">
        <v>26</v>
      </c>
      <c r="R18" t="s">
        <v>50</v>
      </c>
      <c r="S18" s="12">
        <v>45472.480555555558</v>
      </c>
      <c r="T18" s="12">
        <v>45473.886805555558</v>
      </c>
      <c r="U18" t="s">
        <v>26</v>
      </c>
      <c r="V18" t="s">
        <v>26</v>
      </c>
    </row>
    <row r="19" spans="1:22" x14ac:dyDescent="0.25">
      <c r="A19" t="s">
        <v>515</v>
      </c>
      <c r="B19" t="s">
        <v>1093</v>
      </c>
      <c r="C19" t="s">
        <v>1093</v>
      </c>
      <c r="D19" t="s">
        <v>516</v>
      </c>
      <c r="E19" t="s">
        <v>1093</v>
      </c>
      <c r="F19" t="s">
        <v>1093</v>
      </c>
      <c r="G19" s="14" t="str">
        <f t="shared" si="1"/>
        <v>MARCOPOLO148PS124</v>
      </c>
      <c r="H19" t="s">
        <v>51</v>
      </c>
      <c r="I19" t="s">
        <v>26</v>
      </c>
      <c r="J19" t="s">
        <v>52</v>
      </c>
      <c r="K19" t="s">
        <v>53</v>
      </c>
      <c r="L19" t="s">
        <v>54</v>
      </c>
      <c r="M19" t="s">
        <v>35</v>
      </c>
      <c r="N19" t="str">
        <f t="shared" si="0"/>
        <v>1</v>
      </c>
      <c r="O19" t="s">
        <v>155</v>
      </c>
      <c r="P19" t="s">
        <v>189</v>
      </c>
      <c r="Q19" t="s">
        <v>331</v>
      </c>
      <c r="R19" t="s">
        <v>50</v>
      </c>
      <c r="S19" s="12">
        <v>45472.451388888891</v>
      </c>
      <c r="T19" s="12">
        <v>45472.599305555559</v>
      </c>
      <c r="U19" t="s">
        <v>26</v>
      </c>
      <c r="V19" t="s">
        <v>26</v>
      </c>
    </row>
    <row r="20" spans="1:22" x14ac:dyDescent="0.25">
      <c r="A20" t="s">
        <v>515</v>
      </c>
      <c r="B20" t="s">
        <v>1093</v>
      </c>
      <c r="C20" t="s">
        <v>1093</v>
      </c>
      <c r="D20" t="s">
        <v>516</v>
      </c>
      <c r="E20" t="s">
        <v>1093</v>
      </c>
      <c r="F20" t="s">
        <v>1093</v>
      </c>
      <c r="G20" s="14" t="str">
        <f>D20&amp;E20</f>
        <v>MARCOPOLO148PS124</v>
      </c>
      <c r="H20" t="s">
        <v>51</v>
      </c>
      <c r="I20" t="s">
        <v>26</v>
      </c>
      <c r="J20" t="s">
        <v>52</v>
      </c>
      <c r="K20" t="s">
        <v>53</v>
      </c>
      <c r="L20" t="s">
        <v>54</v>
      </c>
      <c r="M20" t="s">
        <v>35</v>
      </c>
      <c r="N20" t="str">
        <f>"2"</f>
        <v>2</v>
      </c>
      <c r="O20" t="s">
        <v>155</v>
      </c>
      <c r="P20" t="s">
        <v>189</v>
      </c>
      <c r="Q20" t="s">
        <v>331</v>
      </c>
      <c r="R20" t="s">
        <v>50</v>
      </c>
      <c r="S20" s="12">
        <v>45472.6</v>
      </c>
      <c r="T20" s="12">
        <v>45473.284722222219</v>
      </c>
      <c r="U20" s="12">
        <v>45472.913888888892</v>
      </c>
      <c r="V20" t="s">
        <v>26</v>
      </c>
    </row>
    <row r="21" spans="1:22" x14ac:dyDescent="0.25">
      <c r="A21" t="s">
        <v>1094</v>
      </c>
      <c r="B21" t="s">
        <v>1095</v>
      </c>
      <c r="C21" t="s">
        <v>1095</v>
      </c>
      <c r="D21" t="s">
        <v>1094</v>
      </c>
      <c r="E21" t="s">
        <v>1096</v>
      </c>
      <c r="F21" t="s">
        <v>1096</v>
      </c>
      <c r="G21" s="14" t="str">
        <f t="shared" si="1"/>
        <v>ALS HERCULES5XS1NC</v>
      </c>
      <c r="H21" t="s">
        <v>194</v>
      </c>
      <c r="I21" t="s">
        <v>26</v>
      </c>
      <c r="J21" t="s">
        <v>1665</v>
      </c>
      <c r="K21" t="s">
        <v>1665</v>
      </c>
      <c r="L21" t="s">
        <v>195</v>
      </c>
      <c r="M21" t="s">
        <v>35</v>
      </c>
      <c r="N21" t="str">
        <f>"1"</f>
        <v>1</v>
      </c>
      <c r="O21" t="s">
        <v>65</v>
      </c>
      <c r="P21" t="s">
        <v>151</v>
      </c>
      <c r="Q21" t="s">
        <v>318</v>
      </c>
      <c r="R21" t="s">
        <v>50</v>
      </c>
      <c r="S21" s="12">
        <v>45472.440972222219</v>
      </c>
      <c r="T21" s="12">
        <v>45473.291666666664</v>
      </c>
      <c r="U21" s="12">
        <v>45472.972916666666</v>
      </c>
      <c r="V21" t="s">
        <v>26</v>
      </c>
    </row>
    <row r="22" spans="1:22" x14ac:dyDescent="0.25">
      <c r="A22" t="s">
        <v>324</v>
      </c>
      <c r="B22" t="s">
        <v>764</v>
      </c>
      <c r="C22" t="s">
        <v>494</v>
      </c>
      <c r="D22" t="s">
        <v>326</v>
      </c>
      <c r="E22" t="s">
        <v>764</v>
      </c>
      <c r="F22" t="s">
        <v>494</v>
      </c>
      <c r="G22" s="14" t="str">
        <f t="shared" si="1"/>
        <v>ZG XIA MEN425N</v>
      </c>
      <c r="H22" t="s">
        <v>113</v>
      </c>
      <c r="I22" t="s">
        <v>26</v>
      </c>
      <c r="J22" t="s">
        <v>327</v>
      </c>
      <c r="K22" t="s">
        <v>327</v>
      </c>
      <c r="L22" t="s">
        <v>116</v>
      </c>
      <c r="M22" t="s">
        <v>28</v>
      </c>
      <c r="N22" t="str">
        <f>"1"</f>
        <v>1</v>
      </c>
      <c r="O22" t="s">
        <v>79</v>
      </c>
      <c r="P22" t="s">
        <v>236</v>
      </c>
      <c r="Q22" t="s">
        <v>555</v>
      </c>
      <c r="R22" t="s">
        <v>50</v>
      </c>
      <c r="S22" s="12">
        <v>45472.427083333336</v>
      </c>
      <c r="T22" s="12">
        <v>45473.385416666664</v>
      </c>
      <c r="U22" t="s">
        <v>26</v>
      </c>
      <c r="V22" t="s">
        <v>26</v>
      </c>
    </row>
    <row r="23" spans="1:22" x14ac:dyDescent="0.25">
      <c r="A23" t="s">
        <v>324</v>
      </c>
      <c r="B23" t="s">
        <v>764</v>
      </c>
      <c r="C23" t="s">
        <v>494</v>
      </c>
      <c r="D23" t="s">
        <v>326</v>
      </c>
      <c r="E23" t="s">
        <v>764</v>
      </c>
      <c r="F23" t="s">
        <v>494</v>
      </c>
      <c r="G23" s="14" t="str">
        <f t="shared" si="1"/>
        <v>ZG XIA MEN425N</v>
      </c>
      <c r="H23" t="s">
        <v>113</v>
      </c>
      <c r="I23" t="s">
        <v>26</v>
      </c>
      <c r="J23" t="s">
        <v>327</v>
      </c>
      <c r="K23" t="s">
        <v>327</v>
      </c>
      <c r="L23" t="s">
        <v>116</v>
      </c>
      <c r="M23" t="s">
        <v>28</v>
      </c>
      <c r="N23" t="str">
        <f>"2"</f>
        <v>2</v>
      </c>
      <c r="O23" t="s">
        <v>36</v>
      </c>
      <c r="P23" t="s">
        <v>76</v>
      </c>
      <c r="Q23" t="s">
        <v>390</v>
      </c>
      <c r="R23" t="s">
        <v>32</v>
      </c>
      <c r="S23" s="12">
        <v>45473.5</v>
      </c>
      <c r="T23" s="12">
        <v>45474.458333333336</v>
      </c>
      <c r="U23" t="s">
        <v>26</v>
      </c>
      <c r="V23" t="s">
        <v>26</v>
      </c>
    </row>
    <row r="24" spans="1:22" x14ac:dyDescent="0.25">
      <c r="A24" t="s">
        <v>228</v>
      </c>
      <c r="B24" t="s">
        <v>1097</v>
      </c>
      <c r="C24" t="s">
        <v>1097</v>
      </c>
      <c r="D24" t="s">
        <v>229</v>
      </c>
      <c r="E24" t="s">
        <v>1097</v>
      </c>
      <c r="F24" t="s">
        <v>1097</v>
      </c>
      <c r="G24" s="14" t="str">
        <f t="shared" si="1"/>
        <v>BSW 393598N</v>
      </c>
      <c r="H24" t="s">
        <v>137</v>
      </c>
      <c r="I24" t="s">
        <v>26</v>
      </c>
      <c r="J24" t="s">
        <v>138</v>
      </c>
      <c r="K24" t="s">
        <v>139</v>
      </c>
      <c r="L24" t="s">
        <v>140</v>
      </c>
      <c r="M24" t="s">
        <v>35</v>
      </c>
      <c r="N24" t="str">
        <f t="shared" ref="N24:N32" si="2">"1"</f>
        <v>1</v>
      </c>
      <c r="O24" t="s">
        <v>71</v>
      </c>
      <c r="P24" t="s">
        <v>178</v>
      </c>
      <c r="Q24" t="s">
        <v>179</v>
      </c>
      <c r="R24" t="s">
        <v>50</v>
      </c>
      <c r="S24" s="12">
        <v>45472.416666666664</v>
      </c>
      <c r="T24" s="12">
        <v>45472.604166666664</v>
      </c>
      <c r="U24" s="12">
        <v>45472.595138888886</v>
      </c>
      <c r="V24" t="s">
        <v>26</v>
      </c>
    </row>
    <row r="25" spans="1:22" x14ac:dyDescent="0.25">
      <c r="A25" t="s">
        <v>269</v>
      </c>
      <c r="B25" t="s">
        <v>1098</v>
      </c>
      <c r="C25" t="s">
        <v>1099</v>
      </c>
      <c r="D25" t="s">
        <v>269</v>
      </c>
      <c r="E25" t="s">
        <v>1098</v>
      </c>
      <c r="F25" t="s">
        <v>1099</v>
      </c>
      <c r="G25" s="14" t="str">
        <f t="shared" si="1"/>
        <v>SINAR BANDA329S</v>
      </c>
      <c r="H25" t="s">
        <v>33</v>
      </c>
      <c r="I25" t="s">
        <v>26</v>
      </c>
      <c r="J25" t="s">
        <v>270</v>
      </c>
      <c r="K25" t="s">
        <v>271</v>
      </c>
      <c r="L25" t="s">
        <v>33</v>
      </c>
      <c r="M25" t="s">
        <v>35</v>
      </c>
      <c r="N25" t="str">
        <f t="shared" si="2"/>
        <v>1</v>
      </c>
      <c r="O25" t="s">
        <v>155</v>
      </c>
      <c r="P25" t="s">
        <v>156</v>
      </c>
      <c r="Q25" t="s">
        <v>357</v>
      </c>
      <c r="R25" t="s">
        <v>50</v>
      </c>
      <c r="S25" s="12">
        <v>45472.416666666664</v>
      </c>
      <c r="T25" s="12">
        <v>45473.378472222219</v>
      </c>
      <c r="U25" s="12">
        <v>45473.118750000001</v>
      </c>
      <c r="V25" t="s">
        <v>26</v>
      </c>
    </row>
    <row r="26" spans="1:22" x14ac:dyDescent="0.25">
      <c r="A26" t="s">
        <v>1100</v>
      </c>
      <c r="B26" t="s">
        <v>1101</v>
      </c>
      <c r="C26" t="s">
        <v>1101</v>
      </c>
      <c r="D26" t="s">
        <v>1100</v>
      </c>
      <c r="E26" t="s">
        <v>1101</v>
      </c>
      <c r="F26" t="s">
        <v>1101</v>
      </c>
      <c r="G26" s="14" t="str">
        <f t="shared" si="1"/>
        <v>SEATTLE C028S</v>
      </c>
      <c r="H26" t="s">
        <v>214</v>
      </c>
      <c r="I26" t="s">
        <v>26</v>
      </c>
      <c r="J26" t="s">
        <v>395</v>
      </c>
      <c r="K26" t="s">
        <v>396</v>
      </c>
      <c r="L26" t="s">
        <v>217</v>
      </c>
      <c r="M26" t="s">
        <v>35</v>
      </c>
      <c r="N26" t="str">
        <f t="shared" si="2"/>
        <v>1</v>
      </c>
      <c r="O26" t="s">
        <v>65</v>
      </c>
      <c r="P26" t="s">
        <v>218</v>
      </c>
      <c r="Q26" t="s">
        <v>1666</v>
      </c>
      <c r="R26" t="s">
        <v>50</v>
      </c>
      <c r="S26" s="12">
        <v>45472.413194444445</v>
      </c>
      <c r="T26" s="12">
        <v>45473.489583333336</v>
      </c>
      <c r="U26" s="12">
        <v>45473.413194444445</v>
      </c>
      <c r="V26" t="s">
        <v>26</v>
      </c>
    </row>
    <row r="27" spans="1:22" x14ac:dyDescent="0.25">
      <c r="A27" t="s">
        <v>322</v>
      </c>
      <c r="B27" t="s">
        <v>1102</v>
      </c>
      <c r="C27" t="s">
        <v>1103</v>
      </c>
      <c r="D27" t="s">
        <v>322</v>
      </c>
      <c r="E27" t="s">
        <v>1102</v>
      </c>
      <c r="F27" t="s">
        <v>1103</v>
      </c>
      <c r="G27" s="14" t="str">
        <f t="shared" si="1"/>
        <v>CAPRICORN 51PB416</v>
      </c>
      <c r="H27" t="s">
        <v>175</v>
      </c>
      <c r="I27" t="s">
        <v>26</v>
      </c>
      <c r="J27" t="s">
        <v>176</v>
      </c>
      <c r="K27" t="s">
        <v>176</v>
      </c>
      <c r="L27" t="s">
        <v>177</v>
      </c>
      <c r="M27" t="s">
        <v>35</v>
      </c>
      <c r="N27" t="str">
        <f t="shared" si="2"/>
        <v>1</v>
      </c>
      <c r="O27" t="s">
        <v>47</v>
      </c>
      <c r="P27" t="s">
        <v>92</v>
      </c>
      <c r="Q27" t="s">
        <v>186</v>
      </c>
      <c r="R27" t="s">
        <v>50</v>
      </c>
      <c r="S27" s="12">
        <v>45472.40625</v>
      </c>
      <c r="T27" s="12">
        <v>45472.756944444445</v>
      </c>
      <c r="U27" s="12">
        <v>45472.554166666669</v>
      </c>
      <c r="V27" t="s">
        <v>26</v>
      </c>
    </row>
    <row r="28" spans="1:22" x14ac:dyDescent="0.25">
      <c r="A28" t="s">
        <v>1104</v>
      </c>
      <c r="B28" t="s">
        <v>1105</v>
      </c>
      <c r="C28" t="s">
        <v>1105</v>
      </c>
      <c r="D28" t="s">
        <v>1106</v>
      </c>
      <c r="E28" t="s">
        <v>1105</v>
      </c>
      <c r="F28" t="s">
        <v>1105</v>
      </c>
      <c r="G28" s="14" t="str">
        <f t="shared" si="1"/>
        <v>MSC ULSAN 3HO424A</v>
      </c>
      <c r="H28" t="s">
        <v>77</v>
      </c>
      <c r="I28" t="s">
        <v>26</v>
      </c>
      <c r="J28" t="s">
        <v>309</v>
      </c>
      <c r="K28" t="s">
        <v>309</v>
      </c>
      <c r="L28" t="s">
        <v>78</v>
      </c>
      <c r="M28" t="s">
        <v>35</v>
      </c>
      <c r="N28" t="str">
        <f t="shared" si="2"/>
        <v>1</v>
      </c>
      <c r="O28" t="s">
        <v>79</v>
      </c>
      <c r="P28" t="s">
        <v>305</v>
      </c>
      <c r="Q28" t="s">
        <v>119</v>
      </c>
      <c r="R28" t="s">
        <v>50</v>
      </c>
      <c r="S28" s="12">
        <v>45472.399305555555</v>
      </c>
      <c r="T28" s="12">
        <v>45473.274305555555</v>
      </c>
      <c r="U28" s="12">
        <v>45472.916666666664</v>
      </c>
      <c r="V28" t="s">
        <v>26</v>
      </c>
    </row>
    <row r="29" spans="1:22" x14ac:dyDescent="0.25">
      <c r="A29" t="s">
        <v>1107</v>
      </c>
      <c r="B29" t="s">
        <v>1108</v>
      </c>
      <c r="C29" t="s">
        <v>1108</v>
      </c>
      <c r="D29" t="s">
        <v>1107</v>
      </c>
      <c r="E29" t="s">
        <v>1108</v>
      </c>
      <c r="F29" t="s">
        <v>1108</v>
      </c>
      <c r="G29" s="14" t="str">
        <f t="shared" si="1"/>
        <v>MSC BERYLFD423W</v>
      </c>
      <c r="H29" t="s">
        <v>77</v>
      </c>
      <c r="I29" t="s">
        <v>26</v>
      </c>
      <c r="J29" t="s">
        <v>469</v>
      </c>
      <c r="K29" t="s">
        <v>469</v>
      </c>
      <c r="L29" t="s">
        <v>78</v>
      </c>
      <c r="M29" t="s">
        <v>35</v>
      </c>
      <c r="N29" t="str">
        <f t="shared" si="2"/>
        <v>1</v>
      </c>
      <c r="O29" t="s">
        <v>79</v>
      </c>
      <c r="P29" t="s">
        <v>125</v>
      </c>
      <c r="Q29" t="s">
        <v>126</v>
      </c>
      <c r="R29" t="s">
        <v>50</v>
      </c>
      <c r="S29" s="12">
        <v>45472.395833333336</v>
      </c>
      <c r="T29" s="12">
        <v>45473.517361111109</v>
      </c>
      <c r="U29" s="12">
        <v>45473.331250000003</v>
      </c>
      <c r="V29" t="s">
        <v>26</v>
      </c>
    </row>
    <row r="30" spans="1:22" x14ac:dyDescent="0.25">
      <c r="A30" t="s">
        <v>1109</v>
      </c>
      <c r="B30" t="s">
        <v>163</v>
      </c>
      <c r="C30" t="s">
        <v>163</v>
      </c>
      <c r="D30" t="s">
        <v>1110</v>
      </c>
      <c r="E30" t="s">
        <v>163</v>
      </c>
      <c r="F30" t="s">
        <v>163</v>
      </c>
      <c r="G30" s="14" t="str">
        <f t="shared" si="1"/>
        <v>CELSIUS BRIC425W</v>
      </c>
      <c r="H30" t="s">
        <v>113</v>
      </c>
      <c r="I30" t="s">
        <v>26</v>
      </c>
      <c r="J30" t="s">
        <v>481</v>
      </c>
      <c r="K30" t="s">
        <v>482</v>
      </c>
      <c r="L30" t="s">
        <v>116</v>
      </c>
      <c r="M30" t="s">
        <v>59</v>
      </c>
      <c r="N30" t="str">
        <f t="shared" si="2"/>
        <v>1</v>
      </c>
      <c r="O30" t="s">
        <v>60</v>
      </c>
      <c r="P30" t="s">
        <v>61</v>
      </c>
      <c r="Q30" t="s">
        <v>26</v>
      </c>
      <c r="R30" t="s">
        <v>26</v>
      </c>
      <c r="S30" s="12">
        <v>45472.375</v>
      </c>
      <c r="T30" s="12">
        <v>45472.958333333336</v>
      </c>
      <c r="U30" t="s">
        <v>26</v>
      </c>
      <c r="V30" t="s">
        <v>26</v>
      </c>
    </row>
    <row r="31" spans="1:22" x14ac:dyDescent="0.25">
      <c r="A31" t="s">
        <v>1111</v>
      </c>
      <c r="B31" t="s">
        <v>1112</v>
      </c>
      <c r="C31" t="s">
        <v>1112</v>
      </c>
      <c r="D31" t="s">
        <v>1113</v>
      </c>
      <c r="E31" t="s">
        <v>1112</v>
      </c>
      <c r="F31" t="s">
        <v>1112</v>
      </c>
      <c r="G31" s="14" t="str">
        <f t="shared" si="1"/>
        <v>ANL HEDLAND3424S</v>
      </c>
      <c r="H31" t="s">
        <v>254</v>
      </c>
      <c r="I31" t="s">
        <v>26</v>
      </c>
      <c r="J31" t="s">
        <v>255</v>
      </c>
      <c r="K31" t="s">
        <v>255</v>
      </c>
      <c r="L31" t="s">
        <v>58</v>
      </c>
      <c r="M31" t="s">
        <v>35</v>
      </c>
      <c r="N31" t="str">
        <f t="shared" si="2"/>
        <v>1</v>
      </c>
      <c r="O31" t="s">
        <v>65</v>
      </c>
      <c r="P31" t="s">
        <v>212</v>
      </c>
      <c r="Q31" t="s">
        <v>213</v>
      </c>
      <c r="R31" t="s">
        <v>32</v>
      </c>
      <c r="S31" s="12">
        <v>45472.364583333336</v>
      </c>
      <c r="T31" s="12">
        <v>45473.239583333336</v>
      </c>
      <c r="U31" s="12">
        <v>45472.92083333333</v>
      </c>
      <c r="V31" t="s">
        <v>26</v>
      </c>
    </row>
    <row r="32" spans="1:22" x14ac:dyDescent="0.25">
      <c r="A32" t="s">
        <v>1114</v>
      </c>
      <c r="B32" t="s">
        <v>1115</v>
      </c>
      <c r="C32" t="s">
        <v>1115</v>
      </c>
      <c r="D32" t="s">
        <v>1114</v>
      </c>
      <c r="E32" t="s">
        <v>1115</v>
      </c>
      <c r="F32" t="s">
        <v>1115</v>
      </c>
      <c r="G32" s="14" t="str">
        <f t="shared" si="1"/>
        <v>MSC DILETTAFJ419E</v>
      </c>
      <c r="H32" t="s">
        <v>77</v>
      </c>
      <c r="I32" t="s">
        <v>114</v>
      </c>
      <c r="J32" t="s">
        <v>365</v>
      </c>
      <c r="K32" t="s">
        <v>365</v>
      </c>
      <c r="L32" t="s">
        <v>78</v>
      </c>
      <c r="M32" t="s">
        <v>28</v>
      </c>
      <c r="N32" t="str">
        <f t="shared" si="2"/>
        <v>1</v>
      </c>
      <c r="O32" t="s">
        <v>79</v>
      </c>
      <c r="P32" t="s">
        <v>85</v>
      </c>
      <c r="Q32" t="s">
        <v>1667</v>
      </c>
      <c r="R32" t="s">
        <v>50</v>
      </c>
      <c r="S32" s="12">
        <v>45472.336805555555</v>
      </c>
      <c r="T32" s="12">
        <v>45474.043055555558</v>
      </c>
      <c r="U32" s="12">
        <v>45473.857638888891</v>
      </c>
      <c r="V32" t="s">
        <v>26</v>
      </c>
    </row>
    <row r="33" spans="1:22" x14ac:dyDescent="0.25">
      <c r="A33" t="s">
        <v>1114</v>
      </c>
      <c r="B33" t="s">
        <v>1115</v>
      </c>
      <c r="C33" t="s">
        <v>1115</v>
      </c>
      <c r="D33" t="s">
        <v>1114</v>
      </c>
      <c r="E33" t="s">
        <v>1115</v>
      </c>
      <c r="F33" t="s">
        <v>1115</v>
      </c>
      <c r="G33" s="14" t="str">
        <f t="shared" si="1"/>
        <v>MSC DILETTAFJ419E</v>
      </c>
      <c r="H33" t="s">
        <v>77</v>
      </c>
      <c r="I33" t="s">
        <v>114</v>
      </c>
      <c r="J33" t="s">
        <v>365</v>
      </c>
      <c r="K33" t="s">
        <v>365</v>
      </c>
      <c r="L33" t="s">
        <v>78</v>
      </c>
      <c r="M33" t="s">
        <v>28</v>
      </c>
      <c r="N33" t="str">
        <f>"2"</f>
        <v>2</v>
      </c>
      <c r="O33" t="s">
        <v>104</v>
      </c>
      <c r="P33" t="s">
        <v>1668</v>
      </c>
      <c r="Q33" t="s">
        <v>1669</v>
      </c>
      <c r="R33" t="s">
        <v>32</v>
      </c>
      <c r="S33" s="12">
        <v>45475.125</v>
      </c>
      <c r="T33" s="12">
        <v>45476.208333333336</v>
      </c>
      <c r="U33" t="s">
        <v>26</v>
      </c>
      <c r="V33" t="s">
        <v>26</v>
      </c>
    </row>
    <row r="34" spans="1:22" x14ac:dyDescent="0.25">
      <c r="A34" t="s">
        <v>1116</v>
      </c>
      <c r="B34" t="s">
        <v>1117</v>
      </c>
      <c r="C34" t="s">
        <v>1118</v>
      </c>
      <c r="D34" t="s">
        <v>1116</v>
      </c>
      <c r="E34" t="s">
        <v>1119</v>
      </c>
      <c r="F34" t="s">
        <v>1120</v>
      </c>
      <c r="G34" s="14" t="str">
        <f t="shared" si="1"/>
        <v>EVER ORIGIN6-021S</v>
      </c>
      <c r="H34" t="s">
        <v>350</v>
      </c>
      <c r="I34" t="s">
        <v>26</v>
      </c>
      <c r="J34" t="s">
        <v>471</v>
      </c>
      <c r="K34" t="s">
        <v>471</v>
      </c>
      <c r="L34" t="s">
        <v>132</v>
      </c>
      <c r="M34" t="s">
        <v>35</v>
      </c>
      <c r="N34" t="str">
        <f t="shared" ref="N34:N43" si="3">"1"</f>
        <v>1</v>
      </c>
      <c r="O34" t="s">
        <v>29</v>
      </c>
      <c r="P34" t="s">
        <v>191</v>
      </c>
      <c r="Q34" t="s">
        <v>1670</v>
      </c>
      <c r="R34" t="s">
        <v>32</v>
      </c>
      <c r="S34" s="12">
        <v>45472.329861111109</v>
      </c>
      <c r="T34" s="12">
        <v>45473.149305555555</v>
      </c>
      <c r="U34" s="12">
        <v>45473.07708333333</v>
      </c>
      <c r="V34" t="s">
        <v>26</v>
      </c>
    </row>
    <row r="35" spans="1:22" x14ac:dyDescent="0.25">
      <c r="A35" t="s">
        <v>1121</v>
      </c>
      <c r="B35" t="s">
        <v>1122</v>
      </c>
      <c r="C35" t="s">
        <v>1122</v>
      </c>
      <c r="D35" t="s">
        <v>1121</v>
      </c>
      <c r="E35" t="s">
        <v>1122</v>
      </c>
      <c r="F35" t="s">
        <v>1122</v>
      </c>
      <c r="G35" s="14" t="str">
        <f t="shared" si="1"/>
        <v>MSC JADEFT423W</v>
      </c>
      <c r="H35" t="s">
        <v>77</v>
      </c>
      <c r="I35" t="s">
        <v>114</v>
      </c>
      <c r="J35" t="s">
        <v>203</v>
      </c>
      <c r="K35" t="s">
        <v>203</v>
      </c>
      <c r="L35" t="s">
        <v>78</v>
      </c>
      <c r="M35" t="s">
        <v>35</v>
      </c>
      <c r="N35" t="str">
        <f t="shared" si="3"/>
        <v>1</v>
      </c>
      <c r="O35" t="s">
        <v>79</v>
      </c>
      <c r="P35" t="s">
        <v>204</v>
      </c>
      <c r="Q35" t="s">
        <v>1671</v>
      </c>
      <c r="R35" t="s">
        <v>32</v>
      </c>
      <c r="S35" s="12">
        <v>45472.322916666664</v>
      </c>
      <c r="T35" s="12">
        <v>45473.600694444445</v>
      </c>
      <c r="U35" s="12">
        <v>45473.444444444445</v>
      </c>
      <c r="V35" t="s">
        <v>26</v>
      </c>
    </row>
    <row r="36" spans="1:22" x14ac:dyDescent="0.25">
      <c r="A36" t="s">
        <v>901</v>
      </c>
      <c r="B36" t="s">
        <v>902</v>
      </c>
      <c r="C36" t="s">
        <v>902</v>
      </c>
      <c r="D36" t="s">
        <v>901</v>
      </c>
      <c r="E36" t="s">
        <v>902</v>
      </c>
      <c r="F36" t="s">
        <v>902</v>
      </c>
      <c r="G36" s="14" t="str">
        <f t="shared" si="1"/>
        <v>YM COSMOS177E</v>
      </c>
      <c r="H36" t="s">
        <v>41</v>
      </c>
      <c r="I36" t="s">
        <v>102</v>
      </c>
      <c r="J36" t="s">
        <v>266</v>
      </c>
      <c r="K36" t="s">
        <v>266</v>
      </c>
      <c r="L36" t="s">
        <v>43</v>
      </c>
      <c r="M36" t="s">
        <v>35</v>
      </c>
      <c r="N36" t="str">
        <f t="shared" si="3"/>
        <v>1</v>
      </c>
      <c r="O36" t="s">
        <v>36</v>
      </c>
      <c r="P36" t="s">
        <v>44</v>
      </c>
      <c r="Q36" t="s">
        <v>45</v>
      </c>
      <c r="R36" t="s">
        <v>32</v>
      </c>
      <c r="S36" s="12">
        <v>45472.298611111109</v>
      </c>
      <c r="T36" s="12">
        <v>45473.111111111109</v>
      </c>
      <c r="U36" s="12">
        <v>45473.027777777781</v>
      </c>
      <c r="V36" t="s">
        <v>26</v>
      </c>
    </row>
    <row r="37" spans="1:22" x14ac:dyDescent="0.25">
      <c r="A37" t="s">
        <v>448</v>
      </c>
      <c r="B37" t="s">
        <v>873</v>
      </c>
      <c r="C37" t="s">
        <v>873</v>
      </c>
      <c r="D37" t="s">
        <v>448</v>
      </c>
      <c r="E37" t="s">
        <v>873</v>
      </c>
      <c r="F37" t="s">
        <v>873</v>
      </c>
      <c r="G37" s="14" t="str">
        <f t="shared" si="1"/>
        <v>CAPE FAWLEY126S</v>
      </c>
      <c r="H37" t="s">
        <v>63</v>
      </c>
      <c r="I37" t="s">
        <v>26</v>
      </c>
      <c r="J37" t="s">
        <v>449</v>
      </c>
      <c r="K37" t="s">
        <v>449</v>
      </c>
      <c r="L37" t="s">
        <v>64</v>
      </c>
      <c r="M37" t="s">
        <v>35</v>
      </c>
      <c r="N37" t="str">
        <f t="shared" si="3"/>
        <v>1</v>
      </c>
      <c r="O37" t="s">
        <v>65</v>
      </c>
      <c r="P37" t="s">
        <v>218</v>
      </c>
      <c r="Q37" t="s">
        <v>67</v>
      </c>
      <c r="R37" t="s">
        <v>32</v>
      </c>
      <c r="S37" s="12">
        <v>45472.225694444445</v>
      </c>
      <c r="T37" s="12">
        <v>45473.288194444445</v>
      </c>
      <c r="U37" s="12">
        <v>45473.09375</v>
      </c>
      <c r="V37" t="s">
        <v>26</v>
      </c>
    </row>
    <row r="38" spans="1:22" x14ac:dyDescent="0.25">
      <c r="A38" t="s">
        <v>816</v>
      </c>
      <c r="B38" t="s">
        <v>1123</v>
      </c>
      <c r="C38" t="s">
        <v>349</v>
      </c>
      <c r="D38" t="s">
        <v>816</v>
      </c>
      <c r="E38" t="s">
        <v>1123</v>
      </c>
      <c r="F38" t="s">
        <v>349</v>
      </c>
      <c r="G38" s="14" t="str">
        <f t="shared" si="1"/>
        <v>KOTA RANCAK0323S</v>
      </c>
      <c r="H38" t="s">
        <v>68</v>
      </c>
      <c r="I38" t="s">
        <v>26</v>
      </c>
      <c r="J38" t="s">
        <v>1672</v>
      </c>
      <c r="K38" t="s">
        <v>1672</v>
      </c>
      <c r="L38" t="s">
        <v>68</v>
      </c>
      <c r="M38" t="s">
        <v>35</v>
      </c>
      <c r="N38" t="str">
        <f t="shared" si="3"/>
        <v>1</v>
      </c>
      <c r="O38" t="s">
        <v>47</v>
      </c>
      <c r="P38" t="s">
        <v>55</v>
      </c>
      <c r="Q38" t="s">
        <v>56</v>
      </c>
      <c r="R38" t="s">
        <v>50</v>
      </c>
      <c r="S38" s="12">
        <v>45472.21875</v>
      </c>
      <c r="T38" s="12">
        <v>45473.243055555555</v>
      </c>
      <c r="U38" s="12">
        <v>45473.186805555553</v>
      </c>
      <c r="V38" t="s">
        <v>26</v>
      </c>
    </row>
    <row r="39" spans="1:22" x14ac:dyDescent="0.25">
      <c r="A39" t="s">
        <v>1124</v>
      </c>
      <c r="B39" t="s">
        <v>1125</v>
      </c>
      <c r="C39" t="s">
        <v>1125</v>
      </c>
      <c r="D39" t="s">
        <v>1124</v>
      </c>
      <c r="E39" t="s">
        <v>1125</v>
      </c>
      <c r="F39" t="s">
        <v>1125</v>
      </c>
      <c r="G39" s="14" t="str">
        <f t="shared" si="1"/>
        <v>ONE MINATO023W</v>
      </c>
      <c r="H39" t="s">
        <v>101</v>
      </c>
      <c r="I39" t="s">
        <v>102</v>
      </c>
      <c r="J39" t="s">
        <v>252</v>
      </c>
      <c r="K39" t="s">
        <v>252</v>
      </c>
      <c r="L39" t="s">
        <v>101</v>
      </c>
      <c r="M39" t="s">
        <v>35</v>
      </c>
      <c r="N39" t="str">
        <f t="shared" si="3"/>
        <v>1</v>
      </c>
      <c r="O39" t="s">
        <v>36</v>
      </c>
      <c r="P39" t="s">
        <v>90</v>
      </c>
      <c r="Q39" t="s">
        <v>253</v>
      </c>
      <c r="R39" t="s">
        <v>50</v>
      </c>
      <c r="S39" s="12">
        <v>45472.208333333336</v>
      </c>
      <c r="T39" s="12">
        <v>45473.197916666664</v>
      </c>
      <c r="U39" s="12">
        <v>45472.927777777775</v>
      </c>
      <c r="V39" t="s">
        <v>26</v>
      </c>
    </row>
    <row r="40" spans="1:22" x14ac:dyDescent="0.25">
      <c r="A40" t="s">
        <v>183</v>
      </c>
      <c r="B40" t="s">
        <v>1126</v>
      </c>
      <c r="C40" t="s">
        <v>1126</v>
      </c>
      <c r="D40" t="s">
        <v>183</v>
      </c>
      <c r="E40" t="s">
        <v>1127</v>
      </c>
      <c r="F40" t="s">
        <v>1127</v>
      </c>
      <c r="G40" s="14" t="str">
        <f t="shared" si="1"/>
        <v>SINDO FALCON379 SN</v>
      </c>
      <c r="H40" t="s">
        <v>184</v>
      </c>
      <c r="I40" t="s">
        <v>26</v>
      </c>
      <c r="J40" t="s">
        <v>1673</v>
      </c>
      <c r="K40" t="s">
        <v>1674</v>
      </c>
      <c r="L40" t="s">
        <v>185</v>
      </c>
      <c r="M40" t="s">
        <v>35</v>
      </c>
      <c r="N40" t="str">
        <f t="shared" si="3"/>
        <v>1</v>
      </c>
      <c r="O40" t="s">
        <v>71</v>
      </c>
      <c r="P40" t="s">
        <v>72</v>
      </c>
      <c r="Q40" t="s">
        <v>267</v>
      </c>
      <c r="R40" t="s">
        <v>32</v>
      </c>
      <c r="S40" s="12">
        <v>45472.1875</v>
      </c>
      <c r="T40" s="12">
        <v>45472.479166666664</v>
      </c>
      <c r="U40" s="12">
        <v>45472.452777777777</v>
      </c>
      <c r="V40" t="s">
        <v>26</v>
      </c>
    </row>
    <row r="41" spans="1:22" x14ac:dyDescent="0.25">
      <c r="A41" t="s">
        <v>1128</v>
      </c>
      <c r="B41" t="s">
        <v>1129</v>
      </c>
      <c r="C41" t="s">
        <v>1130</v>
      </c>
      <c r="D41" t="s">
        <v>1128</v>
      </c>
      <c r="E41" t="s">
        <v>1129</v>
      </c>
      <c r="F41" t="s">
        <v>1130</v>
      </c>
      <c r="G41" s="14" t="str">
        <f t="shared" si="1"/>
        <v>ORA BHUM524S</v>
      </c>
      <c r="H41" t="s">
        <v>187</v>
      </c>
      <c r="I41" t="s">
        <v>26</v>
      </c>
      <c r="J41" t="s">
        <v>1675</v>
      </c>
      <c r="K41" t="s">
        <v>1676</v>
      </c>
      <c r="L41" t="s">
        <v>188</v>
      </c>
      <c r="M41" t="s">
        <v>35</v>
      </c>
      <c r="N41" t="str">
        <f t="shared" si="3"/>
        <v>1</v>
      </c>
      <c r="O41" t="s">
        <v>155</v>
      </c>
      <c r="P41" t="s">
        <v>189</v>
      </c>
      <c r="Q41" t="s">
        <v>190</v>
      </c>
      <c r="R41" t="s">
        <v>32</v>
      </c>
      <c r="S41" s="12">
        <v>45472.184027777781</v>
      </c>
      <c r="T41" s="12">
        <v>45472.895833333336</v>
      </c>
      <c r="U41" s="12">
        <v>45472.73541666667</v>
      </c>
      <c r="V41" t="s">
        <v>26</v>
      </c>
    </row>
    <row r="42" spans="1:22" x14ac:dyDescent="0.25">
      <c r="A42" t="s">
        <v>1131</v>
      </c>
      <c r="B42" t="s">
        <v>1132</v>
      </c>
      <c r="C42" t="s">
        <v>1132</v>
      </c>
      <c r="D42" t="s">
        <v>862</v>
      </c>
      <c r="E42" t="s">
        <v>863</v>
      </c>
      <c r="F42" t="s">
        <v>863</v>
      </c>
      <c r="G42" s="14" t="str">
        <f t="shared" si="1"/>
        <v>CMA JEAN GABIBW1MA</v>
      </c>
      <c r="H42" t="s">
        <v>57</v>
      </c>
      <c r="I42" t="s">
        <v>130</v>
      </c>
      <c r="J42" t="s">
        <v>446</v>
      </c>
      <c r="K42" t="s">
        <v>447</v>
      </c>
      <c r="L42" t="s">
        <v>58</v>
      </c>
      <c r="M42" t="s">
        <v>35</v>
      </c>
      <c r="N42" t="str">
        <f t="shared" si="3"/>
        <v>1</v>
      </c>
      <c r="O42" t="s">
        <v>65</v>
      </c>
      <c r="P42" t="s">
        <v>193</v>
      </c>
      <c r="Q42" t="s">
        <v>391</v>
      </c>
      <c r="R42" t="s">
        <v>50</v>
      </c>
      <c r="S42" s="12">
        <v>45472.173611111109</v>
      </c>
      <c r="T42" s="12">
        <v>45473.152777777781</v>
      </c>
      <c r="U42" s="12">
        <v>45473.055555555555</v>
      </c>
      <c r="V42" t="s">
        <v>26</v>
      </c>
    </row>
    <row r="43" spans="1:22" x14ac:dyDescent="0.25">
      <c r="A43" t="s">
        <v>1133</v>
      </c>
      <c r="B43" t="s">
        <v>508</v>
      </c>
      <c r="C43" t="s">
        <v>163</v>
      </c>
      <c r="D43" t="s">
        <v>1133</v>
      </c>
      <c r="E43" t="s">
        <v>508</v>
      </c>
      <c r="F43" t="s">
        <v>163</v>
      </c>
      <c r="G43" s="14" t="str">
        <f t="shared" si="1"/>
        <v>HOPE ISLAND423W</v>
      </c>
      <c r="H43" t="s">
        <v>113</v>
      </c>
      <c r="I43" t="s">
        <v>26</v>
      </c>
      <c r="J43" t="s">
        <v>1677</v>
      </c>
      <c r="K43" t="s">
        <v>1678</v>
      </c>
      <c r="L43" t="s">
        <v>116</v>
      </c>
      <c r="M43" t="s">
        <v>28</v>
      </c>
      <c r="N43" t="str">
        <f t="shared" si="3"/>
        <v>1</v>
      </c>
      <c r="O43" t="s">
        <v>36</v>
      </c>
      <c r="P43" t="s">
        <v>141</v>
      </c>
      <c r="Q43" t="s">
        <v>142</v>
      </c>
      <c r="R43" t="s">
        <v>32</v>
      </c>
      <c r="S43" s="12">
        <v>45472.159722222219</v>
      </c>
      <c r="T43" s="12">
        <v>45472.986111111109</v>
      </c>
      <c r="U43" t="s">
        <v>26</v>
      </c>
      <c r="V43" t="s">
        <v>26</v>
      </c>
    </row>
    <row r="44" spans="1:22" x14ac:dyDescent="0.25">
      <c r="A44" t="s">
        <v>1133</v>
      </c>
      <c r="B44" t="s">
        <v>508</v>
      </c>
      <c r="C44" t="s">
        <v>163</v>
      </c>
      <c r="D44" t="s">
        <v>1133</v>
      </c>
      <c r="E44" t="s">
        <v>508</v>
      </c>
      <c r="F44" t="s">
        <v>163</v>
      </c>
      <c r="G44" s="14" t="str">
        <f t="shared" si="1"/>
        <v>HOPE ISLAND423W</v>
      </c>
      <c r="H44" t="s">
        <v>113</v>
      </c>
      <c r="I44" t="s">
        <v>26</v>
      </c>
      <c r="J44" t="s">
        <v>1677</v>
      </c>
      <c r="K44" t="s">
        <v>1678</v>
      </c>
      <c r="L44" t="s">
        <v>116</v>
      </c>
      <c r="M44" t="s">
        <v>28</v>
      </c>
      <c r="N44" t="str">
        <f>"2"</f>
        <v>2</v>
      </c>
      <c r="O44" t="s">
        <v>79</v>
      </c>
      <c r="P44" t="s">
        <v>236</v>
      </c>
      <c r="Q44" t="s">
        <v>1679</v>
      </c>
      <c r="R44" t="s">
        <v>50</v>
      </c>
      <c r="S44" s="12">
        <v>45473.447916666664</v>
      </c>
      <c r="T44" s="12">
        <v>45474.645833333336</v>
      </c>
      <c r="U44" t="s">
        <v>26</v>
      </c>
      <c r="V44" t="s">
        <v>26</v>
      </c>
    </row>
    <row r="45" spans="1:22" x14ac:dyDescent="0.25">
      <c r="A45" t="s">
        <v>1134</v>
      </c>
      <c r="B45" t="s">
        <v>24</v>
      </c>
      <c r="C45" t="s">
        <v>24</v>
      </c>
      <c r="D45" t="s">
        <v>860</v>
      </c>
      <c r="E45" t="s">
        <v>24</v>
      </c>
      <c r="F45" t="s">
        <v>24</v>
      </c>
      <c r="G45" s="14" t="str">
        <f t="shared" si="1"/>
        <v>CMA BIANCA424S</v>
      </c>
      <c r="H45" t="s">
        <v>254</v>
      </c>
      <c r="I45" t="s">
        <v>26</v>
      </c>
      <c r="J45" t="s">
        <v>572</v>
      </c>
      <c r="K45" t="s">
        <v>572</v>
      </c>
      <c r="L45" t="s">
        <v>58</v>
      </c>
      <c r="M45" t="s">
        <v>35</v>
      </c>
      <c r="N45" t="str">
        <f t="shared" ref="N45:N51" si="4">"1"</f>
        <v>1</v>
      </c>
      <c r="O45" t="s">
        <v>29</v>
      </c>
      <c r="P45" t="s">
        <v>30</v>
      </c>
      <c r="Q45" t="s">
        <v>31</v>
      </c>
      <c r="R45" t="s">
        <v>32</v>
      </c>
      <c r="S45" s="12">
        <v>45472.152777777781</v>
      </c>
      <c r="T45" s="12">
        <v>45474.201388888891</v>
      </c>
      <c r="U45" s="12">
        <v>45473.868750000001</v>
      </c>
      <c r="V45" t="s">
        <v>26</v>
      </c>
    </row>
    <row r="46" spans="1:22" x14ac:dyDescent="0.25">
      <c r="A46" t="s">
        <v>351</v>
      </c>
      <c r="B46" t="s">
        <v>1135</v>
      </c>
      <c r="C46" t="s">
        <v>1136</v>
      </c>
      <c r="D46" t="s">
        <v>351</v>
      </c>
      <c r="E46" t="s">
        <v>1135</v>
      </c>
      <c r="F46" t="s">
        <v>1136</v>
      </c>
      <c r="G46" s="14" t="str">
        <f t="shared" si="1"/>
        <v>SINAR SANUR064N</v>
      </c>
      <c r="H46" t="s">
        <v>33</v>
      </c>
      <c r="I46" t="s">
        <v>26</v>
      </c>
      <c r="J46" t="s">
        <v>352</v>
      </c>
      <c r="K46" t="s">
        <v>353</v>
      </c>
      <c r="L46" t="s">
        <v>33</v>
      </c>
      <c r="M46" t="s">
        <v>35</v>
      </c>
      <c r="N46" t="str">
        <f t="shared" si="4"/>
        <v>1</v>
      </c>
      <c r="O46" t="s">
        <v>36</v>
      </c>
      <c r="P46" t="s">
        <v>234</v>
      </c>
      <c r="Q46" t="s">
        <v>285</v>
      </c>
      <c r="R46" t="s">
        <v>50</v>
      </c>
      <c r="S46" s="12">
        <v>45472.076388888891</v>
      </c>
      <c r="T46" s="12">
        <v>45474.246527777781</v>
      </c>
      <c r="U46" s="12">
        <v>45474.144444444442</v>
      </c>
      <c r="V46" t="s">
        <v>26</v>
      </c>
    </row>
    <row r="47" spans="1:22" x14ac:dyDescent="0.25">
      <c r="A47" t="s">
        <v>369</v>
      </c>
      <c r="B47" t="s">
        <v>1137</v>
      </c>
      <c r="C47" t="s">
        <v>854</v>
      </c>
      <c r="D47" t="s">
        <v>369</v>
      </c>
      <c r="E47" t="s">
        <v>1137</v>
      </c>
      <c r="F47" t="s">
        <v>854</v>
      </c>
      <c r="G47" s="14" t="str">
        <f t="shared" si="1"/>
        <v>SEVILLIA933N</v>
      </c>
      <c r="H47" t="s">
        <v>33</v>
      </c>
      <c r="I47" t="s">
        <v>26</v>
      </c>
      <c r="J47" t="s">
        <v>370</v>
      </c>
      <c r="K47" t="s">
        <v>370</v>
      </c>
      <c r="L47" t="s">
        <v>33</v>
      </c>
      <c r="M47" t="s">
        <v>35</v>
      </c>
      <c r="N47" t="str">
        <f t="shared" si="4"/>
        <v>1</v>
      </c>
      <c r="O47" t="s">
        <v>36</v>
      </c>
      <c r="P47" t="s">
        <v>234</v>
      </c>
      <c r="Q47" t="s">
        <v>235</v>
      </c>
      <c r="R47" t="s">
        <v>50</v>
      </c>
      <c r="S47" s="12">
        <v>45472.065972222219</v>
      </c>
      <c r="T47" s="12">
        <v>45473.729166666664</v>
      </c>
      <c r="U47" s="12">
        <v>45473.430555555555</v>
      </c>
      <c r="V47" t="s">
        <v>26</v>
      </c>
    </row>
    <row r="48" spans="1:22" x14ac:dyDescent="0.25">
      <c r="A48" t="s">
        <v>167</v>
      </c>
      <c r="B48" t="s">
        <v>1138</v>
      </c>
      <c r="C48" t="s">
        <v>1139</v>
      </c>
      <c r="D48" t="s">
        <v>168</v>
      </c>
      <c r="E48" t="s">
        <v>1138</v>
      </c>
      <c r="F48" t="s">
        <v>1139</v>
      </c>
      <c r="G48" s="14" t="str">
        <f t="shared" si="1"/>
        <v>BUANA OC 09B40628</v>
      </c>
      <c r="H48" t="s">
        <v>169</v>
      </c>
      <c r="I48" t="s">
        <v>26</v>
      </c>
      <c r="J48" t="s">
        <v>170</v>
      </c>
      <c r="K48" t="s">
        <v>170</v>
      </c>
      <c r="L48" t="s">
        <v>169</v>
      </c>
      <c r="M48" t="s">
        <v>35</v>
      </c>
      <c r="N48" t="str">
        <f t="shared" si="4"/>
        <v>1</v>
      </c>
      <c r="O48" t="s">
        <v>71</v>
      </c>
      <c r="P48" t="s">
        <v>72</v>
      </c>
      <c r="Q48" t="s">
        <v>267</v>
      </c>
      <c r="R48" t="s">
        <v>32</v>
      </c>
      <c r="S48" s="12">
        <v>45472.052083333336</v>
      </c>
      <c r="T48" s="12">
        <v>45472.194444444445</v>
      </c>
      <c r="U48" s="12">
        <v>45472.145833333336</v>
      </c>
      <c r="V48" t="s">
        <v>26</v>
      </c>
    </row>
    <row r="49" spans="1:22" x14ac:dyDescent="0.25">
      <c r="A49" t="s">
        <v>1140</v>
      </c>
      <c r="B49" t="s">
        <v>1141</v>
      </c>
      <c r="C49" t="s">
        <v>1141</v>
      </c>
      <c r="D49" t="s">
        <v>1142</v>
      </c>
      <c r="E49" t="s">
        <v>1143</v>
      </c>
      <c r="F49" t="s">
        <v>1143</v>
      </c>
      <c r="G49" s="14" t="str">
        <f t="shared" si="1"/>
        <v>CMA ARKANSASHSE1MA</v>
      </c>
      <c r="H49" t="s">
        <v>57</v>
      </c>
      <c r="I49" t="s">
        <v>26</v>
      </c>
      <c r="J49" t="s">
        <v>265</v>
      </c>
      <c r="K49" t="s">
        <v>1680</v>
      </c>
      <c r="L49" t="s">
        <v>58</v>
      </c>
      <c r="M49" t="s">
        <v>35</v>
      </c>
      <c r="N49" t="str">
        <f t="shared" si="4"/>
        <v>1</v>
      </c>
      <c r="O49" t="s">
        <v>65</v>
      </c>
      <c r="P49" t="s">
        <v>212</v>
      </c>
      <c r="Q49" t="s">
        <v>1681</v>
      </c>
      <c r="R49" t="s">
        <v>50</v>
      </c>
      <c r="S49" s="12">
        <v>45472.048611111109</v>
      </c>
      <c r="T49" s="12">
        <v>45472.958333333336</v>
      </c>
      <c r="U49" s="12">
        <v>45472.866666666669</v>
      </c>
      <c r="V49" t="s">
        <v>26</v>
      </c>
    </row>
    <row r="50" spans="1:22" x14ac:dyDescent="0.25">
      <c r="A50" t="s">
        <v>230</v>
      </c>
      <c r="B50" t="s">
        <v>1144</v>
      </c>
      <c r="C50" t="s">
        <v>1144</v>
      </c>
      <c r="D50" t="s">
        <v>230</v>
      </c>
      <c r="E50" t="s">
        <v>1144</v>
      </c>
      <c r="F50" t="s">
        <v>1144</v>
      </c>
      <c r="G50" s="14" t="str">
        <f t="shared" si="1"/>
        <v>CAPRICORN 57MG177</v>
      </c>
      <c r="H50" t="s">
        <v>175</v>
      </c>
      <c r="I50" t="s">
        <v>26</v>
      </c>
      <c r="J50" t="s">
        <v>176</v>
      </c>
      <c r="K50" t="s">
        <v>176</v>
      </c>
      <c r="L50" t="s">
        <v>177</v>
      </c>
      <c r="M50" t="s">
        <v>35</v>
      </c>
      <c r="N50" t="str">
        <f t="shared" si="4"/>
        <v>1</v>
      </c>
      <c r="O50" t="s">
        <v>71</v>
      </c>
      <c r="P50" t="s">
        <v>178</v>
      </c>
      <c r="Q50" t="s">
        <v>179</v>
      </c>
      <c r="R50" t="s">
        <v>32</v>
      </c>
      <c r="S50" s="12">
        <v>45472.03125</v>
      </c>
      <c r="T50" s="12">
        <v>45472.385416666664</v>
      </c>
      <c r="U50" s="12">
        <v>45472.385416666664</v>
      </c>
      <c r="V50" t="s">
        <v>26</v>
      </c>
    </row>
    <row r="51" spans="1:22" x14ac:dyDescent="0.25">
      <c r="A51" t="s">
        <v>472</v>
      </c>
      <c r="B51" t="s">
        <v>1145</v>
      </c>
      <c r="C51" t="s">
        <v>1145</v>
      </c>
      <c r="D51" t="s">
        <v>472</v>
      </c>
      <c r="E51" t="s">
        <v>1145</v>
      </c>
      <c r="F51" t="s">
        <v>1145</v>
      </c>
      <c r="G51" s="14" t="str">
        <f t="shared" si="1"/>
        <v>MSC TANIAKE426A</v>
      </c>
      <c r="H51" t="s">
        <v>77</v>
      </c>
      <c r="I51" t="s">
        <v>26</v>
      </c>
      <c r="J51" t="s">
        <v>347</v>
      </c>
      <c r="K51" t="s">
        <v>347</v>
      </c>
      <c r="L51" t="s">
        <v>78</v>
      </c>
      <c r="M51" t="s">
        <v>35</v>
      </c>
      <c r="N51" t="str">
        <f t="shared" si="4"/>
        <v>1</v>
      </c>
      <c r="O51" t="s">
        <v>79</v>
      </c>
      <c r="P51" t="s">
        <v>80</v>
      </c>
      <c r="Q51" t="s">
        <v>81</v>
      </c>
      <c r="R51" t="s">
        <v>50</v>
      </c>
      <c r="S51" s="12">
        <v>45472.010416666664</v>
      </c>
      <c r="T51" s="12">
        <v>45472.965277777781</v>
      </c>
      <c r="U51" t="s">
        <v>26</v>
      </c>
      <c r="V51" t="s">
        <v>26</v>
      </c>
    </row>
    <row r="52" spans="1:22" x14ac:dyDescent="0.25">
      <c r="A52" t="s">
        <v>472</v>
      </c>
      <c r="B52" t="s">
        <v>1145</v>
      </c>
      <c r="C52" t="s">
        <v>1145</v>
      </c>
      <c r="D52" t="s">
        <v>472</v>
      </c>
      <c r="E52" t="s">
        <v>1145</v>
      </c>
      <c r="F52" t="s">
        <v>1145</v>
      </c>
      <c r="G52" s="14" t="str">
        <f t="shared" si="1"/>
        <v>MSC TANIAKE426A</v>
      </c>
      <c r="H52" t="s">
        <v>77</v>
      </c>
      <c r="I52" t="s">
        <v>26</v>
      </c>
      <c r="J52" t="s">
        <v>347</v>
      </c>
      <c r="K52" t="s">
        <v>347</v>
      </c>
      <c r="L52" t="s">
        <v>78</v>
      </c>
      <c r="M52" t="s">
        <v>35</v>
      </c>
      <c r="N52" t="str">
        <f>"2"</f>
        <v>2</v>
      </c>
      <c r="O52" t="s">
        <v>104</v>
      </c>
      <c r="P52" t="s">
        <v>307</v>
      </c>
      <c r="Q52" t="s">
        <v>308</v>
      </c>
      <c r="R52" t="s">
        <v>32</v>
      </c>
      <c r="S52" s="12">
        <v>45473.361111111109</v>
      </c>
      <c r="T52" s="12">
        <v>45473.6875</v>
      </c>
      <c r="U52" s="12">
        <v>45473.632638888892</v>
      </c>
      <c r="V52" t="s">
        <v>26</v>
      </c>
    </row>
    <row r="53" spans="1:22" x14ac:dyDescent="0.25">
      <c r="A53" t="s">
        <v>1146</v>
      </c>
      <c r="B53" t="s">
        <v>1147</v>
      </c>
      <c r="C53" t="s">
        <v>1147</v>
      </c>
      <c r="D53" t="s">
        <v>1146</v>
      </c>
      <c r="E53" t="s">
        <v>1147</v>
      </c>
      <c r="F53" t="s">
        <v>1147</v>
      </c>
      <c r="G53" s="14" t="str">
        <f t="shared" si="1"/>
        <v>KOTA SETIA0067E</v>
      </c>
      <c r="H53" t="s">
        <v>68</v>
      </c>
      <c r="I53" t="s">
        <v>26</v>
      </c>
      <c r="J53" t="s">
        <v>338</v>
      </c>
      <c r="K53" t="s">
        <v>339</v>
      </c>
      <c r="L53" t="s">
        <v>68</v>
      </c>
      <c r="M53" t="s">
        <v>35</v>
      </c>
      <c r="N53" t="str">
        <f>"1"</f>
        <v>1</v>
      </c>
      <c r="O53" t="s">
        <v>47</v>
      </c>
      <c r="P53" t="s">
        <v>149</v>
      </c>
      <c r="Q53" t="s">
        <v>318</v>
      </c>
      <c r="R53" t="s">
        <v>50</v>
      </c>
      <c r="S53" s="12">
        <v>45472.006944444445</v>
      </c>
      <c r="T53" s="12">
        <v>45473.152777777781</v>
      </c>
      <c r="U53" s="12">
        <v>45473.018750000003</v>
      </c>
      <c r="V53" t="s">
        <v>26</v>
      </c>
    </row>
    <row r="54" spans="1:22" x14ac:dyDescent="0.25">
      <c r="A54" t="s">
        <v>1148</v>
      </c>
      <c r="B54" t="s">
        <v>1149</v>
      </c>
      <c r="C54" t="s">
        <v>1150</v>
      </c>
      <c r="D54" t="s">
        <v>1148</v>
      </c>
      <c r="E54" t="s">
        <v>1149</v>
      </c>
      <c r="F54" t="s">
        <v>1150</v>
      </c>
      <c r="G54" s="14" t="str">
        <f t="shared" si="1"/>
        <v>ASIATIC SUN007E</v>
      </c>
      <c r="H54" t="s">
        <v>33</v>
      </c>
      <c r="I54" t="s">
        <v>26</v>
      </c>
      <c r="J54" t="s">
        <v>1682</v>
      </c>
      <c r="K54" t="s">
        <v>1683</v>
      </c>
      <c r="L54" t="s">
        <v>33</v>
      </c>
      <c r="M54" t="s">
        <v>35</v>
      </c>
      <c r="N54" t="str">
        <f>"1"</f>
        <v>1</v>
      </c>
      <c r="O54" t="s">
        <v>155</v>
      </c>
      <c r="P54" t="s">
        <v>292</v>
      </c>
      <c r="Q54" t="s">
        <v>293</v>
      </c>
      <c r="R54" t="s">
        <v>50</v>
      </c>
      <c r="S54" s="12">
        <v>45471.975694444445</v>
      </c>
      <c r="T54" s="12">
        <v>45472.923611111109</v>
      </c>
      <c r="U54" s="12">
        <v>45472.708333333336</v>
      </c>
      <c r="V54" t="s">
        <v>26</v>
      </c>
    </row>
    <row r="55" spans="1:22" x14ac:dyDescent="0.25">
      <c r="A55" t="s">
        <v>1151</v>
      </c>
      <c r="B55" t="s">
        <v>810</v>
      </c>
      <c r="C55" t="s">
        <v>810</v>
      </c>
      <c r="D55" t="s">
        <v>905</v>
      </c>
      <c r="E55" t="s">
        <v>810</v>
      </c>
      <c r="F55" t="s">
        <v>810</v>
      </c>
      <c r="G55" s="14" t="str">
        <f t="shared" si="1"/>
        <v>O PIRAEUS004E</v>
      </c>
      <c r="H55" t="s">
        <v>214</v>
      </c>
      <c r="I55" t="s">
        <v>130</v>
      </c>
      <c r="J55" t="s">
        <v>354</v>
      </c>
      <c r="K55" t="s">
        <v>1684</v>
      </c>
      <c r="L55" t="s">
        <v>217</v>
      </c>
      <c r="M55" t="s">
        <v>35</v>
      </c>
      <c r="N55" t="str">
        <f>"1"</f>
        <v>1</v>
      </c>
      <c r="O55" t="s">
        <v>65</v>
      </c>
      <c r="P55" t="s">
        <v>181</v>
      </c>
      <c r="Q55" t="s">
        <v>182</v>
      </c>
      <c r="R55" t="s">
        <v>32</v>
      </c>
      <c r="S55" s="12">
        <v>45471.96875</v>
      </c>
      <c r="T55" s="12">
        <v>45474.149305555555</v>
      </c>
      <c r="U55" s="12">
        <v>45473.931250000001</v>
      </c>
      <c r="V55" t="s">
        <v>26</v>
      </c>
    </row>
    <row r="56" spans="1:22" x14ac:dyDescent="0.25">
      <c r="A56" t="s">
        <v>1152</v>
      </c>
      <c r="B56" t="s">
        <v>409</v>
      </c>
      <c r="C56" t="s">
        <v>409</v>
      </c>
      <c r="D56" t="s">
        <v>1153</v>
      </c>
      <c r="E56" t="s">
        <v>409</v>
      </c>
      <c r="F56" t="s">
        <v>409</v>
      </c>
      <c r="G56" s="14" t="str">
        <f t="shared" si="1"/>
        <v>HY HONGKONG001E</v>
      </c>
      <c r="H56" t="s">
        <v>101</v>
      </c>
      <c r="I56" t="s">
        <v>26</v>
      </c>
      <c r="J56" t="s">
        <v>146</v>
      </c>
      <c r="K56" t="s">
        <v>1685</v>
      </c>
      <c r="L56" t="s">
        <v>101</v>
      </c>
      <c r="M56" t="s">
        <v>35</v>
      </c>
      <c r="N56" t="str">
        <f>"1"</f>
        <v>1</v>
      </c>
      <c r="O56" t="s">
        <v>104</v>
      </c>
      <c r="P56" t="s">
        <v>558</v>
      </c>
      <c r="Q56" t="s">
        <v>559</v>
      </c>
      <c r="R56" t="s">
        <v>32</v>
      </c>
      <c r="S56" s="12">
        <v>45471.947916666664</v>
      </c>
      <c r="T56" s="12">
        <v>45473.923611111109</v>
      </c>
      <c r="U56" s="12">
        <v>45473.741666666669</v>
      </c>
      <c r="V56" t="s">
        <v>26</v>
      </c>
    </row>
    <row r="57" spans="1:22" x14ac:dyDescent="0.25">
      <c r="A57" t="s">
        <v>362</v>
      </c>
      <c r="B57" t="s">
        <v>1154</v>
      </c>
      <c r="C57" t="s">
        <v>1154</v>
      </c>
      <c r="D57" t="s">
        <v>363</v>
      </c>
      <c r="E57" t="s">
        <v>1154</v>
      </c>
      <c r="F57" t="s">
        <v>1154</v>
      </c>
      <c r="G57" s="14" t="str">
        <f t="shared" si="1"/>
        <v>MARCOPOLO152BS277</v>
      </c>
      <c r="H57" t="s">
        <v>51</v>
      </c>
      <c r="I57" t="s">
        <v>26</v>
      </c>
      <c r="J57" t="s">
        <v>51</v>
      </c>
      <c r="K57" t="s">
        <v>91</v>
      </c>
      <c r="L57" t="s">
        <v>54</v>
      </c>
      <c r="M57" t="s">
        <v>35</v>
      </c>
      <c r="N57" t="str">
        <f>"1"</f>
        <v>1</v>
      </c>
      <c r="O57" t="s">
        <v>47</v>
      </c>
      <c r="P57" t="s">
        <v>1686</v>
      </c>
      <c r="Q57" t="s">
        <v>26</v>
      </c>
      <c r="R57" t="s">
        <v>32</v>
      </c>
      <c r="S57" s="12">
        <v>45471.944444444445</v>
      </c>
      <c r="T57" s="12">
        <v>45473.166666666664</v>
      </c>
      <c r="U57" t="s">
        <v>26</v>
      </c>
      <c r="V57" t="s">
        <v>26</v>
      </c>
    </row>
    <row r="58" spans="1:22" x14ac:dyDescent="0.25">
      <c r="A58" t="s">
        <v>362</v>
      </c>
      <c r="B58" t="s">
        <v>1154</v>
      </c>
      <c r="C58" t="s">
        <v>1154</v>
      </c>
      <c r="D58" t="s">
        <v>363</v>
      </c>
      <c r="E58" t="s">
        <v>1154</v>
      </c>
      <c r="F58" t="s">
        <v>1154</v>
      </c>
      <c r="G58" s="14" t="str">
        <f t="shared" si="1"/>
        <v>MARCOPOLO152BS277</v>
      </c>
      <c r="H58" t="s">
        <v>51</v>
      </c>
      <c r="I58" t="s">
        <v>26</v>
      </c>
      <c r="J58" t="s">
        <v>51</v>
      </c>
      <c r="K58" t="s">
        <v>91</v>
      </c>
      <c r="L58" t="s">
        <v>54</v>
      </c>
      <c r="M58" t="s">
        <v>35</v>
      </c>
      <c r="N58" t="str">
        <f>"2"</f>
        <v>2</v>
      </c>
      <c r="O58" t="s">
        <v>47</v>
      </c>
      <c r="P58" t="s">
        <v>1686</v>
      </c>
      <c r="Q58" t="s">
        <v>98</v>
      </c>
      <c r="R58" t="s">
        <v>32</v>
      </c>
      <c r="S58" s="12">
        <v>45473.166666666664</v>
      </c>
      <c r="T58" s="12">
        <v>45473.965277777781</v>
      </c>
      <c r="U58" s="12">
        <v>45473.49722222222</v>
      </c>
      <c r="V58" t="s">
        <v>26</v>
      </c>
    </row>
    <row r="59" spans="1:22" x14ac:dyDescent="0.25">
      <c r="A59" t="s">
        <v>427</v>
      </c>
      <c r="B59" t="s">
        <v>1155</v>
      </c>
      <c r="C59" t="s">
        <v>1156</v>
      </c>
      <c r="D59" t="s">
        <v>427</v>
      </c>
      <c r="E59" t="s">
        <v>1155</v>
      </c>
      <c r="F59" t="s">
        <v>1156</v>
      </c>
      <c r="G59" s="14" t="str">
        <f t="shared" si="1"/>
        <v>KOTA AZAM2417S</v>
      </c>
      <c r="H59" t="s">
        <v>68</v>
      </c>
      <c r="I59" t="s">
        <v>26</v>
      </c>
      <c r="J59" t="s">
        <v>428</v>
      </c>
      <c r="K59" t="s">
        <v>428</v>
      </c>
      <c r="L59" t="s">
        <v>68</v>
      </c>
      <c r="M59" t="s">
        <v>35</v>
      </c>
      <c r="N59" t="str">
        <f t="shared" ref="N59:N73" si="5">"1"</f>
        <v>1</v>
      </c>
      <c r="O59" t="s">
        <v>47</v>
      </c>
      <c r="P59" t="s">
        <v>149</v>
      </c>
      <c r="Q59" t="s">
        <v>70</v>
      </c>
      <c r="R59" t="s">
        <v>50</v>
      </c>
      <c r="S59" s="12">
        <v>45471.9375</v>
      </c>
      <c r="T59" s="12">
        <v>45473.059027777781</v>
      </c>
      <c r="U59" s="12">
        <v>45472.795138888891</v>
      </c>
      <c r="V59" t="s">
        <v>26</v>
      </c>
    </row>
    <row r="60" spans="1:22" x14ac:dyDescent="0.25">
      <c r="A60" t="s">
        <v>135</v>
      </c>
      <c r="B60" t="s">
        <v>1157</v>
      </c>
      <c r="C60" t="s">
        <v>1157</v>
      </c>
      <c r="D60" t="s">
        <v>136</v>
      </c>
      <c r="E60" t="s">
        <v>1157</v>
      </c>
      <c r="F60" t="s">
        <v>1157</v>
      </c>
      <c r="G60" s="14" t="str">
        <f t="shared" si="1"/>
        <v>BSW 583598S</v>
      </c>
      <c r="H60" t="s">
        <v>137</v>
      </c>
      <c r="I60" t="s">
        <v>26</v>
      </c>
      <c r="J60" t="s">
        <v>138</v>
      </c>
      <c r="K60" t="s">
        <v>139</v>
      </c>
      <c r="L60" t="s">
        <v>140</v>
      </c>
      <c r="M60" t="s">
        <v>35</v>
      </c>
      <c r="N60" t="str">
        <f t="shared" si="5"/>
        <v>1</v>
      </c>
      <c r="O60" t="s">
        <v>71</v>
      </c>
      <c r="P60" t="s">
        <v>72</v>
      </c>
      <c r="Q60" t="s">
        <v>267</v>
      </c>
      <c r="R60" t="s">
        <v>50</v>
      </c>
      <c r="S60" s="12">
        <v>45471.878472222219</v>
      </c>
      <c r="T60" s="12">
        <v>45472.055555555555</v>
      </c>
      <c r="U60" s="12">
        <v>45472.055555555555</v>
      </c>
      <c r="V60" t="s">
        <v>26</v>
      </c>
    </row>
    <row r="61" spans="1:22" x14ac:dyDescent="0.25">
      <c r="A61" t="s">
        <v>230</v>
      </c>
      <c r="B61" t="s">
        <v>1158</v>
      </c>
      <c r="C61" t="s">
        <v>1158</v>
      </c>
      <c r="D61" t="s">
        <v>230</v>
      </c>
      <c r="E61" t="s">
        <v>1158</v>
      </c>
      <c r="F61" t="s">
        <v>1158</v>
      </c>
      <c r="G61" s="14" t="str">
        <f t="shared" si="1"/>
        <v>CAPRICORN 57MB177</v>
      </c>
      <c r="H61" t="s">
        <v>175</v>
      </c>
      <c r="I61" t="s">
        <v>26</v>
      </c>
      <c r="J61" t="s">
        <v>176</v>
      </c>
      <c r="K61" t="s">
        <v>176</v>
      </c>
      <c r="L61" t="s">
        <v>177</v>
      </c>
      <c r="M61" t="s">
        <v>35</v>
      </c>
      <c r="N61" t="str">
        <f t="shared" si="5"/>
        <v>1</v>
      </c>
      <c r="O61" t="s">
        <v>47</v>
      </c>
      <c r="P61" t="s">
        <v>55</v>
      </c>
      <c r="Q61" t="s">
        <v>56</v>
      </c>
      <c r="R61" t="s">
        <v>50</v>
      </c>
      <c r="S61" s="12">
        <v>45471.829861111109</v>
      </c>
      <c r="T61" s="12">
        <v>45471.986111111109</v>
      </c>
      <c r="U61" s="12">
        <v>45471.961805555555</v>
      </c>
      <c r="V61" t="s">
        <v>26</v>
      </c>
    </row>
    <row r="62" spans="1:22" x14ac:dyDescent="0.25">
      <c r="A62" t="s">
        <v>1159</v>
      </c>
      <c r="B62" t="s">
        <v>1160</v>
      </c>
      <c r="C62" t="s">
        <v>1160</v>
      </c>
      <c r="D62" t="s">
        <v>1159</v>
      </c>
      <c r="E62" t="s">
        <v>1160</v>
      </c>
      <c r="F62" t="s">
        <v>1160</v>
      </c>
      <c r="G62" s="14" t="str">
        <f t="shared" si="1"/>
        <v>EVER VIM006W</v>
      </c>
      <c r="H62" t="s">
        <v>129</v>
      </c>
      <c r="I62" t="s">
        <v>26</v>
      </c>
      <c r="J62" t="s">
        <v>454</v>
      </c>
      <c r="K62" t="s">
        <v>454</v>
      </c>
      <c r="L62" t="s">
        <v>132</v>
      </c>
      <c r="M62" t="s">
        <v>35</v>
      </c>
      <c r="N62" t="str">
        <f t="shared" si="5"/>
        <v>1</v>
      </c>
      <c r="O62" t="s">
        <v>65</v>
      </c>
      <c r="P62" t="s">
        <v>151</v>
      </c>
      <c r="Q62" t="s">
        <v>290</v>
      </c>
      <c r="R62" t="s">
        <v>50</v>
      </c>
      <c r="S62" s="12">
        <v>45471.760416666664</v>
      </c>
      <c r="T62" s="12">
        <v>45472.496527777781</v>
      </c>
      <c r="U62" s="12">
        <v>45472.425694444442</v>
      </c>
      <c r="V62" t="s">
        <v>26</v>
      </c>
    </row>
    <row r="63" spans="1:22" x14ac:dyDescent="0.25">
      <c r="A63" t="s">
        <v>1161</v>
      </c>
      <c r="B63" t="s">
        <v>1162</v>
      </c>
      <c r="C63" t="s">
        <v>1163</v>
      </c>
      <c r="D63" t="s">
        <v>1161</v>
      </c>
      <c r="E63" t="s">
        <v>1162</v>
      </c>
      <c r="F63" t="s">
        <v>1163</v>
      </c>
      <c r="G63" s="14" t="str">
        <f t="shared" si="1"/>
        <v>MSC RINI IIISD424R</v>
      </c>
      <c r="H63" t="s">
        <v>77</v>
      </c>
      <c r="I63" t="s">
        <v>26</v>
      </c>
      <c r="J63" t="s">
        <v>222</v>
      </c>
      <c r="K63" t="s">
        <v>222</v>
      </c>
      <c r="L63" t="s">
        <v>78</v>
      </c>
      <c r="M63" t="s">
        <v>35</v>
      </c>
      <c r="N63" t="str">
        <f t="shared" si="5"/>
        <v>1</v>
      </c>
      <c r="O63" t="s">
        <v>104</v>
      </c>
      <c r="P63" t="s">
        <v>307</v>
      </c>
      <c r="Q63" t="s">
        <v>348</v>
      </c>
      <c r="R63" t="s">
        <v>32</v>
      </c>
      <c r="S63" s="12">
        <v>45471.753472222219</v>
      </c>
      <c r="T63" s="12">
        <v>45473.083333333336</v>
      </c>
      <c r="U63" s="12">
        <v>45473.063194444447</v>
      </c>
      <c r="V63" t="s">
        <v>26</v>
      </c>
    </row>
    <row r="64" spans="1:22" x14ac:dyDescent="0.25">
      <c r="A64" t="s">
        <v>1164</v>
      </c>
      <c r="B64" t="s">
        <v>1165</v>
      </c>
      <c r="C64" t="s">
        <v>1165</v>
      </c>
      <c r="D64" t="s">
        <v>1166</v>
      </c>
      <c r="E64" t="s">
        <v>1165</v>
      </c>
      <c r="F64" t="s">
        <v>1165</v>
      </c>
      <c r="G64" s="14" t="str">
        <f t="shared" si="1"/>
        <v>MSC BREMERHAHW422A</v>
      </c>
      <c r="H64" t="s">
        <v>77</v>
      </c>
      <c r="I64" t="s">
        <v>26</v>
      </c>
      <c r="J64" t="s">
        <v>485</v>
      </c>
      <c r="K64" t="s">
        <v>485</v>
      </c>
      <c r="L64" t="s">
        <v>78</v>
      </c>
      <c r="M64" t="s">
        <v>35</v>
      </c>
      <c r="N64" t="str">
        <f t="shared" si="5"/>
        <v>1</v>
      </c>
      <c r="O64" t="s">
        <v>79</v>
      </c>
      <c r="P64" t="s">
        <v>305</v>
      </c>
      <c r="Q64" t="s">
        <v>119</v>
      </c>
      <c r="R64" t="s">
        <v>50</v>
      </c>
      <c r="S64" s="12">
        <v>45471.725694444445</v>
      </c>
      <c r="T64" s="12">
        <v>45472.34375</v>
      </c>
      <c r="U64" s="12">
        <v>45472.273611111108</v>
      </c>
      <c r="V64" t="s">
        <v>26</v>
      </c>
    </row>
    <row r="65" spans="1:22" x14ac:dyDescent="0.25">
      <c r="A65" t="s">
        <v>493</v>
      </c>
      <c r="B65" t="s">
        <v>1167</v>
      </c>
      <c r="C65" t="s">
        <v>1168</v>
      </c>
      <c r="D65" t="s">
        <v>493</v>
      </c>
      <c r="E65" t="s">
        <v>1167</v>
      </c>
      <c r="F65" t="s">
        <v>1168</v>
      </c>
      <c r="G65" s="14" t="str">
        <f t="shared" si="1"/>
        <v>METHI BHUM427S</v>
      </c>
      <c r="H65" t="s">
        <v>187</v>
      </c>
      <c r="I65" t="s">
        <v>26</v>
      </c>
      <c r="J65" t="s">
        <v>496</v>
      </c>
      <c r="K65" t="s">
        <v>497</v>
      </c>
      <c r="L65" t="s">
        <v>188</v>
      </c>
      <c r="M65" t="s">
        <v>35</v>
      </c>
      <c r="N65" t="str">
        <f t="shared" si="5"/>
        <v>1</v>
      </c>
      <c r="O65" t="s">
        <v>65</v>
      </c>
      <c r="P65" t="s">
        <v>87</v>
      </c>
      <c r="Q65" t="s">
        <v>1687</v>
      </c>
      <c r="R65" t="s">
        <v>32</v>
      </c>
      <c r="S65" s="12">
        <v>45471.677083333336</v>
      </c>
      <c r="T65" s="12">
        <v>45472.746527777781</v>
      </c>
      <c r="U65" s="12">
        <v>45472.547222222223</v>
      </c>
      <c r="V65" t="s">
        <v>26</v>
      </c>
    </row>
    <row r="66" spans="1:22" x14ac:dyDescent="0.25">
      <c r="A66" t="s">
        <v>1169</v>
      </c>
      <c r="B66" t="s">
        <v>1170</v>
      </c>
      <c r="C66" t="s">
        <v>1171</v>
      </c>
      <c r="D66" t="s">
        <v>1169</v>
      </c>
      <c r="E66" t="s">
        <v>1170</v>
      </c>
      <c r="F66" t="s">
        <v>1171</v>
      </c>
      <c r="G66" s="14" t="str">
        <f t="shared" si="1"/>
        <v>KOTA NAZIM033W</v>
      </c>
      <c r="H66" t="s">
        <v>187</v>
      </c>
      <c r="I66" t="s">
        <v>26</v>
      </c>
      <c r="J66" t="s">
        <v>489</v>
      </c>
      <c r="K66" t="s">
        <v>1688</v>
      </c>
      <c r="L66" t="s">
        <v>188</v>
      </c>
      <c r="M66" t="s">
        <v>35</v>
      </c>
      <c r="N66" t="str">
        <f t="shared" si="5"/>
        <v>1</v>
      </c>
      <c r="O66" t="s">
        <v>47</v>
      </c>
      <c r="P66" t="s">
        <v>109</v>
      </c>
      <c r="Q66" t="s">
        <v>238</v>
      </c>
      <c r="R66" t="s">
        <v>50</v>
      </c>
      <c r="S66" s="12">
        <v>45471.645833333336</v>
      </c>
      <c r="T66" s="12">
        <v>45472.559027777781</v>
      </c>
      <c r="U66" s="12">
        <v>45472.359722222223</v>
      </c>
      <c r="V66" t="s">
        <v>26</v>
      </c>
    </row>
    <row r="67" spans="1:22" x14ac:dyDescent="0.25">
      <c r="A67" t="s">
        <v>1172</v>
      </c>
      <c r="B67" t="s">
        <v>1173</v>
      </c>
      <c r="C67" t="s">
        <v>1173</v>
      </c>
      <c r="D67" t="s">
        <v>1172</v>
      </c>
      <c r="E67" t="s">
        <v>1173</v>
      </c>
      <c r="F67" t="s">
        <v>1173</v>
      </c>
      <c r="G67" s="14" t="str">
        <f t="shared" si="1"/>
        <v>CAPE SOUNIOFI422A</v>
      </c>
      <c r="H67" t="s">
        <v>77</v>
      </c>
      <c r="I67" t="s">
        <v>26</v>
      </c>
      <c r="J67" t="s">
        <v>384</v>
      </c>
      <c r="K67" t="s">
        <v>385</v>
      </c>
      <c r="L67" t="s">
        <v>78</v>
      </c>
      <c r="M67" t="s">
        <v>35</v>
      </c>
      <c r="N67" t="str">
        <f t="shared" si="5"/>
        <v>1</v>
      </c>
      <c r="O67" t="s">
        <v>104</v>
      </c>
      <c r="P67" t="s">
        <v>411</v>
      </c>
      <c r="Q67" t="s">
        <v>418</v>
      </c>
      <c r="R67" t="s">
        <v>32</v>
      </c>
      <c r="S67" s="12">
        <v>45471.607638888891</v>
      </c>
      <c r="T67" s="12">
        <v>45473.708333333336</v>
      </c>
      <c r="U67" s="12">
        <v>45473.527083333334</v>
      </c>
      <c r="V67" t="s">
        <v>26</v>
      </c>
    </row>
    <row r="68" spans="1:22" x14ac:dyDescent="0.25">
      <c r="A68" t="s">
        <v>1174</v>
      </c>
      <c r="B68" t="s">
        <v>1175</v>
      </c>
      <c r="C68" t="s">
        <v>1175</v>
      </c>
      <c r="D68" t="s">
        <v>1174</v>
      </c>
      <c r="E68" t="s">
        <v>1175</v>
      </c>
      <c r="F68" t="s">
        <v>1175</v>
      </c>
      <c r="G68" s="14" t="str">
        <f t="shared" ref="G68:G131" si="6">D68&amp;E68</f>
        <v>LL 250931 JN</v>
      </c>
      <c r="H68" t="s">
        <v>184</v>
      </c>
      <c r="I68" t="s">
        <v>26</v>
      </c>
      <c r="J68" t="s">
        <v>506</v>
      </c>
      <c r="K68" t="s">
        <v>506</v>
      </c>
      <c r="L68" t="s">
        <v>185</v>
      </c>
      <c r="M68" t="s">
        <v>35</v>
      </c>
      <c r="N68" t="str">
        <f t="shared" si="5"/>
        <v>1</v>
      </c>
      <c r="O68" t="s">
        <v>47</v>
      </c>
      <c r="P68" t="s">
        <v>92</v>
      </c>
      <c r="Q68" t="s">
        <v>186</v>
      </c>
      <c r="R68" t="s">
        <v>50</v>
      </c>
      <c r="S68" s="12">
        <v>45471.586805555555</v>
      </c>
      <c r="T68" s="12">
        <v>45472.3125</v>
      </c>
      <c r="U68" s="12">
        <v>45471.904166666667</v>
      </c>
      <c r="V68" t="s">
        <v>26</v>
      </c>
    </row>
    <row r="69" spans="1:22" x14ac:dyDescent="0.25">
      <c r="A69" t="s">
        <v>239</v>
      </c>
      <c r="B69" t="s">
        <v>1176</v>
      </c>
      <c r="C69" t="s">
        <v>1176</v>
      </c>
      <c r="D69" t="s">
        <v>241</v>
      </c>
      <c r="E69" t="s">
        <v>1176</v>
      </c>
      <c r="F69" t="s">
        <v>1176</v>
      </c>
      <c r="G69" s="14" t="str">
        <f t="shared" si="6"/>
        <v>TUAS TEST 2716-2</v>
      </c>
      <c r="H69" t="s">
        <v>242</v>
      </c>
      <c r="I69" t="s">
        <v>26</v>
      </c>
      <c r="J69" t="s">
        <v>242</v>
      </c>
      <c r="K69" t="s">
        <v>242</v>
      </c>
      <c r="L69" t="s">
        <v>243</v>
      </c>
      <c r="M69" t="s">
        <v>35</v>
      </c>
      <c r="N69" t="str">
        <f t="shared" si="5"/>
        <v>1</v>
      </c>
      <c r="O69" t="s">
        <v>79</v>
      </c>
      <c r="P69" t="s">
        <v>244</v>
      </c>
      <c r="Q69" t="s">
        <v>1689</v>
      </c>
      <c r="R69" t="s">
        <v>50</v>
      </c>
      <c r="S69" s="12">
        <v>45471.552083333336</v>
      </c>
      <c r="T69" s="12">
        <v>45471.613888888889</v>
      </c>
      <c r="U69" s="12">
        <v>45471.613888888889</v>
      </c>
      <c r="V69" t="s">
        <v>26</v>
      </c>
    </row>
    <row r="70" spans="1:22" x14ac:dyDescent="0.25">
      <c r="A70" t="s">
        <v>1177</v>
      </c>
      <c r="B70" t="s">
        <v>1178</v>
      </c>
      <c r="C70" t="s">
        <v>1178</v>
      </c>
      <c r="D70" t="s">
        <v>1177</v>
      </c>
      <c r="E70" t="s">
        <v>1179</v>
      </c>
      <c r="F70" t="s">
        <v>1179</v>
      </c>
      <c r="G70" s="14" t="str">
        <f t="shared" si="6"/>
        <v>EVER ORDER4-066S</v>
      </c>
      <c r="H70" t="s">
        <v>350</v>
      </c>
      <c r="I70" t="s">
        <v>26</v>
      </c>
      <c r="J70" t="s">
        <v>498</v>
      </c>
      <c r="K70" t="s">
        <v>498</v>
      </c>
      <c r="L70" t="s">
        <v>132</v>
      </c>
      <c r="M70" t="s">
        <v>35</v>
      </c>
      <c r="N70" t="str">
        <f t="shared" si="5"/>
        <v>1</v>
      </c>
      <c r="O70" t="s">
        <v>29</v>
      </c>
      <c r="P70" t="s">
        <v>191</v>
      </c>
      <c r="Q70" t="s">
        <v>192</v>
      </c>
      <c r="R70" t="s">
        <v>32</v>
      </c>
      <c r="S70" s="12">
        <v>45471.53125</v>
      </c>
      <c r="T70" s="12">
        <v>45472.260416666664</v>
      </c>
      <c r="U70" s="12">
        <v>45472.200694444444</v>
      </c>
      <c r="V70" t="s">
        <v>26</v>
      </c>
    </row>
    <row r="71" spans="1:22" x14ac:dyDescent="0.25">
      <c r="A71" t="s">
        <v>1180</v>
      </c>
      <c r="B71" t="s">
        <v>416</v>
      </c>
      <c r="C71" t="s">
        <v>416</v>
      </c>
      <c r="D71" t="s">
        <v>1180</v>
      </c>
      <c r="E71" t="s">
        <v>416</v>
      </c>
      <c r="F71" t="s">
        <v>416</v>
      </c>
      <c r="G71" s="14" t="str">
        <f t="shared" si="6"/>
        <v>PORTO419E</v>
      </c>
      <c r="H71" t="s">
        <v>1660</v>
      </c>
      <c r="I71" t="s">
        <v>26</v>
      </c>
      <c r="J71" t="s">
        <v>75</v>
      </c>
      <c r="K71" t="s">
        <v>1690</v>
      </c>
      <c r="L71" t="s">
        <v>1661</v>
      </c>
      <c r="M71" t="s">
        <v>35</v>
      </c>
      <c r="N71" t="str">
        <f t="shared" si="5"/>
        <v>1</v>
      </c>
      <c r="O71" t="s">
        <v>47</v>
      </c>
      <c r="P71" t="s">
        <v>48</v>
      </c>
      <c r="Q71" t="s">
        <v>319</v>
      </c>
      <c r="R71" t="s">
        <v>32</v>
      </c>
      <c r="S71" s="12">
        <v>45471.496527777781</v>
      </c>
      <c r="T71" s="12">
        <v>45472.236111111109</v>
      </c>
      <c r="U71" s="12">
        <v>45472.054861111108</v>
      </c>
      <c r="V71" t="s">
        <v>26</v>
      </c>
    </row>
    <row r="72" spans="1:22" x14ac:dyDescent="0.25">
      <c r="A72" t="s">
        <v>456</v>
      </c>
      <c r="B72" t="s">
        <v>1181</v>
      </c>
      <c r="C72" t="s">
        <v>1181</v>
      </c>
      <c r="D72" t="s">
        <v>456</v>
      </c>
      <c r="E72" t="s">
        <v>1181</v>
      </c>
      <c r="F72" t="s">
        <v>1181</v>
      </c>
      <c r="G72" s="14" t="str">
        <f t="shared" si="6"/>
        <v>INFINITI 9SG2406</v>
      </c>
      <c r="H72" t="s">
        <v>457</v>
      </c>
      <c r="I72" t="s">
        <v>26</v>
      </c>
      <c r="J72" t="s">
        <v>146</v>
      </c>
      <c r="K72" t="s">
        <v>146</v>
      </c>
      <c r="L72" t="s">
        <v>458</v>
      </c>
      <c r="M72" t="s">
        <v>35</v>
      </c>
      <c r="N72" t="str">
        <f t="shared" si="5"/>
        <v>1</v>
      </c>
      <c r="O72" t="s">
        <v>65</v>
      </c>
      <c r="P72" t="s">
        <v>256</v>
      </c>
      <c r="Q72" t="s">
        <v>56</v>
      </c>
      <c r="R72" t="s">
        <v>50</v>
      </c>
      <c r="S72" s="12">
        <v>45471.486111111109</v>
      </c>
      <c r="T72" s="12">
        <v>45471.614583333336</v>
      </c>
      <c r="U72" s="12">
        <v>45471.613194444442</v>
      </c>
      <c r="V72" t="s">
        <v>26</v>
      </c>
    </row>
    <row r="73" spans="1:22" x14ac:dyDescent="0.25">
      <c r="A73" t="s">
        <v>512</v>
      </c>
      <c r="B73" t="s">
        <v>1182</v>
      </c>
      <c r="C73" t="s">
        <v>1182</v>
      </c>
      <c r="D73" t="s">
        <v>512</v>
      </c>
      <c r="E73" t="s">
        <v>1182</v>
      </c>
      <c r="F73" t="s">
        <v>1182</v>
      </c>
      <c r="G73" s="14" t="str">
        <f t="shared" si="6"/>
        <v>VISION 201TS010</v>
      </c>
      <c r="H73" t="s">
        <v>51</v>
      </c>
      <c r="I73" t="s">
        <v>26</v>
      </c>
      <c r="J73" t="s">
        <v>513</v>
      </c>
      <c r="K73" t="s">
        <v>514</v>
      </c>
      <c r="L73" t="s">
        <v>54</v>
      </c>
      <c r="M73" t="s">
        <v>35</v>
      </c>
      <c r="N73" t="str">
        <f t="shared" si="5"/>
        <v>1</v>
      </c>
      <c r="O73" t="s">
        <v>155</v>
      </c>
      <c r="P73" t="s">
        <v>189</v>
      </c>
      <c r="Q73" t="s">
        <v>1691</v>
      </c>
      <c r="R73" t="s">
        <v>50</v>
      </c>
      <c r="S73" s="12">
        <v>45471.46875</v>
      </c>
      <c r="T73" s="12">
        <v>45472.083333333336</v>
      </c>
      <c r="U73" s="12">
        <v>45471.859722222223</v>
      </c>
      <c r="V73" t="s">
        <v>26</v>
      </c>
    </row>
    <row r="74" spans="1:22" x14ac:dyDescent="0.25">
      <c r="A74" t="s">
        <v>512</v>
      </c>
      <c r="B74" t="s">
        <v>1182</v>
      </c>
      <c r="C74" t="s">
        <v>1182</v>
      </c>
      <c r="D74" t="s">
        <v>512</v>
      </c>
      <c r="E74" t="s">
        <v>1182</v>
      </c>
      <c r="F74" t="s">
        <v>1182</v>
      </c>
      <c r="G74" s="14" t="str">
        <f t="shared" si="6"/>
        <v>VISION 201TS010</v>
      </c>
      <c r="H74" t="s">
        <v>51</v>
      </c>
      <c r="I74" t="s">
        <v>26</v>
      </c>
      <c r="J74" t="s">
        <v>513</v>
      </c>
      <c r="K74" t="s">
        <v>514</v>
      </c>
      <c r="L74" t="s">
        <v>54</v>
      </c>
      <c r="M74" t="s">
        <v>35</v>
      </c>
      <c r="N74" t="str">
        <f>"2"</f>
        <v>2</v>
      </c>
      <c r="O74" t="s">
        <v>155</v>
      </c>
      <c r="P74" t="s">
        <v>189</v>
      </c>
      <c r="Q74" t="s">
        <v>26</v>
      </c>
      <c r="R74" t="s">
        <v>50</v>
      </c>
      <c r="S74" s="12">
        <v>45472.083333333336</v>
      </c>
      <c r="T74" s="12">
        <v>45472.28125</v>
      </c>
      <c r="U74" t="s">
        <v>26</v>
      </c>
      <c r="V74" t="s">
        <v>26</v>
      </c>
    </row>
    <row r="75" spans="1:22" x14ac:dyDescent="0.25">
      <c r="A75" t="s">
        <v>239</v>
      </c>
      <c r="B75" t="s">
        <v>1183</v>
      </c>
      <c r="C75" t="s">
        <v>1183</v>
      </c>
      <c r="D75" t="s">
        <v>241</v>
      </c>
      <c r="E75" t="s">
        <v>1183</v>
      </c>
      <c r="F75" t="s">
        <v>1183</v>
      </c>
      <c r="G75" s="14" t="str">
        <f t="shared" si="6"/>
        <v>TUAS TEST 2716-1</v>
      </c>
      <c r="H75" t="s">
        <v>242</v>
      </c>
      <c r="I75" t="s">
        <v>26</v>
      </c>
      <c r="J75" t="s">
        <v>242</v>
      </c>
      <c r="K75" t="s">
        <v>242</v>
      </c>
      <c r="L75" t="s">
        <v>243</v>
      </c>
      <c r="M75" t="s">
        <v>35</v>
      </c>
      <c r="N75" t="str">
        <f t="shared" ref="N75:N85" si="7">"1"</f>
        <v>1</v>
      </c>
      <c r="O75" t="s">
        <v>79</v>
      </c>
      <c r="P75" t="s">
        <v>244</v>
      </c>
      <c r="Q75" t="s">
        <v>1689</v>
      </c>
      <c r="R75" t="s">
        <v>50</v>
      </c>
      <c r="S75" s="12">
        <v>45471.455555555556</v>
      </c>
      <c r="T75" s="12">
        <v>45471.529166666667</v>
      </c>
      <c r="U75" s="12">
        <v>45471.529166666667</v>
      </c>
      <c r="V75" t="s">
        <v>26</v>
      </c>
    </row>
    <row r="76" spans="1:22" x14ac:dyDescent="0.25">
      <c r="A76" t="s">
        <v>1184</v>
      </c>
      <c r="B76" t="s">
        <v>1185</v>
      </c>
      <c r="C76" t="s">
        <v>1186</v>
      </c>
      <c r="D76" t="s">
        <v>1184</v>
      </c>
      <c r="E76" t="s">
        <v>1185</v>
      </c>
      <c r="F76" t="s">
        <v>1186</v>
      </c>
      <c r="G76" s="14" t="str">
        <f t="shared" si="6"/>
        <v>TS DALIAN008E</v>
      </c>
      <c r="H76" t="s">
        <v>101</v>
      </c>
      <c r="I76" t="s">
        <v>26</v>
      </c>
      <c r="J76" t="s">
        <v>381</v>
      </c>
      <c r="K76" t="s">
        <v>381</v>
      </c>
      <c r="L76" t="s">
        <v>101</v>
      </c>
      <c r="M76" t="s">
        <v>35</v>
      </c>
      <c r="N76" t="str">
        <f t="shared" si="7"/>
        <v>1</v>
      </c>
      <c r="O76" t="s">
        <v>104</v>
      </c>
      <c r="P76" t="s">
        <v>105</v>
      </c>
      <c r="Q76" t="s">
        <v>106</v>
      </c>
      <c r="R76" t="s">
        <v>32</v>
      </c>
      <c r="S76" s="12">
        <v>45471.454861111109</v>
      </c>
      <c r="T76" s="12">
        <v>45472.993055555555</v>
      </c>
      <c r="U76" s="12">
        <v>45472.611111111109</v>
      </c>
      <c r="V76" t="s">
        <v>26</v>
      </c>
    </row>
    <row r="77" spans="1:22" x14ac:dyDescent="0.25">
      <c r="A77" t="s">
        <v>1187</v>
      </c>
      <c r="B77" t="s">
        <v>366</v>
      </c>
      <c r="C77" t="s">
        <v>366</v>
      </c>
      <c r="D77" t="s">
        <v>1188</v>
      </c>
      <c r="E77" t="s">
        <v>366</v>
      </c>
      <c r="F77" t="s">
        <v>366</v>
      </c>
      <c r="G77" s="14" t="str">
        <f t="shared" si="6"/>
        <v>MANILA MS420E</v>
      </c>
      <c r="H77" t="s">
        <v>113</v>
      </c>
      <c r="I77" t="s">
        <v>114</v>
      </c>
      <c r="J77" t="s">
        <v>417</v>
      </c>
      <c r="K77" t="s">
        <v>417</v>
      </c>
      <c r="L77" t="s">
        <v>116</v>
      </c>
      <c r="M77" t="s">
        <v>35</v>
      </c>
      <c r="N77" t="str">
        <f t="shared" si="7"/>
        <v>1</v>
      </c>
      <c r="O77" t="s">
        <v>104</v>
      </c>
      <c r="P77" t="s">
        <v>207</v>
      </c>
      <c r="Q77" t="s">
        <v>1692</v>
      </c>
      <c r="R77" t="s">
        <v>32</v>
      </c>
      <c r="S77" s="12">
        <v>45471.413194444445</v>
      </c>
      <c r="T77" s="12">
        <v>45472.708333333336</v>
      </c>
      <c r="U77" s="12">
        <v>45472.506249999999</v>
      </c>
      <c r="V77" t="s">
        <v>26</v>
      </c>
    </row>
    <row r="78" spans="1:22" x14ac:dyDescent="0.25">
      <c r="A78" t="s">
        <v>480</v>
      </c>
      <c r="B78" t="s">
        <v>1189</v>
      </c>
      <c r="C78" t="s">
        <v>1189</v>
      </c>
      <c r="D78" t="s">
        <v>480</v>
      </c>
      <c r="E78" t="s">
        <v>1189</v>
      </c>
      <c r="F78" t="s">
        <v>1189</v>
      </c>
      <c r="G78" s="14" t="str">
        <f t="shared" si="6"/>
        <v>SANTA LOUKIA246S</v>
      </c>
      <c r="H78" t="s">
        <v>214</v>
      </c>
      <c r="I78" t="s">
        <v>26</v>
      </c>
      <c r="J78" t="s">
        <v>246</v>
      </c>
      <c r="K78" t="s">
        <v>247</v>
      </c>
      <c r="L78" t="s">
        <v>217</v>
      </c>
      <c r="M78" t="s">
        <v>35</v>
      </c>
      <c r="N78" t="str">
        <f t="shared" si="7"/>
        <v>1</v>
      </c>
      <c r="O78" t="s">
        <v>65</v>
      </c>
      <c r="P78" t="s">
        <v>196</v>
      </c>
      <c r="Q78" t="s">
        <v>450</v>
      </c>
      <c r="R78" t="s">
        <v>50</v>
      </c>
      <c r="S78" s="12">
        <v>45471.399305555555</v>
      </c>
      <c r="T78" s="12">
        <v>45472.045138888891</v>
      </c>
      <c r="U78" s="12">
        <v>45471.956250000003</v>
      </c>
      <c r="V78" t="s">
        <v>26</v>
      </c>
    </row>
    <row r="79" spans="1:22" x14ac:dyDescent="0.25">
      <c r="A79" t="s">
        <v>1190</v>
      </c>
      <c r="B79" t="s">
        <v>249</v>
      </c>
      <c r="C79" t="s">
        <v>249</v>
      </c>
      <c r="D79" t="s">
        <v>1190</v>
      </c>
      <c r="E79" t="s">
        <v>249</v>
      </c>
      <c r="F79" t="s">
        <v>249</v>
      </c>
      <c r="G79" s="14" t="str">
        <f t="shared" si="6"/>
        <v>ONE CYGNUS017W</v>
      </c>
      <c r="H79" t="s">
        <v>101</v>
      </c>
      <c r="I79" t="s">
        <v>102</v>
      </c>
      <c r="J79" t="s">
        <v>462</v>
      </c>
      <c r="K79" t="s">
        <v>462</v>
      </c>
      <c r="L79" t="s">
        <v>101</v>
      </c>
      <c r="M79" t="s">
        <v>35</v>
      </c>
      <c r="N79" t="str">
        <f t="shared" si="7"/>
        <v>1</v>
      </c>
      <c r="O79" t="s">
        <v>104</v>
      </c>
      <c r="P79" t="s">
        <v>209</v>
      </c>
      <c r="Q79" t="s">
        <v>1693</v>
      </c>
      <c r="R79" t="s">
        <v>32</v>
      </c>
      <c r="S79" s="12">
        <v>45471.385416666664</v>
      </c>
      <c r="T79" s="12">
        <v>45473.260416666664</v>
      </c>
      <c r="U79" s="12">
        <v>45473.133333333331</v>
      </c>
      <c r="V79" t="s">
        <v>26</v>
      </c>
    </row>
    <row r="80" spans="1:22" x14ac:dyDescent="0.25">
      <c r="A80" t="s">
        <v>1191</v>
      </c>
      <c r="B80" t="s">
        <v>1192</v>
      </c>
      <c r="C80" t="s">
        <v>787</v>
      </c>
      <c r="D80" t="s">
        <v>786</v>
      </c>
      <c r="E80" t="s">
        <v>1192</v>
      </c>
      <c r="F80" t="s">
        <v>787</v>
      </c>
      <c r="G80" s="14" t="str">
        <f t="shared" si="6"/>
        <v>O CALIFORNIA149S</v>
      </c>
      <c r="H80" t="s">
        <v>214</v>
      </c>
      <c r="I80" t="s">
        <v>26</v>
      </c>
      <c r="J80" t="s">
        <v>486</v>
      </c>
      <c r="K80" t="s">
        <v>1694</v>
      </c>
      <c r="L80" t="s">
        <v>217</v>
      </c>
      <c r="M80" t="s">
        <v>35</v>
      </c>
      <c r="N80" t="str">
        <f t="shared" si="7"/>
        <v>1</v>
      </c>
      <c r="O80" t="s">
        <v>65</v>
      </c>
      <c r="P80" t="s">
        <v>218</v>
      </c>
      <c r="Q80" t="s">
        <v>49</v>
      </c>
      <c r="R80" t="s">
        <v>32</v>
      </c>
      <c r="S80" s="12">
        <v>45471.378472222219</v>
      </c>
      <c r="T80" s="12">
        <v>45472.34375</v>
      </c>
      <c r="U80" s="12">
        <v>45471.926388888889</v>
      </c>
      <c r="V80" t="s">
        <v>26</v>
      </c>
    </row>
    <row r="81" spans="1:22" x14ac:dyDescent="0.25">
      <c r="A81" t="s">
        <v>174</v>
      </c>
      <c r="B81" t="s">
        <v>1193</v>
      </c>
      <c r="C81" t="s">
        <v>1194</v>
      </c>
      <c r="D81" t="s">
        <v>174</v>
      </c>
      <c r="E81" t="s">
        <v>1193</v>
      </c>
      <c r="F81" t="s">
        <v>1194</v>
      </c>
      <c r="G81" s="14" t="str">
        <f t="shared" si="6"/>
        <v>CAPRICORN 59RB827</v>
      </c>
      <c r="H81" t="s">
        <v>175</v>
      </c>
      <c r="I81" t="s">
        <v>26</v>
      </c>
      <c r="J81" t="s">
        <v>176</v>
      </c>
      <c r="K81" t="s">
        <v>176</v>
      </c>
      <c r="L81" t="s">
        <v>177</v>
      </c>
      <c r="M81" t="s">
        <v>35</v>
      </c>
      <c r="N81" t="str">
        <f t="shared" si="7"/>
        <v>1</v>
      </c>
      <c r="O81" t="s">
        <v>71</v>
      </c>
      <c r="P81" t="s">
        <v>72</v>
      </c>
      <c r="Q81" t="s">
        <v>45</v>
      </c>
      <c r="R81" t="s">
        <v>50</v>
      </c>
      <c r="S81" s="12">
        <v>45471.375</v>
      </c>
      <c r="T81" s="12">
        <v>45472.003472222219</v>
      </c>
      <c r="U81" s="12">
        <v>45471.75</v>
      </c>
      <c r="V81" t="s">
        <v>26</v>
      </c>
    </row>
    <row r="82" spans="1:22" x14ac:dyDescent="0.25">
      <c r="A82" t="s">
        <v>135</v>
      </c>
      <c r="B82" t="s">
        <v>1195</v>
      </c>
      <c r="C82" t="s">
        <v>1195</v>
      </c>
      <c r="D82" t="s">
        <v>136</v>
      </c>
      <c r="E82" t="s">
        <v>1195</v>
      </c>
      <c r="F82" t="s">
        <v>1195</v>
      </c>
      <c r="G82" s="14" t="str">
        <f t="shared" si="6"/>
        <v>BSW 583597N</v>
      </c>
      <c r="H82" t="s">
        <v>137</v>
      </c>
      <c r="I82" t="s">
        <v>26</v>
      </c>
      <c r="J82" t="s">
        <v>138</v>
      </c>
      <c r="K82" t="s">
        <v>139</v>
      </c>
      <c r="L82" t="s">
        <v>140</v>
      </c>
      <c r="M82" t="s">
        <v>35</v>
      </c>
      <c r="N82" t="str">
        <f t="shared" si="7"/>
        <v>1</v>
      </c>
      <c r="O82" t="s">
        <v>47</v>
      </c>
      <c r="P82" t="s">
        <v>97</v>
      </c>
      <c r="Q82" t="s">
        <v>98</v>
      </c>
      <c r="R82" t="s">
        <v>50</v>
      </c>
      <c r="S82" s="12">
        <v>45471.354166666664</v>
      </c>
      <c r="T82" s="12">
        <v>45471.496527777781</v>
      </c>
      <c r="U82" s="12">
        <v>45471.489583333336</v>
      </c>
      <c r="V82" t="s">
        <v>26</v>
      </c>
    </row>
    <row r="83" spans="1:22" x14ac:dyDescent="0.25">
      <c r="A83" t="s">
        <v>1196</v>
      </c>
      <c r="B83" t="s">
        <v>437</v>
      </c>
      <c r="C83" t="s">
        <v>1197</v>
      </c>
      <c r="D83" t="s">
        <v>1196</v>
      </c>
      <c r="E83" t="s">
        <v>437</v>
      </c>
      <c r="F83" t="s">
        <v>1197</v>
      </c>
      <c r="G83" s="14" t="str">
        <f t="shared" si="6"/>
        <v>SINAR BAJO030S</v>
      </c>
      <c r="H83" t="s">
        <v>33</v>
      </c>
      <c r="I83" t="s">
        <v>26</v>
      </c>
      <c r="J83" t="s">
        <v>1695</v>
      </c>
      <c r="K83" t="s">
        <v>1695</v>
      </c>
      <c r="L83" t="s">
        <v>33</v>
      </c>
      <c r="M83" t="s">
        <v>35</v>
      </c>
      <c r="N83" t="str">
        <f t="shared" si="7"/>
        <v>1</v>
      </c>
      <c r="O83" t="s">
        <v>155</v>
      </c>
      <c r="P83" t="s">
        <v>156</v>
      </c>
      <c r="Q83" t="s">
        <v>161</v>
      </c>
      <c r="R83" t="s">
        <v>50</v>
      </c>
      <c r="S83" s="12">
        <v>45471.350694444445</v>
      </c>
      <c r="T83" s="12">
        <v>45472.430555555555</v>
      </c>
      <c r="U83" s="12">
        <v>45472.213888888888</v>
      </c>
      <c r="V83" t="s">
        <v>26</v>
      </c>
    </row>
    <row r="84" spans="1:22" x14ac:dyDescent="0.25">
      <c r="A84" t="s">
        <v>1198</v>
      </c>
      <c r="B84" t="s">
        <v>162</v>
      </c>
      <c r="C84" t="s">
        <v>162</v>
      </c>
      <c r="D84" t="s">
        <v>1199</v>
      </c>
      <c r="E84" t="s">
        <v>162</v>
      </c>
      <c r="F84" t="s">
        <v>162</v>
      </c>
      <c r="G84" s="14" t="str">
        <f t="shared" si="6"/>
        <v>MS LEBU421E</v>
      </c>
      <c r="H84" t="s">
        <v>113</v>
      </c>
      <c r="I84" t="s">
        <v>26</v>
      </c>
      <c r="J84" t="s">
        <v>367</v>
      </c>
      <c r="K84" t="s">
        <v>367</v>
      </c>
      <c r="L84" t="s">
        <v>116</v>
      </c>
      <c r="M84" t="s">
        <v>35</v>
      </c>
      <c r="N84" t="str">
        <f t="shared" si="7"/>
        <v>1</v>
      </c>
      <c r="O84" t="s">
        <v>36</v>
      </c>
      <c r="P84" t="s">
        <v>37</v>
      </c>
      <c r="Q84" t="s">
        <v>38</v>
      </c>
      <c r="R84" t="s">
        <v>32</v>
      </c>
      <c r="S84" s="12">
        <v>45471.277777777781</v>
      </c>
      <c r="T84" s="12">
        <v>45473.177083333336</v>
      </c>
      <c r="U84" s="12">
        <v>45473.025000000001</v>
      </c>
      <c r="V84" t="s">
        <v>26</v>
      </c>
    </row>
    <row r="85" spans="1:22" x14ac:dyDescent="0.25">
      <c r="A85" t="s">
        <v>1200</v>
      </c>
      <c r="B85" t="s">
        <v>1201</v>
      </c>
      <c r="C85" t="s">
        <v>1201</v>
      </c>
      <c r="D85" t="s">
        <v>1200</v>
      </c>
      <c r="E85" t="s">
        <v>1201</v>
      </c>
      <c r="F85" t="s">
        <v>1201</v>
      </c>
      <c r="G85" s="14" t="str">
        <f t="shared" si="6"/>
        <v>KOTA LUMAYAN170N</v>
      </c>
      <c r="H85" t="s">
        <v>68</v>
      </c>
      <c r="I85" t="s">
        <v>26</v>
      </c>
      <c r="J85" t="s">
        <v>573</v>
      </c>
      <c r="K85" t="s">
        <v>574</v>
      </c>
      <c r="L85" t="s">
        <v>68</v>
      </c>
      <c r="M85" t="s">
        <v>35</v>
      </c>
      <c r="N85" t="str">
        <f t="shared" si="7"/>
        <v>1</v>
      </c>
      <c r="O85" t="s">
        <v>47</v>
      </c>
      <c r="P85" t="s">
        <v>149</v>
      </c>
      <c r="Q85" t="s">
        <v>318</v>
      </c>
      <c r="R85" t="s">
        <v>50</v>
      </c>
      <c r="S85" s="12">
        <v>45471.246527777781</v>
      </c>
      <c r="T85" s="12">
        <v>45471.954861111109</v>
      </c>
      <c r="U85" s="12">
        <v>45471.825694444444</v>
      </c>
      <c r="V85" t="s">
        <v>26</v>
      </c>
    </row>
    <row r="86" spans="1:22" x14ac:dyDescent="0.25">
      <c r="A86" t="s">
        <v>1200</v>
      </c>
      <c r="B86" t="s">
        <v>1201</v>
      </c>
      <c r="C86" t="s">
        <v>1201</v>
      </c>
      <c r="D86" t="s">
        <v>1200</v>
      </c>
      <c r="E86" t="s">
        <v>1201</v>
      </c>
      <c r="F86" t="s">
        <v>1201</v>
      </c>
      <c r="G86" s="14" t="str">
        <f t="shared" si="6"/>
        <v>KOTA LUMAYAN170N</v>
      </c>
      <c r="H86" t="s">
        <v>68</v>
      </c>
      <c r="I86" t="s">
        <v>26</v>
      </c>
      <c r="J86" t="s">
        <v>573</v>
      </c>
      <c r="K86" t="s">
        <v>574</v>
      </c>
      <c r="L86" t="s">
        <v>68</v>
      </c>
      <c r="M86" t="s">
        <v>35</v>
      </c>
      <c r="N86" t="str">
        <f>"2"</f>
        <v>2</v>
      </c>
      <c r="O86" t="s">
        <v>65</v>
      </c>
      <c r="P86" t="s">
        <v>196</v>
      </c>
      <c r="Q86" t="s">
        <v>440</v>
      </c>
      <c r="R86" t="s">
        <v>50</v>
      </c>
      <c r="S86" s="12">
        <v>45472.086805555555</v>
      </c>
      <c r="T86" s="12">
        <v>45472.559027777781</v>
      </c>
      <c r="U86" t="s">
        <v>26</v>
      </c>
      <c r="V86" t="s">
        <v>26</v>
      </c>
    </row>
    <row r="87" spans="1:22" x14ac:dyDescent="0.25">
      <c r="A87" t="s">
        <v>1202</v>
      </c>
      <c r="B87" t="s">
        <v>850</v>
      </c>
      <c r="C87" t="s">
        <v>850</v>
      </c>
      <c r="D87" t="s">
        <v>1202</v>
      </c>
      <c r="E87" t="s">
        <v>850</v>
      </c>
      <c r="F87" t="s">
        <v>850</v>
      </c>
      <c r="G87" s="14" t="str">
        <f t="shared" si="6"/>
        <v>ONE HANNOVER094W</v>
      </c>
      <c r="H87" t="s">
        <v>101</v>
      </c>
      <c r="I87" t="s">
        <v>102</v>
      </c>
      <c r="J87" t="s">
        <v>522</v>
      </c>
      <c r="K87" t="s">
        <v>522</v>
      </c>
      <c r="L87" t="s">
        <v>101</v>
      </c>
      <c r="M87" t="s">
        <v>35</v>
      </c>
      <c r="N87" t="str">
        <f t="shared" ref="N87:N115" si="8">"1"</f>
        <v>1</v>
      </c>
      <c r="O87" t="s">
        <v>36</v>
      </c>
      <c r="P87" t="s">
        <v>199</v>
      </c>
      <c r="Q87" t="s">
        <v>200</v>
      </c>
      <c r="R87" t="s">
        <v>50</v>
      </c>
      <c r="S87" s="12">
        <v>45471.243055555555</v>
      </c>
      <c r="T87" s="12">
        <v>45473.5625</v>
      </c>
      <c r="U87" s="12">
        <v>45472.930555555555</v>
      </c>
      <c r="V87" t="s">
        <v>26</v>
      </c>
    </row>
    <row r="88" spans="1:22" x14ac:dyDescent="0.25">
      <c r="A88" t="s">
        <v>1203</v>
      </c>
      <c r="B88" t="s">
        <v>1204</v>
      </c>
      <c r="C88" t="s">
        <v>1204</v>
      </c>
      <c r="D88" t="s">
        <v>1205</v>
      </c>
      <c r="E88" t="s">
        <v>1206</v>
      </c>
      <c r="F88" t="s">
        <v>1206</v>
      </c>
      <c r="G88" s="14" t="str">
        <f t="shared" si="6"/>
        <v>CMA BAHIAIGW1MA</v>
      </c>
      <c r="H88" t="s">
        <v>57</v>
      </c>
      <c r="I88" t="s">
        <v>26</v>
      </c>
      <c r="J88" t="s">
        <v>265</v>
      </c>
      <c r="K88" t="s">
        <v>1680</v>
      </c>
      <c r="L88" t="s">
        <v>58</v>
      </c>
      <c r="M88" t="s">
        <v>35</v>
      </c>
      <c r="N88" t="str">
        <f t="shared" si="8"/>
        <v>1</v>
      </c>
      <c r="O88" t="s">
        <v>65</v>
      </c>
      <c r="P88" t="s">
        <v>193</v>
      </c>
      <c r="Q88" t="s">
        <v>391</v>
      </c>
      <c r="R88" t="s">
        <v>50</v>
      </c>
      <c r="S88" s="12">
        <v>45471.201388888891</v>
      </c>
      <c r="T88" s="12">
        <v>45472.083333333336</v>
      </c>
      <c r="U88" s="12">
        <v>45471.631249999999</v>
      </c>
      <c r="V88" t="s">
        <v>26</v>
      </c>
    </row>
    <row r="89" spans="1:22" x14ac:dyDescent="0.25">
      <c r="A89" t="s">
        <v>1207</v>
      </c>
      <c r="B89" t="s">
        <v>1101</v>
      </c>
      <c r="C89" t="s">
        <v>1208</v>
      </c>
      <c r="D89" t="s">
        <v>1209</v>
      </c>
      <c r="E89" t="s">
        <v>1101</v>
      </c>
      <c r="F89" t="s">
        <v>1208</v>
      </c>
      <c r="G89" s="14" t="str">
        <f t="shared" si="6"/>
        <v>X PRESS DHAU028S</v>
      </c>
      <c r="H89" t="s">
        <v>159</v>
      </c>
      <c r="I89" t="s">
        <v>26</v>
      </c>
      <c r="J89" t="s">
        <v>356</v>
      </c>
      <c r="K89" t="s">
        <v>356</v>
      </c>
      <c r="L89" t="s">
        <v>159</v>
      </c>
      <c r="M89" t="s">
        <v>35</v>
      </c>
      <c r="N89" t="str">
        <f t="shared" si="8"/>
        <v>1</v>
      </c>
      <c r="O89" t="s">
        <v>65</v>
      </c>
      <c r="P89" t="s">
        <v>212</v>
      </c>
      <c r="Q89" t="s">
        <v>213</v>
      </c>
      <c r="R89" t="s">
        <v>32</v>
      </c>
      <c r="S89" s="12">
        <v>45471.149305555555</v>
      </c>
      <c r="T89" s="12">
        <v>45472.3125</v>
      </c>
      <c r="U89" s="12">
        <v>45472.083333333336</v>
      </c>
      <c r="V89" t="s">
        <v>26</v>
      </c>
    </row>
    <row r="90" spans="1:22" x14ac:dyDescent="0.25">
      <c r="A90" t="s">
        <v>404</v>
      </c>
      <c r="B90" t="s">
        <v>410</v>
      </c>
      <c r="C90" t="s">
        <v>410</v>
      </c>
      <c r="D90" t="s">
        <v>404</v>
      </c>
      <c r="E90" t="s">
        <v>410</v>
      </c>
      <c r="F90" t="s">
        <v>410</v>
      </c>
      <c r="G90" s="14" t="str">
        <f t="shared" si="6"/>
        <v>WHUTTHI BHUM043S</v>
      </c>
      <c r="H90" t="s">
        <v>187</v>
      </c>
      <c r="I90" t="s">
        <v>26</v>
      </c>
      <c r="J90" t="s">
        <v>341</v>
      </c>
      <c r="K90" t="s">
        <v>405</v>
      </c>
      <c r="L90" t="s">
        <v>188</v>
      </c>
      <c r="M90" t="s">
        <v>35</v>
      </c>
      <c r="N90" t="str">
        <f t="shared" si="8"/>
        <v>1</v>
      </c>
      <c r="O90" t="s">
        <v>155</v>
      </c>
      <c r="P90" t="s">
        <v>189</v>
      </c>
      <c r="Q90" t="s">
        <v>157</v>
      </c>
      <c r="R90" t="s">
        <v>50</v>
      </c>
      <c r="S90" s="12">
        <v>45471.138888888891</v>
      </c>
      <c r="T90" s="12">
        <v>45472.142361111109</v>
      </c>
      <c r="U90" s="12">
        <v>45471.867361111108</v>
      </c>
      <c r="V90" t="s">
        <v>26</v>
      </c>
    </row>
    <row r="91" spans="1:22" x14ac:dyDescent="0.25">
      <c r="A91" t="s">
        <v>300</v>
      </c>
      <c r="B91" t="s">
        <v>1210</v>
      </c>
      <c r="C91" t="s">
        <v>1211</v>
      </c>
      <c r="D91" t="s">
        <v>301</v>
      </c>
      <c r="E91" t="s">
        <v>1210</v>
      </c>
      <c r="F91" t="s">
        <v>1211</v>
      </c>
      <c r="G91" s="14" t="str">
        <f t="shared" si="6"/>
        <v>BUANA OC 08B40627</v>
      </c>
      <c r="H91" t="s">
        <v>169</v>
      </c>
      <c r="I91" t="s">
        <v>26</v>
      </c>
      <c r="J91" t="s">
        <v>170</v>
      </c>
      <c r="K91" t="s">
        <v>170</v>
      </c>
      <c r="L91" t="s">
        <v>169</v>
      </c>
      <c r="M91" t="s">
        <v>35</v>
      </c>
      <c r="N91" t="str">
        <f t="shared" si="8"/>
        <v>1</v>
      </c>
      <c r="O91" t="s">
        <v>47</v>
      </c>
      <c r="P91" t="s">
        <v>97</v>
      </c>
      <c r="Q91" t="s">
        <v>98</v>
      </c>
      <c r="R91" t="s">
        <v>50</v>
      </c>
      <c r="S91" s="12">
        <v>45471.128472222219</v>
      </c>
      <c r="T91" s="12">
        <v>45471.25</v>
      </c>
      <c r="U91" s="12">
        <v>45471.163194444445</v>
      </c>
      <c r="V91" t="s">
        <v>26</v>
      </c>
    </row>
    <row r="92" spans="1:22" x14ac:dyDescent="0.25">
      <c r="A92" t="s">
        <v>335</v>
      </c>
      <c r="B92" t="s">
        <v>1212</v>
      </c>
      <c r="C92" t="s">
        <v>1213</v>
      </c>
      <c r="D92" t="s">
        <v>336</v>
      </c>
      <c r="E92" t="s">
        <v>1212</v>
      </c>
      <c r="F92" t="s">
        <v>1213</v>
      </c>
      <c r="G92" s="14" t="str">
        <f t="shared" si="6"/>
        <v>GSTR 16331S</v>
      </c>
      <c r="H92" t="s">
        <v>33</v>
      </c>
      <c r="I92" t="s">
        <v>26</v>
      </c>
      <c r="J92" t="s">
        <v>337</v>
      </c>
      <c r="K92" t="s">
        <v>337</v>
      </c>
      <c r="L92" t="s">
        <v>33</v>
      </c>
      <c r="M92" t="s">
        <v>35</v>
      </c>
      <c r="N92" t="str">
        <f t="shared" si="8"/>
        <v>1</v>
      </c>
      <c r="O92" t="s">
        <v>71</v>
      </c>
      <c r="P92" t="s">
        <v>72</v>
      </c>
      <c r="Q92" t="s">
        <v>45</v>
      </c>
      <c r="R92" t="s">
        <v>32</v>
      </c>
      <c r="S92" s="12">
        <v>45471.104166666664</v>
      </c>
      <c r="T92" s="12">
        <v>45471.861111111109</v>
      </c>
      <c r="U92" s="12">
        <v>45471.375</v>
      </c>
      <c r="V92" t="s">
        <v>26</v>
      </c>
    </row>
    <row r="93" spans="1:22" x14ac:dyDescent="0.25">
      <c r="A93" t="s">
        <v>228</v>
      </c>
      <c r="B93" t="s">
        <v>1214</v>
      </c>
      <c r="C93" t="s">
        <v>1214</v>
      </c>
      <c r="D93" t="s">
        <v>229</v>
      </c>
      <c r="E93" t="s">
        <v>1214</v>
      </c>
      <c r="F93" t="s">
        <v>1214</v>
      </c>
      <c r="G93" s="14" t="str">
        <f t="shared" si="6"/>
        <v>BSW 393597S</v>
      </c>
      <c r="H93" t="s">
        <v>137</v>
      </c>
      <c r="I93" t="s">
        <v>26</v>
      </c>
      <c r="J93" t="s">
        <v>138</v>
      </c>
      <c r="K93" t="s">
        <v>139</v>
      </c>
      <c r="L93" t="s">
        <v>140</v>
      </c>
      <c r="M93" t="s">
        <v>35</v>
      </c>
      <c r="N93" t="str">
        <f t="shared" si="8"/>
        <v>1</v>
      </c>
      <c r="O93" t="s">
        <v>71</v>
      </c>
      <c r="P93" t="s">
        <v>72</v>
      </c>
      <c r="Q93" t="s">
        <v>267</v>
      </c>
      <c r="R93" t="s">
        <v>50</v>
      </c>
      <c r="S93" s="12">
        <v>45470.986111111109</v>
      </c>
      <c r="T93" s="12">
        <v>45471.083333333336</v>
      </c>
      <c r="U93" s="12">
        <v>45471.083333333336</v>
      </c>
      <c r="V93" t="s">
        <v>26</v>
      </c>
    </row>
    <row r="94" spans="1:22" x14ac:dyDescent="0.25">
      <c r="A94" t="s">
        <v>340</v>
      </c>
      <c r="B94" t="s">
        <v>1215</v>
      </c>
      <c r="C94" t="s">
        <v>1215</v>
      </c>
      <c r="D94" t="s">
        <v>340</v>
      </c>
      <c r="E94" t="s">
        <v>1215</v>
      </c>
      <c r="F94" t="s">
        <v>1215</v>
      </c>
      <c r="G94" s="14" t="str">
        <f t="shared" si="6"/>
        <v>LADY OF LUCK242N</v>
      </c>
      <c r="H94" t="s">
        <v>33</v>
      </c>
      <c r="I94" t="s">
        <v>26</v>
      </c>
      <c r="J94" t="s">
        <v>341</v>
      </c>
      <c r="K94" t="s">
        <v>341</v>
      </c>
      <c r="L94" t="s">
        <v>33</v>
      </c>
      <c r="M94" t="s">
        <v>35</v>
      </c>
      <c r="N94" t="str">
        <f t="shared" si="8"/>
        <v>1</v>
      </c>
      <c r="O94" t="s">
        <v>36</v>
      </c>
      <c r="P94" t="s">
        <v>226</v>
      </c>
      <c r="Q94" t="s">
        <v>477</v>
      </c>
      <c r="R94" t="s">
        <v>32</v>
      </c>
      <c r="S94" s="12">
        <v>45470.927083333336</v>
      </c>
      <c r="T94" s="12">
        <v>45471.892361111109</v>
      </c>
      <c r="U94" s="12">
        <v>45471.583333333336</v>
      </c>
      <c r="V94" t="s">
        <v>26</v>
      </c>
    </row>
    <row r="95" spans="1:22" x14ac:dyDescent="0.25">
      <c r="A95" t="s">
        <v>893</v>
      </c>
      <c r="B95" t="s">
        <v>508</v>
      </c>
      <c r="C95" t="s">
        <v>508</v>
      </c>
      <c r="D95" t="s">
        <v>893</v>
      </c>
      <c r="E95" t="s">
        <v>508</v>
      </c>
      <c r="F95" t="s">
        <v>508</v>
      </c>
      <c r="G95" s="14" t="str">
        <f t="shared" si="6"/>
        <v>KOTA KARIM423W</v>
      </c>
      <c r="H95" t="s">
        <v>68</v>
      </c>
      <c r="I95" t="s">
        <v>26</v>
      </c>
      <c r="J95" t="s">
        <v>74</v>
      </c>
      <c r="K95" t="s">
        <v>378</v>
      </c>
      <c r="L95" t="s">
        <v>68</v>
      </c>
      <c r="M95" t="s">
        <v>35</v>
      </c>
      <c r="N95" t="str">
        <f t="shared" si="8"/>
        <v>1</v>
      </c>
      <c r="O95" t="s">
        <v>47</v>
      </c>
      <c r="P95" t="s">
        <v>55</v>
      </c>
      <c r="Q95" t="s">
        <v>56</v>
      </c>
      <c r="R95" t="s">
        <v>50</v>
      </c>
      <c r="S95" s="12">
        <v>45470.916666666664</v>
      </c>
      <c r="T95" s="12">
        <v>45471.649305555555</v>
      </c>
      <c r="U95" s="12">
        <v>45471.541666666664</v>
      </c>
      <c r="V95" t="s">
        <v>26</v>
      </c>
    </row>
    <row r="96" spans="1:22" x14ac:dyDescent="0.25">
      <c r="A96" t="s">
        <v>1216</v>
      </c>
      <c r="B96" t="s">
        <v>1217</v>
      </c>
      <c r="C96" t="s">
        <v>1217</v>
      </c>
      <c r="D96" t="s">
        <v>1218</v>
      </c>
      <c r="E96" t="s">
        <v>1219</v>
      </c>
      <c r="F96" t="s">
        <v>1219</v>
      </c>
      <c r="G96" s="14" t="str">
        <f t="shared" si="6"/>
        <v>APL ESPLANADAYE1MA</v>
      </c>
      <c r="H96" t="s">
        <v>57</v>
      </c>
      <c r="I96" t="s">
        <v>130</v>
      </c>
      <c r="J96" t="s">
        <v>360</v>
      </c>
      <c r="K96" t="s">
        <v>361</v>
      </c>
      <c r="L96" t="s">
        <v>58</v>
      </c>
      <c r="M96" t="s">
        <v>35</v>
      </c>
      <c r="N96" t="str">
        <f t="shared" si="8"/>
        <v>1</v>
      </c>
      <c r="O96" t="s">
        <v>65</v>
      </c>
      <c r="P96" t="s">
        <v>151</v>
      </c>
      <c r="Q96" t="s">
        <v>148</v>
      </c>
      <c r="R96" t="s">
        <v>50</v>
      </c>
      <c r="S96" s="12">
        <v>45470.909722222219</v>
      </c>
      <c r="T96" s="12">
        <v>45472.340277777781</v>
      </c>
      <c r="U96" s="12">
        <v>45472.199305555558</v>
      </c>
      <c r="V96" t="s">
        <v>26</v>
      </c>
    </row>
    <row r="97" spans="1:22" x14ac:dyDescent="0.25">
      <c r="A97" t="s">
        <v>322</v>
      </c>
      <c r="B97" t="s">
        <v>1220</v>
      </c>
      <c r="C97" t="s">
        <v>1220</v>
      </c>
      <c r="D97" t="s">
        <v>322</v>
      </c>
      <c r="E97" t="s">
        <v>1220</v>
      </c>
      <c r="F97" t="s">
        <v>1220</v>
      </c>
      <c r="G97" s="14" t="str">
        <f t="shared" si="6"/>
        <v>CAPRICORN 51PG415</v>
      </c>
      <c r="H97" t="s">
        <v>175</v>
      </c>
      <c r="I97" t="s">
        <v>26</v>
      </c>
      <c r="J97" t="s">
        <v>176</v>
      </c>
      <c r="K97" t="s">
        <v>176</v>
      </c>
      <c r="L97" t="s">
        <v>177</v>
      </c>
      <c r="M97" t="s">
        <v>35</v>
      </c>
      <c r="N97" t="str">
        <f t="shared" si="8"/>
        <v>1</v>
      </c>
      <c r="O97" t="s">
        <v>71</v>
      </c>
      <c r="P97" t="s">
        <v>72</v>
      </c>
      <c r="Q97" t="s">
        <v>45</v>
      </c>
      <c r="R97" t="s">
        <v>50</v>
      </c>
      <c r="S97" s="12">
        <v>45470.902777777781</v>
      </c>
      <c r="T97" s="12">
        <v>45471.0625</v>
      </c>
      <c r="U97" s="12">
        <v>45471.0625</v>
      </c>
      <c r="V97" t="s">
        <v>26</v>
      </c>
    </row>
    <row r="98" spans="1:22" x14ac:dyDescent="0.25">
      <c r="A98" t="s">
        <v>1221</v>
      </c>
      <c r="B98" t="s">
        <v>1222</v>
      </c>
      <c r="C98" t="s">
        <v>1223</v>
      </c>
      <c r="D98" t="s">
        <v>1224</v>
      </c>
      <c r="E98" t="s">
        <v>1222</v>
      </c>
      <c r="F98" t="s">
        <v>1223</v>
      </c>
      <c r="G98" s="14" t="str">
        <f t="shared" si="6"/>
        <v>MSC COLETTE3HV426R</v>
      </c>
      <c r="H98" t="s">
        <v>77</v>
      </c>
      <c r="I98" t="s">
        <v>26</v>
      </c>
      <c r="J98" t="s">
        <v>465</v>
      </c>
      <c r="K98" t="s">
        <v>465</v>
      </c>
      <c r="L98" t="s">
        <v>78</v>
      </c>
      <c r="M98" t="s">
        <v>35</v>
      </c>
      <c r="N98" t="str">
        <f t="shared" si="8"/>
        <v>1</v>
      </c>
      <c r="O98" t="s">
        <v>79</v>
      </c>
      <c r="P98" t="s">
        <v>204</v>
      </c>
      <c r="Q98" t="s">
        <v>1696</v>
      </c>
      <c r="R98" t="s">
        <v>32</v>
      </c>
      <c r="S98" s="12">
        <v>45470.902777777781</v>
      </c>
      <c r="T98" s="12">
        <v>45472.166666666664</v>
      </c>
      <c r="U98" s="12">
        <v>45472.090277777781</v>
      </c>
      <c r="V98" t="s">
        <v>26</v>
      </c>
    </row>
    <row r="99" spans="1:22" x14ac:dyDescent="0.25">
      <c r="A99" t="s">
        <v>1225</v>
      </c>
      <c r="B99" t="s">
        <v>1226</v>
      </c>
      <c r="C99" t="s">
        <v>1226</v>
      </c>
      <c r="D99" t="s">
        <v>867</v>
      </c>
      <c r="E99" t="s">
        <v>868</v>
      </c>
      <c r="F99" t="s">
        <v>868</v>
      </c>
      <c r="G99" s="14" t="str">
        <f t="shared" si="6"/>
        <v>CMA OHIOK6E1MA</v>
      </c>
      <c r="H99" t="s">
        <v>57</v>
      </c>
      <c r="I99" t="s">
        <v>26</v>
      </c>
      <c r="J99" t="s">
        <v>1697</v>
      </c>
      <c r="K99" t="s">
        <v>1698</v>
      </c>
      <c r="L99" t="s">
        <v>58</v>
      </c>
      <c r="M99" t="s">
        <v>35</v>
      </c>
      <c r="N99" t="str">
        <f t="shared" si="8"/>
        <v>1</v>
      </c>
      <c r="O99" t="s">
        <v>65</v>
      </c>
      <c r="P99" t="s">
        <v>212</v>
      </c>
      <c r="Q99" t="s">
        <v>145</v>
      </c>
      <c r="R99" t="s">
        <v>50</v>
      </c>
      <c r="S99" s="12">
        <v>45470.895833333336</v>
      </c>
      <c r="T99" s="12">
        <v>45471.979166666664</v>
      </c>
      <c r="U99" s="12">
        <v>45471.784722222219</v>
      </c>
      <c r="V99" t="s">
        <v>26</v>
      </c>
    </row>
    <row r="100" spans="1:22" x14ac:dyDescent="0.25">
      <c r="A100" t="s">
        <v>910</v>
      </c>
      <c r="B100" t="s">
        <v>1227</v>
      </c>
      <c r="C100" t="s">
        <v>911</v>
      </c>
      <c r="D100" t="s">
        <v>910</v>
      </c>
      <c r="E100" t="s">
        <v>1227</v>
      </c>
      <c r="F100" t="s">
        <v>911</v>
      </c>
      <c r="G100" s="14" t="str">
        <f t="shared" si="6"/>
        <v>KOTA RIA0565E</v>
      </c>
      <c r="H100" t="s">
        <v>68</v>
      </c>
      <c r="I100" t="s">
        <v>26</v>
      </c>
      <c r="J100" t="s">
        <v>1699</v>
      </c>
      <c r="K100" t="s">
        <v>1699</v>
      </c>
      <c r="L100" t="s">
        <v>68</v>
      </c>
      <c r="M100" t="s">
        <v>35</v>
      </c>
      <c r="N100" t="str">
        <f t="shared" si="8"/>
        <v>1</v>
      </c>
      <c r="O100" t="s">
        <v>47</v>
      </c>
      <c r="P100" t="s">
        <v>149</v>
      </c>
      <c r="Q100" t="s">
        <v>148</v>
      </c>
      <c r="R100" t="s">
        <v>50</v>
      </c>
      <c r="S100" s="12">
        <v>45470.878472222219</v>
      </c>
      <c r="T100" s="12">
        <v>45471.885416666664</v>
      </c>
      <c r="U100" s="12">
        <v>45471.609722222223</v>
      </c>
      <c r="V100" t="s">
        <v>26</v>
      </c>
    </row>
    <row r="101" spans="1:22" x14ac:dyDescent="0.25">
      <c r="A101" t="s">
        <v>1228</v>
      </c>
      <c r="B101" t="s">
        <v>1229</v>
      </c>
      <c r="C101" t="s">
        <v>1229</v>
      </c>
      <c r="D101" t="s">
        <v>1228</v>
      </c>
      <c r="E101" t="s">
        <v>1230</v>
      </c>
      <c r="F101" t="s">
        <v>1230</v>
      </c>
      <c r="G101" s="14" t="str">
        <f t="shared" si="6"/>
        <v>OREA0NE1MA</v>
      </c>
      <c r="H101" t="s">
        <v>57</v>
      </c>
      <c r="I101" t="s">
        <v>26</v>
      </c>
      <c r="J101" t="s">
        <v>146</v>
      </c>
      <c r="K101" t="s">
        <v>1700</v>
      </c>
      <c r="L101" t="s">
        <v>58</v>
      </c>
      <c r="M101" t="s">
        <v>35</v>
      </c>
      <c r="N101" t="str">
        <f t="shared" si="8"/>
        <v>1</v>
      </c>
      <c r="O101" t="s">
        <v>65</v>
      </c>
      <c r="P101" t="s">
        <v>196</v>
      </c>
      <c r="Q101" t="s">
        <v>1701</v>
      </c>
      <c r="R101" t="s">
        <v>32</v>
      </c>
      <c r="S101" s="12">
        <v>45470.875</v>
      </c>
      <c r="T101" s="12">
        <v>45471.329861111109</v>
      </c>
      <c r="U101" s="12">
        <v>45470.956944444442</v>
      </c>
      <c r="V101" t="s">
        <v>26</v>
      </c>
    </row>
    <row r="102" spans="1:22" x14ac:dyDescent="0.25">
      <c r="A102" t="s">
        <v>1231</v>
      </c>
      <c r="B102" t="s">
        <v>902</v>
      </c>
      <c r="C102" t="s">
        <v>844</v>
      </c>
      <c r="D102" t="s">
        <v>1231</v>
      </c>
      <c r="E102" t="s">
        <v>902</v>
      </c>
      <c r="F102" t="s">
        <v>844</v>
      </c>
      <c r="G102" s="14" t="str">
        <f t="shared" si="6"/>
        <v>FITZ ROY177E</v>
      </c>
      <c r="H102" t="s">
        <v>214</v>
      </c>
      <c r="I102" t="s">
        <v>26</v>
      </c>
      <c r="J102" t="s">
        <v>1702</v>
      </c>
      <c r="K102" t="s">
        <v>1702</v>
      </c>
      <c r="L102" t="s">
        <v>217</v>
      </c>
      <c r="M102" t="s">
        <v>35</v>
      </c>
      <c r="N102" t="str">
        <f t="shared" si="8"/>
        <v>1</v>
      </c>
      <c r="O102" t="s">
        <v>65</v>
      </c>
      <c r="P102" t="s">
        <v>122</v>
      </c>
      <c r="Q102" t="s">
        <v>123</v>
      </c>
      <c r="R102" t="s">
        <v>32</v>
      </c>
      <c r="S102" s="12">
        <v>45470.861111111109</v>
      </c>
      <c r="T102" s="12">
        <v>45472.659722222219</v>
      </c>
      <c r="U102" s="12">
        <v>45472.145833333336</v>
      </c>
      <c r="V102" t="s">
        <v>26</v>
      </c>
    </row>
    <row r="103" spans="1:22" x14ac:dyDescent="0.25">
      <c r="A103" t="s">
        <v>809</v>
      </c>
      <c r="B103" t="s">
        <v>810</v>
      </c>
      <c r="C103" t="s">
        <v>810</v>
      </c>
      <c r="D103" t="s">
        <v>809</v>
      </c>
      <c r="E103" t="s">
        <v>810</v>
      </c>
      <c r="F103" t="s">
        <v>810</v>
      </c>
      <c r="G103" s="14" t="str">
        <f t="shared" si="6"/>
        <v>ONE FRUITION004E</v>
      </c>
      <c r="H103" t="s">
        <v>101</v>
      </c>
      <c r="I103" t="s">
        <v>102</v>
      </c>
      <c r="J103" t="s">
        <v>252</v>
      </c>
      <c r="K103" t="s">
        <v>252</v>
      </c>
      <c r="L103" t="s">
        <v>101</v>
      </c>
      <c r="M103" t="s">
        <v>35</v>
      </c>
      <c r="N103" t="str">
        <f t="shared" si="8"/>
        <v>1</v>
      </c>
      <c r="O103" t="s">
        <v>36</v>
      </c>
      <c r="P103" t="s">
        <v>90</v>
      </c>
      <c r="Q103" t="s">
        <v>1703</v>
      </c>
      <c r="R103" t="s">
        <v>50</v>
      </c>
      <c r="S103" s="12">
        <v>45470.854166666664</v>
      </c>
      <c r="T103" s="12">
        <v>45472.118055555555</v>
      </c>
      <c r="U103" s="12">
        <v>45472.024305555555</v>
      </c>
      <c r="V103" t="s">
        <v>26</v>
      </c>
    </row>
    <row r="104" spans="1:22" x14ac:dyDescent="0.25">
      <c r="A104" t="s">
        <v>1232</v>
      </c>
      <c r="B104" t="s">
        <v>163</v>
      </c>
      <c r="C104" t="s">
        <v>163</v>
      </c>
      <c r="D104" t="s">
        <v>869</v>
      </c>
      <c r="E104" t="s">
        <v>163</v>
      </c>
      <c r="F104" t="s">
        <v>163</v>
      </c>
      <c r="G104" s="14" t="str">
        <f t="shared" si="6"/>
        <v>MS STOCKHOLM425W</v>
      </c>
      <c r="H104" t="s">
        <v>113</v>
      </c>
      <c r="I104" t="s">
        <v>114</v>
      </c>
      <c r="J104" t="s">
        <v>394</v>
      </c>
      <c r="K104" t="s">
        <v>394</v>
      </c>
      <c r="L104" t="s">
        <v>116</v>
      </c>
      <c r="M104" t="s">
        <v>35</v>
      </c>
      <c r="N104" t="str">
        <f t="shared" si="8"/>
        <v>1</v>
      </c>
      <c r="O104" t="s">
        <v>79</v>
      </c>
      <c r="P104" t="s">
        <v>125</v>
      </c>
      <c r="Q104" t="s">
        <v>126</v>
      </c>
      <c r="R104" t="s">
        <v>50</v>
      </c>
      <c r="S104" s="12">
        <v>45470.847222222219</v>
      </c>
      <c r="T104" s="12">
        <v>45472.295138888891</v>
      </c>
      <c r="U104" s="12">
        <v>45472.015277777777</v>
      </c>
      <c r="V104" t="s">
        <v>26</v>
      </c>
    </row>
    <row r="105" spans="1:22" x14ac:dyDescent="0.25">
      <c r="A105" t="s">
        <v>152</v>
      </c>
      <c r="B105" t="s">
        <v>1233</v>
      </c>
      <c r="C105" t="s">
        <v>1234</v>
      </c>
      <c r="D105" t="s">
        <v>152</v>
      </c>
      <c r="E105" t="s">
        <v>1233</v>
      </c>
      <c r="F105" t="s">
        <v>1234</v>
      </c>
      <c r="G105" s="14" t="str">
        <f t="shared" si="6"/>
        <v>MTT SIBUJ162S</v>
      </c>
      <c r="H105" t="s">
        <v>153</v>
      </c>
      <c r="I105" t="s">
        <v>26</v>
      </c>
      <c r="J105" t="s">
        <v>505</v>
      </c>
      <c r="K105" t="s">
        <v>505</v>
      </c>
      <c r="L105" t="s">
        <v>154</v>
      </c>
      <c r="M105" t="s">
        <v>35</v>
      </c>
      <c r="N105" t="str">
        <f t="shared" si="8"/>
        <v>1</v>
      </c>
      <c r="O105" t="s">
        <v>155</v>
      </c>
      <c r="P105" t="s">
        <v>292</v>
      </c>
      <c r="Q105" t="s">
        <v>293</v>
      </c>
      <c r="R105" t="s">
        <v>50</v>
      </c>
      <c r="S105" s="12">
        <v>45470.815972222219</v>
      </c>
      <c r="T105" s="12">
        <v>45471.642361111109</v>
      </c>
      <c r="U105" s="12">
        <v>45471.208333333336</v>
      </c>
      <c r="V105" t="s">
        <v>26</v>
      </c>
    </row>
    <row r="106" spans="1:22" x14ac:dyDescent="0.25">
      <c r="A106" t="s">
        <v>1235</v>
      </c>
      <c r="B106" t="s">
        <v>409</v>
      </c>
      <c r="C106" t="s">
        <v>409</v>
      </c>
      <c r="D106" t="s">
        <v>817</v>
      </c>
      <c r="E106" t="s">
        <v>409</v>
      </c>
      <c r="F106" t="s">
        <v>409</v>
      </c>
      <c r="G106" s="14" t="str">
        <f t="shared" si="6"/>
        <v>BUSAN E001E</v>
      </c>
      <c r="H106" t="s">
        <v>25</v>
      </c>
      <c r="I106" t="s">
        <v>102</v>
      </c>
      <c r="J106" t="s">
        <v>386</v>
      </c>
      <c r="K106" t="s">
        <v>386</v>
      </c>
      <c r="L106" t="s">
        <v>25</v>
      </c>
      <c r="M106" t="s">
        <v>35</v>
      </c>
      <c r="N106" t="str">
        <f t="shared" si="8"/>
        <v>1</v>
      </c>
      <c r="O106" t="s">
        <v>29</v>
      </c>
      <c r="P106" t="s">
        <v>133</v>
      </c>
      <c r="Q106" t="s">
        <v>134</v>
      </c>
      <c r="R106" t="s">
        <v>50</v>
      </c>
      <c r="S106" s="12">
        <v>45470.795138888891</v>
      </c>
      <c r="T106" s="12">
        <v>45473.364583333336</v>
      </c>
      <c r="U106" s="12">
        <v>45472.949305555558</v>
      </c>
      <c r="V106" t="s">
        <v>26</v>
      </c>
    </row>
    <row r="107" spans="1:22" x14ac:dyDescent="0.25">
      <c r="A107" t="s">
        <v>1236</v>
      </c>
      <c r="B107" t="s">
        <v>1237</v>
      </c>
      <c r="C107" t="s">
        <v>1237</v>
      </c>
      <c r="D107" t="s">
        <v>1238</v>
      </c>
      <c r="E107" t="s">
        <v>1237</v>
      </c>
      <c r="F107" t="s">
        <v>1237</v>
      </c>
      <c r="G107" s="14" t="str">
        <f t="shared" si="6"/>
        <v>O ZEEBRUGGE003W</v>
      </c>
      <c r="H107" t="s">
        <v>214</v>
      </c>
      <c r="I107" t="s">
        <v>130</v>
      </c>
      <c r="J107" t="s">
        <v>354</v>
      </c>
      <c r="K107" t="s">
        <v>1684</v>
      </c>
      <c r="L107" t="s">
        <v>217</v>
      </c>
      <c r="M107" t="s">
        <v>35</v>
      </c>
      <c r="N107" t="str">
        <f t="shared" si="8"/>
        <v>1</v>
      </c>
      <c r="O107" t="s">
        <v>65</v>
      </c>
      <c r="P107" t="s">
        <v>181</v>
      </c>
      <c r="Q107" t="s">
        <v>368</v>
      </c>
      <c r="R107" t="s">
        <v>32</v>
      </c>
      <c r="S107" s="12">
        <v>45470.788194444445</v>
      </c>
      <c r="T107" s="12">
        <v>45471.836805555555</v>
      </c>
      <c r="U107" s="12">
        <v>45471.630555555559</v>
      </c>
      <c r="V107" t="s">
        <v>26</v>
      </c>
    </row>
    <row r="108" spans="1:22" x14ac:dyDescent="0.25">
      <c r="A108" t="s">
        <v>1239</v>
      </c>
      <c r="B108" t="s">
        <v>1240</v>
      </c>
      <c r="C108" t="s">
        <v>1240</v>
      </c>
      <c r="D108" t="s">
        <v>1241</v>
      </c>
      <c r="E108" t="s">
        <v>1240</v>
      </c>
      <c r="F108" t="s">
        <v>1240</v>
      </c>
      <c r="G108" s="14" t="str">
        <f t="shared" si="6"/>
        <v>XIN CANG ZHO261W</v>
      </c>
      <c r="H108" t="s">
        <v>63</v>
      </c>
      <c r="I108" t="s">
        <v>26</v>
      </c>
      <c r="J108" t="s">
        <v>120</v>
      </c>
      <c r="K108" t="s">
        <v>121</v>
      </c>
      <c r="L108" t="s">
        <v>64</v>
      </c>
      <c r="M108" t="s">
        <v>35</v>
      </c>
      <c r="N108" t="str">
        <f t="shared" si="8"/>
        <v>1</v>
      </c>
      <c r="O108" t="s">
        <v>65</v>
      </c>
      <c r="P108" t="s">
        <v>218</v>
      </c>
      <c r="Q108" t="s">
        <v>280</v>
      </c>
      <c r="R108" t="s">
        <v>32</v>
      </c>
      <c r="S108" s="12">
        <v>45470.736111111109</v>
      </c>
      <c r="T108" s="12">
        <v>45471.295138888891</v>
      </c>
      <c r="U108" s="12">
        <v>45470.768055555556</v>
      </c>
      <c r="V108" t="s">
        <v>26</v>
      </c>
    </row>
    <row r="109" spans="1:22" x14ac:dyDescent="0.25">
      <c r="A109" t="s">
        <v>1242</v>
      </c>
      <c r="B109" t="s">
        <v>1243</v>
      </c>
      <c r="C109" t="s">
        <v>1244</v>
      </c>
      <c r="D109" t="s">
        <v>1245</v>
      </c>
      <c r="E109" t="s">
        <v>1243</v>
      </c>
      <c r="F109" t="s">
        <v>1244</v>
      </c>
      <c r="G109" s="14" t="str">
        <f t="shared" si="6"/>
        <v>YM TRANQUILI011W</v>
      </c>
      <c r="H109" t="s">
        <v>41</v>
      </c>
      <c r="I109" t="s">
        <v>102</v>
      </c>
      <c r="J109" t="s">
        <v>1704</v>
      </c>
      <c r="K109" t="s">
        <v>1704</v>
      </c>
      <c r="L109" t="s">
        <v>43</v>
      </c>
      <c r="M109" t="s">
        <v>35</v>
      </c>
      <c r="N109" t="str">
        <f t="shared" si="8"/>
        <v>1</v>
      </c>
      <c r="O109" t="s">
        <v>36</v>
      </c>
      <c r="P109" t="s">
        <v>44</v>
      </c>
      <c r="Q109" t="s">
        <v>227</v>
      </c>
      <c r="R109" t="s">
        <v>32</v>
      </c>
      <c r="S109" s="12">
        <v>45470.736111111109</v>
      </c>
      <c r="T109" s="12">
        <v>45472.232638888891</v>
      </c>
      <c r="U109" s="12">
        <v>45471.905555555553</v>
      </c>
      <c r="V109" t="s">
        <v>26</v>
      </c>
    </row>
    <row r="110" spans="1:22" x14ac:dyDescent="0.25">
      <c r="A110" t="s">
        <v>259</v>
      </c>
      <c r="B110" t="s">
        <v>1246</v>
      </c>
      <c r="C110" t="s">
        <v>1247</v>
      </c>
      <c r="D110" t="s">
        <v>260</v>
      </c>
      <c r="E110" t="s">
        <v>1246</v>
      </c>
      <c r="F110" t="s">
        <v>1247</v>
      </c>
      <c r="G110" s="14" t="str">
        <f t="shared" si="6"/>
        <v>SAMUDRA B 8827F24P</v>
      </c>
      <c r="H110" t="s">
        <v>261</v>
      </c>
      <c r="I110" t="s">
        <v>26</v>
      </c>
      <c r="J110" t="s">
        <v>262</v>
      </c>
      <c r="K110" t="s">
        <v>263</v>
      </c>
      <c r="L110" t="s">
        <v>264</v>
      </c>
      <c r="M110" t="s">
        <v>35</v>
      </c>
      <c r="N110" t="str">
        <f t="shared" si="8"/>
        <v>1</v>
      </c>
      <c r="O110" t="s">
        <v>71</v>
      </c>
      <c r="P110" t="s">
        <v>72</v>
      </c>
      <c r="Q110" t="s">
        <v>267</v>
      </c>
      <c r="R110" t="s">
        <v>50</v>
      </c>
      <c r="S110" s="12">
        <v>45470.729166666664</v>
      </c>
      <c r="T110" s="12">
        <v>45470.972222222219</v>
      </c>
      <c r="U110" s="12">
        <v>45470.832638888889</v>
      </c>
      <c r="V110" t="s">
        <v>26</v>
      </c>
    </row>
    <row r="111" spans="1:22" x14ac:dyDescent="0.25">
      <c r="A111" t="s">
        <v>1248</v>
      </c>
      <c r="B111" t="s">
        <v>1249</v>
      </c>
      <c r="C111" t="s">
        <v>1249</v>
      </c>
      <c r="D111" t="s">
        <v>1248</v>
      </c>
      <c r="E111" t="s">
        <v>1250</v>
      </c>
      <c r="F111" t="s">
        <v>1250</v>
      </c>
      <c r="G111" s="14" t="str">
        <f t="shared" si="6"/>
        <v>MMSS 27116QW1MA</v>
      </c>
      <c r="H111" t="s">
        <v>57</v>
      </c>
      <c r="I111" t="s">
        <v>26</v>
      </c>
      <c r="J111" t="s">
        <v>237</v>
      </c>
      <c r="K111" t="s">
        <v>1705</v>
      </c>
      <c r="L111" t="s">
        <v>58</v>
      </c>
      <c r="M111" t="s">
        <v>35</v>
      </c>
      <c r="N111" t="str">
        <f t="shared" si="8"/>
        <v>1</v>
      </c>
      <c r="O111" t="s">
        <v>65</v>
      </c>
      <c r="P111" t="s">
        <v>193</v>
      </c>
      <c r="Q111" t="s">
        <v>173</v>
      </c>
      <c r="R111" t="s">
        <v>50</v>
      </c>
      <c r="S111" s="12">
        <v>45470.6875</v>
      </c>
      <c r="T111" s="12">
        <v>45471.625</v>
      </c>
      <c r="U111" s="12">
        <v>45471.206250000003</v>
      </c>
      <c r="V111" t="s">
        <v>26</v>
      </c>
    </row>
    <row r="112" spans="1:22" x14ac:dyDescent="0.25">
      <c r="A112" t="s">
        <v>1251</v>
      </c>
      <c r="B112" t="s">
        <v>1252</v>
      </c>
      <c r="C112" t="s">
        <v>1252</v>
      </c>
      <c r="D112" t="s">
        <v>1253</v>
      </c>
      <c r="E112" t="s">
        <v>1254</v>
      </c>
      <c r="F112" t="s">
        <v>1254</v>
      </c>
      <c r="G112" s="14" t="str">
        <f t="shared" si="6"/>
        <v>NAVIOS VERAN43S1NC</v>
      </c>
      <c r="H112" t="s">
        <v>194</v>
      </c>
      <c r="I112" t="s">
        <v>26</v>
      </c>
      <c r="J112" t="s">
        <v>299</v>
      </c>
      <c r="K112" t="s">
        <v>299</v>
      </c>
      <c r="L112" t="s">
        <v>195</v>
      </c>
      <c r="M112" t="s">
        <v>35</v>
      </c>
      <c r="N112" t="str">
        <f t="shared" si="8"/>
        <v>1</v>
      </c>
      <c r="O112" t="s">
        <v>65</v>
      </c>
      <c r="P112" t="s">
        <v>172</v>
      </c>
      <c r="Q112" t="s">
        <v>1706</v>
      </c>
      <c r="R112" t="s">
        <v>50</v>
      </c>
      <c r="S112" s="12">
        <v>45470.677083333336</v>
      </c>
      <c r="T112" s="12">
        <v>45472.236111111109</v>
      </c>
      <c r="U112" s="12">
        <v>45471.979166666664</v>
      </c>
      <c r="V112" t="s">
        <v>26</v>
      </c>
    </row>
    <row r="113" spans="1:22" x14ac:dyDescent="0.25">
      <c r="A113" t="s">
        <v>343</v>
      </c>
      <c r="B113" t="s">
        <v>1255</v>
      </c>
      <c r="C113" t="s">
        <v>1256</v>
      </c>
      <c r="D113" t="s">
        <v>344</v>
      </c>
      <c r="E113" t="s">
        <v>1255</v>
      </c>
      <c r="F113" t="s">
        <v>1256</v>
      </c>
      <c r="G113" s="14" t="str">
        <f t="shared" si="6"/>
        <v>N2501397BSN</v>
      </c>
      <c r="H113" t="s">
        <v>184</v>
      </c>
      <c r="I113" t="s">
        <v>26</v>
      </c>
      <c r="J113" t="s">
        <v>345</v>
      </c>
      <c r="K113" t="s">
        <v>346</v>
      </c>
      <c r="L113" t="s">
        <v>185</v>
      </c>
      <c r="M113" t="s">
        <v>35</v>
      </c>
      <c r="N113" t="str">
        <f t="shared" si="8"/>
        <v>1</v>
      </c>
      <c r="O113" t="s">
        <v>71</v>
      </c>
      <c r="P113" t="s">
        <v>72</v>
      </c>
      <c r="Q113" t="s">
        <v>267</v>
      </c>
      <c r="R113" t="s">
        <v>32</v>
      </c>
      <c r="S113" s="12">
        <v>45470.663194444445</v>
      </c>
      <c r="T113" s="12">
        <v>45470.677083333336</v>
      </c>
      <c r="U113" s="12">
        <v>45470.67083333333</v>
      </c>
      <c r="V113" t="s">
        <v>26</v>
      </c>
    </row>
    <row r="114" spans="1:22" x14ac:dyDescent="0.25">
      <c r="A114" t="s">
        <v>1257</v>
      </c>
      <c r="B114" t="s">
        <v>1258</v>
      </c>
      <c r="C114" t="s">
        <v>1259</v>
      </c>
      <c r="D114" t="s">
        <v>1260</v>
      </c>
      <c r="E114" t="s">
        <v>1258</v>
      </c>
      <c r="F114" t="s">
        <v>1259</v>
      </c>
      <c r="G114" s="14" t="str">
        <f t="shared" si="6"/>
        <v>MARCOPOLO220OS085</v>
      </c>
      <c r="H114" t="s">
        <v>51</v>
      </c>
      <c r="I114" t="s">
        <v>26</v>
      </c>
      <c r="J114" t="s">
        <v>52</v>
      </c>
      <c r="K114" t="s">
        <v>53</v>
      </c>
      <c r="L114" t="s">
        <v>54</v>
      </c>
      <c r="M114" t="s">
        <v>35</v>
      </c>
      <c r="N114" t="str">
        <f t="shared" si="8"/>
        <v>1</v>
      </c>
      <c r="O114" t="s">
        <v>47</v>
      </c>
      <c r="P114" t="s">
        <v>97</v>
      </c>
      <c r="Q114" t="s">
        <v>98</v>
      </c>
      <c r="R114" t="s">
        <v>50</v>
      </c>
      <c r="S114" s="12">
        <v>45470.625</v>
      </c>
      <c r="T114" s="12">
        <v>45471.163194444445</v>
      </c>
      <c r="U114" s="12">
        <v>45470.834722222222</v>
      </c>
      <c r="V114" t="s">
        <v>26</v>
      </c>
    </row>
    <row r="115" spans="1:22" x14ac:dyDescent="0.25">
      <c r="A115" t="s">
        <v>1261</v>
      </c>
      <c r="B115" t="s">
        <v>1262</v>
      </c>
      <c r="C115" t="s">
        <v>1262</v>
      </c>
      <c r="D115" t="s">
        <v>1263</v>
      </c>
      <c r="E115" t="s">
        <v>1262</v>
      </c>
      <c r="F115" t="s">
        <v>1262</v>
      </c>
      <c r="G115" s="14" t="str">
        <f t="shared" si="6"/>
        <v>COSCO HAMBUR275S</v>
      </c>
      <c r="H115" t="s">
        <v>63</v>
      </c>
      <c r="I115" t="s">
        <v>26</v>
      </c>
      <c r="J115" t="s">
        <v>591</v>
      </c>
      <c r="K115" t="s">
        <v>424</v>
      </c>
      <c r="L115" t="s">
        <v>64</v>
      </c>
      <c r="M115" t="s">
        <v>35</v>
      </c>
      <c r="N115" t="str">
        <f t="shared" si="8"/>
        <v>1</v>
      </c>
      <c r="O115" t="s">
        <v>65</v>
      </c>
      <c r="P115" t="s">
        <v>66</v>
      </c>
      <c r="Q115" t="s">
        <v>443</v>
      </c>
      <c r="R115" t="s">
        <v>32</v>
      </c>
      <c r="S115" s="12">
        <v>45470.618055555555</v>
      </c>
      <c r="T115" s="12">
        <v>45472.1875</v>
      </c>
      <c r="U115" t="s">
        <v>26</v>
      </c>
      <c r="V115" t="s">
        <v>26</v>
      </c>
    </row>
    <row r="116" spans="1:22" x14ac:dyDescent="0.25">
      <c r="A116" t="s">
        <v>1261</v>
      </c>
      <c r="B116" t="s">
        <v>1262</v>
      </c>
      <c r="C116" t="s">
        <v>1262</v>
      </c>
      <c r="D116" t="s">
        <v>1263</v>
      </c>
      <c r="E116" t="s">
        <v>1262</v>
      </c>
      <c r="F116" t="s">
        <v>1262</v>
      </c>
      <c r="G116" s="14" t="str">
        <f t="shared" si="6"/>
        <v>COSCO HAMBUR275S</v>
      </c>
      <c r="H116" t="s">
        <v>63</v>
      </c>
      <c r="I116" t="s">
        <v>26</v>
      </c>
      <c r="J116" t="s">
        <v>591</v>
      </c>
      <c r="K116" t="s">
        <v>424</v>
      </c>
      <c r="L116" t="s">
        <v>64</v>
      </c>
      <c r="M116" t="s">
        <v>35</v>
      </c>
      <c r="N116" t="str">
        <f>"2"</f>
        <v>2</v>
      </c>
      <c r="O116" t="s">
        <v>47</v>
      </c>
      <c r="P116" t="s">
        <v>48</v>
      </c>
      <c r="Q116" t="s">
        <v>319</v>
      </c>
      <c r="R116" t="s">
        <v>50</v>
      </c>
      <c r="S116" s="12">
        <v>45472.298611111109</v>
      </c>
      <c r="T116" s="12">
        <v>45473.125</v>
      </c>
      <c r="U116" s="12">
        <v>45473.023611111108</v>
      </c>
      <c r="V116" t="s">
        <v>26</v>
      </c>
    </row>
    <row r="117" spans="1:22" x14ac:dyDescent="0.25">
      <c r="A117" t="s">
        <v>1264</v>
      </c>
      <c r="B117" t="s">
        <v>1265</v>
      </c>
      <c r="C117" t="s">
        <v>1265</v>
      </c>
      <c r="D117" t="s">
        <v>1266</v>
      </c>
      <c r="E117" t="s">
        <v>1265</v>
      </c>
      <c r="F117" t="s">
        <v>1265</v>
      </c>
      <c r="G117" s="14" t="str">
        <f t="shared" si="6"/>
        <v>MSC SHANVI 3HD423A</v>
      </c>
      <c r="H117" t="s">
        <v>77</v>
      </c>
      <c r="I117" t="s">
        <v>26</v>
      </c>
      <c r="J117" t="s">
        <v>432</v>
      </c>
      <c r="K117" t="s">
        <v>432</v>
      </c>
      <c r="L117" t="s">
        <v>78</v>
      </c>
      <c r="M117" t="s">
        <v>35</v>
      </c>
      <c r="N117" t="str">
        <f>"1"</f>
        <v>1</v>
      </c>
      <c r="O117" t="s">
        <v>79</v>
      </c>
      <c r="P117" t="s">
        <v>236</v>
      </c>
      <c r="Q117" t="s">
        <v>1679</v>
      </c>
      <c r="R117" t="s">
        <v>50</v>
      </c>
      <c r="S117" s="12">
        <v>45470.597222222219</v>
      </c>
      <c r="T117" s="12">
        <v>45472.378472222219</v>
      </c>
      <c r="U117" s="12">
        <v>45472.077777777777</v>
      </c>
      <c r="V117" t="s">
        <v>26</v>
      </c>
    </row>
    <row r="118" spans="1:22" x14ac:dyDescent="0.25">
      <c r="A118" t="s">
        <v>1267</v>
      </c>
      <c r="B118" t="s">
        <v>1268</v>
      </c>
      <c r="C118" t="s">
        <v>1268</v>
      </c>
      <c r="D118" t="s">
        <v>1267</v>
      </c>
      <c r="E118" t="s">
        <v>1268</v>
      </c>
      <c r="F118" t="s">
        <v>1268</v>
      </c>
      <c r="G118" s="14" t="str">
        <f t="shared" si="6"/>
        <v>MSC GULSUNFJ422W</v>
      </c>
      <c r="H118" t="s">
        <v>77</v>
      </c>
      <c r="I118" t="s">
        <v>114</v>
      </c>
      <c r="J118" t="s">
        <v>365</v>
      </c>
      <c r="K118" t="s">
        <v>365</v>
      </c>
      <c r="L118" t="s">
        <v>78</v>
      </c>
      <c r="M118" t="s">
        <v>35</v>
      </c>
      <c r="N118" t="str">
        <f>"1"</f>
        <v>1</v>
      </c>
      <c r="O118" t="s">
        <v>79</v>
      </c>
      <c r="P118" t="s">
        <v>223</v>
      </c>
      <c r="Q118" t="s">
        <v>224</v>
      </c>
      <c r="R118" t="s">
        <v>50</v>
      </c>
      <c r="S118" s="12">
        <v>45470.590277777781</v>
      </c>
      <c r="T118" s="12">
        <v>45472.447916666664</v>
      </c>
      <c r="U118" s="12">
        <v>45472.068055555559</v>
      </c>
      <c r="V118" t="s">
        <v>26</v>
      </c>
    </row>
    <row r="119" spans="1:22" x14ac:dyDescent="0.25">
      <c r="A119" t="s">
        <v>1269</v>
      </c>
      <c r="B119" t="s">
        <v>1270</v>
      </c>
      <c r="C119" t="s">
        <v>1271</v>
      </c>
      <c r="D119" t="s">
        <v>1269</v>
      </c>
      <c r="E119" t="s">
        <v>1270</v>
      </c>
      <c r="F119" t="s">
        <v>1271</v>
      </c>
      <c r="G119" s="14" t="str">
        <f t="shared" si="6"/>
        <v>KOTA RATNA0182E</v>
      </c>
      <c r="H119" t="s">
        <v>68</v>
      </c>
      <c r="I119" t="s">
        <v>26</v>
      </c>
      <c r="J119" t="s">
        <v>258</v>
      </c>
      <c r="K119" t="s">
        <v>258</v>
      </c>
      <c r="L119" t="s">
        <v>68</v>
      </c>
      <c r="M119" t="s">
        <v>35</v>
      </c>
      <c r="N119" t="str">
        <f>"1"</f>
        <v>1</v>
      </c>
      <c r="O119" t="s">
        <v>47</v>
      </c>
      <c r="P119" t="s">
        <v>149</v>
      </c>
      <c r="Q119" t="s">
        <v>501</v>
      </c>
      <c r="R119" t="s">
        <v>50</v>
      </c>
      <c r="S119" s="12">
        <v>45470.548611111109</v>
      </c>
      <c r="T119" s="12">
        <v>45471.194444444445</v>
      </c>
      <c r="U119" s="12">
        <v>45470.997916666667</v>
      </c>
      <c r="V119" t="s">
        <v>26</v>
      </c>
    </row>
    <row r="120" spans="1:22" x14ac:dyDescent="0.25">
      <c r="A120" t="s">
        <v>467</v>
      </c>
      <c r="B120" t="s">
        <v>1272</v>
      </c>
      <c r="C120" t="s">
        <v>1272</v>
      </c>
      <c r="D120" t="s">
        <v>468</v>
      </c>
      <c r="E120" t="s">
        <v>1272</v>
      </c>
      <c r="F120" t="s">
        <v>1272</v>
      </c>
      <c r="G120" s="14" t="str">
        <f t="shared" si="6"/>
        <v>MARCOPOLO292BS298</v>
      </c>
      <c r="H120" t="s">
        <v>51</v>
      </c>
      <c r="I120" t="s">
        <v>26</v>
      </c>
      <c r="J120" t="s">
        <v>51</v>
      </c>
      <c r="K120" t="s">
        <v>91</v>
      </c>
      <c r="L120" t="s">
        <v>54</v>
      </c>
      <c r="M120" t="s">
        <v>35</v>
      </c>
      <c r="N120" t="str">
        <f>"1"</f>
        <v>1</v>
      </c>
      <c r="O120" t="s">
        <v>47</v>
      </c>
      <c r="P120" t="s">
        <v>92</v>
      </c>
      <c r="Q120" t="s">
        <v>186</v>
      </c>
      <c r="R120" t="s">
        <v>50</v>
      </c>
      <c r="S120" s="12">
        <v>45470.510416666664</v>
      </c>
      <c r="T120" s="12">
        <v>45471.479166666664</v>
      </c>
      <c r="U120" s="12">
        <v>45470.832638888889</v>
      </c>
      <c r="V120" t="s">
        <v>26</v>
      </c>
    </row>
    <row r="121" spans="1:22" x14ac:dyDescent="0.25">
      <c r="A121" t="s">
        <v>1273</v>
      </c>
      <c r="B121" t="s">
        <v>1274</v>
      </c>
      <c r="C121" t="s">
        <v>1275</v>
      </c>
      <c r="D121" t="s">
        <v>1276</v>
      </c>
      <c r="E121" t="s">
        <v>1274</v>
      </c>
      <c r="F121" t="s">
        <v>1275</v>
      </c>
      <c r="G121" s="14" t="str">
        <f t="shared" si="6"/>
        <v>SUMBER J2515S393N</v>
      </c>
      <c r="H121" t="s">
        <v>94</v>
      </c>
      <c r="I121" t="s">
        <v>26</v>
      </c>
      <c r="J121" t="s">
        <v>95</v>
      </c>
      <c r="K121" t="s">
        <v>95</v>
      </c>
      <c r="L121" t="s">
        <v>96</v>
      </c>
      <c r="M121" t="s">
        <v>35</v>
      </c>
      <c r="N121" t="str">
        <f>"1"</f>
        <v>1</v>
      </c>
      <c r="O121" t="s">
        <v>155</v>
      </c>
      <c r="P121" t="s">
        <v>273</v>
      </c>
      <c r="Q121" t="s">
        <v>364</v>
      </c>
      <c r="R121" t="s">
        <v>50</v>
      </c>
      <c r="S121" s="12">
        <v>45470.496527777781</v>
      </c>
      <c r="T121" s="12">
        <v>45470.838194444441</v>
      </c>
      <c r="U121" s="12">
        <v>45470.834722222222</v>
      </c>
      <c r="V121" t="s">
        <v>26</v>
      </c>
    </row>
    <row r="122" spans="1:22" x14ac:dyDescent="0.25">
      <c r="A122" t="s">
        <v>1273</v>
      </c>
      <c r="B122" t="s">
        <v>1274</v>
      </c>
      <c r="C122" t="s">
        <v>1275</v>
      </c>
      <c r="D122" t="s">
        <v>1276</v>
      </c>
      <c r="E122" t="s">
        <v>1274</v>
      </c>
      <c r="F122" t="s">
        <v>1275</v>
      </c>
      <c r="G122" s="14" t="str">
        <f t="shared" si="6"/>
        <v>SUMBER J2515S393N</v>
      </c>
      <c r="H122" t="s">
        <v>94</v>
      </c>
      <c r="I122" t="s">
        <v>26</v>
      </c>
      <c r="J122" t="s">
        <v>95</v>
      </c>
      <c r="K122" t="s">
        <v>95</v>
      </c>
      <c r="L122" t="s">
        <v>96</v>
      </c>
      <c r="M122" t="s">
        <v>35</v>
      </c>
      <c r="N122" t="str">
        <f>"2"</f>
        <v>2</v>
      </c>
      <c r="O122" t="s">
        <v>155</v>
      </c>
      <c r="P122" t="s">
        <v>273</v>
      </c>
      <c r="Q122" t="s">
        <v>26</v>
      </c>
      <c r="R122" t="s">
        <v>50</v>
      </c>
      <c r="S122" s="12">
        <v>45470.838888888888</v>
      </c>
      <c r="T122" s="12">
        <v>45471.270833333336</v>
      </c>
      <c r="U122" t="s">
        <v>26</v>
      </c>
      <c r="V122" t="s">
        <v>26</v>
      </c>
    </row>
    <row r="123" spans="1:22" x14ac:dyDescent="0.25">
      <c r="A123" t="s">
        <v>1277</v>
      </c>
      <c r="B123" t="s">
        <v>420</v>
      </c>
      <c r="C123" t="s">
        <v>1278</v>
      </c>
      <c r="D123" t="s">
        <v>1277</v>
      </c>
      <c r="E123" t="s">
        <v>420</v>
      </c>
      <c r="F123" t="s">
        <v>1278</v>
      </c>
      <c r="G123" s="14" t="str">
        <f t="shared" si="6"/>
        <v>PELICAN005S</v>
      </c>
      <c r="H123" t="s">
        <v>101</v>
      </c>
      <c r="I123" t="s">
        <v>26</v>
      </c>
      <c r="J123" t="s">
        <v>1707</v>
      </c>
      <c r="K123" t="s">
        <v>1708</v>
      </c>
      <c r="L123" t="s">
        <v>101</v>
      </c>
      <c r="M123" t="s">
        <v>35</v>
      </c>
      <c r="N123" t="str">
        <f>"1"</f>
        <v>1</v>
      </c>
      <c r="O123" t="s">
        <v>104</v>
      </c>
      <c r="P123" t="s">
        <v>278</v>
      </c>
      <c r="Q123" t="s">
        <v>1709</v>
      </c>
      <c r="R123" t="s">
        <v>32</v>
      </c>
      <c r="S123" s="12">
        <v>45470.475694444445</v>
      </c>
      <c r="T123" s="12">
        <v>45471.8125</v>
      </c>
      <c r="U123" s="12">
        <v>45471.5</v>
      </c>
      <c r="V123" t="s">
        <v>1710</v>
      </c>
    </row>
    <row r="124" spans="1:22" x14ac:dyDescent="0.25">
      <c r="A124" t="s">
        <v>1279</v>
      </c>
      <c r="B124" t="s">
        <v>1280</v>
      </c>
      <c r="C124" t="s">
        <v>1280</v>
      </c>
      <c r="D124" t="s">
        <v>1281</v>
      </c>
      <c r="E124" t="s">
        <v>1280</v>
      </c>
      <c r="F124" t="s">
        <v>1280</v>
      </c>
      <c r="G124" s="14" t="str">
        <f t="shared" si="6"/>
        <v>ONE HAMMERS084E</v>
      </c>
      <c r="H124" t="s">
        <v>101</v>
      </c>
      <c r="I124" t="s">
        <v>102</v>
      </c>
      <c r="J124" t="s">
        <v>522</v>
      </c>
      <c r="K124" t="s">
        <v>522</v>
      </c>
      <c r="L124" t="s">
        <v>101</v>
      </c>
      <c r="M124" t="s">
        <v>35</v>
      </c>
      <c r="N124" t="str">
        <f>"1"</f>
        <v>1</v>
      </c>
      <c r="O124" t="s">
        <v>36</v>
      </c>
      <c r="P124" t="s">
        <v>234</v>
      </c>
      <c r="Q124" t="s">
        <v>285</v>
      </c>
      <c r="R124" t="s">
        <v>50</v>
      </c>
      <c r="S124" s="12">
        <v>45470.454861111109</v>
      </c>
      <c r="T124" s="12">
        <v>45471.975694444445</v>
      </c>
      <c r="U124" s="12">
        <v>45471.750694444447</v>
      </c>
      <c r="V124" t="s">
        <v>26</v>
      </c>
    </row>
    <row r="125" spans="1:22" x14ac:dyDescent="0.25">
      <c r="A125" t="s">
        <v>1282</v>
      </c>
      <c r="B125" t="s">
        <v>1283</v>
      </c>
      <c r="C125" t="s">
        <v>1283</v>
      </c>
      <c r="D125" t="s">
        <v>1284</v>
      </c>
      <c r="E125" t="s">
        <v>1283</v>
      </c>
      <c r="F125" t="s">
        <v>1283</v>
      </c>
      <c r="G125" s="14" t="str">
        <f t="shared" si="6"/>
        <v>MARCOPOLO262BS049</v>
      </c>
      <c r="H125" t="s">
        <v>51</v>
      </c>
      <c r="I125" t="s">
        <v>26</v>
      </c>
      <c r="J125" t="s">
        <v>51</v>
      </c>
      <c r="K125" t="s">
        <v>91</v>
      </c>
      <c r="L125" t="s">
        <v>54</v>
      </c>
      <c r="M125" t="s">
        <v>35</v>
      </c>
      <c r="N125" t="str">
        <f>"1"</f>
        <v>1</v>
      </c>
      <c r="O125" t="s">
        <v>155</v>
      </c>
      <c r="P125" t="s">
        <v>156</v>
      </c>
      <c r="Q125" t="s">
        <v>26</v>
      </c>
      <c r="R125" t="s">
        <v>50</v>
      </c>
      <c r="S125" s="12">
        <v>45470.4375</v>
      </c>
      <c r="T125" s="12">
        <v>45470.541666666664</v>
      </c>
      <c r="U125" t="s">
        <v>26</v>
      </c>
      <c r="V125" t="s">
        <v>26</v>
      </c>
    </row>
    <row r="126" spans="1:22" x14ac:dyDescent="0.25">
      <c r="A126" t="s">
        <v>1282</v>
      </c>
      <c r="B126" t="s">
        <v>1283</v>
      </c>
      <c r="C126" t="s">
        <v>1283</v>
      </c>
      <c r="D126" t="s">
        <v>1284</v>
      </c>
      <c r="E126" t="s">
        <v>1283</v>
      </c>
      <c r="F126" t="s">
        <v>1283</v>
      </c>
      <c r="G126" s="14" t="str">
        <f t="shared" si="6"/>
        <v>MARCOPOLO262BS049</v>
      </c>
      <c r="H126" t="s">
        <v>51</v>
      </c>
      <c r="I126" t="s">
        <v>26</v>
      </c>
      <c r="J126" t="s">
        <v>51</v>
      </c>
      <c r="K126" t="s">
        <v>91</v>
      </c>
      <c r="L126" t="s">
        <v>54</v>
      </c>
      <c r="M126" t="s">
        <v>35</v>
      </c>
      <c r="N126" t="str">
        <f>"2"</f>
        <v>2</v>
      </c>
      <c r="O126" t="s">
        <v>155</v>
      </c>
      <c r="P126" t="s">
        <v>156</v>
      </c>
      <c r="Q126" t="s">
        <v>157</v>
      </c>
      <c r="R126" t="s">
        <v>50</v>
      </c>
      <c r="S126" s="12">
        <v>45470.541666666664</v>
      </c>
      <c r="T126" s="12">
        <v>45471.28125</v>
      </c>
      <c r="U126" s="12">
        <v>45470.875</v>
      </c>
      <c r="V126" t="s">
        <v>26</v>
      </c>
    </row>
    <row r="127" spans="1:22" x14ac:dyDescent="0.25">
      <c r="A127" t="s">
        <v>1285</v>
      </c>
      <c r="B127" t="s">
        <v>406</v>
      </c>
      <c r="C127" t="s">
        <v>406</v>
      </c>
      <c r="D127" t="s">
        <v>898</v>
      </c>
      <c r="E127" t="s">
        <v>406</v>
      </c>
      <c r="F127" t="s">
        <v>406</v>
      </c>
      <c r="G127" s="14" t="str">
        <f t="shared" si="6"/>
        <v>KMTC SHENZHE2406S</v>
      </c>
      <c r="H127" t="s">
        <v>281</v>
      </c>
      <c r="I127" t="s">
        <v>26</v>
      </c>
      <c r="J127" t="s">
        <v>282</v>
      </c>
      <c r="K127" t="s">
        <v>283</v>
      </c>
      <c r="L127" t="s">
        <v>284</v>
      </c>
      <c r="M127" t="s">
        <v>35</v>
      </c>
      <c r="N127" t="str">
        <f t="shared" ref="N127:N155" si="9">"1"</f>
        <v>1</v>
      </c>
      <c r="O127" t="s">
        <v>47</v>
      </c>
      <c r="P127" t="s">
        <v>48</v>
      </c>
      <c r="Q127" t="s">
        <v>110</v>
      </c>
      <c r="R127" t="s">
        <v>50</v>
      </c>
      <c r="S127" s="12">
        <v>45470.427083333336</v>
      </c>
      <c r="T127" s="12">
        <v>45470.944444444445</v>
      </c>
      <c r="U127" s="12">
        <v>45470.761805555558</v>
      </c>
      <c r="V127" t="s">
        <v>26</v>
      </c>
    </row>
    <row r="128" spans="1:22" x14ac:dyDescent="0.25">
      <c r="A128" t="s">
        <v>1228</v>
      </c>
      <c r="B128" t="s">
        <v>1286</v>
      </c>
      <c r="C128" t="s">
        <v>1287</v>
      </c>
      <c r="D128" t="s">
        <v>1228</v>
      </c>
      <c r="E128" t="s">
        <v>1286</v>
      </c>
      <c r="F128" t="s">
        <v>1287</v>
      </c>
      <c r="G128" s="14" t="str">
        <f t="shared" si="6"/>
        <v>OREA054S</v>
      </c>
      <c r="H128" t="s">
        <v>214</v>
      </c>
      <c r="I128" t="s">
        <v>26</v>
      </c>
      <c r="J128" t="s">
        <v>438</v>
      </c>
      <c r="K128" t="s">
        <v>439</v>
      </c>
      <c r="L128" t="s">
        <v>217</v>
      </c>
      <c r="M128" t="s">
        <v>35</v>
      </c>
      <c r="N128" t="str">
        <f t="shared" si="9"/>
        <v>1</v>
      </c>
      <c r="O128" t="s">
        <v>65</v>
      </c>
      <c r="P128" t="s">
        <v>196</v>
      </c>
      <c r="Q128" t="s">
        <v>440</v>
      </c>
      <c r="R128" t="s">
        <v>32</v>
      </c>
      <c r="S128" s="12">
        <v>45470.402777777781</v>
      </c>
      <c r="T128" s="12">
        <v>45470.961805555555</v>
      </c>
      <c r="U128" s="12">
        <v>45470.954861111109</v>
      </c>
      <c r="V128" t="s">
        <v>26</v>
      </c>
    </row>
    <row r="129" spans="1:22" x14ac:dyDescent="0.25">
      <c r="A129" t="s">
        <v>1288</v>
      </c>
      <c r="B129" t="s">
        <v>1289</v>
      </c>
      <c r="C129" t="s">
        <v>1289</v>
      </c>
      <c r="D129" t="s">
        <v>1290</v>
      </c>
      <c r="E129" t="s">
        <v>1289</v>
      </c>
      <c r="F129" t="s">
        <v>1289</v>
      </c>
      <c r="G129" s="14" t="str">
        <f t="shared" si="6"/>
        <v>ANL BURRUP T3124S</v>
      </c>
      <c r="H129" t="s">
        <v>254</v>
      </c>
      <c r="I129" t="s">
        <v>26</v>
      </c>
      <c r="J129" t="s">
        <v>255</v>
      </c>
      <c r="K129" t="s">
        <v>255</v>
      </c>
      <c r="L129" t="s">
        <v>58</v>
      </c>
      <c r="M129" t="s">
        <v>35</v>
      </c>
      <c r="N129" t="str">
        <f t="shared" si="9"/>
        <v>1</v>
      </c>
      <c r="O129" t="s">
        <v>65</v>
      </c>
      <c r="P129" t="s">
        <v>87</v>
      </c>
      <c r="Q129" t="s">
        <v>1687</v>
      </c>
      <c r="R129" t="s">
        <v>32</v>
      </c>
      <c r="S129" s="12">
        <v>45470.388888888891</v>
      </c>
      <c r="T129" s="12">
        <v>45471.628472222219</v>
      </c>
      <c r="U129" s="12">
        <v>45471.020833333336</v>
      </c>
      <c r="V129" t="s">
        <v>26</v>
      </c>
    </row>
    <row r="130" spans="1:22" x14ac:dyDescent="0.25">
      <c r="A130" t="s">
        <v>228</v>
      </c>
      <c r="B130" t="s">
        <v>1291</v>
      </c>
      <c r="C130" t="s">
        <v>1291</v>
      </c>
      <c r="D130" t="s">
        <v>229</v>
      </c>
      <c r="E130" t="s">
        <v>1291</v>
      </c>
      <c r="F130" t="s">
        <v>1291</v>
      </c>
      <c r="G130" s="14" t="str">
        <f t="shared" si="6"/>
        <v>BSW 393596N</v>
      </c>
      <c r="H130" t="s">
        <v>137</v>
      </c>
      <c r="I130" t="s">
        <v>26</v>
      </c>
      <c r="J130" t="s">
        <v>138</v>
      </c>
      <c r="K130" t="s">
        <v>139</v>
      </c>
      <c r="L130" t="s">
        <v>140</v>
      </c>
      <c r="M130" t="s">
        <v>35</v>
      </c>
      <c r="N130" t="str">
        <f t="shared" si="9"/>
        <v>1</v>
      </c>
      <c r="O130" t="s">
        <v>47</v>
      </c>
      <c r="P130" t="s">
        <v>149</v>
      </c>
      <c r="Q130" t="s">
        <v>93</v>
      </c>
      <c r="R130" t="s">
        <v>50</v>
      </c>
      <c r="S130" s="12">
        <v>45470.388888888891</v>
      </c>
      <c r="T130" s="12">
        <v>45470.475694444445</v>
      </c>
      <c r="U130" s="12">
        <v>45470.470833333333</v>
      </c>
      <c r="V130" t="s">
        <v>26</v>
      </c>
    </row>
    <row r="131" spans="1:22" x14ac:dyDescent="0.25">
      <c r="A131" t="s">
        <v>322</v>
      </c>
      <c r="B131" t="s">
        <v>1292</v>
      </c>
      <c r="C131" t="s">
        <v>1292</v>
      </c>
      <c r="D131" t="s">
        <v>322</v>
      </c>
      <c r="E131" t="s">
        <v>1292</v>
      </c>
      <c r="F131" t="s">
        <v>1292</v>
      </c>
      <c r="G131" s="14" t="str">
        <f t="shared" si="6"/>
        <v>CAPRICORN 51PB415</v>
      </c>
      <c r="H131" t="s">
        <v>175</v>
      </c>
      <c r="I131" t="s">
        <v>26</v>
      </c>
      <c r="J131" t="s">
        <v>176</v>
      </c>
      <c r="K131" t="s">
        <v>176</v>
      </c>
      <c r="L131" t="s">
        <v>177</v>
      </c>
      <c r="M131" t="s">
        <v>35</v>
      </c>
      <c r="N131" t="str">
        <f t="shared" si="9"/>
        <v>1</v>
      </c>
      <c r="O131" t="s">
        <v>71</v>
      </c>
      <c r="P131" t="s">
        <v>72</v>
      </c>
      <c r="Q131" t="s">
        <v>45</v>
      </c>
      <c r="R131" t="s">
        <v>50</v>
      </c>
      <c r="S131" s="12">
        <v>45470.388888888891</v>
      </c>
      <c r="T131" s="12">
        <v>45470.59375</v>
      </c>
      <c r="U131" s="12">
        <v>45470.590277777781</v>
      </c>
      <c r="V131" t="s">
        <v>26</v>
      </c>
    </row>
    <row r="132" spans="1:22" x14ac:dyDescent="0.25">
      <c r="A132" t="s">
        <v>1293</v>
      </c>
      <c r="B132" t="s">
        <v>1294</v>
      </c>
      <c r="C132" t="s">
        <v>1294</v>
      </c>
      <c r="D132" t="s">
        <v>1293</v>
      </c>
      <c r="E132" t="s">
        <v>1295</v>
      </c>
      <c r="F132" t="s">
        <v>1295</v>
      </c>
      <c r="G132" s="14" t="str">
        <f t="shared" ref="G132:G195" si="10">D132&amp;E132</f>
        <v>APL MERLIONPNW1MA</v>
      </c>
      <c r="H132" t="s">
        <v>57</v>
      </c>
      <c r="I132" t="s">
        <v>130</v>
      </c>
      <c r="J132" t="s">
        <v>1711</v>
      </c>
      <c r="K132" t="s">
        <v>1712</v>
      </c>
      <c r="L132" t="s">
        <v>58</v>
      </c>
      <c r="M132" t="s">
        <v>35</v>
      </c>
      <c r="N132" t="str">
        <f t="shared" si="9"/>
        <v>1</v>
      </c>
      <c r="O132" t="s">
        <v>65</v>
      </c>
      <c r="P132" t="s">
        <v>256</v>
      </c>
      <c r="Q132" t="s">
        <v>257</v>
      </c>
      <c r="R132" t="s">
        <v>50</v>
      </c>
      <c r="S132" s="12">
        <v>45470.368055555555</v>
      </c>
      <c r="T132" s="12">
        <v>45471.28125</v>
      </c>
      <c r="U132" s="12">
        <v>45471.076388888891</v>
      </c>
      <c r="V132" t="s">
        <v>26</v>
      </c>
    </row>
    <row r="133" spans="1:22" x14ac:dyDescent="0.25">
      <c r="A133" t="s">
        <v>291</v>
      </c>
      <c r="B133" t="s">
        <v>1296</v>
      </c>
      <c r="C133" t="s">
        <v>857</v>
      </c>
      <c r="D133" t="s">
        <v>291</v>
      </c>
      <c r="E133" t="s">
        <v>1296</v>
      </c>
      <c r="F133" t="s">
        <v>857</v>
      </c>
      <c r="G133" s="14" t="str">
        <f t="shared" si="10"/>
        <v>ALS SUMIRE144N</v>
      </c>
      <c r="H133" t="s">
        <v>33</v>
      </c>
      <c r="I133" t="s">
        <v>26</v>
      </c>
      <c r="J133" t="s">
        <v>1713</v>
      </c>
      <c r="K133" t="s">
        <v>1713</v>
      </c>
      <c r="L133" t="s">
        <v>33</v>
      </c>
      <c r="M133" t="s">
        <v>35</v>
      </c>
      <c r="N133" t="str">
        <f t="shared" si="9"/>
        <v>1</v>
      </c>
      <c r="O133" t="s">
        <v>155</v>
      </c>
      <c r="P133" t="s">
        <v>156</v>
      </c>
      <c r="Q133" t="s">
        <v>161</v>
      </c>
      <c r="R133" t="s">
        <v>50</v>
      </c>
      <c r="S133" s="12">
        <v>45470.329861111109</v>
      </c>
      <c r="T133" s="12">
        <v>45471.232638888891</v>
      </c>
      <c r="U133" s="12">
        <v>45471.104166666664</v>
      </c>
      <c r="V133" t="s">
        <v>26</v>
      </c>
    </row>
    <row r="134" spans="1:22" x14ac:dyDescent="0.25">
      <c r="A134" t="s">
        <v>1297</v>
      </c>
      <c r="B134" t="s">
        <v>1298</v>
      </c>
      <c r="C134" t="s">
        <v>1298</v>
      </c>
      <c r="D134" t="s">
        <v>1297</v>
      </c>
      <c r="E134" t="s">
        <v>1298</v>
      </c>
      <c r="F134" t="s">
        <v>1298</v>
      </c>
      <c r="G134" s="14" t="str">
        <f t="shared" si="10"/>
        <v>KOTA CEMPAKA0066W</v>
      </c>
      <c r="H134" t="s">
        <v>68</v>
      </c>
      <c r="I134" t="s">
        <v>26</v>
      </c>
      <c r="J134" t="s">
        <v>338</v>
      </c>
      <c r="K134" t="s">
        <v>339</v>
      </c>
      <c r="L134" t="s">
        <v>68</v>
      </c>
      <c r="M134" t="s">
        <v>35</v>
      </c>
      <c r="N134" t="str">
        <f t="shared" si="9"/>
        <v>1</v>
      </c>
      <c r="O134" t="s">
        <v>47</v>
      </c>
      <c r="P134" t="s">
        <v>149</v>
      </c>
      <c r="Q134" t="s">
        <v>400</v>
      </c>
      <c r="R134" t="s">
        <v>50</v>
      </c>
      <c r="S134" s="12">
        <v>45470.319444444445</v>
      </c>
      <c r="T134" s="12">
        <v>45470.809027777781</v>
      </c>
      <c r="U134" s="12">
        <v>45470.577777777777</v>
      </c>
      <c r="V134" t="s">
        <v>26</v>
      </c>
    </row>
    <row r="135" spans="1:22" x14ac:dyDescent="0.25">
      <c r="A135" t="s">
        <v>1299</v>
      </c>
      <c r="B135" t="s">
        <v>416</v>
      </c>
      <c r="C135" t="s">
        <v>163</v>
      </c>
      <c r="D135" t="s">
        <v>1300</v>
      </c>
      <c r="E135" t="s">
        <v>416</v>
      </c>
      <c r="F135" t="s">
        <v>163</v>
      </c>
      <c r="G135" s="14" t="str">
        <f t="shared" si="10"/>
        <v>MS CHILKA419E</v>
      </c>
      <c r="H135" t="s">
        <v>113</v>
      </c>
      <c r="I135" t="s">
        <v>26</v>
      </c>
      <c r="J135" t="s">
        <v>1714</v>
      </c>
      <c r="K135" t="s">
        <v>1714</v>
      </c>
      <c r="L135" t="s">
        <v>116</v>
      </c>
      <c r="M135" t="s">
        <v>35</v>
      </c>
      <c r="N135" t="str">
        <f t="shared" si="9"/>
        <v>1</v>
      </c>
      <c r="O135" t="s">
        <v>36</v>
      </c>
      <c r="P135" t="s">
        <v>141</v>
      </c>
      <c r="Q135" t="s">
        <v>1715</v>
      </c>
      <c r="R135" t="s">
        <v>32</v>
      </c>
      <c r="S135" s="12">
        <v>45470.3125</v>
      </c>
      <c r="T135" s="12">
        <v>45472.086805555555</v>
      </c>
      <c r="U135" s="12">
        <v>45471.926388888889</v>
      </c>
      <c r="V135" t="s">
        <v>26</v>
      </c>
    </row>
    <row r="136" spans="1:22" x14ac:dyDescent="0.25">
      <c r="A136" t="s">
        <v>167</v>
      </c>
      <c r="B136" t="s">
        <v>1301</v>
      </c>
      <c r="C136" t="s">
        <v>1302</v>
      </c>
      <c r="D136" t="s">
        <v>168</v>
      </c>
      <c r="E136" t="s">
        <v>1301</v>
      </c>
      <c r="F136" t="s">
        <v>1302</v>
      </c>
      <c r="G136" s="14" t="str">
        <f t="shared" si="10"/>
        <v>BUANA OC 09B40626</v>
      </c>
      <c r="H136" t="s">
        <v>169</v>
      </c>
      <c r="I136" t="s">
        <v>26</v>
      </c>
      <c r="J136" t="s">
        <v>170</v>
      </c>
      <c r="K136" t="s">
        <v>170</v>
      </c>
      <c r="L136" t="s">
        <v>169</v>
      </c>
      <c r="M136" t="s">
        <v>35</v>
      </c>
      <c r="N136" t="str">
        <f t="shared" si="9"/>
        <v>1</v>
      </c>
      <c r="O136" t="s">
        <v>47</v>
      </c>
      <c r="P136" t="s">
        <v>97</v>
      </c>
      <c r="Q136" t="s">
        <v>98</v>
      </c>
      <c r="R136" t="s">
        <v>50</v>
      </c>
      <c r="S136" s="12">
        <v>45470.270833333336</v>
      </c>
      <c r="T136" s="12">
        <v>45470.363194444442</v>
      </c>
      <c r="U136" s="12">
        <v>45470.327777777777</v>
      </c>
      <c r="V136" t="s">
        <v>26</v>
      </c>
    </row>
    <row r="137" spans="1:22" x14ac:dyDescent="0.25">
      <c r="A137" t="s">
        <v>1303</v>
      </c>
      <c r="B137" t="s">
        <v>1304</v>
      </c>
      <c r="C137" t="s">
        <v>1304</v>
      </c>
      <c r="D137" t="s">
        <v>1303</v>
      </c>
      <c r="E137" t="s">
        <v>1304</v>
      </c>
      <c r="F137" t="s">
        <v>1304</v>
      </c>
      <c r="G137" s="14" t="str">
        <f t="shared" si="10"/>
        <v>LAKONIA062W</v>
      </c>
      <c r="H137" t="s">
        <v>63</v>
      </c>
      <c r="I137" t="s">
        <v>26</v>
      </c>
      <c r="J137" t="s">
        <v>164</v>
      </c>
      <c r="K137" t="s">
        <v>165</v>
      </c>
      <c r="L137" t="s">
        <v>64</v>
      </c>
      <c r="M137" t="s">
        <v>35</v>
      </c>
      <c r="N137" t="str">
        <f t="shared" si="9"/>
        <v>1</v>
      </c>
      <c r="O137" t="s">
        <v>65</v>
      </c>
      <c r="P137" t="s">
        <v>181</v>
      </c>
      <c r="Q137" t="s">
        <v>110</v>
      </c>
      <c r="R137" t="s">
        <v>50</v>
      </c>
      <c r="S137" s="12">
        <v>45470.270833333336</v>
      </c>
      <c r="T137" s="12">
        <v>45470.673611111109</v>
      </c>
      <c r="U137" s="12">
        <v>45470.532638888886</v>
      </c>
      <c r="V137" t="s">
        <v>26</v>
      </c>
    </row>
    <row r="138" spans="1:22" x14ac:dyDescent="0.25">
      <c r="A138" t="s">
        <v>550</v>
      </c>
      <c r="B138" t="s">
        <v>1305</v>
      </c>
      <c r="C138" t="s">
        <v>1306</v>
      </c>
      <c r="D138" t="s">
        <v>551</v>
      </c>
      <c r="E138" t="s">
        <v>1305</v>
      </c>
      <c r="F138" t="s">
        <v>1306</v>
      </c>
      <c r="G138" s="14" t="str">
        <f t="shared" si="10"/>
        <v>ISEACO GENES228S</v>
      </c>
      <c r="H138" t="s">
        <v>63</v>
      </c>
      <c r="I138" t="s">
        <v>26</v>
      </c>
      <c r="J138" t="s">
        <v>496</v>
      </c>
      <c r="K138" t="s">
        <v>497</v>
      </c>
      <c r="L138" t="s">
        <v>64</v>
      </c>
      <c r="M138" t="s">
        <v>35</v>
      </c>
      <c r="N138" t="str">
        <f t="shared" si="9"/>
        <v>1</v>
      </c>
      <c r="O138" t="s">
        <v>29</v>
      </c>
      <c r="P138" t="s">
        <v>191</v>
      </c>
      <c r="Q138" t="s">
        <v>1670</v>
      </c>
      <c r="R138" t="s">
        <v>32</v>
      </c>
      <c r="S138" s="12">
        <v>45470.1875</v>
      </c>
      <c r="T138" s="12">
        <v>45471.465277777781</v>
      </c>
      <c r="U138" s="12">
        <v>45471.228472222225</v>
      </c>
      <c r="V138" t="s">
        <v>26</v>
      </c>
    </row>
    <row r="139" spans="1:22" x14ac:dyDescent="0.25">
      <c r="A139" t="s">
        <v>1307</v>
      </c>
      <c r="B139" t="s">
        <v>1156</v>
      </c>
      <c r="C139" t="s">
        <v>1308</v>
      </c>
      <c r="D139" t="s">
        <v>1307</v>
      </c>
      <c r="E139" t="s">
        <v>1156</v>
      </c>
      <c r="F139" t="s">
        <v>1308</v>
      </c>
      <c r="G139" s="14" t="str">
        <f t="shared" si="10"/>
        <v>KOTA HIDAYAH2418N</v>
      </c>
      <c r="H139" t="s">
        <v>1716</v>
      </c>
      <c r="I139" t="s">
        <v>26</v>
      </c>
      <c r="J139" t="s">
        <v>507</v>
      </c>
      <c r="K139" t="s">
        <v>1717</v>
      </c>
      <c r="L139" t="s">
        <v>1718</v>
      </c>
      <c r="M139" t="s">
        <v>35</v>
      </c>
      <c r="N139" t="str">
        <f t="shared" si="9"/>
        <v>1</v>
      </c>
      <c r="O139" t="s">
        <v>47</v>
      </c>
      <c r="P139" t="s">
        <v>55</v>
      </c>
      <c r="Q139" t="s">
        <v>56</v>
      </c>
      <c r="R139" t="s">
        <v>50</v>
      </c>
      <c r="S139" s="12">
        <v>45470.173611111109</v>
      </c>
      <c r="T139" s="12">
        <v>45470.822916666664</v>
      </c>
      <c r="U139" s="12">
        <v>45470.631944444445</v>
      </c>
      <c r="V139" t="s">
        <v>26</v>
      </c>
    </row>
    <row r="140" spans="1:22" x14ac:dyDescent="0.25">
      <c r="A140" t="s">
        <v>451</v>
      </c>
      <c r="B140" t="s">
        <v>1309</v>
      </c>
      <c r="C140" t="s">
        <v>1310</v>
      </c>
      <c r="D140" t="s">
        <v>451</v>
      </c>
      <c r="E140" t="s">
        <v>1309</v>
      </c>
      <c r="F140" t="s">
        <v>1310</v>
      </c>
      <c r="G140" s="14" t="str">
        <f t="shared" si="10"/>
        <v>ATI BHUM337S</v>
      </c>
      <c r="H140" t="s">
        <v>187</v>
      </c>
      <c r="I140" t="s">
        <v>26</v>
      </c>
      <c r="J140" t="s">
        <v>452</v>
      </c>
      <c r="K140" t="s">
        <v>452</v>
      </c>
      <c r="L140" t="s">
        <v>188</v>
      </c>
      <c r="M140" t="s">
        <v>35</v>
      </c>
      <c r="N140" t="str">
        <f t="shared" si="9"/>
        <v>1</v>
      </c>
      <c r="O140" t="s">
        <v>155</v>
      </c>
      <c r="P140" t="s">
        <v>292</v>
      </c>
      <c r="Q140" t="s">
        <v>293</v>
      </c>
      <c r="R140" t="s">
        <v>32</v>
      </c>
      <c r="S140" s="12">
        <v>45470.152777777781</v>
      </c>
      <c r="T140" s="12">
        <v>45470.756944444445</v>
      </c>
      <c r="U140" s="12">
        <v>45470.538194444445</v>
      </c>
      <c r="V140" t="s">
        <v>26</v>
      </c>
    </row>
    <row r="141" spans="1:22" x14ac:dyDescent="0.25">
      <c r="A141" t="s">
        <v>530</v>
      </c>
      <c r="B141" t="s">
        <v>811</v>
      </c>
      <c r="C141" t="s">
        <v>811</v>
      </c>
      <c r="D141" t="s">
        <v>530</v>
      </c>
      <c r="E141" t="s">
        <v>811</v>
      </c>
      <c r="F141" t="s">
        <v>811</v>
      </c>
      <c r="G141" s="14" t="str">
        <f t="shared" si="10"/>
        <v>BRIDGE303N</v>
      </c>
      <c r="H141" t="s">
        <v>33</v>
      </c>
      <c r="I141" t="s">
        <v>26</v>
      </c>
      <c r="J141" t="s">
        <v>34</v>
      </c>
      <c r="K141" t="s">
        <v>34</v>
      </c>
      <c r="L141" t="s">
        <v>33</v>
      </c>
      <c r="M141" t="s">
        <v>35</v>
      </c>
      <c r="N141" t="str">
        <f t="shared" si="9"/>
        <v>1</v>
      </c>
      <c r="O141" t="s">
        <v>36</v>
      </c>
      <c r="P141" t="s">
        <v>44</v>
      </c>
      <c r="Q141" t="s">
        <v>504</v>
      </c>
      <c r="R141" t="s">
        <v>32</v>
      </c>
      <c r="S141" s="12">
        <v>45470.135416666664</v>
      </c>
      <c r="T141" s="12">
        <v>45471.215277777781</v>
      </c>
      <c r="U141" s="12">
        <v>45470.979166666664</v>
      </c>
      <c r="V141" t="s">
        <v>26</v>
      </c>
    </row>
    <row r="142" spans="1:22" x14ac:dyDescent="0.25">
      <c r="A142" t="s">
        <v>1311</v>
      </c>
      <c r="B142" t="s">
        <v>1312</v>
      </c>
      <c r="C142" t="s">
        <v>1312</v>
      </c>
      <c r="D142" t="s">
        <v>1311</v>
      </c>
      <c r="E142" t="s">
        <v>1313</v>
      </c>
      <c r="F142" t="s">
        <v>1313</v>
      </c>
      <c r="G142" s="14" t="str">
        <f t="shared" si="10"/>
        <v>EVER FINE4-017E</v>
      </c>
      <c r="H142" t="s">
        <v>129</v>
      </c>
      <c r="I142" t="s">
        <v>26</v>
      </c>
      <c r="J142" t="s">
        <v>171</v>
      </c>
      <c r="K142" t="s">
        <v>1719</v>
      </c>
      <c r="L142" t="s">
        <v>132</v>
      </c>
      <c r="M142" t="s">
        <v>35</v>
      </c>
      <c r="N142" t="str">
        <f t="shared" si="9"/>
        <v>1</v>
      </c>
      <c r="O142" t="s">
        <v>29</v>
      </c>
      <c r="P142" t="s">
        <v>30</v>
      </c>
      <c r="Q142" t="s">
        <v>31</v>
      </c>
      <c r="R142" t="s">
        <v>32</v>
      </c>
      <c r="S142" s="12">
        <v>45470.128472222219</v>
      </c>
      <c r="T142" s="12">
        <v>45472.020833333336</v>
      </c>
      <c r="U142" s="12">
        <v>45471.875694444447</v>
      </c>
      <c r="V142" t="s">
        <v>26</v>
      </c>
    </row>
    <row r="143" spans="1:22" x14ac:dyDescent="0.25">
      <c r="A143" t="s">
        <v>1314</v>
      </c>
      <c r="B143" t="s">
        <v>571</v>
      </c>
      <c r="C143" t="s">
        <v>764</v>
      </c>
      <c r="D143" t="s">
        <v>828</v>
      </c>
      <c r="E143" t="s">
        <v>571</v>
      </c>
      <c r="F143" t="s">
        <v>764</v>
      </c>
      <c r="G143" s="14" t="str">
        <f t="shared" si="10"/>
        <v>MAERSK NORBE423S</v>
      </c>
      <c r="H143" t="s">
        <v>113</v>
      </c>
      <c r="I143" t="s">
        <v>26</v>
      </c>
      <c r="J143" t="s">
        <v>314</v>
      </c>
      <c r="K143" t="s">
        <v>314</v>
      </c>
      <c r="L143" t="s">
        <v>116</v>
      </c>
      <c r="M143" t="s">
        <v>35</v>
      </c>
      <c r="N143" t="str">
        <f t="shared" si="9"/>
        <v>1</v>
      </c>
      <c r="O143" t="s">
        <v>36</v>
      </c>
      <c r="P143" t="s">
        <v>37</v>
      </c>
      <c r="Q143" t="s">
        <v>473</v>
      </c>
      <c r="R143" t="s">
        <v>50</v>
      </c>
      <c r="S143" s="12">
        <v>45470.128472222219</v>
      </c>
      <c r="T143" s="12">
        <v>45471.010416666664</v>
      </c>
      <c r="U143" s="12">
        <v>45470.695833333331</v>
      </c>
      <c r="V143" t="s">
        <v>26</v>
      </c>
    </row>
    <row r="144" spans="1:22" x14ac:dyDescent="0.25">
      <c r="A144" t="s">
        <v>135</v>
      </c>
      <c r="B144" t="s">
        <v>1315</v>
      </c>
      <c r="C144" t="s">
        <v>1315</v>
      </c>
      <c r="D144" t="s">
        <v>136</v>
      </c>
      <c r="E144" t="s">
        <v>1315</v>
      </c>
      <c r="F144" t="s">
        <v>1315</v>
      </c>
      <c r="G144" s="14" t="str">
        <f t="shared" si="10"/>
        <v>BSW 583596S</v>
      </c>
      <c r="H144" t="s">
        <v>137</v>
      </c>
      <c r="I144" t="s">
        <v>26</v>
      </c>
      <c r="J144" t="s">
        <v>138</v>
      </c>
      <c r="K144" t="s">
        <v>139</v>
      </c>
      <c r="L144" t="s">
        <v>140</v>
      </c>
      <c r="M144" t="s">
        <v>35</v>
      </c>
      <c r="N144" t="str">
        <f t="shared" si="9"/>
        <v>1</v>
      </c>
      <c r="O144" t="s">
        <v>47</v>
      </c>
      <c r="P144" t="s">
        <v>48</v>
      </c>
      <c r="Q144" t="s">
        <v>49</v>
      </c>
      <c r="R144" t="s">
        <v>50</v>
      </c>
      <c r="S144" s="12">
        <v>45470.076388888891</v>
      </c>
      <c r="T144" s="12">
        <v>45470.197916666664</v>
      </c>
      <c r="U144" s="12">
        <v>45470.197222222225</v>
      </c>
      <c r="V144" t="s">
        <v>26</v>
      </c>
    </row>
    <row r="145" spans="1:22" x14ac:dyDescent="0.25">
      <c r="A145" t="s">
        <v>1316</v>
      </c>
      <c r="B145" t="s">
        <v>1317</v>
      </c>
      <c r="C145" t="s">
        <v>1317</v>
      </c>
      <c r="D145" t="s">
        <v>1316</v>
      </c>
      <c r="E145" t="s">
        <v>1317</v>
      </c>
      <c r="F145" t="s">
        <v>1317</v>
      </c>
      <c r="G145" s="14" t="str">
        <f t="shared" si="10"/>
        <v>MSC VENICEQG419E</v>
      </c>
      <c r="H145" t="s">
        <v>77</v>
      </c>
      <c r="I145" t="s">
        <v>114</v>
      </c>
      <c r="J145" t="s">
        <v>1720</v>
      </c>
      <c r="K145" t="s">
        <v>1720</v>
      </c>
      <c r="L145" t="s">
        <v>78</v>
      </c>
      <c r="M145" t="s">
        <v>35</v>
      </c>
      <c r="N145" t="str">
        <f t="shared" si="9"/>
        <v>1</v>
      </c>
      <c r="O145" t="s">
        <v>104</v>
      </c>
      <c r="P145" t="s">
        <v>411</v>
      </c>
      <c r="Q145" t="s">
        <v>418</v>
      </c>
      <c r="R145" t="s">
        <v>50</v>
      </c>
      <c r="S145" s="12">
        <v>45470.069444444445</v>
      </c>
      <c r="T145" s="12">
        <v>45471.524305555555</v>
      </c>
      <c r="U145" s="12">
        <v>45471.402083333334</v>
      </c>
      <c r="V145" t="s">
        <v>26</v>
      </c>
    </row>
    <row r="146" spans="1:22" x14ac:dyDescent="0.25">
      <c r="A146" t="s">
        <v>881</v>
      </c>
      <c r="B146" t="s">
        <v>882</v>
      </c>
      <c r="C146" t="s">
        <v>882</v>
      </c>
      <c r="D146" t="s">
        <v>881</v>
      </c>
      <c r="E146" t="s">
        <v>882</v>
      </c>
      <c r="F146" t="s">
        <v>882</v>
      </c>
      <c r="G146" s="14" t="str">
        <f t="shared" si="10"/>
        <v>COSCO HAIFA120N</v>
      </c>
      <c r="H146" t="s">
        <v>63</v>
      </c>
      <c r="I146" t="s">
        <v>26</v>
      </c>
      <c r="J146" t="s">
        <v>211</v>
      </c>
      <c r="K146" t="s">
        <v>211</v>
      </c>
      <c r="L146" t="s">
        <v>64</v>
      </c>
      <c r="M146" t="s">
        <v>35</v>
      </c>
      <c r="N146" t="str">
        <f t="shared" si="9"/>
        <v>1</v>
      </c>
      <c r="O146" t="s">
        <v>65</v>
      </c>
      <c r="P146" t="s">
        <v>66</v>
      </c>
      <c r="Q146" t="s">
        <v>248</v>
      </c>
      <c r="R146" t="s">
        <v>32</v>
      </c>
      <c r="S146" s="12">
        <v>45470.03125</v>
      </c>
      <c r="T146" s="12">
        <v>45470.559027777781</v>
      </c>
      <c r="U146" s="12">
        <v>45470.503472222219</v>
      </c>
      <c r="V146" t="s">
        <v>26</v>
      </c>
    </row>
    <row r="147" spans="1:22" x14ac:dyDescent="0.25">
      <c r="A147" t="s">
        <v>1318</v>
      </c>
      <c r="B147" t="s">
        <v>1319</v>
      </c>
      <c r="C147" t="s">
        <v>1320</v>
      </c>
      <c r="D147" t="s">
        <v>1318</v>
      </c>
      <c r="E147" t="s">
        <v>1319</v>
      </c>
      <c r="F147" t="s">
        <v>1320</v>
      </c>
      <c r="G147" s="14" t="str">
        <f t="shared" si="10"/>
        <v>SOL STRIDE2409S</v>
      </c>
      <c r="H147" t="s">
        <v>552</v>
      </c>
      <c r="I147" t="s">
        <v>26</v>
      </c>
      <c r="J147" t="s">
        <v>553</v>
      </c>
      <c r="K147" t="s">
        <v>554</v>
      </c>
      <c r="L147" t="s">
        <v>552</v>
      </c>
      <c r="M147" t="s">
        <v>35</v>
      </c>
      <c r="N147" t="str">
        <f t="shared" si="9"/>
        <v>1</v>
      </c>
      <c r="O147" t="s">
        <v>47</v>
      </c>
      <c r="P147" t="s">
        <v>48</v>
      </c>
      <c r="Q147" t="s">
        <v>319</v>
      </c>
      <c r="R147" t="s">
        <v>32</v>
      </c>
      <c r="S147" s="12">
        <v>45469.975694444445</v>
      </c>
      <c r="T147" s="12">
        <v>45470.444444444445</v>
      </c>
      <c r="U147" s="12">
        <v>45470.344444444447</v>
      </c>
      <c r="V147" t="s">
        <v>26</v>
      </c>
    </row>
    <row r="148" spans="1:22" x14ac:dyDescent="0.25">
      <c r="A148" t="s">
        <v>174</v>
      </c>
      <c r="B148" t="s">
        <v>1321</v>
      </c>
      <c r="C148" t="s">
        <v>1321</v>
      </c>
      <c r="D148" t="s">
        <v>174</v>
      </c>
      <c r="E148" t="s">
        <v>1321</v>
      </c>
      <c r="F148" t="s">
        <v>1321</v>
      </c>
      <c r="G148" s="14" t="str">
        <f t="shared" si="10"/>
        <v>CAPRICORN 59RG826</v>
      </c>
      <c r="H148" t="s">
        <v>175</v>
      </c>
      <c r="I148" t="s">
        <v>26</v>
      </c>
      <c r="J148" t="s">
        <v>176</v>
      </c>
      <c r="K148" t="s">
        <v>176</v>
      </c>
      <c r="L148" t="s">
        <v>177</v>
      </c>
      <c r="M148" t="s">
        <v>35</v>
      </c>
      <c r="N148" t="str">
        <f t="shared" si="9"/>
        <v>1</v>
      </c>
      <c r="O148" t="s">
        <v>71</v>
      </c>
      <c r="P148" t="s">
        <v>72</v>
      </c>
      <c r="Q148" t="s">
        <v>45</v>
      </c>
      <c r="R148" t="s">
        <v>50</v>
      </c>
      <c r="S148" s="12">
        <v>45469.895833333336</v>
      </c>
      <c r="T148" s="12">
        <v>45470.395833333336</v>
      </c>
      <c r="U148" s="12">
        <v>45470.388194444444</v>
      </c>
      <c r="V148" t="s">
        <v>26</v>
      </c>
    </row>
    <row r="149" spans="1:22" x14ac:dyDescent="0.25">
      <c r="A149" t="s">
        <v>1322</v>
      </c>
      <c r="B149" t="s">
        <v>1323</v>
      </c>
      <c r="C149" t="s">
        <v>1323</v>
      </c>
      <c r="D149" t="s">
        <v>1322</v>
      </c>
      <c r="E149" t="s">
        <v>1323</v>
      </c>
      <c r="F149" t="s">
        <v>1323</v>
      </c>
      <c r="G149" s="14" t="str">
        <f t="shared" si="10"/>
        <v>MSC LELLAFY419R</v>
      </c>
      <c r="H149" t="s">
        <v>77</v>
      </c>
      <c r="I149" t="s">
        <v>26</v>
      </c>
      <c r="J149" t="s">
        <v>560</v>
      </c>
      <c r="K149" t="s">
        <v>560</v>
      </c>
      <c r="L149" t="s">
        <v>78</v>
      </c>
      <c r="M149" t="s">
        <v>35</v>
      </c>
      <c r="N149" t="str">
        <f t="shared" si="9"/>
        <v>1</v>
      </c>
      <c r="O149" t="s">
        <v>79</v>
      </c>
      <c r="P149" t="s">
        <v>85</v>
      </c>
      <c r="Q149" t="s">
        <v>1721</v>
      </c>
      <c r="R149" t="s">
        <v>50</v>
      </c>
      <c r="S149" s="12">
        <v>45469.836805555555</v>
      </c>
      <c r="T149" s="12">
        <v>45472.166666666664</v>
      </c>
      <c r="U149" s="12">
        <v>45471.728472222225</v>
      </c>
      <c r="V149" t="s">
        <v>26</v>
      </c>
    </row>
    <row r="150" spans="1:22" x14ac:dyDescent="0.25">
      <c r="A150" t="s">
        <v>1324</v>
      </c>
      <c r="B150" t="s">
        <v>1325</v>
      </c>
      <c r="C150" t="s">
        <v>1325</v>
      </c>
      <c r="D150" t="s">
        <v>1324</v>
      </c>
      <c r="E150" t="s">
        <v>1325</v>
      </c>
      <c r="F150" t="s">
        <v>1325</v>
      </c>
      <c r="G150" s="14" t="str">
        <f t="shared" si="10"/>
        <v>MSC DARIAFD422W</v>
      </c>
      <c r="H150" t="s">
        <v>77</v>
      </c>
      <c r="I150" t="s">
        <v>26</v>
      </c>
      <c r="J150" t="s">
        <v>469</v>
      </c>
      <c r="K150" t="s">
        <v>469</v>
      </c>
      <c r="L150" t="s">
        <v>78</v>
      </c>
      <c r="M150" t="s">
        <v>35</v>
      </c>
      <c r="N150" t="str">
        <f t="shared" si="9"/>
        <v>1</v>
      </c>
      <c r="O150" t="s">
        <v>79</v>
      </c>
      <c r="P150" t="s">
        <v>118</v>
      </c>
      <c r="Q150" t="s">
        <v>403</v>
      </c>
      <c r="R150" t="s">
        <v>50</v>
      </c>
      <c r="S150" s="12">
        <v>45469.822916666664</v>
      </c>
      <c r="T150" s="12">
        <v>45471.645833333336</v>
      </c>
      <c r="U150" s="12">
        <v>45471.27847222222</v>
      </c>
      <c r="V150" t="s">
        <v>26</v>
      </c>
    </row>
    <row r="151" spans="1:22" x14ac:dyDescent="0.25">
      <c r="A151" t="s">
        <v>491</v>
      </c>
      <c r="B151" t="s">
        <v>1326</v>
      </c>
      <c r="C151" t="s">
        <v>1327</v>
      </c>
      <c r="D151" t="s">
        <v>492</v>
      </c>
      <c r="E151" t="s">
        <v>1326</v>
      </c>
      <c r="F151" t="s">
        <v>1327</v>
      </c>
      <c r="G151" s="14" t="str">
        <f t="shared" si="10"/>
        <v>SINAR BANDUN0820S</v>
      </c>
      <c r="H151" t="s">
        <v>33</v>
      </c>
      <c r="I151" t="s">
        <v>26</v>
      </c>
      <c r="J151" t="s">
        <v>1722</v>
      </c>
      <c r="K151" t="s">
        <v>1722</v>
      </c>
      <c r="L151" t="s">
        <v>33</v>
      </c>
      <c r="M151" t="s">
        <v>35</v>
      </c>
      <c r="N151" t="str">
        <f t="shared" si="9"/>
        <v>1</v>
      </c>
      <c r="O151" t="s">
        <v>155</v>
      </c>
      <c r="P151" t="s">
        <v>189</v>
      </c>
      <c r="Q151" t="s">
        <v>272</v>
      </c>
      <c r="R151" t="s">
        <v>32</v>
      </c>
      <c r="S151" s="12">
        <v>45469.822916666664</v>
      </c>
      <c r="T151" s="12">
        <v>45471.104166666664</v>
      </c>
      <c r="U151" s="12">
        <v>45470.754166666666</v>
      </c>
      <c r="V151" t="s">
        <v>26</v>
      </c>
    </row>
    <row r="152" spans="1:22" x14ac:dyDescent="0.25">
      <c r="A152" t="s">
        <v>1328</v>
      </c>
      <c r="B152" t="s">
        <v>1329</v>
      </c>
      <c r="C152" t="s">
        <v>1329</v>
      </c>
      <c r="D152" t="s">
        <v>1330</v>
      </c>
      <c r="E152" t="s">
        <v>1329</v>
      </c>
      <c r="F152" t="s">
        <v>1329</v>
      </c>
      <c r="G152" s="14" t="str">
        <f t="shared" si="10"/>
        <v>HY COLOMBO137E</v>
      </c>
      <c r="H152" t="s">
        <v>46</v>
      </c>
      <c r="I152" t="s">
        <v>26</v>
      </c>
      <c r="J152" t="s">
        <v>576</v>
      </c>
      <c r="K152" t="s">
        <v>576</v>
      </c>
      <c r="L152" t="s">
        <v>46</v>
      </c>
      <c r="M152" t="s">
        <v>35</v>
      </c>
      <c r="N152" t="str">
        <f t="shared" si="9"/>
        <v>1</v>
      </c>
      <c r="O152" t="s">
        <v>65</v>
      </c>
      <c r="P152" t="s">
        <v>218</v>
      </c>
      <c r="Q152" t="s">
        <v>319</v>
      </c>
      <c r="R152" t="s">
        <v>32</v>
      </c>
      <c r="S152" s="12">
        <v>45469.774305555555</v>
      </c>
      <c r="T152" s="12">
        <v>45470.649305555555</v>
      </c>
      <c r="U152" s="12">
        <v>45470.476388888892</v>
      </c>
      <c r="V152" t="s">
        <v>26</v>
      </c>
    </row>
    <row r="153" spans="1:22" x14ac:dyDescent="0.25">
      <c r="A153" t="s">
        <v>1331</v>
      </c>
      <c r="B153" t="s">
        <v>1332</v>
      </c>
      <c r="C153" t="s">
        <v>1332</v>
      </c>
      <c r="D153" t="s">
        <v>1333</v>
      </c>
      <c r="E153" t="s">
        <v>1334</v>
      </c>
      <c r="F153" t="s">
        <v>1334</v>
      </c>
      <c r="G153" s="14" t="str">
        <f t="shared" si="10"/>
        <v>CMA MADISON7BN1MA</v>
      </c>
      <c r="H153" t="s">
        <v>57</v>
      </c>
      <c r="I153" t="s">
        <v>130</v>
      </c>
      <c r="J153" t="s">
        <v>379</v>
      </c>
      <c r="K153" t="s">
        <v>380</v>
      </c>
      <c r="L153" t="s">
        <v>58</v>
      </c>
      <c r="M153" t="s">
        <v>35</v>
      </c>
      <c r="N153" t="str">
        <f t="shared" si="9"/>
        <v>1</v>
      </c>
      <c r="O153" t="s">
        <v>65</v>
      </c>
      <c r="P153" t="s">
        <v>172</v>
      </c>
      <c r="Q153" t="s">
        <v>1723</v>
      </c>
      <c r="R153" t="s">
        <v>50</v>
      </c>
      <c r="S153" s="12">
        <v>45469.753472222219</v>
      </c>
      <c r="T153" s="12">
        <v>45470.604166666664</v>
      </c>
      <c r="U153" s="12">
        <v>45470.502083333333</v>
      </c>
      <c r="V153" t="s">
        <v>26</v>
      </c>
    </row>
    <row r="154" spans="1:22" x14ac:dyDescent="0.25">
      <c r="A154" t="s">
        <v>1335</v>
      </c>
      <c r="B154" t="s">
        <v>1336</v>
      </c>
      <c r="C154" t="s">
        <v>1336</v>
      </c>
      <c r="D154" t="s">
        <v>1335</v>
      </c>
      <c r="E154" t="s">
        <v>1337</v>
      </c>
      <c r="F154" t="s">
        <v>1337</v>
      </c>
      <c r="G154" s="14" t="str">
        <f t="shared" si="10"/>
        <v>SAN GIORGIO9GN1NC</v>
      </c>
      <c r="H154" t="s">
        <v>194</v>
      </c>
      <c r="I154" t="s">
        <v>26</v>
      </c>
      <c r="J154" t="s">
        <v>1724</v>
      </c>
      <c r="K154" t="s">
        <v>1725</v>
      </c>
      <c r="L154" t="s">
        <v>195</v>
      </c>
      <c r="M154" t="s">
        <v>35</v>
      </c>
      <c r="N154" t="str">
        <f t="shared" si="9"/>
        <v>1</v>
      </c>
      <c r="O154" t="s">
        <v>65</v>
      </c>
      <c r="P154" t="s">
        <v>212</v>
      </c>
      <c r="Q154" t="s">
        <v>213</v>
      </c>
      <c r="R154" t="s">
        <v>50</v>
      </c>
      <c r="S154" s="12">
        <v>45469.75</v>
      </c>
      <c r="T154" s="12">
        <v>45471.09375</v>
      </c>
      <c r="U154" s="12">
        <v>45470.896527777775</v>
      </c>
      <c r="V154" t="s">
        <v>26</v>
      </c>
    </row>
    <row r="155" spans="1:22" x14ac:dyDescent="0.25">
      <c r="A155" t="s">
        <v>590</v>
      </c>
      <c r="B155" t="s">
        <v>1338</v>
      </c>
      <c r="C155" t="s">
        <v>1338</v>
      </c>
      <c r="D155" t="s">
        <v>590</v>
      </c>
      <c r="E155" t="s">
        <v>1338</v>
      </c>
      <c r="F155" t="s">
        <v>1338</v>
      </c>
      <c r="G155" s="14" t="str">
        <f t="shared" si="10"/>
        <v>MSC BANU IIIHU424R</v>
      </c>
      <c r="H155" t="s">
        <v>77</v>
      </c>
      <c r="I155" t="s">
        <v>26</v>
      </c>
      <c r="J155" t="s">
        <v>124</v>
      </c>
      <c r="K155" t="s">
        <v>124</v>
      </c>
      <c r="L155" t="s">
        <v>78</v>
      </c>
      <c r="M155" t="s">
        <v>35</v>
      </c>
      <c r="N155" t="str">
        <f t="shared" si="9"/>
        <v>1</v>
      </c>
      <c r="O155" t="s">
        <v>79</v>
      </c>
      <c r="P155" t="s">
        <v>80</v>
      </c>
      <c r="Q155" t="s">
        <v>1679</v>
      </c>
      <c r="R155" t="s">
        <v>50</v>
      </c>
      <c r="S155" s="12">
        <v>45469.736111111109</v>
      </c>
      <c r="T155" s="12">
        <v>45470.447916666664</v>
      </c>
      <c r="U155" t="s">
        <v>26</v>
      </c>
      <c r="V155" t="s">
        <v>26</v>
      </c>
    </row>
    <row r="156" spans="1:22" x14ac:dyDescent="0.25">
      <c r="A156" t="s">
        <v>590</v>
      </c>
      <c r="B156" t="s">
        <v>1338</v>
      </c>
      <c r="C156" t="s">
        <v>1338</v>
      </c>
      <c r="D156" t="s">
        <v>590</v>
      </c>
      <c r="E156" t="s">
        <v>1338</v>
      </c>
      <c r="F156" t="s">
        <v>1338</v>
      </c>
      <c r="G156" s="14" t="str">
        <f t="shared" si="10"/>
        <v>MSC BANU IIIHU424R</v>
      </c>
      <c r="H156" t="s">
        <v>77</v>
      </c>
      <c r="I156" t="s">
        <v>26</v>
      </c>
      <c r="J156" t="s">
        <v>124</v>
      </c>
      <c r="K156" t="s">
        <v>124</v>
      </c>
      <c r="L156" t="s">
        <v>78</v>
      </c>
      <c r="M156" t="s">
        <v>35</v>
      </c>
      <c r="N156" t="str">
        <f>"2"</f>
        <v>2</v>
      </c>
      <c r="O156" t="s">
        <v>104</v>
      </c>
      <c r="P156" t="s">
        <v>307</v>
      </c>
      <c r="Q156" t="s">
        <v>348</v>
      </c>
      <c r="R156" t="s">
        <v>32</v>
      </c>
      <c r="S156" s="12">
        <v>45470.836805555555</v>
      </c>
      <c r="T156" s="12">
        <v>45471.711805555555</v>
      </c>
      <c r="U156" s="12">
        <v>45470.879861111112</v>
      </c>
      <c r="V156" t="s">
        <v>26</v>
      </c>
    </row>
    <row r="157" spans="1:22" x14ac:dyDescent="0.25">
      <c r="A157" t="s">
        <v>762</v>
      </c>
      <c r="B157" t="s">
        <v>1339</v>
      </c>
      <c r="C157" t="s">
        <v>1339</v>
      </c>
      <c r="D157" t="s">
        <v>762</v>
      </c>
      <c r="E157" t="s">
        <v>763</v>
      </c>
      <c r="F157" t="s">
        <v>763</v>
      </c>
      <c r="G157" s="14" t="str">
        <f t="shared" si="10"/>
        <v>THESEUS2-036W</v>
      </c>
      <c r="H157" t="s">
        <v>129</v>
      </c>
      <c r="I157" t="s">
        <v>130</v>
      </c>
      <c r="J157" t="s">
        <v>392</v>
      </c>
      <c r="K157" t="s">
        <v>393</v>
      </c>
      <c r="L157" t="s">
        <v>132</v>
      </c>
      <c r="M157" t="s">
        <v>35</v>
      </c>
      <c r="N157" t="str">
        <f>"1"</f>
        <v>1</v>
      </c>
      <c r="O157" t="s">
        <v>29</v>
      </c>
      <c r="P157" t="s">
        <v>133</v>
      </c>
      <c r="Q157" t="s">
        <v>134</v>
      </c>
      <c r="R157" t="s">
        <v>32</v>
      </c>
      <c r="S157" s="12">
        <v>45469.729166666664</v>
      </c>
      <c r="T157" s="12">
        <v>45470.6875</v>
      </c>
      <c r="U157" s="12">
        <v>45470.364583333336</v>
      </c>
      <c r="V157" t="s">
        <v>26</v>
      </c>
    </row>
    <row r="158" spans="1:22" x14ac:dyDescent="0.25">
      <c r="A158" t="s">
        <v>1340</v>
      </c>
      <c r="B158" t="s">
        <v>1341</v>
      </c>
      <c r="C158" t="s">
        <v>1341</v>
      </c>
      <c r="D158" t="s">
        <v>1340</v>
      </c>
      <c r="E158" t="s">
        <v>1341</v>
      </c>
      <c r="F158" t="s">
        <v>1341</v>
      </c>
      <c r="G158" s="14" t="str">
        <f t="shared" si="10"/>
        <v>YM WITNESS040W</v>
      </c>
      <c r="H158" t="s">
        <v>41</v>
      </c>
      <c r="I158" t="s">
        <v>102</v>
      </c>
      <c r="J158" t="s">
        <v>442</v>
      </c>
      <c r="K158" t="s">
        <v>442</v>
      </c>
      <c r="L158" t="s">
        <v>43</v>
      </c>
      <c r="M158" t="s">
        <v>35</v>
      </c>
      <c r="N158" t="str">
        <f>"1"</f>
        <v>1</v>
      </c>
      <c r="O158" t="s">
        <v>36</v>
      </c>
      <c r="P158" t="s">
        <v>90</v>
      </c>
      <c r="Q158" t="s">
        <v>253</v>
      </c>
      <c r="R158" t="s">
        <v>50</v>
      </c>
      <c r="S158" s="12">
        <v>45469.729166666664</v>
      </c>
      <c r="T158" s="12">
        <v>45470.746527777781</v>
      </c>
      <c r="U158" s="12">
        <v>45470.491666666669</v>
      </c>
      <c r="V158" t="s">
        <v>26</v>
      </c>
    </row>
    <row r="159" spans="1:22" x14ac:dyDescent="0.25">
      <c r="A159" t="s">
        <v>1342</v>
      </c>
      <c r="B159" t="str">
        <f>"0424"</f>
        <v>0424</v>
      </c>
      <c r="C159" t="str">
        <f>"0424"</f>
        <v>0424</v>
      </c>
      <c r="D159" t="s">
        <v>1342</v>
      </c>
      <c r="E159" t="str">
        <f>"0424"</f>
        <v>0424</v>
      </c>
      <c r="F159" t="str">
        <f>"0424"</f>
        <v>0424</v>
      </c>
      <c r="G159" s="14" t="str">
        <f t="shared" si="10"/>
        <v>NAP 9100424</v>
      </c>
      <c r="H159" t="s">
        <v>51</v>
      </c>
      <c r="I159" t="s">
        <v>26</v>
      </c>
      <c r="J159" t="s">
        <v>52</v>
      </c>
      <c r="K159" t="s">
        <v>53</v>
      </c>
      <c r="L159" t="s">
        <v>54</v>
      </c>
      <c r="M159" t="s">
        <v>35</v>
      </c>
      <c r="N159" t="str">
        <f>"1"</f>
        <v>1</v>
      </c>
      <c r="O159" t="s">
        <v>155</v>
      </c>
      <c r="P159" t="s">
        <v>330</v>
      </c>
      <c r="Q159" t="s">
        <v>26</v>
      </c>
      <c r="R159" t="s">
        <v>50</v>
      </c>
      <c r="S159" s="12">
        <v>45469.722222222219</v>
      </c>
      <c r="T159" s="12">
        <v>45471.354166666664</v>
      </c>
      <c r="U159" t="s">
        <v>26</v>
      </c>
      <c r="V159" t="s">
        <v>26</v>
      </c>
    </row>
    <row r="160" spans="1:22" x14ac:dyDescent="0.25">
      <c r="A160" t="s">
        <v>1342</v>
      </c>
      <c r="B160" t="str">
        <f>"0424"</f>
        <v>0424</v>
      </c>
      <c r="C160" t="str">
        <f>"0424"</f>
        <v>0424</v>
      </c>
      <c r="D160" t="s">
        <v>1342</v>
      </c>
      <c r="E160" t="str">
        <f>"0424"</f>
        <v>0424</v>
      </c>
      <c r="F160" t="str">
        <f>"0424"</f>
        <v>0424</v>
      </c>
      <c r="G160" s="14" t="str">
        <f t="shared" si="10"/>
        <v>NAP 9100424</v>
      </c>
      <c r="H160" t="s">
        <v>51</v>
      </c>
      <c r="I160" t="s">
        <v>26</v>
      </c>
      <c r="J160" t="s">
        <v>52</v>
      </c>
      <c r="K160" t="s">
        <v>53</v>
      </c>
      <c r="L160" t="s">
        <v>54</v>
      </c>
      <c r="M160" t="s">
        <v>35</v>
      </c>
      <c r="N160" t="str">
        <f>"2"</f>
        <v>2</v>
      </c>
      <c r="O160" t="s">
        <v>155</v>
      </c>
      <c r="P160" t="s">
        <v>273</v>
      </c>
      <c r="Q160" t="s">
        <v>274</v>
      </c>
      <c r="R160" t="s">
        <v>50</v>
      </c>
      <c r="S160" s="12">
        <v>45471.388888888891</v>
      </c>
      <c r="T160" s="12">
        <v>45472.041666666664</v>
      </c>
      <c r="U160" s="12">
        <v>45471.637499999997</v>
      </c>
      <c r="V160" t="s">
        <v>26</v>
      </c>
    </row>
    <row r="161" spans="1:22" x14ac:dyDescent="0.25">
      <c r="A161" t="s">
        <v>1343</v>
      </c>
      <c r="B161" t="s">
        <v>1344</v>
      </c>
      <c r="C161" t="s">
        <v>1344</v>
      </c>
      <c r="D161" t="s">
        <v>1345</v>
      </c>
      <c r="E161" t="s">
        <v>1346</v>
      </c>
      <c r="F161" t="s">
        <v>1346</v>
      </c>
      <c r="G161" s="14" t="str">
        <f t="shared" si="10"/>
        <v>CMA IGUACUI7W1MA</v>
      </c>
      <c r="H161" t="s">
        <v>57</v>
      </c>
      <c r="I161" t="s">
        <v>130</v>
      </c>
      <c r="J161" t="s">
        <v>143</v>
      </c>
      <c r="K161" t="s">
        <v>144</v>
      </c>
      <c r="L161" t="s">
        <v>58</v>
      </c>
      <c r="M161" t="s">
        <v>35</v>
      </c>
      <c r="N161" t="str">
        <f>"1"</f>
        <v>1</v>
      </c>
      <c r="O161" t="s">
        <v>65</v>
      </c>
      <c r="P161" t="s">
        <v>193</v>
      </c>
      <c r="Q161" t="s">
        <v>186</v>
      </c>
      <c r="R161" t="s">
        <v>50</v>
      </c>
      <c r="S161" s="12">
        <v>45469.697916666664</v>
      </c>
      <c r="T161" s="12">
        <v>45471.114583333336</v>
      </c>
      <c r="U161" s="12">
        <v>45471.078472222223</v>
      </c>
      <c r="V161" t="s">
        <v>26</v>
      </c>
    </row>
    <row r="162" spans="1:22" x14ac:dyDescent="0.25">
      <c r="A162" t="s">
        <v>463</v>
      </c>
      <c r="B162" t="s">
        <v>1347</v>
      </c>
      <c r="C162" t="s">
        <v>1347</v>
      </c>
      <c r="D162" t="s">
        <v>464</v>
      </c>
      <c r="E162" t="s">
        <v>1347</v>
      </c>
      <c r="F162" t="s">
        <v>1347</v>
      </c>
      <c r="G162" s="14" t="str">
        <f t="shared" si="10"/>
        <v>MARCOPOLO294BS235</v>
      </c>
      <c r="H162" t="s">
        <v>51</v>
      </c>
      <c r="I162" t="s">
        <v>26</v>
      </c>
      <c r="J162" t="s">
        <v>51</v>
      </c>
      <c r="K162" t="s">
        <v>91</v>
      </c>
      <c r="L162" t="s">
        <v>54</v>
      </c>
      <c r="M162" t="s">
        <v>35</v>
      </c>
      <c r="N162" t="str">
        <f>"1"</f>
        <v>1</v>
      </c>
      <c r="O162" t="s">
        <v>71</v>
      </c>
      <c r="P162" t="s">
        <v>178</v>
      </c>
      <c r="Q162" t="s">
        <v>179</v>
      </c>
      <c r="R162" t="s">
        <v>50</v>
      </c>
      <c r="S162" s="12">
        <v>45469.659722222219</v>
      </c>
      <c r="T162" s="12">
        <v>45470.739583333336</v>
      </c>
      <c r="U162" s="12">
        <v>45470.113194444442</v>
      </c>
      <c r="V162" t="s">
        <v>26</v>
      </c>
    </row>
    <row r="163" spans="1:22" x14ac:dyDescent="0.25">
      <c r="A163" t="s">
        <v>174</v>
      </c>
      <c r="B163" t="s">
        <v>1348</v>
      </c>
      <c r="C163" t="s">
        <v>1348</v>
      </c>
      <c r="D163" t="s">
        <v>174</v>
      </c>
      <c r="E163" t="s">
        <v>1348</v>
      </c>
      <c r="F163" t="s">
        <v>1348</v>
      </c>
      <c r="G163" s="14" t="str">
        <f t="shared" si="10"/>
        <v>CAPRICORN 59RB826</v>
      </c>
      <c r="H163" t="s">
        <v>175</v>
      </c>
      <c r="I163" t="s">
        <v>26</v>
      </c>
      <c r="J163" t="s">
        <v>176</v>
      </c>
      <c r="K163" t="s">
        <v>176</v>
      </c>
      <c r="L163" t="s">
        <v>177</v>
      </c>
      <c r="M163" t="s">
        <v>35</v>
      </c>
      <c r="N163" t="str">
        <f>"1"</f>
        <v>1</v>
      </c>
      <c r="O163" t="s">
        <v>71</v>
      </c>
      <c r="P163" t="s">
        <v>72</v>
      </c>
      <c r="Q163" t="s">
        <v>45</v>
      </c>
      <c r="R163" t="s">
        <v>50</v>
      </c>
      <c r="S163" s="12">
        <v>45469.649305555555</v>
      </c>
      <c r="T163" s="12">
        <v>45469.829861111109</v>
      </c>
      <c r="U163" s="12">
        <v>45469.825694444444</v>
      </c>
      <c r="V163" t="s">
        <v>26</v>
      </c>
    </row>
    <row r="164" spans="1:22" x14ac:dyDescent="0.25">
      <c r="A164" t="s">
        <v>1349</v>
      </c>
      <c r="B164" t="s">
        <v>1350</v>
      </c>
      <c r="C164" t="s">
        <v>1351</v>
      </c>
      <c r="D164" t="s">
        <v>1349</v>
      </c>
      <c r="E164" t="s">
        <v>1350</v>
      </c>
      <c r="F164" t="s">
        <v>1351</v>
      </c>
      <c r="G164" s="14" t="str">
        <f t="shared" si="10"/>
        <v>OOCL PANAMA314N</v>
      </c>
      <c r="H164" t="s">
        <v>214</v>
      </c>
      <c r="I164" t="s">
        <v>26</v>
      </c>
      <c r="J164" t="s">
        <v>547</v>
      </c>
      <c r="K164" t="s">
        <v>548</v>
      </c>
      <c r="L164" t="s">
        <v>217</v>
      </c>
      <c r="M164" t="s">
        <v>35</v>
      </c>
      <c r="N164" t="str">
        <f>"1"</f>
        <v>1</v>
      </c>
      <c r="O164" t="s">
        <v>65</v>
      </c>
      <c r="P164" t="s">
        <v>122</v>
      </c>
      <c r="Q164" t="s">
        <v>123</v>
      </c>
      <c r="R164" t="s">
        <v>32</v>
      </c>
      <c r="S164" s="12">
        <v>45469.649305555555</v>
      </c>
      <c r="T164" s="12">
        <v>45470.805555555555</v>
      </c>
      <c r="U164" t="s">
        <v>26</v>
      </c>
      <c r="V164" t="s">
        <v>26</v>
      </c>
    </row>
    <row r="165" spans="1:22" x14ac:dyDescent="0.25">
      <c r="A165" t="s">
        <v>1349</v>
      </c>
      <c r="B165" t="s">
        <v>1350</v>
      </c>
      <c r="C165" t="s">
        <v>1351</v>
      </c>
      <c r="D165" t="s">
        <v>1349</v>
      </c>
      <c r="E165" t="s">
        <v>1350</v>
      </c>
      <c r="F165" t="s">
        <v>1351</v>
      </c>
      <c r="G165" s="14" t="str">
        <f t="shared" si="10"/>
        <v>OOCL PANAMA314N</v>
      </c>
      <c r="H165" t="s">
        <v>214</v>
      </c>
      <c r="I165" t="s">
        <v>26</v>
      </c>
      <c r="J165" t="s">
        <v>547</v>
      </c>
      <c r="K165" t="s">
        <v>548</v>
      </c>
      <c r="L165" t="s">
        <v>217</v>
      </c>
      <c r="M165" t="s">
        <v>35</v>
      </c>
      <c r="N165" t="str">
        <f>"2"</f>
        <v>2</v>
      </c>
      <c r="O165" t="s">
        <v>47</v>
      </c>
      <c r="P165" t="s">
        <v>109</v>
      </c>
      <c r="Q165" t="s">
        <v>110</v>
      </c>
      <c r="R165" t="s">
        <v>50</v>
      </c>
      <c r="S165" s="12">
        <v>45470.979166666664</v>
      </c>
      <c r="T165" s="12">
        <v>45471.572916666664</v>
      </c>
      <c r="U165" s="12">
        <v>45471.55</v>
      </c>
      <c r="V165" t="s">
        <v>26</v>
      </c>
    </row>
    <row r="166" spans="1:22" x14ac:dyDescent="0.25">
      <c r="A166" t="s">
        <v>1352</v>
      </c>
      <c r="B166" t="s">
        <v>1353</v>
      </c>
      <c r="C166" t="s">
        <v>1354</v>
      </c>
      <c r="D166" t="s">
        <v>1352</v>
      </c>
      <c r="E166" t="s">
        <v>1353</v>
      </c>
      <c r="F166" t="s">
        <v>1354</v>
      </c>
      <c r="G166" s="14" t="str">
        <f t="shared" si="10"/>
        <v>BIG BREEZYE037</v>
      </c>
      <c r="H166" t="s">
        <v>89</v>
      </c>
      <c r="I166" t="s">
        <v>26</v>
      </c>
      <c r="J166" t="s">
        <v>225</v>
      </c>
      <c r="K166" t="s">
        <v>1726</v>
      </c>
      <c r="L166" t="s">
        <v>89</v>
      </c>
      <c r="M166" t="s">
        <v>35</v>
      </c>
      <c r="N166" t="str">
        <f t="shared" ref="N166:N179" si="11">"1"</f>
        <v>1</v>
      </c>
      <c r="O166" t="s">
        <v>47</v>
      </c>
      <c r="P166" t="s">
        <v>48</v>
      </c>
      <c r="Q166" t="s">
        <v>238</v>
      </c>
      <c r="R166" t="s">
        <v>50</v>
      </c>
      <c r="S166" s="12">
        <v>45469.638888888891</v>
      </c>
      <c r="T166" s="12">
        <v>45470.375</v>
      </c>
      <c r="U166" s="12">
        <v>45469.679166666669</v>
      </c>
      <c r="V166" t="s">
        <v>26</v>
      </c>
    </row>
    <row r="167" spans="1:22" x14ac:dyDescent="0.25">
      <c r="A167" t="s">
        <v>1355</v>
      </c>
      <c r="B167" t="s">
        <v>1356</v>
      </c>
      <c r="C167" t="s">
        <v>1356</v>
      </c>
      <c r="D167" t="s">
        <v>1355</v>
      </c>
      <c r="E167" t="s">
        <v>1357</v>
      </c>
      <c r="F167" t="s">
        <v>1357</v>
      </c>
      <c r="G167" s="14" t="str">
        <f t="shared" si="10"/>
        <v>AMALFI BAYHCN1NC</v>
      </c>
      <c r="H167" t="s">
        <v>194</v>
      </c>
      <c r="I167" t="s">
        <v>26</v>
      </c>
      <c r="J167" t="s">
        <v>323</v>
      </c>
      <c r="K167" t="s">
        <v>323</v>
      </c>
      <c r="L167" t="s">
        <v>195</v>
      </c>
      <c r="M167" t="s">
        <v>35</v>
      </c>
      <c r="N167" t="str">
        <f t="shared" si="11"/>
        <v>1</v>
      </c>
      <c r="O167" t="s">
        <v>65</v>
      </c>
      <c r="P167" t="s">
        <v>151</v>
      </c>
      <c r="Q167" t="s">
        <v>318</v>
      </c>
      <c r="R167" t="s">
        <v>50</v>
      </c>
      <c r="S167" s="12">
        <v>45469.625</v>
      </c>
      <c r="T167" s="12">
        <v>45470.815972222219</v>
      </c>
      <c r="U167" s="12">
        <v>45470.6875</v>
      </c>
      <c r="V167" t="s">
        <v>26</v>
      </c>
    </row>
    <row r="168" spans="1:22" x14ac:dyDescent="0.25">
      <c r="A168" t="s">
        <v>874</v>
      </c>
      <c r="B168" t="s">
        <v>1341</v>
      </c>
      <c r="C168" t="s">
        <v>875</v>
      </c>
      <c r="D168" t="s">
        <v>874</v>
      </c>
      <c r="E168" t="s">
        <v>1341</v>
      </c>
      <c r="F168" t="s">
        <v>875</v>
      </c>
      <c r="G168" s="14" t="str">
        <f t="shared" si="10"/>
        <v>YM WELCOME040W</v>
      </c>
      <c r="H168" t="s">
        <v>41</v>
      </c>
      <c r="I168" t="s">
        <v>102</v>
      </c>
      <c r="J168" t="s">
        <v>549</v>
      </c>
      <c r="K168" t="s">
        <v>549</v>
      </c>
      <c r="L168" t="s">
        <v>43</v>
      </c>
      <c r="M168" t="s">
        <v>35</v>
      </c>
      <c r="N168" t="str">
        <f t="shared" si="11"/>
        <v>1</v>
      </c>
      <c r="O168" t="s">
        <v>36</v>
      </c>
      <c r="P168" t="s">
        <v>226</v>
      </c>
      <c r="Q168" t="s">
        <v>227</v>
      </c>
      <c r="R168" t="s">
        <v>32</v>
      </c>
      <c r="S168" s="12">
        <v>45469.600694444445</v>
      </c>
      <c r="T168" s="12">
        <v>45470.628472222219</v>
      </c>
      <c r="U168" s="12">
        <v>45470.363888888889</v>
      </c>
      <c r="V168" t="s">
        <v>26</v>
      </c>
    </row>
    <row r="169" spans="1:22" x14ac:dyDescent="0.25">
      <c r="A169" t="s">
        <v>531</v>
      </c>
      <c r="B169" t="s">
        <v>1358</v>
      </c>
      <c r="C169" t="s">
        <v>1359</v>
      </c>
      <c r="D169" t="s">
        <v>531</v>
      </c>
      <c r="E169" t="s">
        <v>1358</v>
      </c>
      <c r="F169" t="s">
        <v>1359</v>
      </c>
      <c r="G169" s="14" t="str">
        <f t="shared" si="10"/>
        <v>KREUZ 281123W</v>
      </c>
      <c r="H169" t="s">
        <v>94</v>
      </c>
      <c r="I169" t="s">
        <v>26</v>
      </c>
      <c r="J169" t="s">
        <v>387</v>
      </c>
      <c r="K169" t="s">
        <v>387</v>
      </c>
      <c r="L169" t="s">
        <v>96</v>
      </c>
      <c r="M169" t="s">
        <v>35</v>
      </c>
      <c r="N169" t="str">
        <f t="shared" si="11"/>
        <v>1</v>
      </c>
      <c r="O169" t="s">
        <v>47</v>
      </c>
      <c r="P169" t="s">
        <v>92</v>
      </c>
      <c r="Q169" t="s">
        <v>186</v>
      </c>
      <c r="R169" t="s">
        <v>50</v>
      </c>
      <c r="S169" s="12">
        <v>45469.579861111109</v>
      </c>
      <c r="T169" s="12">
        <v>45470.395833333336</v>
      </c>
      <c r="U169" s="12">
        <v>45470.020138888889</v>
      </c>
      <c r="V169" t="s">
        <v>26</v>
      </c>
    </row>
    <row r="170" spans="1:22" x14ac:dyDescent="0.25">
      <c r="A170" t="s">
        <v>535</v>
      </c>
      <c r="B170" t="s">
        <v>1360</v>
      </c>
      <c r="C170" t="s">
        <v>878</v>
      </c>
      <c r="D170" t="s">
        <v>535</v>
      </c>
      <c r="E170" t="s">
        <v>1360</v>
      </c>
      <c r="F170" t="s">
        <v>878</v>
      </c>
      <c r="G170" s="14" t="str">
        <f t="shared" si="10"/>
        <v>CTP MAKASSAR486S</v>
      </c>
      <c r="H170" t="s">
        <v>63</v>
      </c>
      <c r="I170" t="s">
        <v>26</v>
      </c>
      <c r="J170" t="s">
        <v>430</v>
      </c>
      <c r="K170" t="s">
        <v>536</v>
      </c>
      <c r="L170" t="s">
        <v>64</v>
      </c>
      <c r="M170" t="s">
        <v>35</v>
      </c>
      <c r="N170" t="str">
        <f t="shared" si="11"/>
        <v>1</v>
      </c>
      <c r="O170" t="s">
        <v>65</v>
      </c>
      <c r="P170" t="s">
        <v>196</v>
      </c>
      <c r="Q170" t="s">
        <v>450</v>
      </c>
      <c r="R170" t="s">
        <v>32</v>
      </c>
      <c r="S170" s="12">
        <v>45469.572916666664</v>
      </c>
      <c r="T170" s="12">
        <v>45470.333333333336</v>
      </c>
      <c r="U170" s="12">
        <v>45470.199305555558</v>
      </c>
      <c r="V170" t="s">
        <v>26</v>
      </c>
    </row>
    <row r="171" spans="1:22" x14ac:dyDescent="0.25">
      <c r="A171" t="s">
        <v>1361</v>
      </c>
      <c r="B171" t="s">
        <v>1362</v>
      </c>
      <c r="C171" t="s">
        <v>1362</v>
      </c>
      <c r="D171" t="s">
        <v>1363</v>
      </c>
      <c r="E171" t="s">
        <v>1364</v>
      </c>
      <c r="F171" t="s">
        <v>1364</v>
      </c>
      <c r="G171" s="14" t="str">
        <f t="shared" si="10"/>
        <v>CMA NABUCCOBSE1MA</v>
      </c>
      <c r="H171" t="s">
        <v>57</v>
      </c>
      <c r="I171" t="s">
        <v>26</v>
      </c>
      <c r="J171" t="s">
        <v>565</v>
      </c>
      <c r="K171" t="s">
        <v>566</v>
      </c>
      <c r="L171" t="s">
        <v>58</v>
      </c>
      <c r="M171" t="s">
        <v>35</v>
      </c>
      <c r="N171" t="str">
        <f t="shared" si="11"/>
        <v>1</v>
      </c>
      <c r="O171" t="s">
        <v>65</v>
      </c>
      <c r="P171" t="s">
        <v>151</v>
      </c>
      <c r="Q171" t="s">
        <v>376</v>
      </c>
      <c r="R171" t="s">
        <v>50</v>
      </c>
      <c r="S171" s="12">
        <v>45469.548611111109</v>
      </c>
      <c r="T171" s="12">
        <v>45470.229166666664</v>
      </c>
      <c r="U171" s="12">
        <v>45470.145138888889</v>
      </c>
      <c r="V171" t="s">
        <v>26</v>
      </c>
    </row>
    <row r="172" spans="1:22" x14ac:dyDescent="0.25">
      <c r="A172" t="s">
        <v>1365</v>
      </c>
      <c r="B172" t="s">
        <v>832</v>
      </c>
      <c r="C172" t="s">
        <v>832</v>
      </c>
      <c r="D172" t="s">
        <v>831</v>
      </c>
      <c r="E172" t="s">
        <v>832</v>
      </c>
      <c r="F172" t="s">
        <v>832</v>
      </c>
      <c r="G172" s="14" t="str">
        <f t="shared" si="10"/>
        <v>ONE RELIABIL005W</v>
      </c>
      <c r="H172" t="s">
        <v>101</v>
      </c>
      <c r="I172" t="s">
        <v>26</v>
      </c>
      <c r="J172" t="s">
        <v>160</v>
      </c>
      <c r="K172" t="s">
        <v>333</v>
      </c>
      <c r="L172" t="s">
        <v>101</v>
      </c>
      <c r="M172" t="s">
        <v>35</v>
      </c>
      <c r="N172" t="str">
        <f t="shared" si="11"/>
        <v>1</v>
      </c>
      <c r="O172" t="s">
        <v>104</v>
      </c>
      <c r="P172" t="s">
        <v>105</v>
      </c>
      <c r="Q172" t="s">
        <v>334</v>
      </c>
      <c r="R172" t="s">
        <v>32</v>
      </c>
      <c r="S172" s="12">
        <v>45469.510416666664</v>
      </c>
      <c r="T172" s="12">
        <v>45471.402777777781</v>
      </c>
      <c r="U172" s="12">
        <v>45471.253472222219</v>
      </c>
      <c r="V172" t="s">
        <v>26</v>
      </c>
    </row>
    <row r="173" spans="1:22" x14ac:dyDescent="0.25">
      <c r="A173" t="s">
        <v>1366</v>
      </c>
      <c r="B173" t="str">
        <f>"190"</f>
        <v>190</v>
      </c>
      <c r="C173" t="str">
        <f>"190"</f>
        <v>190</v>
      </c>
      <c r="D173" t="s">
        <v>1367</v>
      </c>
      <c r="E173" t="str">
        <f>"190"</f>
        <v>190</v>
      </c>
      <c r="F173" t="str">
        <f>"190"</f>
        <v>190</v>
      </c>
      <c r="G173" s="14" t="str">
        <f t="shared" si="10"/>
        <v>TIANJIN BRID190</v>
      </c>
      <c r="H173" t="s">
        <v>254</v>
      </c>
      <c r="I173" t="s">
        <v>26</v>
      </c>
      <c r="J173" t="s">
        <v>591</v>
      </c>
      <c r="K173" t="s">
        <v>591</v>
      </c>
      <c r="L173" t="s">
        <v>58</v>
      </c>
      <c r="M173" t="s">
        <v>35</v>
      </c>
      <c r="N173" t="str">
        <f t="shared" si="11"/>
        <v>1</v>
      </c>
      <c r="O173" t="s">
        <v>65</v>
      </c>
      <c r="P173" t="s">
        <v>212</v>
      </c>
      <c r="Q173" t="s">
        <v>1681</v>
      </c>
      <c r="R173" t="s">
        <v>32</v>
      </c>
      <c r="S173" s="12">
        <v>45469.482638888891</v>
      </c>
      <c r="T173" s="12">
        <v>45470.795138888891</v>
      </c>
      <c r="U173" s="12">
        <v>45470.552083333336</v>
      </c>
      <c r="V173" t="s">
        <v>26</v>
      </c>
    </row>
    <row r="174" spans="1:22" x14ac:dyDescent="0.25">
      <c r="A174" t="s">
        <v>1368</v>
      </c>
      <c r="B174" t="s">
        <v>1369</v>
      </c>
      <c r="C174" t="s">
        <v>1369</v>
      </c>
      <c r="D174" t="s">
        <v>1370</v>
      </c>
      <c r="E174" t="s">
        <v>1369</v>
      </c>
      <c r="F174" t="s">
        <v>1369</v>
      </c>
      <c r="G174" s="14" t="str">
        <f t="shared" si="10"/>
        <v>CLEMENTIN MS419W</v>
      </c>
      <c r="H174" t="s">
        <v>113</v>
      </c>
      <c r="I174" t="s">
        <v>114</v>
      </c>
      <c r="J174" t="s">
        <v>1727</v>
      </c>
      <c r="K174" t="s">
        <v>1727</v>
      </c>
      <c r="L174" t="s">
        <v>116</v>
      </c>
      <c r="M174" t="s">
        <v>35</v>
      </c>
      <c r="N174" t="str">
        <f t="shared" si="11"/>
        <v>1</v>
      </c>
      <c r="O174" t="s">
        <v>79</v>
      </c>
      <c r="P174" t="s">
        <v>80</v>
      </c>
      <c r="Q174" t="s">
        <v>1696</v>
      </c>
      <c r="R174" t="s">
        <v>32</v>
      </c>
      <c r="S174" s="12">
        <v>45469.440972222219</v>
      </c>
      <c r="T174" s="12">
        <v>45470.777777777781</v>
      </c>
      <c r="U174" s="12">
        <v>45470.732638888891</v>
      </c>
      <c r="V174" t="s">
        <v>26</v>
      </c>
    </row>
    <row r="175" spans="1:22" x14ac:dyDescent="0.25">
      <c r="A175" t="s">
        <v>1371</v>
      </c>
      <c r="B175" t="s">
        <v>111</v>
      </c>
      <c r="C175" t="s">
        <v>111</v>
      </c>
      <c r="D175" t="s">
        <v>1371</v>
      </c>
      <c r="E175" t="s">
        <v>111</v>
      </c>
      <c r="F175" t="s">
        <v>111</v>
      </c>
      <c r="G175" s="14" t="str">
        <f t="shared" si="10"/>
        <v>VELA424W</v>
      </c>
      <c r="H175" t="s">
        <v>1660</v>
      </c>
      <c r="I175" t="s">
        <v>26</v>
      </c>
      <c r="J175" t="s">
        <v>399</v>
      </c>
      <c r="K175" t="s">
        <v>1728</v>
      </c>
      <c r="L175" t="s">
        <v>1661</v>
      </c>
      <c r="M175" t="s">
        <v>35</v>
      </c>
      <c r="N175" t="str">
        <f t="shared" si="11"/>
        <v>1</v>
      </c>
      <c r="O175" t="s">
        <v>155</v>
      </c>
      <c r="P175" t="s">
        <v>292</v>
      </c>
      <c r="Q175" t="s">
        <v>293</v>
      </c>
      <c r="R175" t="s">
        <v>50</v>
      </c>
      <c r="S175" s="12">
        <v>45469.423611111109</v>
      </c>
      <c r="T175" s="12">
        <v>45470.121527777781</v>
      </c>
      <c r="U175" s="12">
        <v>45469.929861111108</v>
      </c>
      <c r="V175" t="s">
        <v>26</v>
      </c>
    </row>
    <row r="176" spans="1:22" x14ac:dyDescent="0.25">
      <c r="A176" t="s">
        <v>1372</v>
      </c>
      <c r="B176" t="s">
        <v>1373</v>
      </c>
      <c r="C176" t="s">
        <v>1373</v>
      </c>
      <c r="D176" t="s">
        <v>1372</v>
      </c>
      <c r="E176" t="s">
        <v>1373</v>
      </c>
      <c r="F176" t="s">
        <v>1373</v>
      </c>
      <c r="G176" s="14" t="str">
        <f t="shared" si="10"/>
        <v>MSC TURKIYEFL419E</v>
      </c>
      <c r="H176" t="s">
        <v>77</v>
      </c>
      <c r="I176" t="s">
        <v>114</v>
      </c>
      <c r="J176" t="s">
        <v>539</v>
      </c>
      <c r="K176" t="s">
        <v>539</v>
      </c>
      <c r="L176" t="s">
        <v>78</v>
      </c>
      <c r="M176" t="s">
        <v>35</v>
      </c>
      <c r="N176" t="str">
        <f t="shared" si="11"/>
        <v>1</v>
      </c>
      <c r="O176" t="s">
        <v>104</v>
      </c>
      <c r="P176" t="s">
        <v>207</v>
      </c>
      <c r="Q176" t="s">
        <v>1692</v>
      </c>
      <c r="R176" t="s">
        <v>32</v>
      </c>
      <c r="S176" s="12">
        <v>45469.402777777781</v>
      </c>
      <c r="T176" s="12">
        <v>45471.263888888891</v>
      </c>
      <c r="U176" s="12">
        <v>45470.84375</v>
      </c>
      <c r="V176" t="s">
        <v>26</v>
      </c>
    </row>
    <row r="177" spans="1:22" x14ac:dyDescent="0.25">
      <c r="A177" t="s">
        <v>1374</v>
      </c>
      <c r="B177" t="s">
        <v>1375</v>
      </c>
      <c r="C177" t="s">
        <v>1375</v>
      </c>
      <c r="D177" t="s">
        <v>1376</v>
      </c>
      <c r="E177" t="s">
        <v>1375</v>
      </c>
      <c r="F177" t="s">
        <v>1375</v>
      </c>
      <c r="G177" s="14" t="str">
        <f t="shared" si="10"/>
        <v>BANGKOK BR184N</v>
      </c>
      <c r="H177" t="s">
        <v>101</v>
      </c>
      <c r="I177" t="s">
        <v>26</v>
      </c>
      <c r="J177" t="s">
        <v>1729</v>
      </c>
      <c r="K177" t="s">
        <v>1730</v>
      </c>
      <c r="L177" t="s">
        <v>101</v>
      </c>
      <c r="M177" t="s">
        <v>35</v>
      </c>
      <c r="N177" t="str">
        <f t="shared" si="11"/>
        <v>1</v>
      </c>
      <c r="O177" t="s">
        <v>36</v>
      </c>
      <c r="P177" t="s">
        <v>199</v>
      </c>
      <c r="Q177" t="s">
        <v>1731</v>
      </c>
      <c r="R177" t="s">
        <v>50</v>
      </c>
      <c r="S177" s="12">
        <v>45469.375</v>
      </c>
      <c r="T177" s="12">
        <v>45471.142361111109</v>
      </c>
      <c r="U177" s="12">
        <v>45470.895138888889</v>
      </c>
      <c r="V177" t="s">
        <v>26</v>
      </c>
    </row>
    <row r="178" spans="1:22" x14ac:dyDescent="0.25">
      <c r="A178" t="s">
        <v>135</v>
      </c>
      <c r="B178" t="s">
        <v>1377</v>
      </c>
      <c r="C178" t="s">
        <v>1377</v>
      </c>
      <c r="D178" t="s">
        <v>136</v>
      </c>
      <c r="E178" t="s">
        <v>1377</v>
      </c>
      <c r="F178" t="s">
        <v>1377</v>
      </c>
      <c r="G178" s="14" t="str">
        <f t="shared" si="10"/>
        <v>BSW 583595N</v>
      </c>
      <c r="H178" t="s">
        <v>137</v>
      </c>
      <c r="I178" t="s">
        <v>26</v>
      </c>
      <c r="J178" t="s">
        <v>138</v>
      </c>
      <c r="K178" t="s">
        <v>139</v>
      </c>
      <c r="L178" t="s">
        <v>140</v>
      </c>
      <c r="M178" t="s">
        <v>35</v>
      </c>
      <c r="N178" t="str">
        <f t="shared" si="11"/>
        <v>1</v>
      </c>
      <c r="O178" t="s">
        <v>47</v>
      </c>
      <c r="P178" t="s">
        <v>92</v>
      </c>
      <c r="Q178" t="s">
        <v>186</v>
      </c>
      <c r="R178" t="s">
        <v>50</v>
      </c>
      <c r="S178" s="12">
        <v>45469.364583333336</v>
      </c>
      <c r="T178" s="12">
        <v>45469.534722222219</v>
      </c>
      <c r="U178" s="12">
        <v>45469.527083333334</v>
      </c>
      <c r="V178" t="s">
        <v>26</v>
      </c>
    </row>
    <row r="179" spans="1:22" x14ac:dyDescent="0.25">
      <c r="A179" t="s">
        <v>1378</v>
      </c>
      <c r="B179" t="s">
        <v>1379</v>
      </c>
      <c r="C179" t="s">
        <v>1379</v>
      </c>
      <c r="D179" t="s">
        <v>1380</v>
      </c>
      <c r="E179" t="s">
        <v>1379</v>
      </c>
      <c r="F179" t="s">
        <v>1379</v>
      </c>
      <c r="G179" s="14" t="str">
        <f t="shared" si="10"/>
        <v>MARCO P 138PS048</v>
      </c>
      <c r="H179" t="s">
        <v>51</v>
      </c>
      <c r="I179" t="s">
        <v>26</v>
      </c>
      <c r="J179" t="s">
        <v>52</v>
      </c>
      <c r="K179" t="s">
        <v>53</v>
      </c>
      <c r="L179" t="s">
        <v>54</v>
      </c>
      <c r="M179" t="s">
        <v>35</v>
      </c>
      <c r="N179" t="str">
        <f t="shared" si="11"/>
        <v>1</v>
      </c>
      <c r="O179" t="s">
        <v>47</v>
      </c>
      <c r="P179" t="s">
        <v>97</v>
      </c>
      <c r="Q179" t="s">
        <v>98</v>
      </c>
      <c r="R179" t="s">
        <v>50</v>
      </c>
      <c r="S179" s="12">
        <v>45469.333333333336</v>
      </c>
      <c r="T179" s="12">
        <v>45469.645833333336</v>
      </c>
      <c r="U179" t="s">
        <v>26</v>
      </c>
      <c r="V179" t="s">
        <v>26</v>
      </c>
    </row>
    <row r="180" spans="1:22" x14ac:dyDescent="0.25">
      <c r="A180" t="s">
        <v>1378</v>
      </c>
      <c r="B180" t="s">
        <v>1379</v>
      </c>
      <c r="C180" t="s">
        <v>1379</v>
      </c>
      <c r="D180" t="s">
        <v>1380</v>
      </c>
      <c r="E180" t="s">
        <v>1379</v>
      </c>
      <c r="F180" t="s">
        <v>1379</v>
      </c>
      <c r="G180" s="14" t="str">
        <f t="shared" si="10"/>
        <v>MARCO P 138PS048</v>
      </c>
      <c r="H180" t="s">
        <v>51</v>
      </c>
      <c r="I180" t="s">
        <v>26</v>
      </c>
      <c r="J180" t="s">
        <v>52</v>
      </c>
      <c r="K180" t="s">
        <v>53</v>
      </c>
      <c r="L180" t="s">
        <v>54</v>
      </c>
      <c r="M180" t="s">
        <v>35</v>
      </c>
      <c r="N180" t="str">
        <f>"2"</f>
        <v>2</v>
      </c>
      <c r="O180" t="s">
        <v>47</v>
      </c>
      <c r="P180" t="s">
        <v>97</v>
      </c>
      <c r="Q180" t="s">
        <v>98</v>
      </c>
      <c r="R180" t="s">
        <v>50</v>
      </c>
      <c r="S180" s="12">
        <v>45469.646527777775</v>
      </c>
      <c r="T180" s="12">
        <v>45470.291666666664</v>
      </c>
      <c r="U180" s="12">
        <v>45469.927083333336</v>
      </c>
      <c r="V180" t="s">
        <v>26</v>
      </c>
    </row>
    <row r="181" spans="1:22" x14ac:dyDescent="0.25">
      <c r="A181" t="s">
        <v>230</v>
      </c>
      <c r="B181" t="s">
        <v>1381</v>
      </c>
      <c r="C181" t="s">
        <v>1382</v>
      </c>
      <c r="D181" t="s">
        <v>230</v>
      </c>
      <c r="E181" t="s">
        <v>1381</v>
      </c>
      <c r="F181" t="s">
        <v>1382</v>
      </c>
      <c r="G181" s="14" t="str">
        <f t="shared" si="10"/>
        <v>CAPRICORN 57MB176</v>
      </c>
      <c r="H181" t="s">
        <v>175</v>
      </c>
      <c r="I181" t="s">
        <v>26</v>
      </c>
      <c r="J181" t="s">
        <v>176</v>
      </c>
      <c r="K181" t="s">
        <v>176</v>
      </c>
      <c r="L181" t="s">
        <v>177</v>
      </c>
      <c r="M181" t="s">
        <v>35</v>
      </c>
      <c r="N181" t="str">
        <f t="shared" ref="N181:N194" si="12">"1"</f>
        <v>1</v>
      </c>
      <c r="O181" t="s">
        <v>71</v>
      </c>
      <c r="P181" t="s">
        <v>72</v>
      </c>
      <c r="Q181" t="s">
        <v>179</v>
      </c>
      <c r="R181" t="s">
        <v>32</v>
      </c>
      <c r="S181" s="12">
        <v>45469.326388888891</v>
      </c>
      <c r="T181" s="12">
        <v>45469.638888888891</v>
      </c>
      <c r="U181" s="12">
        <v>45469.530555555553</v>
      </c>
      <c r="V181" t="s">
        <v>26</v>
      </c>
    </row>
    <row r="182" spans="1:22" x14ac:dyDescent="0.25">
      <c r="A182" t="s">
        <v>371</v>
      </c>
      <c r="B182" t="s">
        <v>765</v>
      </c>
      <c r="C182" t="s">
        <v>765</v>
      </c>
      <c r="D182" t="s">
        <v>372</v>
      </c>
      <c r="E182" t="s">
        <v>765</v>
      </c>
      <c r="F182" t="s">
        <v>765</v>
      </c>
      <c r="G182" s="14" t="str">
        <f t="shared" si="10"/>
        <v>OOCL CHARLES236N</v>
      </c>
      <c r="H182" t="s">
        <v>214</v>
      </c>
      <c r="I182" t="s">
        <v>26</v>
      </c>
      <c r="J182" t="s">
        <v>373</v>
      </c>
      <c r="K182" t="s">
        <v>374</v>
      </c>
      <c r="L182" t="s">
        <v>217</v>
      </c>
      <c r="M182" t="s">
        <v>35</v>
      </c>
      <c r="N182" t="str">
        <f t="shared" si="12"/>
        <v>1</v>
      </c>
      <c r="O182" t="s">
        <v>65</v>
      </c>
      <c r="P182" t="s">
        <v>66</v>
      </c>
      <c r="Q182" t="s">
        <v>248</v>
      </c>
      <c r="R182" t="s">
        <v>32</v>
      </c>
      <c r="S182" s="12">
        <v>45469.315972222219</v>
      </c>
      <c r="T182" s="12">
        <v>45469.975694444445</v>
      </c>
      <c r="U182" s="12">
        <v>45469.897916666669</v>
      </c>
      <c r="V182" t="s">
        <v>26</v>
      </c>
    </row>
    <row r="183" spans="1:22" x14ac:dyDescent="0.25">
      <c r="A183" t="s">
        <v>1383</v>
      </c>
      <c r="B183" t="s">
        <v>1384</v>
      </c>
      <c r="C183" t="s">
        <v>1384</v>
      </c>
      <c r="D183" t="s">
        <v>1383</v>
      </c>
      <c r="E183" t="s">
        <v>1384</v>
      </c>
      <c r="F183" t="s">
        <v>1384</v>
      </c>
      <c r="G183" s="14" t="str">
        <f t="shared" si="10"/>
        <v>KOTA LARIS080S</v>
      </c>
      <c r="H183" t="s">
        <v>68</v>
      </c>
      <c r="I183" t="s">
        <v>26</v>
      </c>
      <c r="J183" t="s">
        <v>573</v>
      </c>
      <c r="K183" t="s">
        <v>574</v>
      </c>
      <c r="L183" t="s">
        <v>68</v>
      </c>
      <c r="M183" t="s">
        <v>35</v>
      </c>
      <c r="N183" t="str">
        <f t="shared" si="12"/>
        <v>1</v>
      </c>
      <c r="O183" t="s">
        <v>47</v>
      </c>
      <c r="P183" t="s">
        <v>149</v>
      </c>
      <c r="Q183" t="s">
        <v>148</v>
      </c>
      <c r="R183" t="s">
        <v>50</v>
      </c>
      <c r="S183" s="12">
        <v>45469.3125</v>
      </c>
      <c r="T183" s="12">
        <v>45470.222222222219</v>
      </c>
      <c r="U183" s="12">
        <v>45469.910416666666</v>
      </c>
      <c r="V183" t="s">
        <v>26</v>
      </c>
    </row>
    <row r="184" spans="1:22" x14ac:dyDescent="0.25">
      <c r="A184" t="s">
        <v>426</v>
      </c>
      <c r="B184" t="s">
        <v>1385</v>
      </c>
      <c r="C184" t="s">
        <v>1385</v>
      </c>
      <c r="D184" t="s">
        <v>426</v>
      </c>
      <c r="E184" t="s">
        <v>1386</v>
      </c>
      <c r="F184" t="s">
        <v>1386</v>
      </c>
      <c r="G184" s="14" t="str">
        <f t="shared" si="10"/>
        <v>EVER OPUS0-039S</v>
      </c>
      <c r="H184" t="s">
        <v>129</v>
      </c>
      <c r="I184" t="s">
        <v>26</v>
      </c>
      <c r="J184" t="s">
        <v>397</v>
      </c>
      <c r="K184" t="s">
        <v>397</v>
      </c>
      <c r="L184" t="s">
        <v>132</v>
      </c>
      <c r="M184" t="s">
        <v>35</v>
      </c>
      <c r="N184" t="str">
        <f t="shared" si="12"/>
        <v>1</v>
      </c>
      <c r="O184" t="s">
        <v>29</v>
      </c>
      <c r="P184" t="s">
        <v>191</v>
      </c>
      <c r="Q184" t="s">
        <v>192</v>
      </c>
      <c r="R184" t="s">
        <v>32</v>
      </c>
      <c r="S184" s="12">
        <v>45469.298611111109</v>
      </c>
      <c r="T184" s="12">
        <v>45470.142361111109</v>
      </c>
      <c r="U184" s="12">
        <v>45470.040277777778</v>
      </c>
      <c r="V184" t="s">
        <v>26</v>
      </c>
    </row>
    <row r="185" spans="1:22" x14ac:dyDescent="0.25">
      <c r="A185" t="s">
        <v>1387</v>
      </c>
      <c r="B185" t="s">
        <v>850</v>
      </c>
      <c r="C185" t="s">
        <v>850</v>
      </c>
      <c r="D185" t="s">
        <v>849</v>
      </c>
      <c r="E185" t="s">
        <v>850</v>
      </c>
      <c r="F185" t="s">
        <v>850</v>
      </c>
      <c r="G185" s="14" t="str">
        <f t="shared" si="10"/>
        <v>XINDAYANGZHO094W</v>
      </c>
      <c r="H185" t="s">
        <v>63</v>
      </c>
      <c r="I185" t="s">
        <v>26</v>
      </c>
      <c r="J185" t="s">
        <v>215</v>
      </c>
      <c r="K185" t="s">
        <v>216</v>
      </c>
      <c r="L185" t="s">
        <v>64</v>
      </c>
      <c r="M185" t="s">
        <v>35</v>
      </c>
      <c r="N185" t="str">
        <f t="shared" si="12"/>
        <v>1</v>
      </c>
      <c r="O185" t="s">
        <v>65</v>
      </c>
      <c r="P185" t="s">
        <v>181</v>
      </c>
      <c r="Q185" t="s">
        <v>490</v>
      </c>
      <c r="R185" t="s">
        <v>32</v>
      </c>
      <c r="S185" s="12">
        <v>45469.263888888891</v>
      </c>
      <c r="T185" s="12">
        <v>45470.111111111109</v>
      </c>
      <c r="U185" s="12">
        <v>45469.745833333334</v>
      </c>
      <c r="V185" t="s">
        <v>26</v>
      </c>
    </row>
    <row r="186" spans="1:22" x14ac:dyDescent="0.25">
      <c r="A186" t="s">
        <v>1388</v>
      </c>
      <c r="B186" t="s">
        <v>1389</v>
      </c>
      <c r="C186" t="s">
        <v>1390</v>
      </c>
      <c r="D186" t="s">
        <v>1388</v>
      </c>
      <c r="E186" t="s">
        <v>1389</v>
      </c>
      <c r="F186" t="s">
        <v>1390</v>
      </c>
      <c r="G186" s="14" t="str">
        <f t="shared" si="10"/>
        <v>KOTA TENAGA0209E</v>
      </c>
      <c r="H186" t="s">
        <v>68</v>
      </c>
      <c r="I186" t="s">
        <v>26</v>
      </c>
      <c r="J186" t="s">
        <v>1699</v>
      </c>
      <c r="K186" t="s">
        <v>1699</v>
      </c>
      <c r="L186" t="s">
        <v>68</v>
      </c>
      <c r="M186" t="s">
        <v>35</v>
      </c>
      <c r="N186" t="str">
        <f t="shared" si="12"/>
        <v>1</v>
      </c>
      <c r="O186" t="s">
        <v>47</v>
      </c>
      <c r="P186" t="s">
        <v>55</v>
      </c>
      <c r="Q186" t="s">
        <v>56</v>
      </c>
      <c r="R186" t="s">
        <v>32</v>
      </c>
      <c r="S186" s="12">
        <v>45469.215277777781</v>
      </c>
      <c r="T186" s="12">
        <v>45470.138888888891</v>
      </c>
      <c r="U186" s="12">
        <v>45470.002083333333</v>
      </c>
      <c r="V186" t="s">
        <v>26</v>
      </c>
    </row>
    <row r="187" spans="1:22" x14ac:dyDescent="0.25">
      <c r="A187" t="s">
        <v>245</v>
      </c>
      <c r="B187" t="s">
        <v>1391</v>
      </c>
      <c r="C187" t="s">
        <v>1391</v>
      </c>
      <c r="D187" t="s">
        <v>245</v>
      </c>
      <c r="E187" t="s">
        <v>1391</v>
      </c>
      <c r="F187" t="s">
        <v>1391</v>
      </c>
      <c r="G187" s="14" t="str">
        <f t="shared" si="10"/>
        <v>WARNOW CHIEF056N</v>
      </c>
      <c r="H187" t="s">
        <v>63</v>
      </c>
      <c r="I187" t="s">
        <v>26</v>
      </c>
      <c r="J187" t="s">
        <v>246</v>
      </c>
      <c r="K187" t="s">
        <v>247</v>
      </c>
      <c r="L187" t="s">
        <v>64</v>
      </c>
      <c r="M187" t="s">
        <v>35</v>
      </c>
      <c r="N187" t="str">
        <f t="shared" si="12"/>
        <v>1</v>
      </c>
      <c r="O187" t="s">
        <v>65</v>
      </c>
      <c r="P187" t="s">
        <v>212</v>
      </c>
      <c r="Q187" t="s">
        <v>213</v>
      </c>
      <c r="R187" t="s">
        <v>32</v>
      </c>
      <c r="S187" s="12">
        <v>45469.163194444445</v>
      </c>
      <c r="T187" s="12">
        <v>45469.638888888891</v>
      </c>
      <c r="U187" s="12">
        <v>45469.497916666667</v>
      </c>
      <c r="V187" t="s">
        <v>26</v>
      </c>
    </row>
    <row r="188" spans="1:22" x14ac:dyDescent="0.25">
      <c r="A188" t="s">
        <v>1392</v>
      </c>
      <c r="B188" t="s">
        <v>23</v>
      </c>
      <c r="C188" t="s">
        <v>325</v>
      </c>
      <c r="D188" t="s">
        <v>1393</v>
      </c>
      <c r="E188" t="s">
        <v>23</v>
      </c>
      <c r="F188" t="s">
        <v>325</v>
      </c>
      <c r="G188" s="14" t="str">
        <f t="shared" si="10"/>
        <v>MS MONTE LAS421N</v>
      </c>
      <c r="H188" t="s">
        <v>113</v>
      </c>
      <c r="I188" t="s">
        <v>26</v>
      </c>
      <c r="J188" t="s">
        <v>424</v>
      </c>
      <c r="K188" t="s">
        <v>424</v>
      </c>
      <c r="L188" t="s">
        <v>116</v>
      </c>
      <c r="M188" t="s">
        <v>35</v>
      </c>
      <c r="N188" t="str">
        <f t="shared" si="12"/>
        <v>1</v>
      </c>
      <c r="O188" t="s">
        <v>36</v>
      </c>
      <c r="P188" t="s">
        <v>141</v>
      </c>
      <c r="Q188" t="s">
        <v>425</v>
      </c>
      <c r="R188" t="s">
        <v>32</v>
      </c>
      <c r="S188" s="12">
        <v>45469.15625</v>
      </c>
      <c r="T188" s="12">
        <v>45470.236111111109</v>
      </c>
      <c r="U188" s="12">
        <v>45470.177083333336</v>
      </c>
      <c r="V188" t="s">
        <v>26</v>
      </c>
    </row>
    <row r="189" spans="1:22" x14ac:dyDescent="0.25">
      <c r="A189" t="s">
        <v>1394</v>
      </c>
      <c r="B189" t="s">
        <v>1395</v>
      </c>
      <c r="C189" t="s">
        <v>1396</v>
      </c>
      <c r="D189" t="s">
        <v>1394</v>
      </c>
      <c r="E189" t="s">
        <v>1395</v>
      </c>
      <c r="F189" t="s">
        <v>1396</v>
      </c>
      <c r="G189" s="14" t="str">
        <f t="shared" si="10"/>
        <v>MSC FLAVIAGA422R</v>
      </c>
      <c r="H189" t="s">
        <v>77</v>
      </c>
      <c r="I189" t="s">
        <v>26</v>
      </c>
      <c r="J189" t="s">
        <v>436</v>
      </c>
      <c r="K189" t="s">
        <v>436</v>
      </c>
      <c r="L189" t="s">
        <v>78</v>
      </c>
      <c r="M189" t="s">
        <v>35</v>
      </c>
      <c r="N189" t="str">
        <f t="shared" si="12"/>
        <v>1</v>
      </c>
      <c r="O189" t="s">
        <v>79</v>
      </c>
      <c r="P189" t="s">
        <v>223</v>
      </c>
      <c r="Q189" t="s">
        <v>1732</v>
      </c>
      <c r="R189" t="s">
        <v>50</v>
      </c>
      <c r="S189" s="12">
        <v>45469.079861111109</v>
      </c>
      <c r="T189" s="12">
        <v>45470.510416666664</v>
      </c>
      <c r="U189" s="12">
        <v>45470.472222222219</v>
      </c>
      <c r="V189" t="s">
        <v>26</v>
      </c>
    </row>
    <row r="190" spans="1:22" x14ac:dyDescent="0.25">
      <c r="A190" t="s">
        <v>322</v>
      </c>
      <c r="B190" t="s">
        <v>1397</v>
      </c>
      <c r="C190" t="s">
        <v>1397</v>
      </c>
      <c r="D190" t="s">
        <v>322</v>
      </c>
      <c r="E190" t="s">
        <v>1397</v>
      </c>
      <c r="F190" t="s">
        <v>1397</v>
      </c>
      <c r="G190" s="14" t="str">
        <f t="shared" si="10"/>
        <v>CAPRICORN 51PG414</v>
      </c>
      <c r="H190" t="s">
        <v>175</v>
      </c>
      <c r="I190" t="s">
        <v>26</v>
      </c>
      <c r="J190" t="s">
        <v>176</v>
      </c>
      <c r="K190" t="s">
        <v>176</v>
      </c>
      <c r="L190" t="s">
        <v>177</v>
      </c>
      <c r="M190" t="s">
        <v>35</v>
      </c>
      <c r="N190" t="str">
        <f t="shared" si="12"/>
        <v>1</v>
      </c>
      <c r="O190" t="s">
        <v>47</v>
      </c>
      <c r="P190" t="s">
        <v>109</v>
      </c>
      <c r="Q190" t="s">
        <v>238</v>
      </c>
      <c r="R190" t="s">
        <v>50</v>
      </c>
      <c r="S190" s="12">
        <v>45469.065972222219</v>
      </c>
      <c r="T190" s="12">
        <v>45469.256944444445</v>
      </c>
      <c r="U190" s="12">
        <v>45469.256944444445</v>
      </c>
      <c r="V190" t="s">
        <v>26</v>
      </c>
    </row>
    <row r="191" spans="1:22" x14ac:dyDescent="0.25">
      <c r="A191" t="s">
        <v>300</v>
      </c>
      <c r="B191" t="s">
        <v>1398</v>
      </c>
      <c r="C191" t="s">
        <v>1399</v>
      </c>
      <c r="D191" t="s">
        <v>301</v>
      </c>
      <c r="E191" t="s">
        <v>1398</v>
      </c>
      <c r="F191" t="s">
        <v>1399</v>
      </c>
      <c r="G191" s="14" t="str">
        <f t="shared" si="10"/>
        <v>BUANA OC 08B40625</v>
      </c>
      <c r="H191" t="s">
        <v>169</v>
      </c>
      <c r="I191" t="s">
        <v>26</v>
      </c>
      <c r="J191" t="s">
        <v>170</v>
      </c>
      <c r="K191" t="s">
        <v>170</v>
      </c>
      <c r="L191" t="s">
        <v>169</v>
      </c>
      <c r="M191" t="s">
        <v>35</v>
      </c>
      <c r="N191" t="str">
        <f t="shared" si="12"/>
        <v>1</v>
      </c>
      <c r="O191" t="s">
        <v>71</v>
      </c>
      <c r="P191" t="s">
        <v>72</v>
      </c>
      <c r="Q191" t="s">
        <v>179</v>
      </c>
      <c r="R191" t="s">
        <v>32</v>
      </c>
      <c r="S191" s="12">
        <v>45469.059027777781</v>
      </c>
      <c r="T191" s="12">
        <v>45469.253472222219</v>
      </c>
      <c r="U191" s="12">
        <v>45469.208333333336</v>
      </c>
      <c r="V191" t="s">
        <v>26</v>
      </c>
    </row>
    <row r="192" spans="1:22" x14ac:dyDescent="0.25">
      <c r="A192" t="s">
        <v>1400</v>
      </c>
      <c r="B192" t="s">
        <v>1401</v>
      </c>
      <c r="C192" t="s">
        <v>1401</v>
      </c>
      <c r="D192" t="s">
        <v>1402</v>
      </c>
      <c r="E192" t="s">
        <v>1401</v>
      </c>
      <c r="F192" t="s">
        <v>1401</v>
      </c>
      <c r="G192" s="14" t="str">
        <f t="shared" si="10"/>
        <v>MSC ELISA X3FK422A</v>
      </c>
      <c r="H192" t="s">
        <v>77</v>
      </c>
      <c r="I192" t="s">
        <v>26</v>
      </c>
      <c r="J192" t="s">
        <v>483</v>
      </c>
      <c r="K192" t="s">
        <v>483</v>
      </c>
      <c r="L192" t="s">
        <v>78</v>
      </c>
      <c r="M192" t="s">
        <v>35</v>
      </c>
      <c r="N192" t="str">
        <f t="shared" si="12"/>
        <v>1</v>
      </c>
      <c r="O192" t="s">
        <v>79</v>
      </c>
      <c r="P192" t="s">
        <v>125</v>
      </c>
      <c r="Q192" t="s">
        <v>126</v>
      </c>
      <c r="R192" t="s">
        <v>50</v>
      </c>
      <c r="S192" s="12">
        <v>45469.03125</v>
      </c>
      <c r="T192" s="12">
        <v>45470.65625</v>
      </c>
      <c r="U192" s="12">
        <v>45470.399305555555</v>
      </c>
      <c r="V192" t="s">
        <v>26</v>
      </c>
    </row>
    <row r="193" spans="1:22" x14ac:dyDescent="0.25">
      <c r="A193" t="s">
        <v>228</v>
      </c>
      <c r="B193" t="s">
        <v>1403</v>
      </c>
      <c r="C193" t="s">
        <v>1403</v>
      </c>
      <c r="D193" t="s">
        <v>229</v>
      </c>
      <c r="E193" t="s">
        <v>1403</v>
      </c>
      <c r="F193" t="s">
        <v>1403</v>
      </c>
      <c r="G193" s="14" t="str">
        <f t="shared" si="10"/>
        <v>BSW 393595S</v>
      </c>
      <c r="H193" t="s">
        <v>137</v>
      </c>
      <c r="I193" t="s">
        <v>26</v>
      </c>
      <c r="J193" t="s">
        <v>138</v>
      </c>
      <c r="K193" t="s">
        <v>139</v>
      </c>
      <c r="L193" t="s">
        <v>140</v>
      </c>
      <c r="M193" t="s">
        <v>35</v>
      </c>
      <c r="N193" t="str">
        <f t="shared" si="12"/>
        <v>1</v>
      </c>
      <c r="O193" t="s">
        <v>47</v>
      </c>
      <c r="P193" t="s">
        <v>92</v>
      </c>
      <c r="Q193" t="s">
        <v>186</v>
      </c>
      <c r="R193" t="s">
        <v>50</v>
      </c>
      <c r="S193" s="12">
        <v>45469.024305555555</v>
      </c>
      <c r="T193" s="12">
        <v>45469.177083333336</v>
      </c>
      <c r="U193" s="12">
        <v>45469.177083333336</v>
      </c>
      <c r="V193" t="s">
        <v>26</v>
      </c>
    </row>
    <row r="194" spans="1:22" x14ac:dyDescent="0.25">
      <c r="A194" t="s">
        <v>419</v>
      </c>
      <c r="B194" t="s">
        <v>1404</v>
      </c>
      <c r="C194" t="s">
        <v>872</v>
      </c>
      <c r="D194" t="s">
        <v>419</v>
      </c>
      <c r="E194" t="s">
        <v>1404</v>
      </c>
      <c r="F194" t="s">
        <v>872</v>
      </c>
      <c r="G194" s="14" t="str">
        <f t="shared" si="10"/>
        <v>GABRIELA A006S</v>
      </c>
      <c r="H194" t="s">
        <v>25</v>
      </c>
      <c r="I194" t="s">
        <v>26</v>
      </c>
      <c r="J194" t="s">
        <v>421</v>
      </c>
      <c r="K194" t="s">
        <v>422</v>
      </c>
      <c r="L194" t="s">
        <v>25</v>
      </c>
      <c r="M194" t="s">
        <v>35</v>
      </c>
      <c r="N194" t="str">
        <f t="shared" si="12"/>
        <v>1</v>
      </c>
      <c r="O194" t="s">
        <v>65</v>
      </c>
      <c r="P194" t="s">
        <v>196</v>
      </c>
      <c r="Q194" t="s">
        <v>450</v>
      </c>
      <c r="R194" t="s">
        <v>32</v>
      </c>
      <c r="S194" s="12">
        <v>45469</v>
      </c>
      <c r="T194" s="12">
        <v>45469.434027777781</v>
      </c>
      <c r="U194" t="s">
        <v>26</v>
      </c>
      <c r="V194" t="s">
        <v>26</v>
      </c>
    </row>
    <row r="195" spans="1:22" x14ac:dyDescent="0.25">
      <c r="A195" t="s">
        <v>419</v>
      </c>
      <c r="B195" t="s">
        <v>1404</v>
      </c>
      <c r="C195" t="s">
        <v>872</v>
      </c>
      <c r="D195" t="s">
        <v>419</v>
      </c>
      <c r="E195" t="s">
        <v>1404</v>
      </c>
      <c r="F195" t="s">
        <v>872</v>
      </c>
      <c r="G195" s="14" t="str">
        <f t="shared" si="10"/>
        <v>GABRIELA A006S</v>
      </c>
      <c r="H195" t="s">
        <v>25</v>
      </c>
      <c r="I195" t="s">
        <v>26</v>
      </c>
      <c r="J195" t="s">
        <v>421</v>
      </c>
      <c r="K195" t="s">
        <v>422</v>
      </c>
      <c r="L195" t="s">
        <v>25</v>
      </c>
      <c r="M195" t="s">
        <v>35</v>
      </c>
      <c r="N195" t="str">
        <f>"2"</f>
        <v>2</v>
      </c>
      <c r="O195" t="s">
        <v>36</v>
      </c>
      <c r="P195" t="s">
        <v>76</v>
      </c>
      <c r="Q195" t="s">
        <v>315</v>
      </c>
      <c r="R195" t="s">
        <v>32</v>
      </c>
      <c r="S195" s="12">
        <v>45469.496527777781</v>
      </c>
      <c r="T195" s="12">
        <v>45471.0625</v>
      </c>
      <c r="U195" s="12">
        <v>45470.711111111108</v>
      </c>
      <c r="V195" t="s">
        <v>26</v>
      </c>
    </row>
    <row r="196" spans="1:22" x14ac:dyDescent="0.25">
      <c r="A196" t="s">
        <v>1405</v>
      </c>
      <c r="B196" t="s">
        <v>1406</v>
      </c>
      <c r="C196" t="s">
        <v>1407</v>
      </c>
      <c r="D196" t="s">
        <v>1408</v>
      </c>
      <c r="E196" t="s">
        <v>1406</v>
      </c>
      <c r="F196" t="s">
        <v>1407</v>
      </c>
      <c r="G196" s="14" t="str">
        <f t="shared" ref="G196:G259" si="13">D196&amp;E196</f>
        <v>PRIDE PACIFI049S</v>
      </c>
      <c r="H196" t="s">
        <v>41</v>
      </c>
      <c r="I196" t="s">
        <v>26</v>
      </c>
      <c r="J196" t="s">
        <v>1733</v>
      </c>
      <c r="K196" t="s">
        <v>1733</v>
      </c>
      <c r="L196" t="s">
        <v>43</v>
      </c>
      <c r="M196" t="s">
        <v>35</v>
      </c>
      <c r="N196" t="str">
        <f t="shared" ref="N196:N204" si="14">"1"</f>
        <v>1</v>
      </c>
      <c r="O196" t="s">
        <v>36</v>
      </c>
      <c r="P196" t="s">
        <v>226</v>
      </c>
      <c r="Q196" t="s">
        <v>423</v>
      </c>
      <c r="R196" t="s">
        <v>32</v>
      </c>
      <c r="S196" s="12">
        <v>45468.961805555555</v>
      </c>
      <c r="T196" s="12">
        <v>45469.902777777781</v>
      </c>
      <c r="U196" s="12">
        <v>45469.605555555558</v>
      </c>
      <c r="V196" t="s">
        <v>26</v>
      </c>
    </row>
    <row r="197" spans="1:22" x14ac:dyDescent="0.25">
      <c r="A197" t="s">
        <v>1409</v>
      </c>
      <c r="B197" t="s">
        <v>1410</v>
      </c>
      <c r="C197" t="s">
        <v>1410</v>
      </c>
      <c r="D197" t="s">
        <v>1409</v>
      </c>
      <c r="E197" t="s">
        <v>1410</v>
      </c>
      <c r="F197" t="s">
        <v>1410</v>
      </c>
      <c r="G197" s="14" t="str">
        <f t="shared" si="13"/>
        <v>WAN HAI 328N039</v>
      </c>
      <c r="H197" t="s">
        <v>89</v>
      </c>
      <c r="I197" t="s">
        <v>26</v>
      </c>
      <c r="J197" t="s">
        <v>567</v>
      </c>
      <c r="K197" t="s">
        <v>568</v>
      </c>
      <c r="L197" t="s">
        <v>89</v>
      </c>
      <c r="M197" t="s">
        <v>35</v>
      </c>
      <c r="N197" t="str">
        <f t="shared" si="14"/>
        <v>1</v>
      </c>
      <c r="O197" t="s">
        <v>47</v>
      </c>
      <c r="P197" t="s">
        <v>48</v>
      </c>
      <c r="Q197" t="s">
        <v>319</v>
      </c>
      <c r="R197" t="s">
        <v>50</v>
      </c>
      <c r="S197" s="12">
        <v>45468.951388888891</v>
      </c>
      <c r="T197" s="12">
        <v>45469.916666666664</v>
      </c>
      <c r="U197" s="12">
        <v>45469.756249999999</v>
      </c>
      <c r="V197" t="s">
        <v>26</v>
      </c>
    </row>
    <row r="198" spans="1:22" x14ac:dyDescent="0.25">
      <c r="A198" t="s">
        <v>335</v>
      </c>
      <c r="B198" t="s">
        <v>1411</v>
      </c>
      <c r="C198" t="s">
        <v>1412</v>
      </c>
      <c r="D198" t="s">
        <v>336</v>
      </c>
      <c r="E198" t="s">
        <v>1411</v>
      </c>
      <c r="F198" t="s">
        <v>1412</v>
      </c>
      <c r="G198" s="14" t="str">
        <f t="shared" si="13"/>
        <v>GSTR 16330S</v>
      </c>
      <c r="H198" t="s">
        <v>33</v>
      </c>
      <c r="I198" t="s">
        <v>26</v>
      </c>
      <c r="J198" t="s">
        <v>337</v>
      </c>
      <c r="K198" t="s">
        <v>337</v>
      </c>
      <c r="L198" t="s">
        <v>33</v>
      </c>
      <c r="M198" t="s">
        <v>35</v>
      </c>
      <c r="N198" t="str">
        <f t="shared" si="14"/>
        <v>1</v>
      </c>
      <c r="O198" t="s">
        <v>71</v>
      </c>
      <c r="P198" t="s">
        <v>72</v>
      </c>
      <c r="Q198" t="s">
        <v>45</v>
      </c>
      <c r="R198" t="s">
        <v>32</v>
      </c>
      <c r="S198" s="12">
        <v>45468.947916666664</v>
      </c>
      <c r="T198" s="12">
        <v>45469.635416666664</v>
      </c>
      <c r="U198" s="12">
        <v>45469.228472222225</v>
      </c>
      <c r="V198" t="s">
        <v>26</v>
      </c>
    </row>
    <row r="199" spans="1:22" x14ac:dyDescent="0.25">
      <c r="A199" t="s">
        <v>1413</v>
      </c>
      <c r="B199" t="s">
        <v>1414</v>
      </c>
      <c r="C199" t="s">
        <v>1414</v>
      </c>
      <c r="D199" t="s">
        <v>1413</v>
      </c>
      <c r="E199" t="s">
        <v>1414</v>
      </c>
      <c r="F199" t="s">
        <v>1414</v>
      </c>
      <c r="G199" s="14" t="str">
        <f t="shared" si="13"/>
        <v>CSCL MERCURY093W</v>
      </c>
      <c r="H199" t="s">
        <v>63</v>
      </c>
      <c r="I199" t="s">
        <v>130</v>
      </c>
      <c r="J199" t="s">
        <v>537</v>
      </c>
      <c r="K199" t="s">
        <v>538</v>
      </c>
      <c r="L199" t="s">
        <v>64</v>
      </c>
      <c r="M199" t="s">
        <v>35</v>
      </c>
      <c r="N199" t="str">
        <f t="shared" si="14"/>
        <v>1</v>
      </c>
      <c r="O199" t="s">
        <v>65</v>
      </c>
      <c r="P199" t="s">
        <v>218</v>
      </c>
      <c r="Q199" t="s">
        <v>319</v>
      </c>
      <c r="R199" t="s">
        <v>32</v>
      </c>
      <c r="S199" s="12">
        <v>45468.902777777781</v>
      </c>
      <c r="T199" s="12">
        <v>45469.704861111109</v>
      </c>
      <c r="U199" s="12">
        <v>45469.518750000003</v>
      </c>
      <c r="V199" t="s">
        <v>26</v>
      </c>
    </row>
    <row r="200" spans="1:22" x14ac:dyDescent="0.25">
      <c r="A200" t="s">
        <v>1415</v>
      </c>
      <c r="B200" t="s">
        <v>1416</v>
      </c>
      <c r="C200" t="s">
        <v>1416</v>
      </c>
      <c r="D200" t="s">
        <v>1415</v>
      </c>
      <c r="E200" t="s">
        <v>1416</v>
      </c>
      <c r="F200" t="s">
        <v>1416</v>
      </c>
      <c r="G200" s="14" t="str">
        <f t="shared" si="13"/>
        <v>NYK OCEANUS075W</v>
      </c>
      <c r="H200" t="s">
        <v>101</v>
      </c>
      <c r="I200" t="s">
        <v>102</v>
      </c>
      <c r="J200" t="s">
        <v>522</v>
      </c>
      <c r="K200" t="s">
        <v>522</v>
      </c>
      <c r="L200" t="s">
        <v>101</v>
      </c>
      <c r="M200" t="s">
        <v>35</v>
      </c>
      <c r="N200" t="str">
        <f t="shared" si="14"/>
        <v>1</v>
      </c>
      <c r="O200" t="s">
        <v>104</v>
      </c>
      <c r="P200" t="s">
        <v>209</v>
      </c>
      <c r="Q200" t="s">
        <v>210</v>
      </c>
      <c r="R200" t="s">
        <v>50</v>
      </c>
      <c r="S200" s="12">
        <v>45468.902777777781</v>
      </c>
      <c r="T200" s="12">
        <v>45471.28125</v>
      </c>
      <c r="U200" s="12">
        <v>45470.707638888889</v>
      </c>
      <c r="V200" t="s">
        <v>26</v>
      </c>
    </row>
    <row r="201" spans="1:22" x14ac:dyDescent="0.25">
      <c r="A201" t="s">
        <v>1417</v>
      </c>
      <c r="B201" t="s">
        <v>1418</v>
      </c>
      <c r="C201" t="s">
        <v>1419</v>
      </c>
      <c r="D201" t="s">
        <v>1417</v>
      </c>
      <c r="E201" t="s">
        <v>1418</v>
      </c>
      <c r="F201" t="s">
        <v>1419</v>
      </c>
      <c r="G201" s="14" t="str">
        <f t="shared" si="13"/>
        <v>LILA BHUM916S</v>
      </c>
      <c r="H201" t="s">
        <v>187</v>
      </c>
      <c r="I201" t="s">
        <v>26</v>
      </c>
      <c r="J201" t="s">
        <v>413</v>
      </c>
      <c r="K201" t="s">
        <v>414</v>
      </c>
      <c r="L201" t="s">
        <v>188</v>
      </c>
      <c r="M201" t="s">
        <v>35</v>
      </c>
      <c r="N201" t="str">
        <f t="shared" si="14"/>
        <v>1</v>
      </c>
      <c r="O201" t="s">
        <v>47</v>
      </c>
      <c r="P201" t="s">
        <v>48</v>
      </c>
      <c r="Q201" t="s">
        <v>280</v>
      </c>
      <c r="R201" t="s">
        <v>32</v>
      </c>
      <c r="S201" s="12">
        <v>45468.885416666664</v>
      </c>
      <c r="T201" s="12">
        <v>45469.548611111109</v>
      </c>
      <c r="U201" s="12">
        <v>45469.333333333336</v>
      </c>
      <c r="V201" t="s">
        <v>26</v>
      </c>
    </row>
    <row r="202" spans="1:22" x14ac:dyDescent="0.25">
      <c r="A202" t="s">
        <v>521</v>
      </c>
      <c r="B202" t="s">
        <v>1420</v>
      </c>
      <c r="C202" t="s">
        <v>894</v>
      </c>
      <c r="D202" t="s">
        <v>521</v>
      </c>
      <c r="E202" t="s">
        <v>1420</v>
      </c>
      <c r="F202" t="s">
        <v>894</v>
      </c>
      <c r="G202" s="14" t="str">
        <f t="shared" si="13"/>
        <v>KOTA HAPAS0435N</v>
      </c>
      <c r="H202" t="s">
        <v>68</v>
      </c>
      <c r="I202" t="s">
        <v>26</v>
      </c>
      <c r="J202" t="s">
        <v>1734</v>
      </c>
      <c r="K202" t="s">
        <v>1735</v>
      </c>
      <c r="L202" t="s">
        <v>68</v>
      </c>
      <c r="M202" t="s">
        <v>35</v>
      </c>
      <c r="N202" t="str">
        <f t="shared" si="14"/>
        <v>1</v>
      </c>
      <c r="O202" t="s">
        <v>47</v>
      </c>
      <c r="P202" t="s">
        <v>149</v>
      </c>
      <c r="Q202" t="s">
        <v>150</v>
      </c>
      <c r="R202" t="s">
        <v>50</v>
      </c>
      <c r="S202" s="12">
        <v>45468.833333333336</v>
      </c>
      <c r="T202" s="12">
        <v>45470.274305555555</v>
      </c>
      <c r="U202" s="12">
        <v>45470.038888888892</v>
      </c>
      <c r="V202" t="s">
        <v>26</v>
      </c>
    </row>
    <row r="203" spans="1:22" x14ac:dyDescent="0.25">
      <c r="A203" t="s">
        <v>1421</v>
      </c>
      <c r="B203" t="s">
        <v>1422</v>
      </c>
      <c r="C203" t="s">
        <v>1422</v>
      </c>
      <c r="D203" t="s">
        <v>1423</v>
      </c>
      <c r="E203" t="s">
        <v>1424</v>
      </c>
      <c r="F203" t="s">
        <v>1424</v>
      </c>
      <c r="G203" s="14" t="str">
        <f t="shared" si="13"/>
        <v>CMA BENJAMINMXW1MA</v>
      </c>
      <c r="H203" t="s">
        <v>57</v>
      </c>
      <c r="I203" t="s">
        <v>130</v>
      </c>
      <c r="J203" t="s">
        <v>1711</v>
      </c>
      <c r="K203" t="s">
        <v>1712</v>
      </c>
      <c r="L203" t="s">
        <v>58</v>
      </c>
      <c r="M203" t="s">
        <v>35</v>
      </c>
      <c r="N203" t="str">
        <f t="shared" si="14"/>
        <v>1</v>
      </c>
      <c r="O203" t="s">
        <v>65</v>
      </c>
      <c r="P203" t="s">
        <v>193</v>
      </c>
      <c r="Q203" t="s">
        <v>93</v>
      </c>
      <c r="R203" t="s">
        <v>50</v>
      </c>
      <c r="S203" s="12">
        <v>45468.826388888891</v>
      </c>
      <c r="T203" s="12">
        <v>45469.5625</v>
      </c>
      <c r="U203" s="12">
        <v>45469.262499999997</v>
      </c>
      <c r="V203" t="s">
        <v>26</v>
      </c>
    </row>
    <row r="204" spans="1:22" x14ac:dyDescent="0.25">
      <c r="A204" t="s">
        <v>322</v>
      </c>
      <c r="B204" t="s">
        <v>1425</v>
      </c>
      <c r="C204" t="s">
        <v>1425</v>
      </c>
      <c r="D204" t="s">
        <v>322</v>
      </c>
      <c r="E204" t="s">
        <v>1425</v>
      </c>
      <c r="F204" t="s">
        <v>1425</v>
      </c>
      <c r="G204" s="14" t="str">
        <f t="shared" si="13"/>
        <v>CAPRICORN 51PB414</v>
      </c>
      <c r="H204" t="s">
        <v>175</v>
      </c>
      <c r="I204" t="s">
        <v>26</v>
      </c>
      <c r="J204" t="s">
        <v>176</v>
      </c>
      <c r="K204" t="s">
        <v>176</v>
      </c>
      <c r="L204" t="s">
        <v>177</v>
      </c>
      <c r="M204" t="s">
        <v>35</v>
      </c>
      <c r="N204" t="str">
        <f t="shared" si="14"/>
        <v>1</v>
      </c>
      <c r="O204" t="s">
        <v>71</v>
      </c>
      <c r="P204" t="s">
        <v>72</v>
      </c>
      <c r="Q204" t="s">
        <v>179</v>
      </c>
      <c r="R204" t="s">
        <v>50</v>
      </c>
      <c r="S204" s="12">
        <v>45468.819444444445</v>
      </c>
      <c r="T204" s="12">
        <v>45468.916666666664</v>
      </c>
      <c r="U204" t="s">
        <v>26</v>
      </c>
      <c r="V204" t="s">
        <v>26</v>
      </c>
    </row>
    <row r="205" spans="1:22" x14ac:dyDescent="0.25">
      <c r="A205" t="s">
        <v>322</v>
      </c>
      <c r="B205" t="s">
        <v>1425</v>
      </c>
      <c r="C205" t="s">
        <v>1425</v>
      </c>
      <c r="D205" t="s">
        <v>322</v>
      </c>
      <c r="E205" t="s">
        <v>1425</v>
      </c>
      <c r="F205" t="s">
        <v>1425</v>
      </c>
      <c r="G205" s="14" t="str">
        <f t="shared" si="13"/>
        <v>CAPRICORN 51PB414</v>
      </c>
      <c r="H205" t="s">
        <v>175</v>
      </c>
      <c r="I205" t="s">
        <v>26</v>
      </c>
      <c r="J205" t="s">
        <v>176</v>
      </c>
      <c r="K205" t="s">
        <v>176</v>
      </c>
      <c r="L205" t="s">
        <v>177</v>
      </c>
      <c r="M205" t="s">
        <v>35</v>
      </c>
      <c r="N205" t="str">
        <f>"2"</f>
        <v>2</v>
      </c>
      <c r="O205" t="s">
        <v>60</v>
      </c>
      <c r="P205" t="s">
        <v>109</v>
      </c>
      <c r="Q205" t="s">
        <v>238</v>
      </c>
      <c r="R205" t="s">
        <v>50</v>
      </c>
      <c r="S205" s="12">
        <v>45469</v>
      </c>
      <c r="T205" s="12">
        <v>45469.0625</v>
      </c>
      <c r="U205" s="12">
        <v>45469.052777777775</v>
      </c>
      <c r="V205" t="s">
        <v>26</v>
      </c>
    </row>
    <row r="206" spans="1:22" x14ac:dyDescent="0.25">
      <c r="A206" t="s">
        <v>1426</v>
      </c>
      <c r="B206" t="s">
        <v>303</v>
      </c>
      <c r="C206" t="s">
        <v>303</v>
      </c>
      <c r="D206" t="s">
        <v>1426</v>
      </c>
      <c r="E206" t="s">
        <v>303</v>
      </c>
      <c r="F206" t="s">
        <v>303</v>
      </c>
      <c r="G206" s="14" t="str">
        <f t="shared" si="13"/>
        <v>JAN RITSCHERXA426A</v>
      </c>
      <c r="H206" t="s">
        <v>77</v>
      </c>
      <c r="I206" t="s">
        <v>26</v>
      </c>
      <c r="J206" t="s">
        <v>146</v>
      </c>
      <c r="K206" t="s">
        <v>1736</v>
      </c>
      <c r="L206" t="s">
        <v>78</v>
      </c>
      <c r="M206" t="s">
        <v>35</v>
      </c>
      <c r="N206" t="str">
        <f t="shared" ref="N206:N219" si="15">"1"</f>
        <v>1</v>
      </c>
      <c r="O206" t="s">
        <v>79</v>
      </c>
      <c r="P206" t="s">
        <v>204</v>
      </c>
      <c r="Q206" t="s">
        <v>205</v>
      </c>
      <c r="R206" t="s">
        <v>50</v>
      </c>
      <c r="S206" s="12">
        <v>45468.819444444445</v>
      </c>
      <c r="T206" s="12">
        <v>45469.381944444445</v>
      </c>
      <c r="U206" s="12">
        <v>45469.352777777778</v>
      </c>
      <c r="V206" t="s">
        <v>26</v>
      </c>
    </row>
    <row r="207" spans="1:22" x14ac:dyDescent="0.25">
      <c r="A207" t="s">
        <v>1427</v>
      </c>
      <c r="B207" t="s">
        <v>819</v>
      </c>
      <c r="C207" t="s">
        <v>819</v>
      </c>
      <c r="D207" t="s">
        <v>818</v>
      </c>
      <c r="E207" t="s">
        <v>819</v>
      </c>
      <c r="F207" t="s">
        <v>819</v>
      </c>
      <c r="G207" s="14" t="str">
        <f t="shared" si="13"/>
        <v>XIN QUAN ZHO130S</v>
      </c>
      <c r="H207" t="s">
        <v>63</v>
      </c>
      <c r="I207" t="s">
        <v>26</v>
      </c>
      <c r="J207" t="s">
        <v>320</v>
      </c>
      <c r="K207" t="s">
        <v>321</v>
      </c>
      <c r="L207" t="s">
        <v>64</v>
      </c>
      <c r="M207" t="s">
        <v>35</v>
      </c>
      <c r="N207" t="str">
        <f t="shared" si="15"/>
        <v>1</v>
      </c>
      <c r="O207" t="s">
        <v>65</v>
      </c>
      <c r="P207" t="s">
        <v>122</v>
      </c>
      <c r="Q207" t="s">
        <v>123</v>
      </c>
      <c r="R207" t="s">
        <v>32</v>
      </c>
      <c r="S207" s="12">
        <v>45468.819444444445</v>
      </c>
      <c r="T207" s="12">
        <v>45469.576388888891</v>
      </c>
      <c r="U207" s="12">
        <v>45469.404861111114</v>
      </c>
      <c r="V207" t="s">
        <v>26</v>
      </c>
    </row>
    <row r="208" spans="1:22" x14ac:dyDescent="0.25">
      <c r="A208" t="s">
        <v>259</v>
      </c>
      <c r="B208" t="s">
        <v>1428</v>
      </c>
      <c r="C208" t="s">
        <v>1429</v>
      </c>
      <c r="D208" t="s">
        <v>260</v>
      </c>
      <c r="E208" t="s">
        <v>1428</v>
      </c>
      <c r="F208" t="s">
        <v>1429</v>
      </c>
      <c r="G208" s="14" t="str">
        <f t="shared" si="13"/>
        <v>SAMUDRA B 8825F24P</v>
      </c>
      <c r="H208" t="s">
        <v>261</v>
      </c>
      <c r="I208" t="s">
        <v>26</v>
      </c>
      <c r="J208" t="s">
        <v>262</v>
      </c>
      <c r="K208" t="s">
        <v>263</v>
      </c>
      <c r="L208" t="s">
        <v>264</v>
      </c>
      <c r="M208" t="s">
        <v>35</v>
      </c>
      <c r="N208" t="str">
        <f t="shared" si="15"/>
        <v>1</v>
      </c>
      <c r="O208" t="s">
        <v>47</v>
      </c>
      <c r="P208" t="s">
        <v>92</v>
      </c>
      <c r="Q208" t="s">
        <v>186</v>
      </c>
      <c r="R208" t="s">
        <v>50</v>
      </c>
      <c r="S208" s="12">
        <v>45468.815972222219</v>
      </c>
      <c r="T208" s="12">
        <v>45468.989583333336</v>
      </c>
      <c r="U208" s="12">
        <v>45468.86041666667</v>
      </c>
      <c r="V208" t="s">
        <v>26</v>
      </c>
    </row>
    <row r="209" spans="1:22" x14ac:dyDescent="0.25">
      <c r="A209" t="s">
        <v>1430</v>
      </c>
      <c r="B209" t="s">
        <v>1431</v>
      </c>
      <c r="C209" t="s">
        <v>1432</v>
      </c>
      <c r="D209" t="s">
        <v>1430</v>
      </c>
      <c r="E209" t="s">
        <v>1431</v>
      </c>
      <c r="F209" t="s">
        <v>1432</v>
      </c>
      <c r="G209" s="14" t="str">
        <f t="shared" si="13"/>
        <v>KOTA RESTU0265S</v>
      </c>
      <c r="H209" t="s">
        <v>68</v>
      </c>
      <c r="I209" t="s">
        <v>26</v>
      </c>
      <c r="J209" t="s">
        <v>1737</v>
      </c>
      <c r="K209" t="s">
        <v>1737</v>
      </c>
      <c r="L209" t="s">
        <v>68</v>
      </c>
      <c r="M209" t="s">
        <v>35</v>
      </c>
      <c r="N209" t="str">
        <f t="shared" si="15"/>
        <v>1</v>
      </c>
      <c r="O209" t="s">
        <v>47</v>
      </c>
      <c r="P209" t="s">
        <v>149</v>
      </c>
      <c r="Q209" t="s">
        <v>318</v>
      </c>
      <c r="R209" t="s">
        <v>50</v>
      </c>
      <c r="S209" s="12">
        <v>45468.78125</v>
      </c>
      <c r="T209" s="12">
        <v>45469.25</v>
      </c>
      <c r="U209" s="12">
        <v>45469.135416666664</v>
      </c>
      <c r="V209" t="s">
        <v>26</v>
      </c>
    </row>
    <row r="210" spans="1:22" x14ac:dyDescent="0.25">
      <c r="A210" t="s">
        <v>1433</v>
      </c>
      <c r="B210" t="s">
        <v>1434</v>
      </c>
      <c r="C210" t="s">
        <v>1434</v>
      </c>
      <c r="D210" t="s">
        <v>1433</v>
      </c>
      <c r="E210" t="s">
        <v>1434</v>
      </c>
      <c r="F210" t="s">
        <v>1434</v>
      </c>
      <c r="G210" s="14" t="str">
        <f t="shared" si="13"/>
        <v>OOCL DALIAN701S</v>
      </c>
      <c r="H210" t="s">
        <v>214</v>
      </c>
      <c r="I210" t="s">
        <v>26</v>
      </c>
      <c r="J210" t="s">
        <v>395</v>
      </c>
      <c r="K210" t="s">
        <v>396</v>
      </c>
      <c r="L210" t="s">
        <v>217</v>
      </c>
      <c r="M210" t="s">
        <v>35</v>
      </c>
      <c r="N210" t="str">
        <f t="shared" si="15"/>
        <v>1</v>
      </c>
      <c r="O210" t="s">
        <v>65</v>
      </c>
      <c r="P210" t="s">
        <v>66</v>
      </c>
      <c r="Q210" t="s">
        <v>248</v>
      </c>
      <c r="R210" t="s">
        <v>32</v>
      </c>
      <c r="S210" s="12">
        <v>45468.722222222219</v>
      </c>
      <c r="T210" s="12">
        <v>45469.243055555555</v>
      </c>
      <c r="U210" s="12">
        <v>45469.170138888891</v>
      </c>
      <c r="V210" t="s">
        <v>26</v>
      </c>
    </row>
    <row r="211" spans="1:22" x14ac:dyDescent="0.25">
      <c r="A211" t="s">
        <v>474</v>
      </c>
      <c r="B211" t="s">
        <v>1435</v>
      </c>
      <c r="C211" t="s">
        <v>1435</v>
      </c>
      <c r="D211" t="s">
        <v>474</v>
      </c>
      <c r="E211" t="s">
        <v>1436</v>
      </c>
      <c r="F211" t="s">
        <v>1436</v>
      </c>
      <c r="G211" s="14" t="str">
        <f t="shared" si="13"/>
        <v>ST MARY1ZN1NC</v>
      </c>
      <c r="H211" t="s">
        <v>194</v>
      </c>
      <c r="I211" t="s">
        <v>26</v>
      </c>
      <c r="J211" t="s">
        <v>1738</v>
      </c>
      <c r="K211" t="s">
        <v>1739</v>
      </c>
      <c r="L211" t="s">
        <v>195</v>
      </c>
      <c r="M211" t="s">
        <v>35</v>
      </c>
      <c r="N211" t="str">
        <f t="shared" si="15"/>
        <v>1</v>
      </c>
      <c r="O211" t="s">
        <v>65</v>
      </c>
      <c r="P211" t="s">
        <v>256</v>
      </c>
      <c r="Q211" t="s">
        <v>257</v>
      </c>
      <c r="R211" t="s">
        <v>50</v>
      </c>
      <c r="S211" s="12">
        <v>45468.71875</v>
      </c>
      <c r="T211" s="12">
        <v>45469.612500000003</v>
      </c>
      <c r="U211" s="12">
        <v>45469.470833333333</v>
      </c>
      <c r="V211" t="s">
        <v>26</v>
      </c>
    </row>
    <row r="212" spans="1:22" x14ac:dyDescent="0.25">
      <c r="A212" t="s">
        <v>1437</v>
      </c>
      <c r="B212" t="s">
        <v>908</v>
      </c>
      <c r="C212" t="s">
        <v>1438</v>
      </c>
      <c r="D212" t="s">
        <v>1439</v>
      </c>
      <c r="E212" t="s">
        <v>908</v>
      </c>
      <c r="F212" t="s">
        <v>1438</v>
      </c>
      <c r="G212" s="14" t="str">
        <f t="shared" si="13"/>
        <v>WIEBKE SCHEP114E</v>
      </c>
      <c r="H212" t="s">
        <v>33</v>
      </c>
      <c r="I212" t="s">
        <v>26</v>
      </c>
      <c r="J212" t="s">
        <v>1740</v>
      </c>
      <c r="K212" t="s">
        <v>1741</v>
      </c>
      <c r="L212" t="s">
        <v>33</v>
      </c>
      <c r="M212" t="s">
        <v>35</v>
      </c>
      <c r="N212" t="str">
        <f t="shared" si="15"/>
        <v>1</v>
      </c>
      <c r="O212" t="s">
        <v>155</v>
      </c>
      <c r="P212" t="s">
        <v>189</v>
      </c>
      <c r="Q212" t="s">
        <v>272</v>
      </c>
      <c r="R212" t="s">
        <v>32</v>
      </c>
      <c r="S212" s="12">
        <v>45468.71875</v>
      </c>
      <c r="T212" s="12">
        <v>45469.774305555555</v>
      </c>
      <c r="U212" s="12">
        <v>45469.457638888889</v>
      </c>
      <c r="V212" t="s">
        <v>26</v>
      </c>
    </row>
    <row r="213" spans="1:22" x14ac:dyDescent="0.25">
      <c r="A213" t="s">
        <v>812</v>
      </c>
      <c r="B213" t="s">
        <v>1440</v>
      </c>
      <c r="C213" t="s">
        <v>1440</v>
      </c>
      <c r="D213" t="s">
        <v>812</v>
      </c>
      <c r="E213" t="s">
        <v>813</v>
      </c>
      <c r="F213" t="s">
        <v>813</v>
      </c>
      <c r="G213" s="14" t="str">
        <f t="shared" si="13"/>
        <v>BALTIC NORTHHME1MA</v>
      </c>
      <c r="H213" t="s">
        <v>57</v>
      </c>
      <c r="I213" t="s">
        <v>26</v>
      </c>
      <c r="J213" t="s">
        <v>454</v>
      </c>
      <c r="K213" t="s">
        <v>455</v>
      </c>
      <c r="L213" t="s">
        <v>58</v>
      </c>
      <c r="M213" t="s">
        <v>35</v>
      </c>
      <c r="N213" t="str">
        <f t="shared" si="15"/>
        <v>1</v>
      </c>
      <c r="O213" t="s">
        <v>65</v>
      </c>
      <c r="P213" t="s">
        <v>172</v>
      </c>
      <c r="Q213" t="s">
        <v>1723</v>
      </c>
      <c r="R213" t="s">
        <v>50</v>
      </c>
      <c r="S213" s="12">
        <v>45468.715277777781</v>
      </c>
      <c r="T213" s="12">
        <v>45469.600694444445</v>
      </c>
      <c r="U213" s="12">
        <v>45469.470833333333</v>
      </c>
      <c r="V213" t="s">
        <v>26</v>
      </c>
    </row>
    <row r="214" spans="1:22" x14ac:dyDescent="0.25">
      <c r="A214" t="s">
        <v>343</v>
      </c>
      <c r="B214" t="s">
        <v>1441</v>
      </c>
      <c r="C214" t="s">
        <v>1442</v>
      </c>
      <c r="D214" t="s">
        <v>344</v>
      </c>
      <c r="E214" t="s">
        <v>1441</v>
      </c>
      <c r="F214" t="s">
        <v>1442</v>
      </c>
      <c r="G214" s="14" t="str">
        <f t="shared" si="13"/>
        <v>N2501395BSN</v>
      </c>
      <c r="H214" t="s">
        <v>184</v>
      </c>
      <c r="I214" t="s">
        <v>26</v>
      </c>
      <c r="J214" t="s">
        <v>345</v>
      </c>
      <c r="K214" t="s">
        <v>346</v>
      </c>
      <c r="L214" t="s">
        <v>185</v>
      </c>
      <c r="M214" t="s">
        <v>35</v>
      </c>
      <c r="N214" t="str">
        <f t="shared" si="15"/>
        <v>1</v>
      </c>
      <c r="O214" t="s">
        <v>47</v>
      </c>
      <c r="P214" t="s">
        <v>97</v>
      </c>
      <c r="Q214" t="s">
        <v>98</v>
      </c>
      <c r="R214" t="s">
        <v>32</v>
      </c>
      <c r="S214" s="12">
        <v>45468.625</v>
      </c>
      <c r="T214" s="12">
        <v>45468.680555555555</v>
      </c>
      <c r="U214" s="12">
        <v>45468.63958333333</v>
      </c>
      <c r="V214" t="s">
        <v>26</v>
      </c>
    </row>
    <row r="215" spans="1:22" x14ac:dyDescent="0.25">
      <c r="A215" t="s">
        <v>1443</v>
      </c>
      <c r="B215" t="s">
        <v>1444</v>
      </c>
      <c r="C215" t="s">
        <v>1444</v>
      </c>
      <c r="D215" t="s">
        <v>1443</v>
      </c>
      <c r="E215" t="s">
        <v>1444</v>
      </c>
      <c r="F215" t="s">
        <v>1444</v>
      </c>
      <c r="G215" s="14" t="str">
        <f t="shared" si="13"/>
        <v>HMM LE HAVRE013W</v>
      </c>
      <c r="H215" t="s">
        <v>46</v>
      </c>
      <c r="I215" t="s">
        <v>102</v>
      </c>
      <c r="J215" t="s">
        <v>386</v>
      </c>
      <c r="K215" t="s">
        <v>386</v>
      </c>
      <c r="L215" t="s">
        <v>46</v>
      </c>
      <c r="M215" t="s">
        <v>35</v>
      </c>
      <c r="N215" t="str">
        <f t="shared" si="15"/>
        <v>1</v>
      </c>
      <c r="O215" t="s">
        <v>104</v>
      </c>
      <c r="P215" t="s">
        <v>411</v>
      </c>
      <c r="Q215" t="s">
        <v>1669</v>
      </c>
      <c r="R215" t="s">
        <v>32</v>
      </c>
      <c r="S215" s="12">
        <v>45468.607638888891</v>
      </c>
      <c r="T215" s="12">
        <v>45469.958333333336</v>
      </c>
      <c r="U215" s="12">
        <v>45469.21597222222</v>
      </c>
      <c r="V215" t="s">
        <v>26</v>
      </c>
    </row>
    <row r="216" spans="1:22" x14ac:dyDescent="0.25">
      <c r="A216" t="s">
        <v>1445</v>
      </c>
      <c r="B216" t="s">
        <v>441</v>
      </c>
      <c r="C216" t="s">
        <v>441</v>
      </c>
      <c r="D216" t="s">
        <v>1446</v>
      </c>
      <c r="E216" t="s">
        <v>441</v>
      </c>
      <c r="F216" t="s">
        <v>441</v>
      </c>
      <c r="G216" s="14" t="str">
        <f t="shared" si="13"/>
        <v>BRUSSELS E028W</v>
      </c>
      <c r="H216" t="s">
        <v>25</v>
      </c>
      <c r="I216" t="s">
        <v>102</v>
      </c>
      <c r="J216" t="s">
        <v>444</v>
      </c>
      <c r="K216" t="s">
        <v>444</v>
      </c>
      <c r="L216" t="s">
        <v>25</v>
      </c>
      <c r="M216" t="s">
        <v>35</v>
      </c>
      <c r="N216" t="str">
        <f t="shared" si="15"/>
        <v>1</v>
      </c>
      <c r="O216" t="s">
        <v>29</v>
      </c>
      <c r="P216" t="s">
        <v>133</v>
      </c>
      <c r="Q216" t="s">
        <v>134</v>
      </c>
      <c r="R216" t="s">
        <v>32</v>
      </c>
      <c r="S216" s="12">
        <v>45468.576388888891</v>
      </c>
      <c r="T216" s="12">
        <v>45469.638888888891</v>
      </c>
      <c r="U216" s="12">
        <v>45469.589583333334</v>
      </c>
      <c r="V216" t="s">
        <v>26</v>
      </c>
    </row>
    <row r="217" spans="1:22" x14ac:dyDescent="0.25">
      <c r="A217" t="s">
        <v>1447</v>
      </c>
      <c r="B217" t="s">
        <v>1448</v>
      </c>
      <c r="C217" t="s">
        <v>1448</v>
      </c>
      <c r="D217" t="s">
        <v>1447</v>
      </c>
      <c r="E217" t="s">
        <v>1448</v>
      </c>
      <c r="F217" t="s">
        <v>1448</v>
      </c>
      <c r="G217" s="14" t="str">
        <f t="shared" si="13"/>
        <v>ONE HARBOUR097E</v>
      </c>
      <c r="H217" t="s">
        <v>101</v>
      </c>
      <c r="I217" t="s">
        <v>102</v>
      </c>
      <c r="J217" t="s">
        <v>522</v>
      </c>
      <c r="K217" t="s">
        <v>522</v>
      </c>
      <c r="L217" t="s">
        <v>101</v>
      </c>
      <c r="M217" t="s">
        <v>35</v>
      </c>
      <c r="N217" t="str">
        <f t="shared" si="15"/>
        <v>1</v>
      </c>
      <c r="O217" t="s">
        <v>36</v>
      </c>
      <c r="P217" t="s">
        <v>234</v>
      </c>
      <c r="Q217" t="s">
        <v>285</v>
      </c>
      <c r="R217" t="s">
        <v>50</v>
      </c>
      <c r="S217" s="12">
        <v>45468.576388888891</v>
      </c>
      <c r="T217" s="12">
        <v>45470.392361111109</v>
      </c>
      <c r="U217" s="12">
        <v>45470.200694444444</v>
      </c>
      <c r="V217" t="s">
        <v>26</v>
      </c>
    </row>
    <row r="218" spans="1:22" x14ac:dyDescent="0.25">
      <c r="A218" t="s">
        <v>228</v>
      </c>
      <c r="B218" t="s">
        <v>1449</v>
      </c>
      <c r="C218" t="s">
        <v>1449</v>
      </c>
      <c r="D218" t="s">
        <v>229</v>
      </c>
      <c r="E218" t="s">
        <v>1449</v>
      </c>
      <c r="F218" t="s">
        <v>1449</v>
      </c>
      <c r="G218" s="14" t="str">
        <f t="shared" si="13"/>
        <v>BSW 393594N</v>
      </c>
      <c r="H218" t="s">
        <v>137</v>
      </c>
      <c r="I218" t="s">
        <v>26</v>
      </c>
      <c r="J218" t="s">
        <v>138</v>
      </c>
      <c r="K218" t="s">
        <v>139</v>
      </c>
      <c r="L218" t="s">
        <v>140</v>
      </c>
      <c r="M218" t="s">
        <v>35</v>
      </c>
      <c r="N218" t="str">
        <f t="shared" si="15"/>
        <v>1</v>
      </c>
      <c r="O218" t="s">
        <v>71</v>
      </c>
      <c r="P218" t="s">
        <v>178</v>
      </c>
      <c r="Q218" t="s">
        <v>179</v>
      </c>
      <c r="R218" t="s">
        <v>50</v>
      </c>
      <c r="S218" s="12">
        <v>45468.46875</v>
      </c>
      <c r="T218" s="12">
        <v>45468.75</v>
      </c>
      <c r="U218" s="12">
        <v>45468.747916666667</v>
      </c>
      <c r="V218" t="s">
        <v>26</v>
      </c>
    </row>
    <row r="219" spans="1:22" x14ac:dyDescent="0.25">
      <c r="A219" t="s">
        <v>569</v>
      </c>
      <c r="B219" t="s">
        <v>1450</v>
      </c>
      <c r="C219" t="s">
        <v>1450</v>
      </c>
      <c r="D219" t="s">
        <v>570</v>
      </c>
      <c r="E219" t="s">
        <v>1450</v>
      </c>
      <c r="F219" t="s">
        <v>1450</v>
      </c>
      <c r="G219" s="14" t="str">
        <f t="shared" si="13"/>
        <v>MARCOPOLO132BS230</v>
      </c>
      <c r="H219" t="s">
        <v>51</v>
      </c>
      <c r="I219" t="s">
        <v>26</v>
      </c>
      <c r="J219" t="s">
        <v>51</v>
      </c>
      <c r="K219" t="s">
        <v>91</v>
      </c>
      <c r="L219" t="s">
        <v>54</v>
      </c>
      <c r="M219" t="s">
        <v>35</v>
      </c>
      <c r="N219" t="str">
        <f t="shared" si="15"/>
        <v>1</v>
      </c>
      <c r="O219" t="s">
        <v>155</v>
      </c>
      <c r="P219" t="s">
        <v>273</v>
      </c>
      <c r="Q219" t="s">
        <v>274</v>
      </c>
      <c r="R219" t="s">
        <v>50</v>
      </c>
      <c r="S219" s="12">
        <v>45468.46875</v>
      </c>
      <c r="T219" s="12">
        <v>45469.1875</v>
      </c>
      <c r="U219" t="s">
        <v>26</v>
      </c>
      <c r="V219" t="s">
        <v>26</v>
      </c>
    </row>
    <row r="220" spans="1:22" x14ac:dyDescent="0.25">
      <c r="A220" t="s">
        <v>569</v>
      </c>
      <c r="B220" t="s">
        <v>1450</v>
      </c>
      <c r="C220" t="s">
        <v>1450</v>
      </c>
      <c r="D220" t="s">
        <v>570</v>
      </c>
      <c r="E220" t="s">
        <v>1450</v>
      </c>
      <c r="F220" t="s">
        <v>1450</v>
      </c>
      <c r="G220" s="14" t="str">
        <f t="shared" si="13"/>
        <v>MARCOPOLO132BS230</v>
      </c>
      <c r="H220" t="s">
        <v>51</v>
      </c>
      <c r="I220" t="s">
        <v>26</v>
      </c>
      <c r="J220" t="s">
        <v>51</v>
      </c>
      <c r="K220" t="s">
        <v>91</v>
      </c>
      <c r="L220" t="s">
        <v>54</v>
      </c>
      <c r="M220" t="s">
        <v>35</v>
      </c>
      <c r="N220" t="str">
        <f>"2"</f>
        <v>2</v>
      </c>
      <c r="O220" t="s">
        <v>155</v>
      </c>
      <c r="P220" t="s">
        <v>273</v>
      </c>
      <c r="Q220" t="s">
        <v>274</v>
      </c>
      <c r="R220" t="s">
        <v>50</v>
      </c>
      <c r="S220" s="12">
        <v>45469.1875</v>
      </c>
      <c r="T220" s="12">
        <v>45469.875</v>
      </c>
      <c r="U220" s="12">
        <v>45469.495138888888</v>
      </c>
      <c r="V220" t="s">
        <v>26</v>
      </c>
    </row>
    <row r="221" spans="1:22" x14ac:dyDescent="0.25">
      <c r="A221" t="s">
        <v>569</v>
      </c>
      <c r="B221" t="s">
        <v>1450</v>
      </c>
      <c r="C221" t="s">
        <v>1450</v>
      </c>
      <c r="D221" t="s">
        <v>570</v>
      </c>
      <c r="E221" t="s">
        <v>1450</v>
      </c>
      <c r="F221" t="s">
        <v>1450</v>
      </c>
      <c r="G221" s="14" t="str">
        <f t="shared" si="13"/>
        <v>MARCOPOLO132BS230</v>
      </c>
      <c r="H221" t="s">
        <v>51</v>
      </c>
      <c r="I221" t="s">
        <v>26</v>
      </c>
      <c r="J221" t="s">
        <v>51</v>
      </c>
      <c r="K221" t="s">
        <v>91</v>
      </c>
      <c r="L221" t="s">
        <v>54</v>
      </c>
      <c r="M221" t="s">
        <v>35</v>
      </c>
      <c r="N221" t="str">
        <f>"3"</f>
        <v>3</v>
      </c>
      <c r="O221" t="s">
        <v>155</v>
      </c>
      <c r="P221" t="s">
        <v>273</v>
      </c>
      <c r="Q221" t="s">
        <v>26</v>
      </c>
      <c r="R221" t="s">
        <v>50</v>
      </c>
      <c r="S221" s="12">
        <v>45469.875</v>
      </c>
      <c r="T221" s="12">
        <v>45470.277777777781</v>
      </c>
      <c r="U221" t="s">
        <v>26</v>
      </c>
      <c r="V221" t="s">
        <v>26</v>
      </c>
    </row>
    <row r="222" spans="1:22" x14ac:dyDescent="0.25">
      <c r="A222" t="s">
        <v>584</v>
      </c>
      <c r="B222" t="s">
        <v>1451</v>
      </c>
      <c r="C222" t="s">
        <v>1451</v>
      </c>
      <c r="D222" t="s">
        <v>585</v>
      </c>
      <c r="E222" t="s">
        <v>1451</v>
      </c>
      <c r="F222" t="s">
        <v>1451</v>
      </c>
      <c r="G222" s="14" t="str">
        <f t="shared" si="13"/>
        <v>MARCOPOLO 35BS018</v>
      </c>
      <c r="H222" t="s">
        <v>51</v>
      </c>
      <c r="I222" t="s">
        <v>26</v>
      </c>
      <c r="J222" t="s">
        <v>51</v>
      </c>
      <c r="K222" t="s">
        <v>91</v>
      </c>
      <c r="L222" t="s">
        <v>54</v>
      </c>
      <c r="M222" t="s">
        <v>35</v>
      </c>
      <c r="N222" t="str">
        <f>"1"</f>
        <v>1</v>
      </c>
      <c r="O222" t="s">
        <v>155</v>
      </c>
      <c r="P222" t="s">
        <v>273</v>
      </c>
      <c r="Q222" t="s">
        <v>364</v>
      </c>
      <c r="R222" t="s">
        <v>50</v>
      </c>
      <c r="S222" s="12">
        <v>45468.465277777781</v>
      </c>
      <c r="T222" s="12">
        <v>45469.6875</v>
      </c>
      <c r="U222" s="12">
        <v>45469.023611111108</v>
      </c>
      <c r="V222" t="s">
        <v>26</v>
      </c>
    </row>
    <row r="223" spans="1:22" x14ac:dyDescent="0.25">
      <c r="A223" t="s">
        <v>870</v>
      </c>
      <c r="B223" t="s">
        <v>871</v>
      </c>
      <c r="C223" t="s">
        <v>871</v>
      </c>
      <c r="D223" t="s">
        <v>870</v>
      </c>
      <c r="E223" t="s">
        <v>871</v>
      </c>
      <c r="F223" t="s">
        <v>871</v>
      </c>
      <c r="G223" s="14" t="str">
        <f t="shared" si="13"/>
        <v>KOTA LEKAS059W</v>
      </c>
      <c r="H223" t="s">
        <v>68</v>
      </c>
      <c r="I223" t="s">
        <v>26</v>
      </c>
      <c r="J223" t="s">
        <v>219</v>
      </c>
      <c r="K223" t="s">
        <v>220</v>
      </c>
      <c r="L223" t="s">
        <v>68</v>
      </c>
      <c r="M223" t="s">
        <v>35</v>
      </c>
      <c r="N223" t="str">
        <f>"1"</f>
        <v>1</v>
      </c>
      <c r="O223" t="s">
        <v>47</v>
      </c>
      <c r="P223" t="s">
        <v>55</v>
      </c>
      <c r="Q223" t="s">
        <v>56</v>
      </c>
      <c r="R223" t="s">
        <v>50</v>
      </c>
      <c r="S223" s="12">
        <v>45468.454861111109</v>
      </c>
      <c r="T223" s="12">
        <v>45469.152777777781</v>
      </c>
      <c r="U223" s="12">
        <v>45468.993055555555</v>
      </c>
      <c r="V223" t="s">
        <v>26</v>
      </c>
    </row>
    <row r="224" spans="1:22" x14ac:dyDescent="0.25">
      <c r="A224" t="s">
        <v>870</v>
      </c>
      <c r="B224" t="s">
        <v>871</v>
      </c>
      <c r="C224" t="s">
        <v>871</v>
      </c>
      <c r="D224" t="s">
        <v>870</v>
      </c>
      <c r="E224" t="s">
        <v>871</v>
      </c>
      <c r="F224" t="s">
        <v>871</v>
      </c>
      <c r="G224" s="14" t="str">
        <f t="shared" si="13"/>
        <v>KOTA LEKAS059W</v>
      </c>
      <c r="H224" t="s">
        <v>68</v>
      </c>
      <c r="I224" t="s">
        <v>26</v>
      </c>
      <c r="J224" t="s">
        <v>219</v>
      </c>
      <c r="K224" t="s">
        <v>220</v>
      </c>
      <c r="L224" t="s">
        <v>68</v>
      </c>
      <c r="M224" t="s">
        <v>35</v>
      </c>
      <c r="N224" t="str">
        <f>"2"</f>
        <v>2</v>
      </c>
      <c r="O224" t="s">
        <v>155</v>
      </c>
      <c r="P224" t="s">
        <v>156</v>
      </c>
      <c r="Q224" t="s">
        <v>357</v>
      </c>
      <c r="R224" t="s">
        <v>50</v>
      </c>
      <c r="S224" s="12">
        <v>45469.298611111109</v>
      </c>
      <c r="T224" s="12">
        <v>45470.284722222219</v>
      </c>
      <c r="U224" t="s">
        <v>26</v>
      </c>
      <c r="V224" t="s">
        <v>26</v>
      </c>
    </row>
    <row r="225" spans="1:22" x14ac:dyDescent="0.25">
      <c r="A225" t="s">
        <v>279</v>
      </c>
      <c r="B225" t="s">
        <v>1452</v>
      </c>
      <c r="C225" t="s">
        <v>1453</v>
      </c>
      <c r="D225" t="s">
        <v>279</v>
      </c>
      <c r="E225" t="s">
        <v>1452</v>
      </c>
      <c r="F225" t="s">
        <v>1453</v>
      </c>
      <c r="G225" s="14" t="str">
        <f t="shared" si="13"/>
        <v>SAMUDRA IIISB964</v>
      </c>
      <c r="H225" t="s">
        <v>175</v>
      </c>
      <c r="I225" t="s">
        <v>26</v>
      </c>
      <c r="J225" t="s">
        <v>176</v>
      </c>
      <c r="K225" t="s">
        <v>176</v>
      </c>
      <c r="L225" t="s">
        <v>177</v>
      </c>
      <c r="M225" t="s">
        <v>35</v>
      </c>
      <c r="N225" t="str">
        <f t="shared" ref="N225:N264" si="16">"1"</f>
        <v>1</v>
      </c>
      <c r="O225" t="s">
        <v>47</v>
      </c>
      <c r="P225" t="s">
        <v>92</v>
      </c>
      <c r="Q225" t="s">
        <v>186</v>
      </c>
      <c r="R225" t="s">
        <v>50</v>
      </c>
      <c r="S225" s="12">
        <v>45468.4375</v>
      </c>
      <c r="T225" s="12">
        <v>45468.697916666664</v>
      </c>
      <c r="U225" s="12">
        <v>45468.583333333336</v>
      </c>
      <c r="V225" t="s">
        <v>26</v>
      </c>
    </row>
    <row r="226" spans="1:22" x14ac:dyDescent="0.25">
      <c r="A226" t="s">
        <v>1454</v>
      </c>
      <c r="B226" t="s">
        <v>1455</v>
      </c>
      <c r="C226" t="s">
        <v>1455</v>
      </c>
      <c r="D226" t="s">
        <v>1456</v>
      </c>
      <c r="E226" t="s">
        <v>1455</v>
      </c>
      <c r="F226" t="s">
        <v>1455</v>
      </c>
      <c r="G226" s="14" t="str">
        <f t="shared" si="13"/>
        <v>COSCO ISTANB073W</v>
      </c>
      <c r="H226" t="s">
        <v>63</v>
      </c>
      <c r="I226" t="s">
        <v>26</v>
      </c>
      <c r="J226" t="s">
        <v>120</v>
      </c>
      <c r="K226" t="s">
        <v>121</v>
      </c>
      <c r="L226" t="s">
        <v>64</v>
      </c>
      <c r="M226" t="s">
        <v>35</v>
      </c>
      <c r="N226" t="str">
        <f t="shared" si="16"/>
        <v>1</v>
      </c>
      <c r="O226" t="s">
        <v>65</v>
      </c>
      <c r="P226" t="s">
        <v>181</v>
      </c>
      <c r="Q226" t="s">
        <v>490</v>
      </c>
      <c r="R226" t="s">
        <v>32</v>
      </c>
      <c r="S226" s="12">
        <v>45468.409722222219</v>
      </c>
      <c r="T226" s="12">
        <v>45469.194444444445</v>
      </c>
      <c r="U226" s="12">
        <v>45469.104861111111</v>
      </c>
      <c r="V226" t="s">
        <v>26</v>
      </c>
    </row>
    <row r="227" spans="1:22" x14ac:dyDescent="0.25">
      <c r="A227" t="s">
        <v>1457</v>
      </c>
      <c r="B227" t="s">
        <v>1458</v>
      </c>
      <c r="C227" t="s">
        <v>1458</v>
      </c>
      <c r="D227" t="s">
        <v>1459</v>
      </c>
      <c r="E227" t="s">
        <v>1458</v>
      </c>
      <c r="F227" t="s">
        <v>1458</v>
      </c>
      <c r="G227" s="14" t="str">
        <f t="shared" si="13"/>
        <v>ONE COMMIT065E</v>
      </c>
      <c r="H227" t="s">
        <v>101</v>
      </c>
      <c r="I227" t="s">
        <v>102</v>
      </c>
      <c r="J227" t="s">
        <v>103</v>
      </c>
      <c r="K227" t="s">
        <v>103</v>
      </c>
      <c r="L227" t="s">
        <v>101</v>
      </c>
      <c r="M227" t="s">
        <v>35</v>
      </c>
      <c r="N227" t="str">
        <f t="shared" si="16"/>
        <v>1</v>
      </c>
      <c r="O227" t="s">
        <v>104</v>
      </c>
      <c r="P227" t="s">
        <v>558</v>
      </c>
      <c r="Q227" t="s">
        <v>559</v>
      </c>
      <c r="R227" t="s">
        <v>32</v>
      </c>
      <c r="S227" s="12">
        <v>45468.399305555555</v>
      </c>
      <c r="T227" s="12">
        <v>45470.416666666664</v>
      </c>
      <c r="U227" s="12">
        <v>45470.295138888891</v>
      </c>
      <c r="V227" t="s">
        <v>26</v>
      </c>
    </row>
    <row r="228" spans="1:22" x14ac:dyDescent="0.25">
      <c r="A228" t="s">
        <v>1460</v>
      </c>
      <c r="B228" t="s">
        <v>956</v>
      </c>
      <c r="C228" t="s">
        <v>956</v>
      </c>
      <c r="D228" t="s">
        <v>1460</v>
      </c>
      <c r="E228" t="s">
        <v>956</v>
      </c>
      <c r="F228" t="s">
        <v>956</v>
      </c>
      <c r="G228" s="14" t="str">
        <f t="shared" si="13"/>
        <v>UMM QARN030W</v>
      </c>
      <c r="H228" t="s">
        <v>25</v>
      </c>
      <c r="I228" t="s">
        <v>102</v>
      </c>
      <c r="J228" t="s">
        <v>377</v>
      </c>
      <c r="K228" t="s">
        <v>377</v>
      </c>
      <c r="L228" t="s">
        <v>25</v>
      </c>
      <c r="M228" t="s">
        <v>35</v>
      </c>
      <c r="N228" t="str">
        <f t="shared" si="16"/>
        <v>1</v>
      </c>
      <c r="O228" t="s">
        <v>36</v>
      </c>
      <c r="P228" t="s">
        <v>90</v>
      </c>
      <c r="Q228" t="s">
        <v>1703</v>
      </c>
      <c r="R228" t="s">
        <v>50</v>
      </c>
      <c r="S228" s="12">
        <v>45468.392361111109</v>
      </c>
      <c r="T228" s="12">
        <v>45469.625</v>
      </c>
      <c r="U228" s="12">
        <v>45469.502083333333</v>
      </c>
      <c r="V228" t="s">
        <v>26</v>
      </c>
    </row>
    <row r="229" spans="1:22" x14ac:dyDescent="0.25">
      <c r="A229" t="s">
        <v>1461</v>
      </c>
      <c r="B229" t="s">
        <v>1462</v>
      </c>
      <c r="C229" t="s">
        <v>1462</v>
      </c>
      <c r="D229" t="s">
        <v>1463</v>
      </c>
      <c r="E229" t="s">
        <v>1464</v>
      </c>
      <c r="F229" t="s">
        <v>1464</v>
      </c>
      <c r="G229" s="14" t="str">
        <f t="shared" si="13"/>
        <v>CMA DOLPHINVHW1MA</v>
      </c>
      <c r="H229" t="s">
        <v>57</v>
      </c>
      <c r="I229" t="s">
        <v>26</v>
      </c>
      <c r="J229" t="s">
        <v>69</v>
      </c>
      <c r="K229" t="s">
        <v>1742</v>
      </c>
      <c r="L229" t="s">
        <v>58</v>
      </c>
      <c r="M229" t="s">
        <v>35</v>
      </c>
      <c r="N229" t="str">
        <f t="shared" si="16"/>
        <v>1</v>
      </c>
      <c r="O229" t="s">
        <v>65</v>
      </c>
      <c r="P229" t="s">
        <v>193</v>
      </c>
      <c r="Q229" t="s">
        <v>93</v>
      </c>
      <c r="R229" t="s">
        <v>50</v>
      </c>
      <c r="S229" s="12">
        <v>45468.354166666664</v>
      </c>
      <c r="T229" s="12">
        <v>45468.732638888891</v>
      </c>
      <c r="U229" s="12">
        <v>45468.595138888886</v>
      </c>
      <c r="V229" t="s">
        <v>26</v>
      </c>
    </row>
    <row r="230" spans="1:22" x14ac:dyDescent="0.25">
      <c r="A230" t="s">
        <v>840</v>
      </c>
      <c r="B230" t="s">
        <v>1465</v>
      </c>
      <c r="C230" t="s">
        <v>1465</v>
      </c>
      <c r="D230" t="s">
        <v>840</v>
      </c>
      <c r="E230" t="s">
        <v>841</v>
      </c>
      <c r="F230" t="s">
        <v>841</v>
      </c>
      <c r="G230" s="14" t="str">
        <f t="shared" si="13"/>
        <v>EVER CENTER6-051N</v>
      </c>
      <c r="H230" t="s">
        <v>350</v>
      </c>
      <c r="I230" t="s">
        <v>26</v>
      </c>
      <c r="J230" t="s">
        <v>1743</v>
      </c>
      <c r="K230" t="s">
        <v>1743</v>
      </c>
      <c r="L230" t="s">
        <v>132</v>
      </c>
      <c r="M230" t="s">
        <v>35</v>
      </c>
      <c r="N230" t="str">
        <f t="shared" si="16"/>
        <v>1</v>
      </c>
      <c r="O230" t="s">
        <v>29</v>
      </c>
      <c r="P230" t="s">
        <v>191</v>
      </c>
      <c r="Q230" t="s">
        <v>1670</v>
      </c>
      <c r="R230" t="s">
        <v>32</v>
      </c>
      <c r="S230" s="12">
        <v>45468.350694444445</v>
      </c>
      <c r="T230" s="12">
        <v>45469.225694444445</v>
      </c>
      <c r="U230" s="12">
        <v>45469.03125</v>
      </c>
      <c r="V230" t="s">
        <v>26</v>
      </c>
    </row>
    <row r="231" spans="1:22" x14ac:dyDescent="0.25">
      <c r="A231" t="s">
        <v>1466</v>
      </c>
      <c r="B231" t="s">
        <v>1467</v>
      </c>
      <c r="C231" t="s">
        <v>1467</v>
      </c>
      <c r="D231" t="s">
        <v>1466</v>
      </c>
      <c r="E231" t="s">
        <v>1467</v>
      </c>
      <c r="F231" t="s">
        <v>1467</v>
      </c>
      <c r="G231" s="14" t="str">
        <f t="shared" si="13"/>
        <v>HR RHEA0071S</v>
      </c>
      <c r="H231" t="s">
        <v>586</v>
      </c>
      <c r="I231" t="s">
        <v>26</v>
      </c>
      <c r="J231" t="s">
        <v>587</v>
      </c>
      <c r="K231" t="s">
        <v>588</v>
      </c>
      <c r="L231" t="s">
        <v>586</v>
      </c>
      <c r="M231" t="s">
        <v>35</v>
      </c>
      <c r="N231" t="str">
        <f t="shared" si="16"/>
        <v>1</v>
      </c>
      <c r="O231" t="s">
        <v>47</v>
      </c>
      <c r="P231" t="s">
        <v>48</v>
      </c>
      <c r="Q231" t="s">
        <v>319</v>
      </c>
      <c r="R231" t="s">
        <v>50</v>
      </c>
      <c r="S231" s="12">
        <v>45468.315972222219</v>
      </c>
      <c r="T231" s="12">
        <v>45468.885416666664</v>
      </c>
      <c r="U231" s="12">
        <v>45468.867361111108</v>
      </c>
      <c r="V231" t="s">
        <v>26</v>
      </c>
    </row>
    <row r="232" spans="1:22" x14ac:dyDescent="0.25">
      <c r="A232" t="s">
        <v>1468</v>
      </c>
      <c r="B232" t="s">
        <v>163</v>
      </c>
      <c r="C232" t="s">
        <v>163</v>
      </c>
      <c r="D232" t="s">
        <v>1468</v>
      </c>
      <c r="E232" t="s">
        <v>163</v>
      </c>
      <c r="F232" t="s">
        <v>163</v>
      </c>
      <c r="G232" s="14" t="str">
        <f t="shared" si="13"/>
        <v>GSL LYDIA425W</v>
      </c>
      <c r="H232" t="s">
        <v>113</v>
      </c>
      <c r="I232" t="s">
        <v>114</v>
      </c>
      <c r="J232" t="s">
        <v>115</v>
      </c>
      <c r="K232" t="s">
        <v>115</v>
      </c>
      <c r="L232" t="s">
        <v>116</v>
      </c>
      <c r="M232" t="s">
        <v>59</v>
      </c>
      <c r="N232" t="str">
        <f t="shared" si="16"/>
        <v>1</v>
      </c>
      <c r="O232" t="s">
        <v>60</v>
      </c>
      <c r="P232" t="s">
        <v>61</v>
      </c>
      <c r="Q232" t="s">
        <v>26</v>
      </c>
      <c r="R232" t="s">
        <v>50</v>
      </c>
      <c r="S232" s="12">
        <v>45468.291666666664</v>
      </c>
      <c r="T232" s="12">
        <v>45469.0625</v>
      </c>
      <c r="U232" t="s">
        <v>26</v>
      </c>
      <c r="V232" t="s">
        <v>26</v>
      </c>
    </row>
    <row r="233" spans="1:22" x14ac:dyDescent="0.25">
      <c r="A233" t="s">
        <v>755</v>
      </c>
      <c r="B233" t="s">
        <v>756</v>
      </c>
      <c r="C233" t="s">
        <v>756</v>
      </c>
      <c r="D233" t="s">
        <v>755</v>
      </c>
      <c r="E233" t="s">
        <v>756</v>
      </c>
      <c r="F233" t="s">
        <v>756</v>
      </c>
      <c r="G233" s="14" t="str">
        <f t="shared" si="13"/>
        <v>SAN LORENZO260S</v>
      </c>
      <c r="H233" t="s">
        <v>214</v>
      </c>
      <c r="I233" t="s">
        <v>26</v>
      </c>
      <c r="J233" t="s">
        <v>449</v>
      </c>
      <c r="K233" t="s">
        <v>449</v>
      </c>
      <c r="L233" t="s">
        <v>217</v>
      </c>
      <c r="M233" t="s">
        <v>35</v>
      </c>
      <c r="N233" t="str">
        <f t="shared" si="16"/>
        <v>1</v>
      </c>
      <c r="O233" t="s">
        <v>65</v>
      </c>
      <c r="P233" t="s">
        <v>212</v>
      </c>
      <c r="Q233" t="s">
        <v>88</v>
      </c>
      <c r="R233" t="s">
        <v>32</v>
      </c>
      <c r="S233" s="12">
        <v>45468.284722222219</v>
      </c>
      <c r="T233" s="12">
        <v>45469.288194444445</v>
      </c>
      <c r="U233" s="12">
        <v>45469.021527777775</v>
      </c>
      <c r="V233" t="s">
        <v>26</v>
      </c>
    </row>
    <row r="234" spans="1:22" x14ac:dyDescent="0.25">
      <c r="A234" t="s">
        <v>1469</v>
      </c>
      <c r="B234" t="s">
        <v>1470</v>
      </c>
      <c r="C234" t="s">
        <v>1470</v>
      </c>
      <c r="D234" t="s">
        <v>1471</v>
      </c>
      <c r="E234" t="s">
        <v>1470</v>
      </c>
      <c r="F234" t="s">
        <v>1470</v>
      </c>
      <c r="G234" s="14" t="str">
        <f t="shared" si="13"/>
        <v>ATHENHU423A</v>
      </c>
      <c r="H234" t="s">
        <v>77</v>
      </c>
      <c r="I234" t="s">
        <v>26</v>
      </c>
      <c r="J234" t="s">
        <v>124</v>
      </c>
      <c r="K234" t="s">
        <v>124</v>
      </c>
      <c r="L234" t="s">
        <v>78</v>
      </c>
      <c r="M234" t="s">
        <v>35</v>
      </c>
      <c r="N234" t="str">
        <f t="shared" si="16"/>
        <v>1</v>
      </c>
      <c r="O234" t="s">
        <v>79</v>
      </c>
      <c r="P234" t="s">
        <v>118</v>
      </c>
      <c r="Q234" t="s">
        <v>119</v>
      </c>
      <c r="R234" t="s">
        <v>50</v>
      </c>
      <c r="S234" s="12">
        <v>45468.263888888891</v>
      </c>
      <c r="T234" s="12">
        <v>45469.423611111109</v>
      </c>
      <c r="U234" s="12">
        <v>45469.121527777781</v>
      </c>
      <c r="V234" t="s">
        <v>26</v>
      </c>
    </row>
    <row r="235" spans="1:22" x14ac:dyDescent="0.25">
      <c r="A235" t="s">
        <v>1472</v>
      </c>
      <c r="B235" t="s">
        <v>1473</v>
      </c>
      <c r="C235" t="s">
        <v>1473</v>
      </c>
      <c r="D235" t="s">
        <v>1474</v>
      </c>
      <c r="E235" t="s">
        <v>1475</v>
      </c>
      <c r="F235" t="s">
        <v>1475</v>
      </c>
      <c r="G235" s="14" t="str">
        <f t="shared" si="13"/>
        <v>ISEACO FOR89N1NC</v>
      </c>
      <c r="H235" t="s">
        <v>194</v>
      </c>
      <c r="I235" t="s">
        <v>26</v>
      </c>
      <c r="J235" t="s">
        <v>435</v>
      </c>
      <c r="K235" t="s">
        <v>435</v>
      </c>
      <c r="L235" t="s">
        <v>195</v>
      </c>
      <c r="M235" t="s">
        <v>35</v>
      </c>
      <c r="N235" t="str">
        <f t="shared" si="16"/>
        <v>1</v>
      </c>
      <c r="O235" t="s">
        <v>65</v>
      </c>
      <c r="P235" t="s">
        <v>212</v>
      </c>
      <c r="Q235" t="s">
        <v>213</v>
      </c>
      <c r="R235" t="s">
        <v>32</v>
      </c>
      <c r="S235" s="12">
        <v>45468.243055555555</v>
      </c>
      <c r="T235" s="12">
        <v>45468.916666666664</v>
      </c>
      <c r="U235" s="12">
        <v>45468.868055555555</v>
      </c>
      <c r="V235" t="s">
        <v>26</v>
      </c>
    </row>
    <row r="236" spans="1:22" x14ac:dyDescent="0.25">
      <c r="A236" t="s">
        <v>167</v>
      </c>
      <c r="B236" t="s">
        <v>1476</v>
      </c>
      <c r="C236" t="s">
        <v>1477</v>
      </c>
      <c r="D236" t="s">
        <v>168</v>
      </c>
      <c r="E236" t="s">
        <v>1476</v>
      </c>
      <c r="F236" t="s">
        <v>1477</v>
      </c>
      <c r="G236" s="14" t="str">
        <f t="shared" si="13"/>
        <v>BUANA OC 09B40624</v>
      </c>
      <c r="H236" t="s">
        <v>169</v>
      </c>
      <c r="I236" t="s">
        <v>26</v>
      </c>
      <c r="J236" t="s">
        <v>170</v>
      </c>
      <c r="K236" t="s">
        <v>170</v>
      </c>
      <c r="L236" t="s">
        <v>169</v>
      </c>
      <c r="M236" t="s">
        <v>35</v>
      </c>
      <c r="N236" t="str">
        <f t="shared" si="16"/>
        <v>1</v>
      </c>
      <c r="O236" t="s">
        <v>71</v>
      </c>
      <c r="P236" t="s">
        <v>72</v>
      </c>
      <c r="Q236" t="s">
        <v>179</v>
      </c>
      <c r="R236" t="s">
        <v>32</v>
      </c>
      <c r="S236" s="12">
        <v>45468.177083333336</v>
      </c>
      <c r="T236" s="12">
        <v>45468.427083333336</v>
      </c>
      <c r="U236" s="12">
        <v>45468.299305555556</v>
      </c>
      <c r="V236" t="s">
        <v>26</v>
      </c>
    </row>
    <row r="237" spans="1:22" x14ac:dyDescent="0.25">
      <c r="A237" t="s">
        <v>1478</v>
      </c>
      <c r="B237" t="s">
        <v>956</v>
      </c>
      <c r="C237" t="s">
        <v>956</v>
      </c>
      <c r="D237" t="s">
        <v>1479</v>
      </c>
      <c r="E237" t="s">
        <v>956</v>
      </c>
      <c r="F237" t="s">
        <v>956</v>
      </c>
      <c r="G237" s="14" t="str">
        <f t="shared" si="13"/>
        <v>COSCO TAURUS030W</v>
      </c>
      <c r="H237" t="s">
        <v>63</v>
      </c>
      <c r="I237" t="s">
        <v>130</v>
      </c>
      <c r="J237" t="s">
        <v>131</v>
      </c>
      <c r="K237" t="s">
        <v>180</v>
      </c>
      <c r="L237" t="s">
        <v>64</v>
      </c>
      <c r="M237" t="s">
        <v>35</v>
      </c>
      <c r="N237" t="str">
        <f t="shared" si="16"/>
        <v>1</v>
      </c>
      <c r="O237" t="s">
        <v>65</v>
      </c>
      <c r="P237" t="s">
        <v>218</v>
      </c>
      <c r="Q237" t="s">
        <v>49</v>
      </c>
      <c r="R237" t="s">
        <v>32</v>
      </c>
      <c r="S237" s="12">
        <v>45468.177083333336</v>
      </c>
      <c r="T237" s="12">
        <v>45468.815972222219</v>
      </c>
      <c r="U237" s="12">
        <v>45468.592361111114</v>
      </c>
      <c r="V237" t="s">
        <v>26</v>
      </c>
    </row>
    <row r="238" spans="1:22" x14ac:dyDescent="0.25">
      <c r="A238" t="s">
        <v>1480</v>
      </c>
      <c r="B238" t="s">
        <v>508</v>
      </c>
      <c r="C238" t="s">
        <v>508</v>
      </c>
      <c r="D238" t="s">
        <v>1481</v>
      </c>
      <c r="E238" t="s">
        <v>508</v>
      </c>
      <c r="F238" t="s">
        <v>508</v>
      </c>
      <c r="G238" s="14" t="str">
        <f t="shared" si="13"/>
        <v>MS LAVRAS423W</v>
      </c>
      <c r="H238" t="s">
        <v>113</v>
      </c>
      <c r="I238" t="s">
        <v>26</v>
      </c>
      <c r="J238" t="s">
        <v>367</v>
      </c>
      <c r="K238" t="s">
        <v>367</v>
      </c>
      <c r="L238" t="s">
        <v>116</v>
      </c>
      <c r="M238" t="s">
        <v>35</v>
      </c>
      <c r="N238" t="str">
        <f t="shared" si="16"/>
        <v>1</v>
      </c>
      <c r="O238" t="s">
        <v>36</v>
      </c>
      <c r="P238" t="s">
        <v>37</v>
      </c>
      <c r="Q238" t="s">
        <v>473</v>
      </c>
      <c r="R238" t="s">
        <v>32</v>
      </c>
      <c r="S238" s="12">
        <v>45468.166666666664</v>
      </c>
      <c r="T238" s="12">
        <v>45470.0625</v>
      </c>
      <c r="U238" s="12">
        <v>45469.791666666664</v>
      </c>
      <c r="V238" t="s">
        <v>26</v>
      </c>
    </row>
    <row r="239" spans="1:22" x14ac:dyDescent="0.25">
      <c r="A239" t="s">
        <v>135</v>
      </c>
      <c r="B239" t="s">
        <v>1482</v>
      </c>
      <c r="C239" t="s">
        <v>1482</v>
      </c>
      <c r="D239" t="s">
        <v>136</v>
      </c>
      <c r="E239" t="s">
        <v>1482</v>
      </c>
      <c r="F239" t="s">
        <v>1482</v>
      </c>
      <c r="G239" s="14" t="str">
        <f t="shared" si="13"/>
        <v>BSW 583594S</v>
      </c>
      <c r="H239" t="s">
        <v>137</v>
      </c>
      <c r="I239" t="s">
        <v>26</v>
      </c>
      <c r="J239" t="s">
        <v>138</v>
      </c>
      <c r="K239" t="s">
        <v>139</v>
      </c>
      <c r="L239" t="s">
        <v>140</v>
      </c>
      <c r="M239" t="s">
        <v>35</v>
      </c>
      <c r="N239" t="str">
        <f t="shared" si="16"/>
        <v>1</v>
      </c>
      <c r="O239" t="s">
        <v>47</v>
      </c>
      <c r="P239" t="s">
        <v>92</v>
      </c>
      <c r="Q239" t="s">
        <v>186</v>
      </c>
      <c r="R239" t="s">
        <v>50</v>
      </c>
      <c r="S239" s="12">
        <v>45468.145833333336</v>
      </c>
      <c r="T239" s="12">
        <v>45468.371527777781</v>
      </c>
      <c r="U239" s="12">
        <v>45468.371527777781</v>
      </c>
      <c r="V239" t="s">
        <v>26</v>
      </c>
    </row>
    <row r="240" spans="1:22" x14ac:dyDescent="0.25">
      <c r="A240" t="s">
        <v>1483</v>
      </c>
      <c r="B240" t="s">
        <v>1484</v>
      </c>
      <c r="C240" t="s">
        <v>1484</v>
      </c>
      <c r="D240" t="s">
        <v>1483</v>
      </c>
      <c r="E240" t="s">
        <v>1484</v>
      </c>
      <c r="F240" t="s">
        <v>1484</v>
      </c>
      <c r="G240" s="14" t="str">
        <f t="shared" si="13"/>
        <v>DANUM 16060227A</v>
      </c>
      <c r="H240" t="s">
        <v>328</v>
      </c>
      <c r="I240" t="s">
        <v>26</v>
      </c>
      <c r="J240" t="s">
        <v>1744</v>
      </c>
      <c r="K240" t="s">
        <v>1744</v>
      </c>
      <c r="L240" t="s">
        <v>329</v>
      </c>
      <c r="M240" t="s">
        <v>35</v>
      </c>
      <c r="N240" t="str">
        <f t="shared" si="16"/>
        <v>1</v>
      </c>
      <c r="O240" t="s">
        <v>71</v>
      </c>
      <c r="P240" t="s">
        <v>72</v>
      </c>
      <c r="Q240" t="s">
        <v>267</v>
      </c>
      <c r="R240" t="s">
        <v>32</v>
      </c>
      <c r="S240" s="12">
        <v>45468.121527777781</v>
      </c>
      <c r="T240" s="12">
        <v>45469.090277777781</v>
      </c>
      <c r="U240" s="12">
        <v>45468.458333333336</v>
      </c>
      <c r="V240" t="s">
        <v>26</v>
      </c>
    </row>
    <row r="241" spans="1:22" x14ac:dyDescent="0.25">
      <c r="A241" t="s">
        <v>1485</v>
      </c>
      <c r="B241" t="s">
        <v>508</v>
      </c>
      <c r="C241" t="s">
        <v>508</v>
      </c>
      <c r="D241" t="s">
        <v>1485</v>
      </c>
      <c r="E241" t="s">
        <v>508</v>
      </c>
      <c r="F241" t="s">
        <v>508</v>
      </c>
      <c r="G241" s="14" t="str">
        <f t="shared" si="13"/>
        <v>SPEED423W</v>
      </c>
      <c r="H241" t="s">
        <v>113</v>
      </c>
      <c r="I241" t="s">
        <v>114</v>
      </c>
      <c r="J241" t="s">
        <v>1745</v>
      </c>
      <c r="K241" t="s">
        <v>1745</v>
      </c>
      <c r="L241" t="s">
        <v>116</v>
      </c>
      <c r="M241" t="s">
        <v>35</v>
      </c>
      <c r="N241" t="str">
        <f t="shared" si="16"/>
        <v>1</v>
      </c>
      <c r="O241" t="s">
        <v>79</v>
      </c>
      <c r="P241" t="s">
        <v>85</v>
      </c>
      <c r="Q241" t="s">
        <v>86</v>
      </c>
      <c r="R241" t="s">
        <v>50</v>
      </c>
      <c r="S241" s="12">
        <v>45468.09375</v>
      </c>
      <c r="T241" s="12">
        <v>45469.725694444445</v>
      </c>
      <c r="U241" s="12">
        <v>45469.470833333333</v>
      </c>
      <c r="V241" t="s">
        <v>26</v>
      </c>
    </row>
    <row r="242" spans="1:22" x14ac:dyDescent="0.25">
      <c r="A242" t="s">
        <v>561</v>
      </c>
      <c r="B242" t="s">
        <v>1486</v>
      </c>
      <c r="C242" t="s">
        <v>1487</v>
      </c>
      <c r="D242" t="s">
        <v>561</v>
      </c>
      <c r="E242" t="s">
        <v>1486</v>
      </c>
      <c r="F242" t="s">
        <v>1487</v>
      </c>
      <c r="G242" s="14" t="str">
        <f t="shared" si="13"/>
        <v>INTEGRA088E</v>
      </c>
      <c r="H242" t="s">
        <v>214</v>
      </c>
      <c r="I242" t="s">
        <v>26</v>
      </c>
      <c r="J242" t="s">
        <v>563</v>
      </c>
      <c r="K242" t="s">
        <v>563</v>
      </c>
      <c r="L242" t="s">
        <v>217</v>
      </c>
      <c r="M242" t="s">
        <v>35</v>
      </c>
      <c r="N242" t="str">
        <f t="shared" si="16"/>
        <v>1</v>
      </c>
      <c r="O242" t="s">
        <v>65</v>
      </c>
      <c r="P242" t="s">
        <v>122</v>
      </c>
      <c r="Q242" t="s">
        <v>123</v>
      </c>
      <c r="R242" t="s">
        <v>50</v>
      </c>
      <c r="S242" s="12">
        <v>45468.065972222219</v>
      </c>
      <c r="T242" s="12">
        <v>45468.75</v>
      </c>
      <c r="U242" s="12">
        <v>45468.492361111108</v>
      </c>
      <c r="V242" t="s">
        <v>26</v>
      </c>
    </row>
    <row r="243" spans="1:22" x14ac:dyDescent="0.25">
      <c r="A243" t="s">
        <v>1488</v>
      </c>
      <c r="B243" t="s">
        <v>832</v>
      </c>
      <c r="C243" t="s">
        <v>832</v>
      </c>
      <c r="D243" t="s">
        <v>1489</v>
      </c>
      <c r="E243" t="s">
        <v>832</v>
      </c>
      <c r="F243" t="s">
        <v>832</v>
      </c>
      <c r="G243" s="14" t="str">
        <f t="shared" si="13"/>
        <v>NAVIOS CHRYS005W</v>
      </c>
      <c r="H243" t="s">
        <v>101</v>
      </c>
      <c r="I243" t="s">
        <v>26</v>
      </c>
      <c r="J243" t="s">
        <v>1746</v>
      </c>
      <c r="K243" t="s">
        <v>1747</v>
      </c>
      <c r="L243" t="s">
        <v>101</v>
      </c>
      <c r="M243" t="s">
        <v>35</v>
      </c>
      <c r="N243" t="str">
        <f t="shared" si="16"/>
        <v>1</v>
      </c>
      <c r="O243" t="s">
        <v>36</v>
      </c>
      <c r="P243" t="s">
        <v>226</v>
      </c>
      <c r="Q243" t="s">
        <v>423</v>
      </c>
      <c r="R243" t="s">
        <v>32</v>
      </c>
      <c r="S243" s="12">
        <v>45468.065972222219</v>
      </c>
      <c r="T243" s="12">
        <v>45468.909722222219</v>
      </c>
      <c r="U243" s="12">
        <v>45468.865277777775</v>
      </c>
      <c r="V243" t="s">
        <v>26</v>
      </c>
    </row>
    <row r="244" spans="1:22" x14ac:dyDescent="0.25">
      <c r="A244" t="s">
        <v>1490</v>
      </c>
      <c r="B244" t="s">
        <v>1491</v>
      </c>
      <c r="C244" t="s">
        <v>1491</v>
      </c>
      <c r="D244" t="s">
        <v>1492</v>
      </c>
      <c r="E244" t="s">
        <v>1491</v>
      </c>
      <c r="F244" t="s">
        <v>1491</v>
      </c>
      <c r="G244" s="14" t="str">
        <f t="shared" si="13"/>
        <v>BINA M 82127ASN</v>
      </c>
      <c r="H244" t="s">
        <v>184</v>
      </c>
      <c r="I244" t="s">
        <v>26</v>
      </c>
      <c r="J244" t="s">
        <v>345</v>
      </c>
      <c r="K244" t="s">
        <v>346</v>
      </c>
      <c r="L244" t="s">
        <v>185</v>
      </c>
      <c r="M244" t="s">
        <v>35</v>
      </c>
      <c r="N244" t="str">
        <f t="shared" si="16"/>
        <v>1</v>
      </c>
      <c r="O244" t="s">
        <v>47</v>
      </c>
      <c r="P244" t="s">
        <v>97</v>
      </c>
      <c r="Q244" t="s">
        <v>98</v>
      </c>
      <c r="R244" t="s">
        <v>50</v>
      </c>
      <c r="S244" s="12">
        <v>45468.048611111109</v>
      </c>
      <c r="T244" s="12">
        <v>45468.090277777781</v>
      </c>
      <c r="U244" s="12">
        <v>45468.084722222222</v>
      </c>
      <c r="V244" t="s">
        <v>26</v>
      </c>
    </row>
    <row r="245" spans="1:22" x14ac:dyDescent="0.25">
      <c r="A245" t="s">
        <v>1493</v>
      </c>
      <c r="B245" t="s">
        <v>589</v>
      </c>
      <c r="C245" t="s">
        <v>325</v>
      </c>
      <c r="D245" t="s">
        <v>1494</v>
      </c>
      <c r="E245" t="s">
        <v>589</v>
      </c>
      <c r="F245" t="s">
        <v>325</v>
      </c>
      <c r="G245" s="14" t="str">
        <f t="shared" si="13"/>
        <v>GSL CHRISTEL422N</v>
      </c>
      <c r="H245" t="s">
        <v>113</v>
      </c>
      <c r="I245" t="s">
        <v>26</v>
      </c>
      <c r="J245" t="s">
        <v>27</v>
      </c>
      <c r="K245" t="s">
        <v>27</v>
      </c>
      <c r="L245" t="s">
        <v>116</v>
      </c>
      <c r="M245" t="s">
        <v>35</v>
      </c>
      <c r="N245" t="str">
        <f t="shared" si="16"/>
        <v>1</v>
      </c>
      <c r="O245" t="s">
        <v>29</v>
      </c>
      <c r="P245" t="s">
        <v>30</v>
      </c>
      <c r="Q245" t="s">
        <v>221</v>
      </c>
      <c r="R245" t="s">
        <v>32</v>
      </c>
      <c r="S245" s="12">
        <v>45468.041666666664</v>
      </c>
      <c r="T245" s="12">
        <v>45470.048611111109</v>
      </c>
      <c r="U245" s="12">
        <v>45469.681944444441</v>
      </c>
      <c r="V245" t="s">
        <v>26</v>
      </c>
    </row>
    <row r="246" spans="1:22" x14ac:dyDescent="0.25">
      <c r="A246" t="s">
        <v>1495</v>
      </c>
      <c r="B246" t="s">
        <v>406</v>
      </c>
      <c r="C246" t="s">
        <v>406</v>
      </c>
      <c r="D246" t="s">
        <v>1496</v>
      </c>
      <c r="E246" t="s">
        <v>406</v>
      </c>
      <c r="F246" t="s">
        <v>406</v>
      </c>
      <c r="G246" s="14" t="str">
        <f t="shared" si="13"/>
        <v>KMTC NHAVA S2406S</v>
      </c>
      <c r="H246" t="s">
        <v>281</v>
      </c>
      <c r="I246" t="s">
        <v>26</v>
      </c>
      <c r="J246" t="s">
        <v>407</v>
      </c>
      <c r="K246" t="s">
        <v>407</v>
      </c>
      <c r="L246" t="s">
        <v>284</v>
      </c>
      <c r="M246" t="s">
        <v>35</v>
      </c>
      <c r="N246" t="str">
        <f t="shared" si="16"/>
        <v>1</v>
      </c>
      <c r="O246" t="s">
        <v>155</v>
      </c>
      <c r="P246" t="s">
        <v>292</v>
      </c>
      <c r="Q246" t="s">
        <v>293</v>
      </c>
      <c r="R246" t="s">
        <v>50</v>
      </c>
      <c r="S246" s="12">
        <v>45468.006944444445</v>
      </c>
      <c r="T246" s="12">
        <v>45469.34375</v>
      </c>
      <c r="U246" s="12">
        <v>45469.227083333331</v>
      </c>
      <c r="V246" t="s">
        <v>26</v>
      </c>
    </row>
    <row r="247" spans="1:22" x14ac:dyDescent="0.25">
      <c r="A247" t="s">
        <v>1497</v>
      </c>
      <c r="B247" t="s">
        <v>1498</v>
      </c>
      <c r="C247" t="s">
        <v>1498</v>
      </c>
      <c r="D247" t="s">
        <v>1497</v>
      </c>
      <c r="E247" t="s">
        <v>1498</v>
      </c>
      <c r="F247" t="s">
        <v>1498</v>
      </c>
      <c r="G247" s="14" t="str">
        <f t="shared" si="13"/>
        <v>JT GLORY464E</v>
      </c>
      <c r="H247" t="s">
        <v>63</v>
      </c>
      <c r="I247" t="s">
        <v>26</v>
      </c>
      <c r="J247" t="s">
        <v>509</v>
      </c>
      <c r="K247" t="s">
        <v>435</v>
      </c>
      <c r="L247" t="s">
        <v>64</v>
      </c>
      <c r="M247" t="s">
        <v>35</v>
      </c>
      <c r="N247" t="str">
        <f t="shared" si="16"/>
        <v>1</v>
      </c>
      <c r="O247" t="s">
        <v>65</v>
      </c>
      <c r="P247" t="s">
        <v>66</v>
      </c>
      <c r="Q247" t="s">
        <v>248</v>
      </c>
      <c r="R247" t="s">
        <v>32</v>
      </c>
      <c r="S247" s="12">
        <v>45467.996527777781</v>
      </c>
      <c r="T247" s="12">
        <v>45468.649305555555</v>
      </c>
      <c r="U247" s="12">
        <v>45468.454861111109</v>
      </c>
      <c r="V247" t="s">
        <v>26</v>
      </c>
    </row>
    <row r="248" spans="1:22" x14ac:dyDescent="0.25">
      <c r="A248" t="s">
        <v>1499</v>
      </c>
      <c r="B248" t="s">
        <v>1500</v>
      </c>
      <c r="C248" t="s">
        <v>1500</v>
      </c>
      <c r="D248" t="s">
        <v>1499</v>
      </c>
      <c r="E248" t="s">
        <v>1500</v>
      </c>
      <c r="F248" t="s">
        <v>1500</v>
      </c>
      <c r="G248" s="14" t="str">
        <f t="shared" si="13"/>
        <v>KOTA LIHAT0196W</v>
      </c>
      <c r="H248" t="s">
        <v>68</v>
      </c>
      <c r="I248" t="s">
        <v>26</v>
      </c>
      <c r="J248" t="s">
        <v>453</v>
      </c>
      <c r="K248" t="s">
        <v>453</v>
      </c>
      <c r="L248" t="s">
        <v>68</v>
      </c>
      <c r="M248" t="s">
        <v>35</v>
      </c>
      <c r="N248" t="str">
        <f t="shared" si="16"/>
        <v>1</v>
      </c>
      <c r="O248" t="s">
        <v>47</v>
      </c>
      <c r="P248" t="s">
        <v>55</v>
      </c>
      <c r="Q248" t="s">
        <v>56</v>
      </c>
      <c r="R248" t="s">
        <v>50</v>
      </c>
      <c r="S248" s="12">
        <v>45467.986111111109</v>
      </c>
      <c r="T248" s="12">
        <v>45468.388888888891</v>
      </c>
      <c r="U248" s="12">
        <v>45468.22152777778</v>
      </c>
      <c r="V248" t="s">
        <v>26</v>
      </c>
    </row>
    <row r="249" spans="1:22" x14ac:dyDescent="0.25">
      <c r="A249" t="s">
        <v>230</v>
      </c>
      <c r="B249" t="s">
        <v>1501</v>
      </c>
      <c r="C249" t="s">
        <v>1501</v>
      </c>
      <c r="D249" t="s">
        <v>230</v>
      </c>
      <c r="E249" t="s">
        <v>1501</v>
      </c>
      <c r="F249" t="s">
        <v>1501</v>
      </c>
      <c r="G249" s="14" t="str">
        <f t="shared" si="13"/>
        <v>CAPRICORN 57MG175</v>
      </c>
      <c r="H249" t="s">
        <v>175</v>
      </c>
      <c r="I249" t="s">
        <v>26</v>
      </c>
      <c r="J249" t="s">
        <v>176</v>
      </c>
      <c r="K249" t="s">
        <v>176</v>
      </c>
      <c r="L249" t="s">
        <v>177</v>
      </c>
      <c r="M249" t="s">
        <v>35</v>
      </c>
      <c r="N249" t="str">
        <f t="shared" si="16"/>
        <v>1</v>
      </c>
      <c r="O249" t="s">
        <v>71</v>
      </c>
      <c r="P249" t="s">
        <v>178</v>
      </c>
      <c r="Q249" t="s">
        <v>179</v>
      </c>
      <c r="R249" t="s">
        <v>50</v>
      </c>
      <c r="S249" s="12">
        <v>45467.916666666664</v>
      </c>
      <c r="T249" s="12">
        <v>45468.138888888891</v>
      </c>
      <c r="U249" s="12">
        <v>45468.136805555558</v>
      </c>
      <c r="V249" t="s">
        <v>26</v>
      </c>
    </row>
    <row r="250" spans="1:22" x14ac:dyDescent="0.25">
      <c r="A250" t="s">
        <v>152</v>
      </c>
      <c r="B250" t="s">
        <v>1502</v>
      </c>
      <c r="C250" t="s">
        <v>1503</v>
      </c>
      <c r="D250" t="s">
        <v>152</v>
      </c>
      <c r="E250" t="s">
        <v>1502</v>
      </c>
      <c r="F250" t="s">
        <v>1503</v>
      </c>
      <c r="G250" s="14" t="str">
        <f t="shared" si="13"/>
        <v>MTT SIBUJ161S</v>
      </c>
      <c r="H250" t="s">
        <v>153</v>
      </c>
      <c r="I250" t="s">
        <v>26</v>
      </c>
      <c r="J250" t="s">
        <v>505</v>
      </c>
      <c r="K250" t="s">
        <v>505</v>
      </c>
      <c r="L250" t="s">
        <v>154</v>
      </c>
      <c r="M250" t="s">
        <v>35</v>
      </c>
      <c r="N250" t="str">
        <f t="shared" si="16"/>
        <v>1</v>
      </c>
      <c r="O250" t="s">
        <v>155</v>
      </c>
      <c r="P250" t="s">
        <v>156</v>
      </c>
      <c r="Q250" t="s">
        <v>415</v>
      </c>
      <c r="R250" t="s">
        <v>50</v>
      </c>
      <c r="S250" s="12">
        <v>45467.909722222219</v>
      </c>
      <c r="T250" s="12">
        <v>45469.114583333336</v>
      </c>
      <c r="U250" s="12">
        <v>45469.020833333336</v>
      </c>
      <c r="V250" t="s">
        <v>26</v>
      </c>
    </row>
    <row r="251" spans="1:22" x14ac:dyDescent="0.25">
      <c r="A251" t="s">
        <v>1504</v>
      </c>
      <c r="B251" t="s">
        <v>410</v>
      </c>
      <c r="C251" t="s">
        <v>1505</v>
      </c>
      <c r="D251" t="s">
        <v>1504</v>
      </c>
      <c r="E251" t="s">
        <v>410</v>
      </c>
      <c r="F251" t="s">
        <v>1505</v>
      </c>
      <c r="G251" s="14" t="str">
        <f t="shared" si="13"/>
        <v>YM CAPACITY043S</v>
      </c>
      <c r="H251" t="s">
        <v>41</v>
      </c>
      <c r="I251" t="s">
        <v>26</v>
      </c>
      <c r="J251" t="s">
        <v>42</v>
      </c>
      <c r="K251" t="s">
        <v>42</v>
      </c>
      <c r="L251" t="s">
        <v>43</v>
      </c>
      <c r="M251" t="s">
        <v>35</v>
      </c>
      <c r="N251" t="str">
        <f t="shared" si="16"/>
        <v>1</v>
      </c>
      <c r="O251" t="s">
        <v>47</v>
      </c>
      <c r="P251" t="s">
        <v>48</v>
      </c>
      <c r="Q251" t="s">
        <v>238</v>
      </c>
      <c r="R251" t="s">
        <v>50</v>
      </c>
      <c r="S251" s="12">
        <v>45467.847222222219</v>
      </c>
      <c r="T251" s="12">
        <v>45468.819444444445</v>
      </c>
      <c r="U251" s="12">
        <v>45468.743750000001</v>
      </c>
      <c r="V251" t="s">
        <v>26</v>
      </c>
    </row>
    <row r="252" spans="1:22" x14ac:dyDescent="0.25">
      <c r="A252" t="s">
        <v>1506</v>
      </c>
      <c r="B252" t="s">
        <v>1507</v>
      </c>
      <c r="C252" t="s">
        <v>1507</v>
      </c>
      <c r="D252" t="s">
        <v>1508</v>
      </c>
      <c r="E252" t="s">
        <v>1507</v>
      </c>
      <c r="F252" t="s">
        <v>1507</v>
      </c>
      <c r="G252" s="14" t="str">
        <f t="shared" si="13"/>
        <v>HANOVER E2423W</v>
      </c>
      <c r="H252" t="s">
        <v>25</v>
      </c>
      <c r="I252" t="s">
        <v>26</v>
      </c>
      <c r="J252" t="s">
        <v>316</v>
      </c>
      <c r="K252" t="s">
        <v>317</v>
      </c>
      <c r="L252" t="s">
        <v>25</v>
      </c>
      <c r="M252" t="s">
        <v>35</v>
      </c>
      <c r="N252" t="str">
        <f t="shared" si="16"/>
        <v>1</v>
      </c>
      <c r="O252" t="s">
        <v>36</v>
      </c>
      <c r="P252" t="s">
        <v>141</v>
      </c>
      <c r="Q252" t="s">
        <v>142</v>
      </c>
      <c r="R252" t="s">
        <v>32</v>
      </c>
      <c r="S252" s="12">
        <v>45467.833333333336</v>
      </c>
      <c r="T252" s="12">
        <v>45469.083333333336</v>
      </c>
      <c r="U252" s="12">
        <v>45469.008333333331</v>
      </c>
      <c r="V252" t="s">
        <v>26</v>
      </c>
    </row>
    <row r="253" spans="1:22" x14ac:dyDescent="0.25">
      <c r="A253" t="s">
        <v>1509</v>
      </c>
      <c r="B253" t="s">
        <v>1438</v>
      </c>
      <c r="C253" t="s">
        <v>1438</v>
      </c>
      <c r="D253" t="s">
        <v>1509</v>
      </c>
      <c r="E253" t="s">
        <v>1438</v>
      </c>
      <c r="F253" t="s">
        <v>1438</v>
      </c>
      <c r="G253" s="14" t="str">
        <f t="shared" si="13"/>
        <v>VIRA BHUM115W</v>
      </c>
      <c r="H253" t="s">
        <v>187</v>
      </c>
      <c r="I253" t="s">
        <v>26</v>
      </c>
      <c r="J253" t="s">
        <v>1748</v>
      </c>
      <c r="K253" t="s">
        <v>1749</v>
      </c>
      <c r="L253" t="s">
        <v>188</v>
      </c>
      <c r="M253" t="s">
        <v>35</v>
      </c>
      <c r="N253" t="str">
        <f t="shared" si="16"/>
        <v>1</v>
      </c>
      <c r="O253" t="s">
        <v>47</v>
      </c>
      <c r="P253" t="s">
        <v>48</v>
      </c>
      <c r="Q253" t="s">
        <v>49</v>
      </c>
      <c r="R253" t="s">
        <v>50</v>
      </c>
      <c r="S253" s="12">
        <v>45467.767361111109</v>
      </c>
      <c r="T253" s="12">
        <v>45468.260416666664</v>
      </c>
      <c r="U253" s="12">
        <v>45468.061111111114</v>
      </c>
      <c r="V253" t="s">
        <v>26</v>
      </c>
    </row>
    <row r="254" spans="1:22" x14ac:dyDescent="0.25">
      <c r="A254" t="s">
        <v>1510</v>
      </c>
      <c r="B254" t="s">
        <v>1511</v>
      </c>
      <c r="C254" t="s">
        <v>1511</v>
      </c>
      <c r="D254" t="s">
        <v>1510</v>
      </c>
      <c r="E254" t="s">
        <v>1511</v>
      </c>
      <c r="F254" t="s">
        <v>1511</v>
      </c>
      <c r="G254" s="14" t="str">
        <f t="shared" si="13"/>
        <v>L L 251571 JN</v>
      </c>
      <c r="H254" t="s">
        <v>184</v>
      </c>
      <c r="I254" t="s">
        <v>26</v>
      </c>
      <c r="J254" t="s">
        <v>506</v>
      </c>
      <c r="K254" t="s">
        <v>506</v>
      </c>
      <c r="L254" t="s">
        <v>185</v>
      </c>
      <c r="M254" t="s">
        <v>35</v>
      </c>
      <c r="N254" t="str">
        <f t="shared" si="16"/>
        <v>1</v>
      </c>
      <c r="O254" t="s">
        <v>71</v>
      </c>
      <c r="P254" t="s">
        <v>72</v>
      </c>
      <c r="Q254" t="s">
        <v>45</v>
      </c>
      <c r="R254" t="s">
        <v>32</v>
      </c>
      <c r="S254" s="12">
        <v>45467.704861111109</v>
      </c>
      <c r="T254" s="12">
        <v>45468.038194444445</v>
      </c>
      <c r="U254" s="12">
        <v>45468.009027777778</v>
      </c>
      <c r="V254" t="s">
        <v>26</v>
      </c>
    </row>
    <row r="255" spans="1:22" x14ac:dyDescent="0.25">
      <c r="A255" t="s">
        <v>769</v>
      </c>
      <c r="B255" t="s">
        <v>770</v>
      </c>
      <c r="C255" t="s">
        <v>770</v>
      </c>
      <c r="D255" t="s">
        <v>769</v>
      </c>
      <c r="E255" t="s">
        <v>770</v>
      </c>
      <c r="F255" t="s">
        <v>770</v>
      </c>
      <c r="G255" s="14" t="str">
        <f t="shared" si="13"/>
        <v>YM WREATH028E</v>
      </c>
      <c r="H255" t="s">
        <v>41</v>
      </c>
      <c r="I255" t="s">
        <v>102</v>
      </c>
      <c r="J255" t="s">
        <v>442</v>
      </c>
      <c r="K255" t="s">
        <v>442</v>
      </c>
      <c r="L255" t="s">
        <v>43</v>
      </c>
      <c r="M255" t="s">
        <v>35</v>
      </c>
      <c r="N255" t="str">
        <f t="shared" si="16"/>
        <v>1</v>
      </c>
      <c r="O255" t="s">
        <v>36</v>
      </c>
      <c r="P255" t="s">
        <v>44</v>
      </c>
      <c r="Q255" t="s">
        <v>179</v>
      </c>
      <c r="R255" t="s">
        <v>32</v>
      </c>
      <c r="S255" s="12">
        <v>45467.6875</v>
      </c>
      <c r="T255" s="12">
        <v>45469.5</v>
      </c>
      <c r="U255" s="12">
        <v>45469.397222222222</v>
      </c>
      <c r="V255" t="s">
        <v>26</v>
      </c>
    </row>
    <row r="256" spans="1:22" x14ac:dyDescent="0.25">
      <c r="A256" t="s">
        <v>510</v>
      </c>
      <c r="B256" t="s">
        <v>1512</v>
      </c>
      <c r="C256" t="s">
        <v>1512</v>
      </c>
      <c r="D256" t="s">
        <v>511</v>
      </c>
      <c r="E256" t="s">
        <v>1513</v>
      </c>
      <c r="F256" t="s">
        <v>1513</v>
      </c>
      <c r="G256" s="14" t="str">
        <f t="shared" si="13"/>
        <v>HANSA HOMB31W1MA</v>
      </c>
      <c r="H256" t="s">
        <v>57</v>
      </c>
      <c r="I256" t="s">
        <v>26</v>
      </c>
      <c r="J256" t="s">
        <v>1750</v>
      </c>
      <c r="K256" t="s">
        <v>1751</v>
      </c>
      <c r="L256" t="s">
        <v>58</v>
      </c>
      <c r="M256" t="s">
        <v>35</v>
      </c>
      <c r="N256" t="str">
        <f t="shared" si="16"/>
        <v>1</v>
      </c>
      <c r="O256" t="s">
        <v>65</v>
      </c>
      <c r="P256" t="s">
        <v>172</v>
      </c>
      <c r="Q256" t="s">
        <v>173</v>
      </c>
      <c r="R256" t="s">
        <v>50</v>
      </c>
      <c r="S256" s="12">
        <v>45467.652777777781</v>
      </c>
      <c r="T256" s="12">
        <v>45468.642361111109</v>
      </c>
      <c r="U256" s="12">
        <v>45468.442361111112</v>
      </c>
      <c r="V256" t="s">
        <v>26</v>
      </c>
    </row>
    <row r="257" spans="1:22" x14ac:dyDescent="0.25">
      <c r="A257" t="s">
        <v>876</v>
      </c>
      <c r="B257" t="s">
        <v>1514</v>
      </c>
      <c r="C257" t="s">
        <v>877</v>
      </c>
      <c r="D257" t="s">
        <v>876</v>
      </c>
      <c r="E257" t="s">
        <v>1514</v>
      </c>
      <c r="F257" t="s">
        <v>877</v>
      </c>
      <c r="G257" s="14" t="str">
        <f t="shared" si="13"/>
        <v>INCRES022S</v>
      </c>
      <c r="H257" t="s">
        <v>63</v>
      </c>
      <c r="I257" t="s">
        <v>26</v>
      </c>
      <c r="J257" t="s">
        <v>1752</v>
      </c>
      <c r="K257" t="s">
        <v>1753</v>
      </c>
      <c r="L257" t="s">
        <v>64</v>
      </c>
      <c r="M257" t="s">
        <v>35</v>
      </c>
      <c r="N257" t="str">
        <f t="shared" si="16"/>
        <v>1</v>
      </c>
      <c r="O257" t="s">
        <v>65</v>
      </c>
      <c r="P257" t="s">
        <v>196</v>
      </c>
      <c r="Q257" t="s">
        <v>450</v>
      </c>
      <c r="R257" t="s">
        <v>32</v>
      </c>
      <c r="S257" s="12">
        <v>45467.642361111109</v>
      </c>
      <c r="T257" s="12">
        <v>45468.736111111109</v>
      </c>
      <c r="U257" s="12">
        <v>45468.413888888892</v>
      </c>
      <c r="V257" t="s">
        <v>26</v>
      </c>
    </row>
    <row r="258" spans="1:22" x14ac:dyDescent="0.25">
      <c r="A258" t="s">
        <v>1515</v>
      </c>
      <c r="B258" t="s">
        <v>1516</v>
      </c>
      <c r="C258" t="s">
        <v>1516</v>
      </c>
      <c r="D258" t="s">
        <v>1517</v>
      </c>
      <c r="E258" t="s">
        <v>1518</v>
      </c>
      <c r="F258" t="s">
        <v>1518</v>
      </c>
      <c r="G258" s="14" t="str">
        <f t="shared" si="13"/>
        <v>CMA TROCADERFVW1MA</v>
      </c>
      <c r="H258" t="s">
        <v>57</v>
      </c>
      <c r="I258" t="s">
        <v>130</v>
      </c>
      <c r="J258" t="s">
        <v>1754</v>
      </c>
      <c r="K258" t="s">
        <v>1755</v>
      </c>
      <c r="L258" t="s">
        <v>58</v>
      </c>
      <c r="M258" t="s">
        <v>35</v>
      </c>
      <c r="N258" t="str">
        <f t="shared" si="16"/>
        <v>1</v>
      </c>
      <c r="O258" t="s">
        <v>65</v>
      </c>
      <c r="P258" t="s">
        <v>151</v>
      </c>
      <c r="Q258" t="s">
        <v>290</v>
      </c>
      <c r="R258" t="s">
        <v>50</v>
      </c>
      <c r="S258" s="12">
        <v>45467.638888888891</v>
      </c>
      <c r="T258" s="12">
        <v>45469.482638888891</v>
      </c>
      <c r="U258" s="12">
        <v>45469.166666666664</v>
      </c>
      <c r="V258" t="s">
        <v>26</v>
      </c>
    </row>
    <row r="259" spans="1:22" x14ac:dyDescent="0.25">
      <c r="A259" t="s">
        <v>230</v>
      </c>
      <c r="B259" t="s">
        <v>1519</v>
      </c>
      <c r="C259" t="s">
        <v>1519</v>
      </c>
      <c r="D259" t="s">
        <v>230</v>
      </c>
      <c r="E259" t="s">
        <v>1519</v>
      </c>
      <c r="F259" t="s">
        <v>1519</v>
      </c>
      <c r="G259" s="14" t="str">
        <f t="shared" si="13"/>
        <v>CAPRICORN 57MB175</v>
      </c>
      <c r="H259" t="s">
        <v>175</v>
      </c>
      <c r="I259" t="s">
        <v>26</v>
      </c>
      <c r="J259" t="s">
        <v>176</v>
      </c>
      <c r="K259" t="s">
        <v>176</v>
      </c>
      <c r="L259" t="s">
        <v>177</v>
      </c>
      <c r="M259" t="s">
        <v>35</v>
      </c>
      <c r="N259" t="str">
        <f t="shared" si="16"/>
        <v>1</v>
      </c>
      <c r="O259" t="s">
        <v>71</v>
      </c>
      <c r="P259" t="s">
        <v>178</v>
      </c>
      <c r="Q259" t="s">
        <v>179</v>
      </c>
      <c r="R259" t="s">
        <v>50</v>
      </c>
      <c r="S259" s="12">
        <v>45467.635416666664</v>
      </c>
      <c r="T259" s="12">
        <v>45467.736111111109</v>
      </c>
      <c r="U259" s="12">
        <v>45467.731249999997</v>
      </c>
      <c r="V259" t="s">
        <v>26</v>
      </c>
    </row>
    <row r="260" spans="1:22" x14ac:dyDescent="0.25">
      <c r="A260" t="s">
        <v>451</v>
      </c>
      <c r="B260" t="s">
        <v>1520</v>
      </c>
      <c r="C260" t="s">
        <v>1521</v>
      </c>
      <c r="D260" t="s">
        <v>451</v>
      </c>
      <c r="E260" t="s">
        <v>1520</v>
      </c>
      <c r="F260" t="s">
        <v>1521</v>
      </c>
      <c r="G260" s="14" t="str">
        <f t="shared" ref="G260:G323" si="17">D260&amp;E260</f>
        <v>ATI BHUM336NE</v>
      </c>
      <c r="H260" t="s">
        <v>187</v>
      </c>
      <c r="I260" t="s">
        <v>26</v>
      </c>
      <c r="J260" t="s">
        <v>452</v>
      </c>
      <c r="K260" t="s">
        <v>452</v>
      </c>
      <c r="L260" t="s">
        <v>188</v>
      </c>
      <c r="M260" t="s">
        <v>35</v>
      </c>
      <c r="N260" t="str">
        <f t="shared" si="16"/>
        <v>1</v>
      </c>
      <c r="O260" t="s">
        <v>155</v>
      </c>
      <c r="P260" t="s">
        <v>156</v>
      </c>
      <c r="Q260" t="s">
        <v>357</v>
      </c>
      <c r="R260" t="s">
        <v>32</v>
      </c>
      <c r="S260" s="12">
        <v>45467.614583333336</v>
      </c>
      <c r="T260" s="12">
        <v>45468.736111111109</v>
      </c>
      <c r="U260" s="12">
        <v>45468.59652777778</v>
      </c>
      <c r="V260" t="s">
        <v>26</v>
      </c>
    </row>
    <row r="261" spans="1:22" x14ac:dyDescent="0.25">
      <c r="A261" t="s">
        <v>802</v>
      </c>
      <c r="B261" t="s">
        <v>803</v>
      </c>
      <c r="C261" t="s">
        <v>803</v>
      </c>
      <c r="D261" t="s">
        <v>802</v>
      </c>
      <c r="E261" t="s">
        <v>803</v>
      </c>
      <c r="F261" t="s">
        <v>803</v>
      </c>
      <c r="G261" s="14" t="str">
        <f t="shared" si="17"/>
        <v>MSC MIRJAMFT419E</v>
      </c>
      <c r="H261" t="s">
        <v>77</v>
      </c>
      <c r="I261" t="s">
        <v>114</v>
      </c>
      <c r="J261" t="s">
        <v>203</v>
      </c>
      <c r="K261" t="s">
        <v>203</v>
      </c>
      <c r="L261" t="s">
        <v>78</v>
      </c>
      <c r="M261" t="s">
        <v>35</v>
      </c>
      <c r="N261" t="str">
        <f t="shared" si="16"/>
        <v>1</v>
      </c>
      <c r="O261" t="s">
        <v>79</v>
      </c>
      <c r="P261" t="s">
        <v>236</v>
      </c>
      <c r="Q261" t="s">
        <v>1756</v>
      </c>
      <c r="R261" t="s">
        <v>50</v>
      </c>
      <c r="S261" s="12">
        <v>45467.611111111109</v>
      </c>
      <c r="T261" s="12">
        <v>45469.642361111109</v>
      </c>
      <c r="U261" s="12">
        <v>45469.258333333331</v>
      </c>
      <c r="V261" t="s">
        <v>1757</v>
      </c>
    </row>
    <row r="262" spans="1:22" x14ac:dyDescent="0.25">
      <c r="A262" t="s">
        <v>1522</v>
      </c>
      <c r="B262" t="s">
        <v>1523</v>
      </c>
      <c r="C262" t="s">
        <v>1523</v>
      </c>
      <c r="D262" t="s">
        <v>1522</v>
      </c>
      <c r="E262" t="s">
        <v>1523</v>
      </c>
      <c r="F262" t="s">
        <v>1523</v>
      </c>
      <c r="G262" s="14" t="str">
        <f t="shared" si="17"/>
        <v>NAP 310BS004</v>
      </c>
      <c r="H262" t="s">
        <v>51</v>
      </c>
      <c r="I262" t="s">
        <v>26</v>
      </c>
      <c r="J262" t="s">
        <v>51</v>
      </c>
      <c r="K262" t="s">
        <v>91</v>
      </c>
      <c r="L262" t="s">
        <v>54</v>
      </c>
      <c r="M262" t="s">
        <v>35</v>
      </c>
      <c r="N262" t="str">
        <f t="shared" si="16"/>
        <v>1</v>
      </c>
      <c r="O262" t="s">
        <v>155</v>
      </c>
      <c r="P262" t="s">
        <v>189</v>
      </c>
      <c r="Q262" t="s">
        <v>1691</v>
      </c>
      <c r="R262" t="s">
        <v>50</v>
      </c>
      <c r="S262" s="12">
        <v>45467.482638888891</v>
      </c>
      <c r="T262" s="12">
        <v>45468.951388888891</v>
      </c>
      <c r="U262" s="12">
        <v>45467.95208333333</v>
      </c>
      <c r="V262" t="s">
        <v>26</v>
      </c>
    </row>
    <row r="263" spans="1:22" x14ac:dyDescent="0.25">
      <c r="A263" t="s">
        <v>1524</v>
      </c>
      <c r="B263" t="s">
        <v>508</v>
      </c>
      <c r="C263" t="s">
        <v>508</v>
      </c>
      <c r="D263" t="s">
        <v>1524</v>
      </c>
      <c r="E263" t="s">
        <v>508</v>
      </c>
      <c r="F263" t="s">
        <v>508</v>
      </c>
      <c r="G263" s="14" t="str">
        <f t="shared" si="17"/>
        <v>KOTA MACHAN423W</v>
      </c>
      <c r="H263" t="s">
        <v>68</v>
      </c>
      <c r="I263" t="s">
        <v>26</v>
      </c>
      <c r="J263" t="s">
        <v>75</v>
      </c>
      <c r="K263" t="s">
        <v>75</v>
      </c>
      <c r="L263" t="s">
        <v>68</v>
      </c>
      <c r="M263" t="s">
        <v>35</v>
      </c>
      <c r="N263" t="str">
        <f t="shared" si="16"/>
        <v>1</v>
      </c>
      <c r="O263" t="s">
        <v>47</v>
      </c>
      <c r="P263" t="s">
        <v>55</v>
      </c>
      <c r="Q263" t="s">
        <v>56</v>
      </c>
      <c r="R263" t="s">
        <v>50</v>
      </c>
      <c r="S263" s="12">
        <v>45467.444444444445</v>
      </c>
      <c r="T263" s="12">
        <v>45467.923611111109</v>
      </c>
      <c r="U263" s="12">
        <v>45467.78402777778</v>
      </c>
      <c r="V263" t="s">
        <v>26</v>
      </c>
    </row>
    <row r="264" spans="1:22" x14ac:dyDescent="0.25">
      <c r="A264" t="s">
        <v>1525</v>
      </c>
      <c r="B264" t="s">
        <v>1526</v>
      </c>
      <c r="C264" t="s">
        <v>1526</v>
      </c>
      <c r="D264" t="s">
        <v>1527</v>
      </c>
      <c r="E264" t="s">
        <v>1526</v>
      </c>
      <c r="F264" t="s">
        <v>1526</v>
      </c>
      <c r="G264" s="14" t="str">
        <f t="shared" si="17"/>
        <v>KOTA PAHLAWA0036E</v>
      </c>
      <c r="H264" t="s">
        <v>68</v>
      </c>
      <c r="I264" t="s">
        <v>26</v>
      </c>
      <c r="J264" t="s">
        <v>265</v>
      </c>
      <c r="K264" t="s">
        <v>1758</v>
      </c>
      <c r="L264" t="s">
        <v>68</v>
      </c>
      <c r="M264" t="s">
        <v>35</v>
      </c>
      <c r="N264" t="str">
        <f t="shared" si="16"/>
        <v>1</v>
      </c>
      <c r="O264" t="s">
        <v>47</v>
      </c>
      <c r="P264" t="s">
        <v>149</v>
      </c>
      <c r="Q264" t="s">
        <v>400</v>
      </c>
      <c r="R264" t="s">
        <v>32</v>
      </c>
      <c r="S264" s="12">
        <v>45467.434027777781</v>
      </c>
      <c r="T264" s="12">
        <v>45468.75</v>
      </c>
      <c r="U264" t="s">
        <v>26</v>
      </c>
      <c r="V264" t="s">
        <v>26</v>
      </c>
    </row>
    <row r="265" spans="1:22" x14ac:dyDescent="0.25">
      <c r="A265" t="s">
        <v>1525</v>
      </c>
      <c r="B265" t="s">
        <v>1526</v>
      </c>
      <c r="C265" t="s">
        <v>1526</v>
      </c>
      <c r="D265" t="s">
        <v>1527</v>
      </c>
      <c r="E265" t="s">
        <v>1526</v>
      </c>
      <c r="F265" t="s">
        <v>1526</v>
      </c>
      <c r="G265" s="14" t="str">
        <f t="shared" si="17"/>
        <v>KOTA PAHLAWA0036E</v>
      </c>
      <c r="H265" t="s">
        <v>68</v>
      </c>
      <c r="I265" t="s">
        <v>26</v>
      </c>
      <c r="J265" t="s">
        <v>265</v>
      </c>
      <c r="K265" t="s">
        <v>1758</v>
      </c>
      <c r="L265" t="s">
        <v>68</v>
      </c>
      <c r="M265" t="s">
        <v>35</v>
      </c>
      <c r="N265" t="str">
        <f>"2"</f>
        <v>2</v>
      </c>
      <c r="O265" t="s">
        <v>65</v>
      </c>
      <c r="P265" t="s">
        <v>87</v>
      </c>
      <c r="Q265" t="s">
        <v>275</v>
      </c>
      <c r="R265" t="s">
        <v>50</v>
      </c>
      <c r="S265" s="12">
        <v>45468.854166666664</v>
      </c>
      <c r="T265" s="12">
        <v>45469.427083333336</v>
      </c>
      <c r="U265" s="12">
        <v>45468.854166666664</v>
      </c>
      <c r="V265" t="s">
        <v>26</v>
      </c>
    </row>
    <row r="266" spans="1:22" x14ac:dyDescent="0.25">
      <c r="A266" t="s">
        <v>1528</v>
      </c>
      <c r="B266" t="s">
        <v>1529</v>
      </c>
      <c r="C266" t="s">
        <v>1529</v>
      </c>
      <c r="D266" t="s">
        <v>1528</v>
      </c>
      <c r="E266" t="s">
        <v>1529</v>
      </c>
      <c r="F266" t="s">
        <v>1529</v>
      </c>
      <c r="G266" s="14" t="str">
        <f t="shared" si="17"/>
        <v>MSC OLIAHW424R</v>
      </c>
      <c r="H266" t="s">
        <v>77</v>
      </c>
      <c r="I266" t="s">
        <v>26</v>
      </c>
      <c r="J266" t="s">
        <v>485</v>
      </c>
      <c r="K266" t="s">
        <v>485</v>
      </c>
      <c r="L266" t="s">
        <v>78</v>
      </c>
      <c r="M266" t="s">
        <v>35</v>
      </c>
      <c r="N266" t="str">
        <f t="shared" ref="N266:N275" si="18">"1"</f>
        <v>1</v>
      </c>
      <c r="O266" t="s">
        <v>79</v>
      </c>
      <c r="P266" t="s">
        <v>118</v>
      </c>
      <c r="Q266" t="s">
        <v>403</v>
      </c>
      <c r="R266" t="s">
        <v>50</v>
      </c>
      <c r="S266" s="12">
        <v>45467.423611111109</v>
      </c>
      <c r="T266" s="12">
        <v>45468.208333333336</v>
      </c>
      <c r="U266" s="12">
        <v>45467.991666666669</v>
      </c>
      <c r="V266" t="s">
        <v>26</v>
      </c>
    </row>
    <row r="267" spans="1:22" x14ac:dyDescent="0.25">
      <c r="A267" t="s">
        <v>581</v>
      </c>
      <c r="B267" t="s">
        <v>1530</v>
      </c>
      <c r="C267" t="s">
        <v>1530</v>
      </c>
      <c r="D267" t="s">
        <v>581</v>
      </c>
      <c r="E267" t="s">
        <v>1531</v>
      </c>
      <c r="F267" t="s">
        <v>1531</v>
      </c>
      <c r="G267" s="14" t="str">
        <f t="shared" si="17"/>
        <v>ANBIEN SKY13N1NC</v>
      </c>
      <c r="H267" t="s">
        <v>194</v>
      </c>
      <c r="I267" t="s">
        <v>26</v>
      </c>
      <c r="J267" t="s">
        <v>582</v>
      </c>
      <c r="K267" t="s">
        <v>582</v>
      </c>
      <c r="L267" t="s">
        <v>195</v>
      </c>
      <c r="M267" t="s">
        <v>35</v>
      </c>
      <c r="N267" t="str">
        <f t="shared" si="18"/>
        <v>1</v>
      </c>
      <c r="O267" t="s">
        <v>65</v>
      </c>
      <c r="P267" t="s">
        <v>256</v>
      </c>
      <c r="Q267" t="s">
        <v>257</v>
      </c>
      <c r="R267" t="s">
        <v>50</v>
      </c>
      <c r="S267" s="12">
        <v>45467.399305555555</v>
      </c>
      <c r="T267" s="12">
        <v>45468.663194444445</v>
      </c>
      <c r="U267" s="12">
        <v>45468.400694444441</v>
      </c>
      <c r="V267" t="s">
        <v>26</v>
      </c>
    </row>
    <row r="268" spans="1:22" x14ac:dyDescent="0.25">
      <c r="A268" t="s">
        <v>525</v>
      </c>
      <c r="B268" t="s">
        <v>1532</v>
      </c>
      <c r="C268" t="s">
        <v>1532</v>
      </c>
      <c r="D268" t="s">
        <v>525</v>
      </c>
      <c r="E268" t="s">
        <v>1532</v>
      </c>
      <c r="F268" t="s">
        <v>1532</v>
      </c>
      <c r="G268" s="14" t="str">
        <f t="shared" si="17"/>
        <v>MSC SUJINHE425A</v>
      </c>
      <c r="H268" t="s">
        <v>77</v>
      </c>
      <c r="I268" t="s">
        <v>26</v>
      </c>
      <c r="J268" t="s">
        <v>526</v>
      </c>
      <c r="K268" t="s">
        <v>526</v>
      </c>
      <c r="L268" t="s">
        <v>78</v>
      </c>
      <c r="M268" t="s">
        <v>35</v>
      </c>
      <c r="N268" t="str">
        <f t="shared" si="18"/>
        <v>1</v>
      </c>
      <c r="O268" t="s">
        <v>79</v>
      </c>
      <c r="P268" t="s">
        <v>125</v>
      </c>
      <c r="Q268" t="s">
        <v>126</v>
      </c>
      <c r="R268" t="s">
        <v>50</v>
      </c>
      <c r="S268" s="12">
        <v>45467.395833333336</v>
      </c>
      <c r="T268" s="12">
        <v>45468.229166666664</v>
      </c>
      <c r="U268" s="12">
        <v>45467.999305555553</v>
      </c>
      <c r="V268" t="s">
        <v>26</v>
      </c>
    </row>
    <row r="269" spans="1:22" x14ac:dyDescent="0.25">
      <c r="A269" t="s">
        <v>540</v>
      </c>
      <c r="B269" t="s">
        <v>1533</v>
      </c>
      <c r="C269" t="s">
        <v>1533</v>
      </c>
      <c r="D269" t="s">
        <v>541</v>
      </c>
      <c r="E269" t="s">
        <v>1533</v>
      </c>
      <c r="F269" t="s">
        <v>1533</v>
      </c>
      <c r="G269" s="14" t="str">
        <f t="shared" si="17"/>
        <v>BINA M 80361 SN</v>
      </c>
      <c r="H269" t="s">
        <v>184</v>
      </c>
      <c r="I269" t="s">
        <v>26</v>
      </c>
      <c r="J269" t="s">
        <v>542</v>
      </c>
      <c r="K269" t="s">
        <v>543</v>
      </c>
      <c r="L269" t="s">
        <v>185</v>
      </c>
      <c r="M269" t="s">
        <v>35</v>
      </c>
      <c r="N269" t="str">
        <f t="shared" si="18"/>
        <v>1</v>
      </c>
      <c r="O269" t="s">
        <v>47</v>
      </c>
      <c r="P269" t="s">
        <v>92</v>
      </c>
      <c r="Q269" t="s">
        <v>186</v>
      </c>
      <c r="R269" t="s">
        <v>32</v>
      </c>
      <c r="S269" s="12">
        <v>45467.378472222219</v>
      </c>
      <c r="T269" s="12">
        <v>45468.100694444445</v>
      </c>
      <c r="U269" s="12">
        <v>45467.664583333331</v>
      </c>
      <c r="V269" t="s">
        <v>26</v>
      </c>
    </row>
    <row r="270" spans="1:22" x14ac:dyDescent="0.25">
      <c r="A270" t="s">
        <v>135</v>
      </c>
      <c r="B270" t="s">
        <v>1534</v>
      </c>
      <c r="C270" t="s">
        <v>1534</v>
      </c>
      <c r="D270" t="s">
        <v>136</v>
      </c>
      <c r="E270" t="s">
        <v>1534</v>
      </c>
      <c r="F270" t="s">
        <v>1534</v>
      </c>
      <c r="G270" s="14" t="str">
        <f t="shared" si="17"/>
        <v>BSW 583593N</v>
      </c>
      <c r="H270" t="s">
        <v>137</v>
      </c>
      <c r="I270" t="s">
        <v>26</v>
      </c>
      <c r="J270" t="s">
        <v>138</v>
      </c>
      <c r="K270" t="s">
        <v>139</v>
      </c>
      <c r="L270" t="s">
        <v>140</v>
      </c>
      <c r="M270" t="s">
        <v>35</v>
      </c>
      <c r="N270" t="str">
        <f t="shared" si="18"/>
        <v>1</v>
      </c>
      <c r="O270" t="s">
        <v>71</v>
      </c>
      <c r="P270" t="s">
        <v>72</v>
      </c>
      <c r="Q270" t="s">
        <v>45</v>
      </c>
      <c r="R270" t="s">
        <v>50</v>
      </c>
      <c r="S270" s="12">
        <v>45467.347222222219</v>
      </c>
      <c r="T270" s="12">
        <v>45467.53125</v>
      </c>
      <c r="U270" s="12">
        <v>45467.529166666667</v>
      </c>
      <c r="V270" t="s">
        <v>26</v>
      </c>
    </row>
    <row r="271" spans="1:22" x14ac:dyDescent="0.25">
      <c r="A271" t="s">
        <v>1535</v>
      </c>
      <c r="B271" t="s">
        <v>562</v>
      </c>
      <c r="C271" t="s">
        <v>562</v>
      </c>
      <c r="D271" t="s">
        <v>827</v>
      </c>
      <c r="E271" t="s">
        <v>562</v>
      </c>
      <c r="F271" t="s">
        <v>562</v>
      </c>
      <c r="G271" s="14" t="str">
        <f t="shared" si="17"/>
        <v>COS AMERICA087E</v>
      </c>
      <c r="H271" t="s">
        <v>63</v>
      </c>
      <c r="I271" t="s">
        <v>26</v>
      </c>
      <c r="J271" t="s">
        <v>1759</v>
      </c>
      <c r="K271" t="s">
        <v>1760</v>
      </c>
      <c r="L271" t="s">
        <v>64</v>
      </c>
      <c r="M271" t="s">
        <v>35</v>
      </c>
      <c r="N271" t="str">
        <f t="shared" si="18"/>
        <v>1</v>
      </c>
      <c r="O271" t="s">
        <v>65</v>
      </c>
      <c r="P271" t="s">
        <v>181</v>
      </c>
      <c r="Q271" t="s">
        <v>368</v>
      </c>
      <c r="R271" t="s">
        <v>32</v>
      </c>
      <c r="S271" s="12">
        <v>45467.34375</v>
      </c>
      <c r="T271" s="12">
        <v>45468.357638888891</v>
      </c>
      <c r="U271" s="12">
        <v>45468.111111111109</v>
      </c>
      <c r="V271" t="s">
        <v>26</v>
      </c>
    </row>
    <row r="272" spans="1:22" x14ac:dyDescent="0.25">
      <c r="A272" t="s">
        <v>1536</v>
      </c>
      <c r="B272" t="s">
        <v>1537</v>
      </c>
      <c r="C272" t="s">
        <v>1538</v>
      </c>
      <c r="D272" t="s">
        <v>1539</v>
      </c>
      <c r="E272" t="s">
        <v>1537</v>
      </c>
      <c r="F272" t="s">
        <v>1538</v>
      </c>
      <c r="G272" s="14" t="str">
        <f t="shared" si="17"/>
        <v>SAN FRAN BR072E</v>
      </c>
      <c r="H272" t="s">
        <v>101</v>
      </c>
      <c r="I272" t="s">
        <v>26</v>
      </c>
      <c r="J272" t="s">
        <v>1761</v>
      </c>
      <c r="K272" t="s">
        <v>1762</v>
      </c>
      <c r="L272" t="s">
        <v>101</v>
      </c>
      <c r="M272" t="s">
        <v>35</v>
      </c>
      <c r="N272" t="str">
        <f t="shared" si="18"/>
        <v>1</v>
      </c>
      <c r="O272" t="s">
        <v>104</v>
      </c>
      <c r="P272" t="s">
        <v>105</v>
      </c>
      <c r="Q272" t="s">
        <v>106</v>
      </c>
      <c r="R272" t="s">
        <v>32</v>
      </c>
      <c r="S272" s="12">
        <v>45467.326388888891</v>
      </c>
      <c r="T272" s="12">
        <v>45469.395833333336</v>
      </c>
      <c r="U272" s="12">
        <v>45469.275694444441</v>
      </c>
      <c r="V272" t="s">
        <v>26</v>
      </c>
    </row>
    <row r="273" spans="1:22" x14ac:dyDescent="0.25">
      <c r="A273" t="s">
        <v>1490</v>
      </c>
      <c r="B273" t="s">
        <v>1540</v>
      </c>
      <c r="C273" t="s">
        <v>1540</v>
      </c>
      <c r="D273" t="s">
        <v>1492</v>
      </c>
      <c r="E273" t="s">
        <v>1540</v>
      </c>
      <c r="F273" t="s">
        <v>1540</v>
      </c>
      <c r="G273" s="14" t="str">
        <f t="shared" si="17"/>
        <v>BINA M 82127 SN</v>
      </c>
      <c r="H273" t="s">
        <v>184</v>
      </c>
      <c r="I273" t="s">
        <v>26</v>
      </c>
      <c r="J273" t="s">
        <v>1763</v>
      </c>
      <c r="K273" t="s">
        <v>1764</v>
      </c>
      <c r="L273" t="s">
        <v>185</v>
      </c>
      <c r="M273" t="s">
        <v>35</v>
      </c>
      <c r="N273" t="str">
        <f t="shared" si="18"/>
        <v>1</v>
      </c>
      <c r="O273" t="s">
        <v>47</v>
      </c>
      <c r="P273" t="s">
        <v>97</v>
      </c>
      <c r="Q273" t="s">
        <v>98</v>
      </c>
      <c r="R273" t="s">
        <v>50</v>
      </c>
      <c r="S273" s="12">
        <v>45467.322916666664</v>
      </c>
      <c r="T273" s="12">
        <v>45467.5625</v>
      </c>
      <c r="U273" s="12">
        <v>45467.551388888889</v>
      </c>
      <c r="V273" t="s">
        <v>26</v>
      </c>
    </row>
    <row r="274" spans="1:22" x14ac:dyDescent="0.25">
      <c r="A274" t="s">
        <v>1541</v>
      </c>
      <c r="B274" t="s">
        <v>409</v>
      </c>
      <c r="C274" t="s">
        <v>409</v>
      </c>
      <c r="D274" t="s">
        <v>1542</v>
      </c>
      <c r="E274" t="s">
        <v>409</v>
      </c>
      <c r="F274" t="s">
        <v>409</v>
      </c>
      <c r="G274" s="14" t="str">
        <f t="shared" si="17"/>
        <v>MTT BINTANGO001E</v>
      </c>
      <c r="H274" t="s">
        <v>153</v>
      </c>
      <c r="I274" t="s">
        <v>26</v>
      </c>
      <c r="J274" t="s">
        <v>268</v>
      </c>
      <c r="K274" t="s">
        <v>268</v>
      </c>
      <c r="L274" t="s">
        <v>154</v>
      </c>
      <c r="M274" t="s">
        <v>35</v>
      </c>
      <c r="N274" t="str">
        <f t="shared" si="18"/>
        <v>1</v>
      </c>
      <c r="O274" t="s">
        <v>47</v>
      </c>
      <c r="P274" t="s">
        <v>48</v>
      </c>
      <c r="Q274" t="s">
        <v>319</v>
      </c>
      <c r="R274" t="s">
        <v>50</v>
      </c>
      <c r="S274" s="12">
        <v>45467.270833333336</v>
      </c>
      <c r="T274" s="12">
        <v>45467.715277777781</v>
      </c>
      <c r="U274" s="12">
        <v>45467.686111111114</v>
      </c>
      <c r="V274" t="s">
        <v>26</v>
      </c>
    </row>
    <row r="275" spans="1:22" x14ac:dyDescent="0.25">
      <c r="A275" t="s">
        <v>800</v>
      </c>
      <c r="B275" t="s">
        <v>801</v>
      </c>
      <c r="C275" t="s">
        <v>801</v>
      </c>
      <c r="D275" t="s">
        <v>800</v>
      </c>
      <c r="E275" t="s">
        <v>801</v>
      </c>
      <c r="F275" t="s">
        <v>801</v>
      </c>
      <c r="G275" s="14" t="str">
        <f t="shared" si="17"/>
        <v>EVER SIGMA127W</v>
      </c>
      <c r="H275" t="s">
        <v>129</v>
      </c>
      <c r="I275" t="s">
        <v>26</v>
      </c>
      <c r="J275" t="s">
        <v>523</v>
      </c>
      <c r="K275" t="s">
        <v>524</v>
      </c>
      <c r="L275" t="s">
        <v>132</v>
      </c>
      <c r="M275" t="s">
        <v>35</v>
      </c>
      <c r="N275" t="str">
        <f t="shared" si="18"/>
        <v>1</v>
      </c>
      <c r="O275" t="s">
        <v>47</v>
      </c>
      <c r="P275" t="s">
        <v>109</v>
      </c>
      <c r="Q275" t="s">
        <v>238</v>
      </c>
      <c r="R275" t="s">
        <v>50</v>
      </c>
      <c r="S275" s="12">
        <v>45467.239583333336</v>
      </c>
      <c r="T275" s="12">
        <v>45467.815972222219</v>
      </c>
      <c r="U275" t="s">
        <v>26</v>
      </c>
      <c r="V275" t="s">
        <v>26</v>
      </c>
    </row>
    <row r="276" spans="1:22" x14ac:dyDescent="0.25">
      <c r="A276" t="s">
        <v>800</v>
      </c>
      <c r="B276" t="s">
        <v>801</v>
      </c>
      <c r="C276" t="s">
        <v>801</v>
      </c>
      <c r="D276" t="s">
        <v>800</v>
      </c>
      <c r="E276" t="s">
        <v>801</v>
      </c>
      <c r="F276" t="s">
        <v>801</v>
      </c>
      <c r="G276" s="14" t="str">
        <f t="shared" si="17"/>
        <v>EVER SIGMA127W</v>
      </c>
      <c r="H276" t="s">
        <v>129</v>
      </c>
      <c r="I276" t="s">
        <v>26</v>
      </c>
      <c r="J276" t="s">
        <v>523</v>
      </c>
      <c r="K276" t="s">
        <v>524</v>
      </c>
      <c r="L276" t="s">
        <v>132</v>
      </c>
      <c r="M276" t="s">
        <v>35</v>
      </c>
      <c r="N276" t="str">
        <f>"2"</f>
        <v>2</v>
      </c>
      <c r="O276" t="s">
        <v>29</v>
      </c>
      <c r="P276" t="s">
        <v>133</v>
      </c>
      <c r="Q276" t="s">
        <v>134</v>
      </c>
      <c r="R276" t="s">
        <v>32</v>
      </c>
      <c r="S276" s="12">
        <v>45467.958333333336</v>
      </c>
      <c r="T276" s="12">
        <v>45468.479166666664</v>
      </c>
      <c r="U276" s="12">
        <v>45468.15</v>
      </c>
      <c r="V276" t="s">
        <v>26</v>
      </c>
    </row>
    <row r="277" spans="1:22" x14ac:dyDescent="0.25">
      <c r="A277" t="s">
        <v>1543</v>
      </c>
      <c r="B277" t="s">
        <v>1544</v>
      </c>
      <c r="C277" t="s">
        <v>1186</v>
      </c>
      <c r="D277" t="s">
        <v>1543</v>
      </c>
      <c r="E277" t="s">
        <v>1544</v>
      </c>
      <c r="F277" t="s">
        <v>1186</v>
      </c>
      <c r="G277" s="14" t="str">
        <f t="shared" si="17"/>
        <v>AS SUSANNA008S</v>
      </c>
      <c r="H277" t="s">
        <v>101</v>
      </c>
      <c r="I277" t="s">
        <v>26</v>
      </c>
      <c r="J277" t="s">
        <v>1765</v>
      </c>
      <c r="K277" t="s">
        <v>1766</v>
      </c>
      <c r="L277" t="s">
        <v>101</v>
      </c>
      <c r="M277" t="s">
        <v>35</v>
      </c>
      <c r="N277" t="str">
        <f t="shared" ref="N277:N306" si="19">"1"</f>
        <v>1</v>
      </c>
      <c r="O277" t="s">
        <v>104</v>
      </c>
      <c r="P277" t="s">
        <v>209</v>
      </c>
      <c r="Q277" t="s">
        <v>1767</v>
      </c>
      <c r="R277" t="s">
        <v>32</v>
      </c>
      <c r="S277" s="12">
        <v>45467.236111111109</v>
      </c>
      <c r="T277" s="12">
        <v>45468.8125</v>
      </c>
      <c r="U277" s="12">
        <v>45468.543749999997</v>
      </c>
      <c r="V277" t="s">
        <v>26</v>
      </c>
    </row>
    <row r="278" spans="1:22" x14ac:dyDescent="0.25">
      <c r="A278" t="s">
        <v>1545</v>
      </c>
      <c r="B278" t="s">
        <v>1546</v>
      </c>
      <c r="C278" t="s">
        <v>1546</v>
      </c>
      <c r="D278" t="s">
        <v>1545</v>
      </c>
      <c r="E278" t="s">
        <v>1547</v>
      </c>
      <c r="F278" t="s">
        <v>1547</v>
      </c>
      <c r="G278" s="14" t="str">
        <f t="shared" si="17"/>
        <v>EVER ARM9-009W</v>
      </c>
      <c r="H278" t="s">
        <v>517</v>
      </c>
      <c r="I278" t="s">
        <v>130</v>
      </c>
      <c r="J278" t="s">
        <v>1768</v>
      </c>
      <c r="K278" t="s">
        <v>1768</v>
      </c>
      <c r="L278" t="s">
        <v>132</v>
      </c>
      <c r="M278" t="s">
        <v>35</v>
      </c>
      <c r="N278" t="str">
        <f t="shared" si="19"/>
        <v>1</v>
      </c>
      <c r="O278" t="s">
        <v>65</v>
      </c>
      <c r="P278" t="s">
        <v>193</v>
      </c>
      <c r="Q278" t="s">
        <v>186</v>
      </c>
      <c r="R278" t="s">
        <v>50</v>
      </c>
      <c r="S278" s="12">
        <v>45467.222222222219</v>
      </c>
      <c r="T278" s="12">
        <v>45468.25</v>
      </c>
      <c r="U278" s="12">
        <v>45468.069444444445</v>
      </c>
      <c r="V278" t="s">
        <v>26</v>
      </c>
    </row>
    <row r="279" spans="1:22" x14ac:dyDescent="0.25">
      <c r="A279" t="s">
        <v>1548</v>
      </c>
      <c r="B279" t="s">
        <v>1549</v>
      </c>
      <c r="C279" t="s">
        <v>1550</v>
      </c>
      <c r="D279" t="s">
        <v>1548</v>
      </c>
      <c r="E279" t="s">
        <v>1549</v>
      </c>
      <c r="F279" t="s">
        <v>1550</v>
      </c>
      <c r="G279" s="14" t="str">
        <f t="shared" si="17"/>
        <v>BANGKOK179S</v>
      </c>
      <c r="H279" t="s">
        <v>33</v>
      </c>
      <c r="I279" t="s">
        <v>26</v>
      </c>
      <c r="J279" t="s">
        <v>1769</v>
      </c>
      <c r="K279" t="s">
        <v>1769</v>
      </c>
      <c r="L279" t="s">
        <v>33</v>
      </c>
      <c r="M279" t="s">
        <v>35</v>
      </c>
      <c r="N279" t="str">
        <f t="shared" si="19"/>
        <v>1</v>
      </c>
      <c r="O279" t="s">
        <v>155</v>
      </c>
      <c r="P279" t="s">
        <v>189</v>
      </c>
      <c r="Q279" t="s">
        <v>157</v>
      </c>
      <c r="R279" t="s">
        <v>50</v>
      </c>
      <c r="S279" s="12">
        <v>45467.211805555555</v>
      </c>
      <c r="T279" s="12">
        <v>45468.666666666664</v>
      </c>
      <c r="U279" s="12">
        <v>45468.282638888886</v>
      </c>
      <c r="V279" t="s">
        <v>26</v>
      </c>
    </row>
    <row r="280" spans="1:22" x14ac:dyDescent="0.25">
      <c r="A280" t="s">
        <v>1551</v>
      </c>
      <c r="B280" t="s">
        <v>799</v>
      </c>
      <c r="C280" t="s">
        <v>799</v>
      </c>
      <c r="D280" t="s">
        <v>798</v>
      </c>
      <c r="E280" t="s">
        <v>799</v>
      </c>
      <c r="F280" t="s">
        <v>799</v>
      </c>
      <c r="G280" s="14" t="str">
        <f t="shared" si="17"/>
        <v>NORTHERN PRA31W</v>
      </c>
      <c r="H280" t="s">
        <v>388</v>
      </c>
      <c r="I280" t="s">
        <v>26</v>
      </c>
      <c r="J280" t="s">
        <v>445</v>
      </c>
      <c r="K280" t="s">
        <v>445</v>
      </c>
      <c r="L280" t="s">
        <v>388</v>
      </c>
      <c r="M280" t="s">
        <v>35</v>
      </c>
      <c r="N280" t="str">
        <f t="shared" si="19"/>
        <v>1</v>
      </c>
      <c r="O280" t="s">
        <v>65</v>
      </c>
      <c r="P280" t="s">
        <v>212</v>
      </c>
      <c r="Q280" t="s">
        <v>213</v>
      </c>
      <c r="R280" t="s">
        <v>32</v>
      </c>
      <c r="S280" s="12">
        <v>45467.163194444445</v>
      </c>
      <c r="T280" s="12">
        <v>45468.194444444445</v>
      </c>
      <c r="U280" s="12">
        <v>45468.029166666667</v>
      </c>
      <c r="V280" t="s">
        <v>26</v>
      </c>
    </row>
    <row r="281" spans="1:22" x14ac:dyDescent="0.25">
      <c r="A281" t="s">
        <v>1552</v>
      </c>
      <c r="B281" t="s">
        <v>312</v>
      </c>
      <c r="C281" t="s">
        <v>312</v>
      </c>
      <c r="D281" t="s">
        <v>833</v>
      </c>
      <c r="E281" t="s">
        <v>312</v>
      </c>
      <c r="F281" t="s">
        <v>312</v>
      </c>
      <c r="G281" s="14" t="str">
        <f t="shared" si="17"/>
        <v>MS PORT KLAN424N</v>
      </c>
      <c r="H281" t="s">
        <v>113</v>
      </c>
      <c r="I281" t="s">
        <v>26</v>
      </c>
      <c r="J281" t="s">
        <v>1770</v>
      </c>
      <c r="K281" t="s">
        <v>1770</v>
      </c>
      <c r="L281" t="s">
        <v>116</v>
      </c>
      <c r="M281" t="s">
        <v>35</v>
      </c>
      <c r="N281" t="str">
        <f t="shared" si="19"/>
        <v>1</v>
      </c>
      <c r="O281" t="s">
        <v>36</v>
      </c>
      <c r="P281" t="s">
        <v>37</v>
      </c>
      <c r="Q281" t="s">
        <v>166</v>
      </c>
      <c r="R281" t="s">
        <v>32</v>
      </c>
      <c r="S281" s="12">
        <v>45467.159722222219</v>
      </c>
      <c r="T281" s="12">
        <v>45467.975694444445</v>
      </c>
      <c r="U281" s="12">
        <v>45467.70208333333</v>
      </c>
      <c r="V281" t="s">
        <v>26</v>
      </c>
    </row>
    <row r="282" spans="1:22" x14ac:dyDescent="0.25">
      <c r="A282" t="s">
        <v>1553</v>
      </c>
      <c r="B282" t="s">
        <v>1554</v>
      </c>
      <c r="C282" t="s">
        <v>1555</v>
      </c>
      <c r="D282" t="s">
        <v>1556</v>
      </c>
      <c r="E282" t="s">
        <v>1554</v>
      </c>
      <c r="F282" t="s">
        <v>1555</v>
      </c>
      <c r="G282" s="14" t="str">
        <f t="shared" si="17"/>
        <v>ISEACOWISDOM121S</v>
      </c>
      <c r="H282" t="s">
        <v>63</v>
      </c>
      <c r="I282" t="s">
        <v>26</v>
      </c>
      <c r="J282" t="s">
        <v>496</v>
      </c>
      <c r="K282" t="s">
        <v>497</v>
      </c>
      <c r="L282" t="s">
        <v>64</v>
      </c>
      <c r="M282" t="s">
        <v>35</v>
      </c>
      <c r="N282" t="str">
        <f t="shared" si="19"/>
        <v>1</v>
      </c>
      <c r="O282" t="s">
        <v>65</v>
      </c>
      <c r="P282" t="s">
        <v>122</v>
      </c>
      <c r="Q282" t="s">
        <v>123</v>
      </c>
      <c r="R282" t="s">
        <v>32</v>
      </c>
      <c r="S282" s="12">
        <v>45467.097222222219</v>
      </c>
      <c r="T282" s="12">
        <v>45468.013888888891</v>
      </c>
      <c r="U282" s="12">
        <v>45467.75</v>
      </c>
      <c r="V282" t="s">
        <v>26</v>
      </c>
    </row>
    <row r="283" spans="1:22" x14ac:dyDescent="0.25">
      <c r="A283" t="s">
        <v>1557</v>
      </c>
      <c r="B283" t="s">
        <v>1558</v>
      </c>
      <c r="C283" t="s">
        <v>1558</v>
      </c>
      <c r="D283" t="s">
        <v>1559</v>
      </c>
      <c r="E283" t="s">
        <v>1558</v>
      </c>
      <c r="F283" t="s">
        <v>1558</v>
      </c>
      <c r="G283" s="14" t="str">
        <f t="shared" si="17"/>
        <v>MSC SANTA MAFC425A</v>
      </c>
      <c r="H283" t="s">
        <v>77</v>
      </c>
      <c r="I283" t="s">
        <v>26</v>
      </c>
      <c r="J283" t="s">
        <v>1771</v>
      </c>
      <c r="K283" t="s">
        <v>1771</v>
      </c>
      <c r="L283" t="s">
        <v>78</v>
      </c>
      <c r="M283" t="s">
        <v>35</v>
      </c>
      <c r="N283" t="str">
        <f t="shared" si="19"/>
        <v>1</v>
      </c>
      <c r="O283" t="s">
        <v>79</v>
      </c>
      <c r="P283" t="s">
        <v>204</v>
      </c>
      <c r="Q283" t="s">
        <v>1772</v>
      </c>
      <c r="R283" t="s">
        <v>50</v>
      </c>
      <c r="S283" s="12">
        <v>45467.097222222219</v>
      </c>
      <c r="T283" s="12">
        <v>45468.743055555555</v>
      </c>
      <c r="U283" s="12">
        <v>45468.615277777775</v>
      </c>
      <c r="V283" t="s">
        <v>26</v>
      </c>
    </row>
    <row r="284" spans="1:22" x14ac:dyDescent="0.25">
      <c r="A284" t="s">
        <v>1560</v>
      </c>
      <c r="B284" t="s">
        <v>1561</v>
      </c>
      <c r="C284" t="s">
        <v>1561</v>
      </c>
      <c r="D284" t="s">
        <v>1562</v>
      </c>
      <c r="E284" t="s">
        <v>1561</v>
      </c>
      <c r="F284" t="s">
        <v>1561</v>
      </c>
      <c r="G284" s="14" t="str">
        <f t="shared" si="17"/>
        <v>GREENWAVE001N</v>
      </c>
      <c r="H284" t="s">
        <v>25</v>
      </c>
      <c r="I284" t="s">
        <v>26</v>
      </c>
      <c r="J284" t="s">
        <v>389</v>
      </c>
      <c r="K284" t="s">
        <v>389</v>
      </c>
      <c r="L284" t="s">
        <v>25</v>
      </c>
      <c r="M284" t="s">
        <v>35</v>
      </c>
      <c r="N284" t="str">
        <f t="shared" si="19"/>
        <v>1</v>
      </c>
      <c r="O284" t="s">
        <v>36</v>
      </c>
      <c r="P284" t="s">
        <v>226</v>
      </c>
      <c r="Q284" t="s">
        <v>342</v>
      </c>
      <c r="R284" t="s">
        <v>32</v>
      </c>
      <c r="S284" s="12">
        <v>45467.052083333336</v>
      </c>
      <c r="T284" s="12">
        <v>45468.027777777781</v>
      </c>
      <c r="U284" s="12">
        <v>45467.720138888886</v>
      </c>
      <c r="V284" t="s">
        <v>26</v>
      </c>
    </row>
    <row r="285" spans="1:22" x14ac:dyDescent="0.25">
      <c r="A285" t="s">
        <v>174</v>
      </c>
      <c r="B285" t="s">
        <v>1563</v>
      </c>
      <c r="C285" t="s">
        <v>1564</v>
      </c>
      <c r="D285" t="s">
        <v>174</v>
      </c>
      <c r="E285" t="s">
        <v>1563</v>
      </c>
      <c r="F285" t="s">
        <v>1564</v>
      </c>
      <c r="G285" s="14" t="str">
        <f t="shared" si="17"/>
        <v>CAPRICORN 59RB825</v>
      </c>
      <c r="H285" t="s">
        <v>175</v>
      </c>
      <c r="I285" t="s">
        <v>26</v>
      </c>
      <c r="J285" t="s">
        <v>176</v>
      </c>
      <c r="K285" t="s">
        <v>176</v>
      </c>
      <c r="L285" t="s">
        <v>177</v>
      </c>
      <c r="M285" t="s">
        <v>35</v>
      </c>
      <c r="N285" t="str">
        <f t="shared" si="19"/>
        <v>1</v>
      </c>
      <c r="O285" t="s">
        <v>71</v>
      </c>
      <c r="P285" t="s">
        <v>178</v>
      </c>
      <c r="Q285" t="s">
        <v>179</v>
      </c>
      <c r="R285" t="s">
        <v>50</v>
      </c>
      <c r="S285" s="12">
        <v>45467.020833333336</v>
      </c>
      <c r="T285" s="12">
        <v>45467.225694444445</v>
      </c>
      <c r="U285" s="12">
        <v>45467.180555555555</v>
      </c>
      <c r="V285" t="s">
        <v>26</v>
      </c>
    </row>
    <row r="286" spans="1:22" x14ac:dyDescent="0.25">
      <c r="A286" t="s">
        <v>343</v>
      </c>
      <c r="B286" t="s">
        <v>1565</v>
      </c>
      <c r="C286" t="s">
        <v>1566</v>
      </c>
      <c r="D286" t="s">
        <v>344</v>
      </c>
      <c r="E286" t="s">
        <v>1565</v>
      </c>
      <c r="F286" t="s">
        <v>1566</v>
      </c>
      <c r="G286" s="14" t="str">
        <f t="shared" si="17"/>
        <v>N2501393BSN</v>
      </c>
      <c r="H286" t="s">
        <v>184</v>
      </c>
      <c r="I286" t="s">
        <v>26</v>
      </c>
      <c r="J286" t="s">
        <v>345</v>
      </c>
      <c r="K286" t="s">
        <v>346</v>
      </c>
      <c r="L286" t="s">
        <v>185</v>
      </c>
      <c r="M286" t="s">
        <v>35</v>
      </c>
      <c r="N286" t="str">
        <f t="shared" si="19"/>
        <v>1</v>
      </c>
      <c r="O286" t="s">
        <v>47</v>
      </c>
      <c r="P286" t="s">
        <v>97</v>
      </c>
      <c r="Q286" t="s">
        <v>98</v>
      </c>
      <c r="R286" t="s">
        <v>32</v>
      </c>
      <c r="S286" s="12">
        <v>45466.961805555555</v>
      </c>
      <c r="T286" s="12">
        <v>45467.027777777781</v>
      </c>
      <c r="U286" s="12">
        <v>45466.972916666666</v>
      </c>
      <c r="V286" t="s">
        <v>26</v>
      </c>
    </row>
    <row r="287" spans="1:22" x14ac:dyDescent="0.25">
      <c r="A287" t="s">
        <v>758</v>
      </c>
      <c r="B287" t="s">
        <v>759</v>
      </c>
      <c r="C287" t="s">
        <v>759</v>
      </c>
      <c r="D287" t="s">
        <v>758</v>
      </c>
      <c r="E287" t="s">
        <v>759</v>
      </c>
      <c r="F287" t="s">
        <v>759</v>
      </c>
      <c r="G287" s="14" t="str">
        <f t="shared" si="17"/>
        <v>WAN HAI 509N139</v>
      </c>
      <c r="H287" t="s">
        <v>89</v>
      </c>
      <c r="I287" t="s">
        <v>26</v>
      </c>
      <c r="J287" t="s">
        <v>1773</v>
      </c>
      <c r="K287" t="s">
        <v>1773</v>
      </c>
      <c r="L287" t="s">
        <v>89</v>
      </c>
      <c r="M287" t="s">
        <v>35</v>
      </c>
      <c r="N287" t="str">
        <f t="shared" si="19"/>
        <v>1</v>
      </c>
      <c r="O287" t="s">
        <v>65</v>
      </c>
      <c r="P287" t="s">
        <v>218</v>
      </c>
      <c r="Q287" t="s">
        <v>49</v>
      </c>
      <c r="R287" t="s">
        <v>32</v>
      </c>
      <c r="S287" s="12">
        <v>45466.944444444445</v>
      </c>
      <c r="T287" s="12">
        <v>45468.069444444445</v>
      </c>
      <c r="U287" s="12">
        <v>45467.895833333336</v>
      </c>
      <c r="V287" t="s">
        <v>26</v>
      </c>
    </row>
    <row r="288" spans="1:22" x14ac:dyDescent="0.25">
      <c r="A288" t="s">
        <v>1567</v>
      </c>
      <c r="B288" t="s">
        <v>1568</v>
      </c>
      <c r="C288" t="s">
        <v>1568</v>
      </c>
      <c r="D288" t="s">
        <v>1567</v>
      </c>
      <c r="E288" t="s">
        <v>1569</v>
      </c>
      <c r="F288" t="s">
        <v>1569</v>
      </c>
      <c r="G288" s="14" t="str">
        <f t="shared" si="17"/>
        <v>EVER BEAMY6-059N</v>
      </c>
      <c r="H288" t="s">
        <v>517</v>
      </c>
      <c r="I288" t="s">
        <v>26</v>
      </c>
      <c r="J288" t="s">
        <v>564</v>
      </c>
      <c r="K288" t="s">
        <v>564</v>
      </c>
      <c r="L288" t="s">
        <v>132</v>
      </c>
      <c r="M288" t="s">
        <v>35</v>
      </c>
      <c r="N288" t="str">
        <f t="shared" si="19"/>
        <v>1</v>
      </c>
      <c r="O288" t="s">
        <v>65</v>
      </c>
      <c r="P288" t="s">
        <v>147</v>
      </c>
      <c r="Q288" t="s">
        <v>400</v>
      </c>
      <c r="R288" t="s">
        <v>50</v>
      </c>
      <c r="S288" s="12">
        <v>45466.930555555555</v>
      </c>
      <c r="T288" s="12">
        <v>45467.40625</v>
      </c>
      <c r="U288" s="12">
        <v>45467.292361111111</v>
      </c>
      <c r="V288" t="s">
        <v>26</v>
      </c>
    </row>
    <row r="289" spans="1:22" x14ac:dyDescent="0.25">
      <c r="A289" t="s">
        <v>1570</v>
      </c>
      <c r="B289" t="s">
        <v>1571</v>
      </c>
      <c r="C289" t="s">
        <v>1571</v>
      </c>
      <c r="D289" t="s">
        <v>1572</v>
      </c>
      <c r="E289" t="s">
        <v>1571</v>
      </c>
      <c r="F289" t="s">
        <v>1571</v>
      </c>
      <c r="G289" s="14" t="str">
        <f t="shared" si="17"/>
        <v>JAKARTA E081N</v>
      </c>
      <c r="H289" t="s">
        <v>25</v>
      </c>
      <c r="I289" t="s">
        <v>26</v>
      </c>
      <c r="J289" t="s">
        <v>1729</v>
      </c>
      <c r="K289" t="s">
        <v>1774</v>
      </c>
      <c r="L289" t="s">
        <v>25</v>
      </c>
      <c r="M289" t="s">
        <v>35</v>
      </c>
      <c r="N289" t="str">
        <f t="shared" si="19"/>
        <v>1</v>
      </c>
      <c r="O289" t="s">
        <v>36</v>
      </c>
      <c r="P289" t="s">
        <v>199</v>
      </c>
      <c r="Q289" t="s">
        <v>1731</v>
      </c>
      <c r="R289" t="s">
        <v>50</v>
      </c>
      <c r="S289" s="12">
        <v>45466.930555555555</v>
      </c>
      <c r="T289" s="12">
        <v>45469.315972222219</v>
      </c>
      <c r="U289" s="12">
        <v>45469.053472222222</v>
      </c>
      <c r="V289" t="s">
        <v>26</v>
      </c>
    </row>
    <row r="290" spans="1:22" x14ac:dyDescent="0.25">
      <c r="A290" t="s">
        <v>1573</v>
      </c>
      <c r="B290" t="s">
        <v>1574</v>
      </c>
      <c r="C290" t="s">
        <v>1574</v>
      </c>
      <c r="D290" t="s">
        <v>1575</v>
      </c>
      <c r="E290" t="s">
        <v>1574</v>
      </c>
      <c r="F290" t="s">
        <v>1574</v>
      </c>
      <c r="G290" s="14" t="str">
        <f t="shared" si="17"/>
        <v>MSC PAO LAHV421A</v>
      </c>
      <c r="H290" t="s">
        <v>77</v>
      </c>
      <c r="I290" t="s">
        <v>26</v>
      </c>
      <c r="J290" t="s">
        <v>465</v>
      </c>
      <c r="K290" t="s">
        <v>465</v>
      </c>
      <c r="L290" t="s">
        <v>78</v>
      </c>
      <c r="M290" t="s">
        <v>35</v>
      </c>
      <c r="N290" t="str">
        <f t="shared" si="19"/>
        <v>1</v>
      </c>
      <c r="O290" t="s">
        <v>79</v>
      </c>
      <c r="P290" t="s">
        <v>305</v>
      </c>
      <c r="Q290" t="s">
        <v>484</v>
      </c>
      <c r="R290" t="s">
        <v>50</v>
      </c>
      <c r="S290" s="12">
        <v>45466.923611111109</v>
      </c>
      <c r="T290" s="12">
        <v>45467.732638888891</v>
      </c>
      <c r="U290" s="12">
        <v>45467.693749999999</v>
      </c>
      <c r="V290" t="s">
        <v>26</v>
      </c>
    </row>
    <row r="291" spans="1:22" x14ac:dyDescent="0.25">
      <c r="A291" t="s">
        <v>259</v>
      </c>
      <c r="B291" t="s">
        <v>1576</v>
      </c>
      <c r="C291" t="s">
        <v>1577</v>
      </c>
      <c r="D291" t="s">
        <v>260</v>
      </c>
      <c r="E291" t="s">
        <v>1576</v>
      </c>
      <c r="F291" t="s">
        <v>1577</v>
      </c>
      <c r="G291" s="14" t="str">
        <f t="shared" si="17"/>
        <v>SAMUDRA B 8823F24P</v>
      </c>
      <c r="H291" t="s">
        <v>261</v>
      </c>
      <c r="I291" t="s">
        <v>26</v>
      </c>
      <c r="J291" t="s">
        <v>262</v>
      </c>
      <c r="K291" t="s">
        <v>263</v>
      </c>
      <c r="L291" t="s">
        <v>264</v>
      </c>
      <c r="M291" t="s">
        <v>35</v>
      </c>
      <c r="N291" t="str">
        <f t="shared" si="19"/>
        <v>1</v>
      </c>
      <c r="O291" t="s">
        <v>71</v>
      </c>
      <c r="P291" t="s">
        <v>72</v>
      </c>
      <c r="Q291" t="s">
        <v>45</v>
      </c>
      <c r="R291" t="s">
        <v>50</v>
      </c>
      <c r="S291" s="12">
        <v>45466.833333333336</v>
      </c>
      <c r="T291" s="12">
        <v>45467</v>
      </c>
      <c r="U291" s="12">
        <v>45466.886805555558</v>
      </c>
      <c r="V291" t="s">
        <v>26</v>
      </c>
    </row>
    <row r="292" spans="1:22" x14ac:dyDescent="0.25">
      <c r="A292" t="s">
        <v>1578</v>
      </c>
      <c r="B292" t="s">
        <v>1579</v>
      </c>
      <c r="C292" t="s">
        <v>1579</v>
      </c>
      <c r="D292" t="s">
        <v>1580</v>
      </c>
      <c r="E292" t="s">
        <v>1579</v>
      </c>
      <c r="F292" t="s">
        <v>1579</v>
      </c>
      <c r="G292" s="14" t="str">
        <f t="shared" si="17"/>
        <v>MS BALTIMORE423E</v>
      </c>
      <c r="H292" t="s">
        <v>113</v>
      </c>
      <c r="I292" t="s">
        <v>26</v>
      </c>
      <c r="J292" t="s">
        <v>578</v>
      </c>
      <c r="K292" t="s">
        <v>579</v>
      </c>
      <c r="L292" t="s">
        <v>116</v>
      </c>
      <c r="M292" t="s">
        <v>35</v>
      </c>
      <c r="N292" t="str">
        <f t="shared" si="19"/>
        <v>1</v>
      </c>
      <c r="O292" t="s">
        <v>36</v>
      </c>
      <c r="P292" t="s">
        <v>44</v>
      </c>
      <c r="Q292" t="s">
        <v>38</v>
      </c>
      <c r="R292" t="s">
        <v>32</v>
      </c>
      <c r="S292" s="12">
        <v>45466.819444444445</v>
      </c>
      <c r="T292" s="12">
        <v>45467.576388888891</v>
      </c>
      <c r="U292" s="12">
        <v>45467.520138888889</v>
      </c>
      <c r="V292" t="s">
        <v>26</v>
      </c>
    </row>
    <row r="293" spans="1:22" x14ac:dyDescent="0.25">
      <c r="A293" t="s">
        <v>779</v>
      </c>
      <c r="B293" t="s">
        <v>780</v>
      </c>
      <c r="C293" t="s">
        <v>780</v>
      </c>
      <c r="D293" t="s">
        <v>779</v>
      </c>
      <c r="E293" t="s">
        <v>780</v>
      </c>
      <c r="F293" t="s">
        <v>780</v>
      </c>
      <c r="G293" s="14" t="str">
        <f t="shared" si="17"/>
        <v>OOCL JAKARTA171S</v>
      </c>
      <c r="H293" t="s">
        <v>214</v>
      </c>
      <c r="I293" t="s">
        <v>26</v>
      </c>
      <c r="J293" t="s">
        <v>373</v>
      </c>
      <c r="K293" t="s">
        <v>374</v>
      </c>
      <c r="L293" t="s">
        <v>217</v>
      </c>
      <c r="M293" t="s">
        <v>35</v>
      </c>
      <c r="N293" t="str">
        <f t="shared" si="19"/>
        <v>1</v>
      </c>
      <c r="O293" t="s">
        <v>65</v>
      </c>
      <c r="P293" t="s">
        <v>66</v>
      </c>
      <c r="Q293" t="s">
        <v>248</v>
      </c>
      <c r="R293" t="s">
        <v>50</v>
      </c>
      <c r="S293" s="12">
        <v>45466.763888888891</v>
      </c>
      <c r="T293" s="12">
        <v>45467.944444444445</v>
      </c>
      <c r="U293" s="12">
        <v>45467.86041666667</v>
      </c>
      <c r="V293" t="s">
        <v>26</v>
      </c>
    </row>
    <row r="294" spans="1:22" x14ac:dyDescent="0.25">
      <c r="A294" t="s">
        <v>1581</v>
      </c>
      <c r="B294" t="s">
        <v>1582</v>
      </c>
      <c r="C294" t="s">
        <v>1582</v>
      </c>
      <c r="D294" t="s">
        <v>1583</v>
      </c>
      <c r="E294" t="s">
        <v>1582</v>
      </c>
      <c r="F294" t="s">
        <v>1582</v>
      </c>
      <c r="G294" s="14" t="str">
        <f t="shared" si="17"/>
        <v>MSC YORK 7FY422A</v>
      </c>
      <c r="H294" t="s">
        <v>77</v>
      </c>
      <c r="I294" t="s">
        <v>26</v>
      </c>
      <c r="J294" t="s">
        <v>560</v>
      </c>
      <c r="K294" t="s">
        <v>560</v>
      </c>
      <c r="L294" t="s">
        <v>78</v>
      </c>
      <c r="M294" t="s">
        <v>35</v>
      </c>
      <c r="N294" t="str">
        <f t="shared" si="19"/>
        <v>1</v>
      </c>
      <c r="O294" t="s">
        <v>79</v>
      </c>
      <c r="P294" t="s">
        <v>85</v>
      </c>
      <c r="Q294" t="s">
        <v>1775</v>
      </c>
      <c r="R294" t="s">
        <v>32</v>
      </c>
      <c r="S294" s="12">
        <v>45466.71875</v>
      </c>
      <c r="T294" s="12">
        <v>45467.965277777781</v>
      </c>
      <c r="U294" s="12">
        <v>45467.852083333331</v>
      </c>
      <c r="V294" t="s">
        <v>26</v>
      </c>
    </row>
    <row r="295" spans="1:22" x14ac:dyDescent="0.25">
      <c r="A295" t="s">
        <v>1584</v>
      </c>
      <c r="B295" t="s">
        <v>1585</v>
      </c>
      <c r="C295" t="s">
        <v>1585</v>
      </c>
      <c r="D295" t="s">
        <v>1584</v>
      </c>
      <c r="E295" t="s">
        <v>1585</v>
      </c>
      <c r="F295" t="s">
        <v>1585</v>
      </c>
      <c r="G295" s="14" t="str">
        <f t="shared" si="17"/>
        <v>SINDO GULL569 SN</v>
      </c>
      <c r="H295" t="s">
        <v>184</v>
      </c>
      <c r="I295" t="s">
        <v>26</v>
      </c>
      <c r="J295" t="s">
        <v>1776</v>
      </c>
      <c r="K295" t="s">
        <v>1777</v>
      </c>
      <c r="L295" t="s">
        <v>185</v>
      </c>
      <c r="M295" t="s">
        <v>35</v>
      </c>
      <c r="N295" t="str">
        <f t="shared" si="19"/>
        <v>1</v>
      </c>
      <c r="O295" t="s">
        <v>71</v>
      </c>
      <c r="P295" t="s">
        <v>72</v>
      </c>
      <c r="Q295" t="s">
        <v>45</v>
      </c>
      <c r="R295" t="s">
        <v>50</v>
      </c>
      <c r="S295" s="12">
        <v>45466.71875</v>
      </c>
      <c r="T295" s="12">
        <v>45466.840277777781</v>
      </c>
      <c r="U295" s="12">
        <v>45466.805555555555</v>
      </c>
      <c r="V295" t="s">
        <v>26</v>
      </c>
    </row>
    <row r="296" spans="1:22" x14ac:dyDescent="0.25">
      <c r="A296" t="s">
        <v>1586</v>
      </c>
      <c r="B296" t="s">
        <v>1587</v>
      </c>
      <c r="C296" t="s">
        <v>1587</v>
      </c>
      <c r="D296" t="s">
        <v>1586</v>
      </c>
      <c r="E296" t="s">
        <v>1587</v>
      </c>
      <c r="F296" t="s">
        <v>1587</v>
      </c>
      <c r="G296" s="14" t="str">
        <f t="shared" si="17"/>
        <v>KOTA PURI0033W</v>
      </c>
      <c r="H296" t="s">
        <v>68</v>
      </c>
      <c r="I296" t="s">
        <v>26</v>
      </c>
      <c r="J296" t="s">
        <v>265</v>
      </c>
      <c r="K296" t="s">
        <v>1758</v>
      </c>
      <c r="L296" t="s">
        <v>68</v>
      </c>
      <c r="M296" t="s">
        <v>35</v>
      </c>
      <c r="N296" t="str">
        <f t="shared" si="19"/>
        <v>1</v>
      </c>
      <c r="O296" t="s">
        <v>47</v>
      </c>
      <c r="P296" t="s">
        <v>55</v>
      </c>
      <c r="Q296" t="s">
        <v>56</v>
      </c>
      <c r="R296" t="s">
        <v>32</v>
      </c>
      <c r="S296" s="12">
        <v>45466.711805555555</v>
      </c>
      <c r="T296" s="12">
        <v>45467.333333333336</v>
      </c>
      <c r="U296" s="12">
        <v>45467.177083333336</v>
      </c>
      <c r="V296" t="s">
        <v>26</v>
      </c>
    </row>
    <row r="297" spans="1:22" x14ac:dyDescent="0.25">
      <c r="A297" t="s">
        <v>1588</v>
      </c>
      <c r="B297" t="s">
        <v>73</v>
      </c>
      <c r="C297" t="s">
        <v>73</v>
      </c>
      <c r="D297" t="s">
        <v>673</v>
      </c>
      <c r="E297" t="s">
        <v>73</v>
      </c>
      <c r="F297" t="s">
        <v>73</v>
      </c>
      <c r="G297" s="14" t="str">
        <f t="shared" si="17"/>
        <v>MS ENSHI422W</v>
      </c>
      <c r="H297" t="s">
        <v>113</v>
      </c>
      <c r="I297" t="s">
        <v>26</v>
      </c>
      <c r="J297" t="s">
        <v>1659</v>
      </c>
      <c r="K297" t="s">
        <v>1659</v>
      </c>
      <c r="L297" t="s">
        <v>116</v>
      </c>
      <c r="M297" t="s">
        <v>35</v>
      </c>
      <c r="N297" t="str">
        <f t="shared" si="19"/>
        <v>1</v>
      </c>
      <c r="O297" t="s">
        <v>65</v>
      </c>
      <c r="P297" t="s">
        <v>151</v>
      </c>
      <c r="Q297" t="s">
        <v>376</v>
      </c>
      <c r="R297" t="s">
        <v>50</v>
      </c>
      <c r="S297" s="12">
        <v>45466.708333333336</v>
      </c>
      <c r="T297" s="12">
        <v>45467.538194444445</v>
      </c>
      <c r="U297" s="12">
        <v>45467.163194444445</v>
      </c>
      <c r="V297" t="s">
        <v>26</v>
      </c>
    </row>
    <row r="298" spans="1:22" x14ac:dyDescent="0.25">
      <c r="A298" t="s">
        <v>1589</v>
      </c>
      <c r="B298" t="s">
        <v>1590</v>
      </c>
      <c r="C298" t="s">
        <v>198</v>
      </c>
      <c r="D298" t="s">
        <v>1589</v>
      </c>
      <c r="E298" t="s">
        <v>1590</v>
      </c>
      <c r="F298" t="s">
        <v>198</v>
      </c>
      <c r="G298" s="14" t="str">
        <f t="shared" si="17"/>
        <v>NORDOCELOT004S</v>
      </c>
      <c r="H298" t="s">
        <v>41</v>
      </c>
      <c r="I298" t="s">
        <v>26</v>
      </c>
      <c r="J298" t="s">
        <v>575</v>
      </c>
      <c r="K298" t="s">
        <v>575</v>
      </c>
      <c r="L298" t="s">
        <v>43</v>
      </c>
      <c r="M298" t="s">
        <v>35</v>
      </c>
      <c r="N298" t="str">
        <f t="shared" si="19"/>
        <v>1</v>
      </c>
      <c r="O298" t="s">
        <v>36</v>
      </c>
      <c r="P298" t="s">
        <v>76</v>
      </c>
      <c r="Q298" t="s">
        <v>390</v>
      </c>
      <c r="R298" t="s">
        <v>32</v>
      </c>
      <c r="S298" s="12">
        <v>45466.704861111109</v>
      </c>
      <c r="T298" s="12">
        <v>45467.635416666664</v>
      </c>
      <c r="U298" s="12">
        <v>45467.5</v>
      </c>
      <c r="V298" t="s">
        <v>26</v>
      </c>
    </row>
    <row r="299" spans="1:22" x14ac:dyDescent="0.25">
      <c r="A299" t="s">
        <v>1591</v>
      </c>
      <c r="B299" t="s">
        <v>772</v>
      </c>
      <c r="C299" t="s">
        <v>772</v>
      </c>
      <c r="D299" t="s">
        <v>771</v>
      </c>
      <c r="E299" t="s">
        <v>772</v>
      </c>
      <c r="F299" t="s">
        <v>772</v>
      </c>
      <c r="G299" s="14" t="str">
        <f t="shared" si="17"/>
        <v>ONE MANCHEST039E</v>
      </c>
      <c r="H299" t="s">
        <v>101</v>
      </c>
      <c r="I299" t="s">
        <v>102</v>
      </c>
      <c r="J299" t="s">
        <v>252</v>
      </c>
      <c r="K299" t="s">
        <v>252</v>
      </c>
      <c r="L299" t="s">
        <v>101</v>
      </c>
      <c r="M299" t="s">
        <v>35</v>
      </c>
      <c r="N299" t="str">
        <f t="shared" si="19"/>
        <v>1</v>
      </c>
      <c r="O299" t="s">
        <v>36</v>
      </c>
      <c r="P299" t="s">
        <v>90</v>
      </c>
      <c r="Q299" t="s">
        <v>1778</v>
      </c>
      <c r="R299" t="s">
        <v>50</v>
      </c>
      <c r="S299" s="12">
        <v>45466.666666666664</v>
      </c>
      <c r="T299" s="12">
        <v>45468.302083333336</v>
      </c>
      <c r="U299" s="12">
        <v>45468.209027777775</v>
      </c>
      <c r="V299" t="s">
        <v>26</v>
      </c>
    </row>
    <row r="300" spans="1:22" x14ac:dyDescent="0.25">
      <c r="A300" t="s">
        <v>1592</v>
      </c>
      <c r="B300" t="s">
        <v>1593</v>
      </c>
      <c r="C300" t="s">
        <v>1594</v>
      </c>
      <c r="D300" t="s">
        <v>1595</v>
      </c>
      <c r="E300" t="s">
        <v>1593</v>
      </c>
      <c r="F300" t="s">
        <v>1594</v>
      </c>
      <c r="G300" s="14" t="str">
        <f t="shared" si="17"/>
        <v>PACIF SUN 2P401N</v>
      </c>
      <c r="H300" t="s">
        <v>153</v>
      </c>
      <c r="I300" t="s">
        <v>26</v>
      </c>
      <c r="J300" t="s">
        <v>1779</v>
      </c>
      <c r="K300" t="s">
        <v>1779</v>
      </c>
      <c r="L300" t="s">
        <v>154</v>
      </c>
      <c r="M300" t="s">
        <v>35</v>
      </c>
      <c r="N300" t="str">
        <f t="shared" si="19"/>
        <v>1</v>
      </c>
      <c r="O300" t="s">
        <v>155</v>
      </c>
      <c r="P300" t="s">
        <v>189</v>
      </c>
      <c r="Q300" t="s">
        <v>1691</v>
      </c>
      <c r="R300" t="s">
        <v>50</v>
      </c>
      <c r="S300" s="12">
        <v>45466.659722222219</v>
      </c>
      <c r="T300" s="12">
        <v>45467.277777777781</v>
      </c>
      <c r="U300" s="12">
        <v>45466.915277777778</v>
      </c>
      <c r="V300" t="s">
        <v>26</v>
      </c>
    </row>
    <row r="301" spans="1:22" x14ac:dyDescent="0.25">
      <c r="A301" t="s">
        <v>1596</v>
      </c>
      <c r="B301" t="s">
        <v>1597</v>
      </c>
      <c r="C301" t="s">
        <v>1597</v>
      </c>
      <c r="D301" t="s">
        <v>1596</v>
      </c>
      <c r="E301" t="s">
        <v>1597</v>
      </c>
      <c r="F301" t="s">
        <v>1597</v>
      </c>
      <c r="G301" s="14" t="str">
        <f t="shared" si="17"/>
        <v>OOCL HOUSTON198N</v>
      </c>
      <c r="H301" t="s">
        <v>214</v>
      </c>
      <c r="I301" t="s">
        <v>26</v>
      </c>
      <c r="J301" t="s">
        <v>573</v>
      </c>
      <c r="K301" t="s">
        <v>574</v>
      </c>
      <c r="L301" t="s">
        <v>217</v>
      </c>
      <c r="M301" t="s">
        <v>35</v>
      </c>
      <c r="N301" t="str">
        <f t="shared" si="19"/>
        <v>1</v>
      </c>
      <c r="O301" t="s">
        <v>65</v>
      </c>
      <c r="P301" t="s">
        <v>196</v>
      </c>
      <c r="Q301" t="s">
        <v>197</v>
      </c>
      <c r="R301" t="s">
        <v>32</v>
      </c>
      <c r="S301" s="12">
        <v>45466.642361111109</v>
      </c>
      <c r="T301" s="12">
        <v>45467.586805555555</v>
      </c>
      <c r="U301" s="12">
        <v>45467.435416666667</v>
      </c>
      <c r="V301" t="s">
        <v>26</v>
      </c>
    </row>
    <row r="302" spans="1:22" x14ac:dyDescent="0.25">
      <c r="A302" t="s">
        <v>1598</v>
      </c>
      <c r="B302" t="s">
        <v>1599</v>
      </c>
      <c r="C302" t="s">
        <v>1599</v>
      </c>
      <c r="D302" t="s">
        <v>1598</v>
      </c>
      <c r="E302" t="s">
        <v>1599</v>
      </c>
      <c r="F302" t="s">
        <v>1599</v>
      </c>
      <c r="G302" s="14" t="str">
        <f t="shared" si="17"/>
        <v>MSC SVEVAQG418E</v>
      </c>
      <c r="H302" t="s">
        <v>77</v>
      </c>
      <c r="I302" t="s">
        <v>114</v>
      </c>
      <c r="J302" t="s">
        <v>1720</v>
      </c>
      <c r="K302" t="s">
        <v>1720</v>
      </c>
      <c r="L302" t="s">
        <v>78</v>
      </c>
      <c r="M302" t="s">
        <v>35</v>
      </c>
      <c r="N302" t="str">
        <f t="shared" si="19"/>
        <v>1</v>
      </c>
      <c r="O302" t="s">
        <v>79</v>
      </c>
      <c r="P302" t="s">
        <v>223</v>
      </c>
      <c r="Q302" t="s">
        <v>1732</v>
      </c>
      <c r="R302" t="s">
        <v>50</v>
      </c>
      <c r="S302" s="12">
        <v>45466.597222222219</v>
      </c>
      <c r="T302" s="12">
        <v>45469.013888888891</v>
      </c>
      <c r="U302" s="12">
        <v>45468.756944444445</v>
      </c>
      <c r="V302" t="s">
        <v>26</v>
      </c>
    </row>
    <row r="303" spans="1:22" x14ac:dyDescent="0.25">
      <c r="A303" t="s">
        <v>1600</v>
      </c>
      <c r="B303" t="s">
        <v>1601</v>
      </c>
      <c r="C303" t="s">
        <v>1602</v>
      </c>
      <c r="D303" t="s">
        <v>1603</v>
      </c>
      <c r="E303" t="s">
        <v>1601</v>
      </c>
      <c r="F303" t="s">
        <v>1602</v>
      </c>
      <c r="G303" s="14" t="str">
        <f t="shared" si="17"/>
        <v>SEASPAN BENE070W</v>
      </c>
      <c r="H303" t="s">
        <v>101</v>
      </c>
      <c r="I303" t="s">
        <v>102</v>
      </c>
      <c r="J303" t="s">
        <v>1704</v>
      </c>
      <c r="K303" t="s">
        <v>1704</v>
      </c>
      <c r="L303" t="s">
        <v>101</v>
      </c>
      <c r="M303" t="s">
        <v>35</v>
      </c>
      <c r="N303" t="str">
        <f t="shared" si="19"/>
        <v>1</v>
      </c>
      <c r="O303" t="s">
        <v>104</v>
      </c>
      <c r="P303" t="s">
        <v>558</v>
      </c>
      <c r="Q303" t="s">
        <v>559</v>
      </c>
      <c r="R303" t="s">
        <v>32</v>
      </c>
      <c r="S303" s="12">
        <v>45466.583333333336</v>
      </c>
      <c r="T303" s="12">
        <v>45468.319444444445</v>
      </c>
      <c r="U303" s="12">
        <v>45467.950694444444</v>
      </c>
      <c r="V303" t="s">
        <v>26</v>
      </c>
    </row>
    <row r="304" spans="1:22" x14ac:dyDescent="0.25">
      <c r="A304" t="s">
        <v>923</v>
      </c>
      <c r="B304" t="s">
        <v>924</v>
      </c>
      <c r="C304" t="s">
        <v>924</v>
      </c>
      <c r="D304" t="s">
        <v>923</v>
      </c>
      <c r="E304" t="s">
        <v>924</v>
      </c>
      <c r="F304" t="s">
        <v>924</v>
      </c>
      <c r="G304" s="14" t="str">
        <f t="shared" si="17"/>
        <v>TIHAMA026E</v>
      </c>
      <c r="H304" t="s">
        <v>25</v>
      </c>
      <c r="I304" t="s">
        <v>102</v>
      </c>
      <c r="J304" t="s">
        <v>1780</v>
      </c>
      <c r="K304" t="s">
        <v>1780</v>
      </c>
      <c r="L304" t="s">
        <v>25</v>
      </c>
      <c r="M304" t="s">
        <v>35</v>
      </c>
      <c r="N304" t="str">
        <f t="shared" si="19"/>
        <v>1</v>
      </c>
      <c r="O304" t="s">
        <v>29</v>
      </c>
      <c r="P304" t="s">
        <v>133</v>
      </c>
      <c r="Q304" t="s">
        <v>134</v>
      </c>
      <c r="R304" t="s">
        <v>32</v>
      </c>
      <c r="S304" s="12">
        <v>45466.579861111109</v>
      </c>
      <c r="T304" s="12">
        <v>45467.90625</v>
      </c>
      <c r="U304" s="12">
        <v>45467.375</v>
      </c>
      <c r="V304" t="s">
        <v>26</v>
      </c>
    </row>
    <row r="305" spans="1:22" x14ac:dyDescent="0.25">
      <c r="A305" t="s">
        <v>1604</v>
      </c>
      <c r="B305" t="s">
        <v>366</v>
      </c>
      <c r="C305" t="s">
        <v>366</v>
      </c>
      <c r="D305" t="s">
        <v>1605</v>
      </c>
      <c r="E305" t="s">
        <v>366</v>
      </c>
      <c r="F305" t="s">
        <v>366</v>
      </c>
      <c r="G305" s="14" t="str">
        <f t="shared" si="17"/>
        <v>MS CANYON420E</v>
      </c>
      <c r="H305" t="s">
        <v>113</v>
      </c>
      <c r="I305" t="s">
        <v>114</v>
      </c>
      <c r="J305" t="s">
        <v>1745</v>
      </c>
      <c r="K305" t="s">
        <v>1745</v>
      </c>
      <c r="L305" t="s">
        <v>116</v>
      </c>
      <c r="M305" t="s">
        <v>35</v>
      </c>
      <c r="N305" t="str">
        <f t="shared" si="19"/>
        <v>1</v>
      </c>
      <c r="O305" t="s">
        <v>104</v>
      </c>
      <c r="P305" t="s">
        <v>207</v>
      </c>
      <c r="Q305" t="s">
        <v>1781</v>
      </c>
      <c r="R305" t="s">
        <v>32</v>
      </c>
      <c r="S305" s="12">
        <v>45466.569444444445</v>
      </c>
      <c r="T305" s="12">
        <v>45467.982638888891</v>
      </c>
      <c r="U305" s="12">
        <v>45467.734027777777</v>
      </c>
      <c r="V305" t="s">
        <v>26</v>
      </c>
    </row>
    <row r="306" spans="1:22" x14ac:dyDescent="0.25">
      <c r="A306" t="s">
        <v>556</v>
      </c>
      <c r="B306" t="s">
        <v>1606</v>
      </c>
      <c r="C306" t="s">
        <v>1606</v>
      </c>
      <c r="D306" t="s">
        <v>557</v>
      </c>
      <c r="E306" t="s">
        <v>1606</v>
      </c>
      <c r="F306" t="s">
        <v>1606</v>
      </c>
      <c r="G306" s="14" t="str">
        <f t="shared" si="17"/>
        <v>MSC ZONDA 3KE425A</v>
      </c>
      <c r="H306" t="s">
        <v>77</v>
      </c>
      <c r="I306" t="s">
        <v>26</v>
      </c>
      <c r="J306" t="s">
        <v>347</v>
      </c>
      <c r="K306" t="s">
        <v>347</v>
      </c>
      <c r="L306" t="s">
        <v>78</v>
      </c>
      <c r="M306" t="s">
        <v>35</v>
      </c>
      <c r="N306" t="str">
        <f t="shared" si="19"/>
        <v>1</v>
      </c>
      <c r="O306" t="s">
        <v>79</v>
      </c>
      <c r="P306" t="s">
        <v>236</v>
      </c>
      <c r="Q306" t="s">
        <v>479</v>
      </c>
      <c r="R306" t="s">
        <v>50</v>
      </c>
      <c r="S306" s="12">
        <v>45466.569444444445</v>
      </c>
      <c r="T306" s="12">
        <v>45467.440972222219</v>
      </c>
      <c r="U306" t="s">
        <v>26</v>
      </c>
      <c r="V306" t="s">
        <v>26</v>
      </c>
    </row>
    <row r="307" spans="1:22" x14ac:dyDescent="0.25">
      <c r="A307" t="s">
        <v>556</v>
      </c>
      <c r="B307" t="s">
        <v>1606</v>
      </c>
      <c r="C307" t="s">
        <v>1606</v>
      </c>
      <c r="D307" t="s">
        <v>557</v>
      </c>
      <c r="E307" t="s">
        <v>1606</v>
      </c>
      <c r="F307" t="s">
        <v>1606</v>
      </c>
      <c r="G307" s="14" t="str">
        <f t="shared" si="17"/>
        <v>MSC ZONDA 3KE425A</v>
      </c>
      <c r="H307" t="s">
        <v>77</v>
      </c>
      <c r="I307" t="s">
        <v>26</v>
      </c>
      <c r="J307" t="s">
        <v>347</v>
      </c>
      <c r="K307" t="s">
        <v>347</v>
      </c>
      <c r="L307" t="s">
        <v>78</v>
      </c>
      <c r="M307" t="s">
        <v>35</v>
      </c>
      <c r="N307" t="str">
        <f>"2"</f>
        <v>2</v>
      </c>
      <c r="O307" t="s">
        <v>104</v>
      </c>
      <c r="P307" t="s">
        <v>307</v>
      </c>
      <c r="Q307" t="s">
        <v>348</v>
      </c>
      <c r="R307" t="s">
        <v>32</v>
      </c>
      <c r="S307" s="12">
        <v>45468.475694444445</v>
      </c>
      <c r="T307" s="12">
        <v>45469.083333333336</v>
      </c>
      <c r="U307" s="12">
        <v>45468.563194444447</v>
      </c>
      <c r="V307" t="s">
        <v>26</v>
      </c>
    </row>
    <row r="308" spans="1:22" x14ac:dyDescent="0.25">
      <c r="A308" t="s">
        <v>896</v>
      </c>
      <c r="B308" t="s">
        <v>1607</v>
      </c>
      <c r="C308" t="s">
        <v>897</v>
      </c>
      <c r="D308" t="s">
        <v>896</v>
      </c>
      <c r="E308" t="s">
        <v>1607</v>
      </c>
      <c r="F308" t="s">
        <v>897</v>
      </c>
      <c r="G308" s="14" t="str">
        <f t="shared" si="17"/>
        <v>CAPE FELTON907S</v>
      </c>
      <c r="H308" t="s">
        <v>101</v>
      </c>
      <c r="I308" t="s">
        <v>26</v>
      </c>
      <c r="J308" t="s">
        <v>1769</v>
      </c>
      <c r="K308" t="s">
        <v>1769</v>
      </c>
      <c r="L308" t="s">
        <v>101</v>
      </c>
      <c r="M308" t="s">
        <v>35</v>
      </c>
      <c r="N308" t="str">
        <f>"1"</f>
        <v>1</v>
      </c>
      <c r="O308" t="s">
        <v>104</v>
      </c>
      <c r="P308" t="s">
        <v>307</v>
      </c>
      <c r="Q308" t="s">
        <v>348</v>
      </c>
      <c r="R308" t="s">
        <v>32</v>
      </c>
      <c r="S308" s="12">
        <v>45466.541666666664</v>
      </c>
      <c r="T308" s="12">
        <v>45468.320138888892</v>
      </c>
      <c r="U308" s="12">
        <v>45468.126388888886</v>
      </c>
      <c r="V308" t="s">
        <v>26</v>
      </c>
    </row>
    <row r="309" spans="1:22" x14ac:dyDescent="0.25">
      <c r="A309" t="s">
        <v>928</v>
      </c>
      <c r="B309" t="s">
        <v>1608</v>
      </c>
      <c r="C309" t="s">
        <v>1608</v>
      </c>
      <c r="D309" t="s">
        <v>928</v>
      </c>
      <c r="E309" t="s">
        <v>1608</v>
      </c>
      <c r="F309" t="s">
        <v>1608</v>
      </c>
      <c r="G309" s="14" t="str">
        <f t="shared" si="17"/>
        <v>KOTA NAGA2240N</v>
      </c>
      <c r="H309" t="s">
        <v>68</v>
      </c>
      <c r="I309" t="s">
        <v>26</v>
      </c>
      <c r="J309" t="s">
        <v>503</v>
      </c>
      <c r="K309" t="s">
        <v>1665</v>
      </c>
      <c r="L309" t="s">
        <v>68</v>
      </c>
      <c r="M309" t="s">
        <v>35</v>
      </c>
      <c r="N309" t="str">
        <f>"1"</f>
        <v>1</v>
      </c>
      <c r="O309" t="s">
        <v>47</v>
      </c>
      <c r="P309" t="s">
        <v>149</v>
      </c>
      <c r="Q309" t="s">
        <v>150</v>
      </c>
      <c r="R309" t="s">
        <v>50</v>
      </c>
      <c r="S309" s="12">
        <v>45466.538194444445</v>
      </c>
      <c r="T309" s="12">
        <v>45467.267361111109</v>
      </c>
      <c r="U309" s="12">
        <v>45467.181944444441</v>
      </c>
      <c r="V309" t="s">
        <v>26</v>
      </c>
    </row>
    <row r="310" spans="1:22" x14ac:dyDescent="0.25">
      <c r="A310" t="s">
        <v>1609</v>
      </c>
      <c r="B310" t="s">
        <v>1610</v>
      </c>
      <c r="C310" t="s">
        <v>1610</v>
      </c>
      <c r="D310" t="s">
        <v>1611</v>
      </c>
      <c r="E310" t="s">
        <v>1610</v>
      </c>
      <c r="F310" t="s">
        <v>1610</v>
      </c>
      <c r="G310" s="14" t="str">
        <f t="shared" si="17"/>
        <v>CAPRI 97210G856</v>
      </c>
      <c r="H310" t="s">
        <v>175</v>
      </c>
      <c r="I310" t="s">
        <v>26</v>
      </c>
      <c r="J310" t="s">
        <v>176</v>
      </c>
      <c r="K310" t="s">
        <v>176</v>
      </c>
      <c r="L310" t="s">
        <v>177</v>
      </c>
      <c r="M310" t="s">
        <v>35</v>
      </c>
      <c r="N310" t="str">
        <f>"1"</f>
        <v>1</v>
      </c>
      <c r="O310" t="s">
        <v>36</v>
      </c>
      <c r="P310" t="s">
        <v>76</v>
      </c>
      <c r="Q310" t="s">
        <v>477</v>
      </c>
      <c r="R310" t="s">
        <v>50</v>
      </c>
      <c r="S310" s="12">
        <v>45466.53125</v>
      </c>
      <c r="T310" s="12">
        <v>45466.614583333336</v>
      </c>
      <c r="U310" s="12">
        <v>45466.586111111108</v>
      </c>
      <c r="V310" t="s">
        <v>26</v>
      </c>
    </row>
    <row r="311" spans="1:22" x14ac:dyDescent="0.25">
      <c r="A311" t="s">
        <v>1612</v>
      </c>
      <c r="B311" t="s">
        <v>1613</v>
      </c>
      <c r="C311" t="s">
        <v>1613</v>
      </c>
      <c r="D311" t="s">
        <v>1612</v>
      </c>
      <c r="E311" t="s">
        <v>1613</v>
      </c>
      <c r="F311" t="s">
        <v>1613</v>
      </c>
      <c r="G311" s="14" t="str">
        <f t="shared" si="17"/>
        <v>NYK FUJI125E</v>
      </c>
      <c r="H311" t="s">
        <v>101</v>
      </c>
      <c r="I311" t="s">
        <v>26</v>
      </c>
      <c r="J311" t="s">
        <v>375</v>
      </c>
      <c r="K311" t="s">
        <v>580</v>
      </c>
      <c r="L311" t="s">
        <v>101</v>
      </c>
      <c r="M311" t="s">
        <v>35</v>
      </c>
      <c r="N311" t="str">
        <f>"1"</f>
        <v>1</v>
      </c>
      <c r="O311" t="s">
        <v>65</v>
      </c>
      <c r="P311" t="s">
        <v>172</v>
      </c>
      <c r="Q311" t="s">
        <v>1723</v>
      </c>
      <c r="R311" t="s">
        <v>50</v>
      </c>
      <c r="S311" s="12">
        <v>45466.524305555555</v>
      </c>
      <c r="T311" s="12">
        <v>45467.583333333336</v>
      </c>
      <c r="U311" s="12">
        <v>45467.236111111109</v>
      </c>
      <c r="V311" t="s">
        <v>26</v>
      </c>
    </row>
    <row r="312" spans="1:22" x14ac:dyDescent="0.25">
      <c r="A312" t="s">
        <v>1614</v>
      </c>
      <c r="B312" t="s">
        <v>1615</v>
      </c>
      <c r="C312" t="s">
        <v>163</v>
      </c>
      <c r="D312" t="s">
        <v>1614</v>
      </c>
      <c r="E312" t="s">
        <v>1615</v>
      </c>
      <c r="F312" t="s">
        <v>163</v>
      </c>
      <c r="G312" s="14" t="str">
        <f t="shared" si="17"/>
        <v>VIRGO424E</v>
      </c>
      <c r="H312" t="s">
        <v>113</v>
      </c>
      <c r="I312" t="s">
        <v>26</v>
      </c>
      <c r="J312" t="s">
        <v>1677</v>
      </c>
      <c r="K312" t="s">
        <v>1678</v>
      </c>
      <c r="L312" t="s">
        <v>116</v>
      </c>
      <c r="M312" t="s">
        <v>35</v>
      </c>
      <c r="N312" t="str">
        <f>"1"</f>
        <v>1</v>
      </c>
      <c r="O312" t="s">
        <v>36</v>
      </c>
      <c r="P312" t="s">
        <v>141</v>
      </c>
      <c r="Q312" t="s">
        <v>142</v>
      </c>
      <c r="R312" t="s">
        <v>32</v>
      </c>
      <c r="S312" s="12">
        <v>45466.506944444445</v>
      </c>
      <c r="T312" s="12">
        <v>45467.621527777781</v>
      </c>
      <c r="U312" s="12">
        <v>45467.553472222222</v>
      </c>
      <c r="V312" t="s">
        <v>26</v>
      </c>
    </row>
    <row r="313" spans="1:22" x14ac:dyDescent="0.25">
      <c r="A313" t="s">
        <v>1614</v>
      </c>
      <c r="B313" t="s">
        <v>1615</v>
      </c>
      <c r="C313" t="s">
        <v>163</v>
      </c>
      <c r="D313" t="s">
        <v>1614</v>
      </c>
      <c r="E313" t="s">
        <v>1615</v>
      </c>
      <c r="F313" t="s">
        <v>163</v>
      </c>
      <c r="G313" s="14" t="str">
        <f t="shared" si="17"/>
        <v>VIRGO424E</v>
      </c>
      <c r="H313" t="s">
        <v>113</v>
      </c>
      <c r="I313" t="s">
        <v>26</v>
      </c>
      <c r="J313" t="s">
        <v>1677</v>
      </c>
      <c r="K313" t="s">
        <v>1678</v>
      </c>
      <c r="L313" t="s">
        <v>116</v>
      </c>
      <c r="M313" t="s">
        <v>35</v>
      </c>
      <c r="N313" t="str">
        <f>"2"</f>
        <v>2</v>
      </c>
      <c r="O313" t="s">
        <v>79</v>
      </c>
      <c r="P313" t="s">
        <v>80</v>
      </c>
      <c r="Q313" t="s">
        <v>1671</v>
      </c>
      <c r="R313" t="s">
        <v>50</v>
      </c>
      <c r="S313" s="12">
        <v>45467.725694444445</v>
      </c>
      <c r="T313" s="12">
        <v>45469.188194444447</v>
      </c>
      <c r="U313" t="s">
        <v>26</v>
      </c>
      <c r="V313" t="s">
        <v>26</v>
      </c>
    </row>
    <row r="314" spans="1:22" x14ac:dyDescent="0.25">
      <c r="A314" t="s">
        <v>1616</v>
      </c>
      <c r="B314" t="s">
        <v>1617</v>
      </c>
      <c r="C314" t="s">
        <v>1617</v>
      </c>
      <c r="D314" t="s">
        <v>1616</v>
      </c>
      <c r="E314" t="s">
        <v>1617</v>
      </c>
      <c r="F314" t="s">
        <v>1617</v>
      </c>
      <c r="G314" s="14" t="str">
        <f t="shared" si="17"/>
        <v>MOL CREATION092E</v>
      </c>
      <c r="H314" t="s">
        <v>101</v>
      </c>
      <c r="I314" t="s">
        <v>102</v>
      </c>
      <c r="J314" t="s">
        <v>103</v>
      </c>
      <c r="K314" t="s">
        <v>103</v>
      </c>
      <c r="L314" t="s">
        <v>101</v>
      </c>
      <c r="M314" t="s">
        <v>35</v>
      </c>
      <c r="N314" t="str">
        <f t="shared" ref="N314:N319" si="20">"1"</f>
        <v>1</v>
      </c>
      <c r="O314" t="s">
        <v>36</v>
      </c>
      <c r="P314" t="s">
        <v>234</v>
      </c>
      <c r="Q314" t="s">
        <v>285</v>
      </c>
      <c r="R314" t="s">
        <v>50</v>
      </c>
      <c r="S314" s="12">
        <v>45466.46875</v>
      </c>
      <c r="T314" s="12">
        <v>45468.496527777781</v>
      </c>
      <c r="U314" s="12">
        <v>45468.436805555553</v>
      </c>
      <c r="V314" t="s">
        <v>26</v>
      </c>
    </row>
    <row r="315" spans="1:22" x14ac:dyDescent="0.25">
      <c r="A315" t="s">
        <v>322</v>
      </c>
      <c r="B315" t="s">
        <v>1618</v>
      </c>
      <c r="C315" t="s">
        <v>767</v>
      </c>
      <c r="D315" t="s">
        <v>322</v>
      </c>
      <c r="E315" t="s">
        <v>1618</v>
      </c>
      <c r="F315" t="s">
        <v>767</v>
      </c>
      <c r="G315" s="14" t="str">
        <f t="shared" si="17"/>
        <v>CAPRICORN 51PB413</v>
      </c>
      <c r="H315" t="s">
        <v>175</v>
      </c>
      <c r="I315" t="s">
        <v>26</v>
      </c>
      <c r="J315" t="s">
        <v>176</v>
      </c>
      <c r="K315" t="s">
        <v>176</v>
      </c>
      <c r="L315" t="s">
        <v>177</v>
      </c>
      <c r="M315" t="s">
        <v>35</v>
      </c>
      <c r="N315" t="str">
        <f t="shared" si="20"/>
        <v>1</v>
      </c>
      <c r="O315" t="s">
        <v>71</v>
      </c>
      <c r="P315" t="s">
        <v>72</v>
      </c>
      <c r="Q315" t="s">
        <v>179</v>
      </c>
      <c r="R315" t="s">
        <v>50</v>
      </c>
      <c r="S315" s="12">
        <v>45466.447916666664</v>
      </c>
      <c r="T315" s="12">
        <v>45466.854166666664</v>
      </c>
      <c r="U315" s="12">
        <v>45466.60833333333</v>
      </c>
      <c r="V315" t="s">
        <v>26</v>
      </c>
    </row>
    <row r="316" spans="1:22" x14ac:dyDescent="0.25">
      <c r="A316" t="s">
        <v>1619</v>
      </c>
      <c r="B316" t="s">
        <v>1620</v>
      </c>
      <c r="C316" t="s">
        <v>1620</v>
      </c>
      <c r="D316" t="s">
        <v>1621</v>
      </c>
      <c r="E316" t="s">
        <v>1620</v>
      </c>
      <c r="F316" t="s">
        <v>1620</v>
      </c>
      <c r="G316" s="14" t="str">
        <f t="shared" si="17"/>
        <v>MARCOPOLO298BS133</v>
      </c>
      <c r="H316" t="s">
        <v>51</v>
      </c>
      <c r="I316" t="s">
        <v>26</v>
      </c>
      <c r="J316" t="s">
        <v>51</v>
      </c>
      <c r="K316" t="s">
        <v>91</v>
      </c>
      <c r="L316" t="s">
        <v>54</v>
      </c>
      <c r="M316" t="s">
        <v>35</v>
      </c>
      <c r="N316" t="str">
        <f t="shared" si="20"/>
        <v>1</v>
      </c>
      <c r="O316" t="s">
        <v>47</v>
      </c>
      <c r="P316" t="s">
        <v>92</v>
      </c>
      <c r="Q316" t="s">
        <v>186</v>
      </c>
      <c r="R316" t="s">
        <v>50</v>
      </c>
      <c r="S316" s="12">
        <v>45466.440972222219</v>
      </c>
      <c r="T316" s="12">
        <v>45467.3125</v>
      </c>
      <c r="U316" s="12">
        <v>45466.729166666664</v>
      </c>
      <c r="V316" t="s">
        <v>26</v>
      </c>
    </row>
    <row r="317" spans="1:22" x14ac:dyDescent="0.25">
      <c r="A317" t="s">
        <v>1622</v>
      </c>
      <c r="B317" t="s">
        <v>1623</v>
      </c>
      <c r="C317" t="s">
        <v>1624</v>
      </c>
      <c r="D317" t="s">
        <v>1622</v>
      </c>
      <c r="E317" t="s">
        <v>1623</v>
      </c>
      <c r="F317" t="s">
        <v>1624</v>
      </c>
      <c r="G317" s="14" t="str">
        <f t="shared" si="17"/>
        <v>LANTAU BAY114S</v>
      </c>
      <c r="H317" t="s">
        <v>63</v>
      </c>
      <c r="I317" t="s">
        <v>26</v>
      </c>
      <c r="J317" t="s">
        <v>120</v>
      </c>
      <c r="K317" t="s">
        <v>121</v>
      </c>
      <c r="L317" t="s">
        <v>64</v>
      </c>
      <c r="M317" t="s">
        <v>35</v>
      </c>
      <c r="N317" t="str">
        <f t="shared" si="20"/>
        <v>1</v>
      </c>
      <c r="O317" t="s">
        <v>65</v>
      </c>
      <c r="P317" t="s">
        <v>122</v>
      </c>
      <c r="Q317" t="s">
        <v>123</v>
      </c>
      <c r="R317" t="s">
        <v>50</v>
      </c>
      <c r="S317" s="12">
        <v>45466.399305555555</v>
      </c>
      <c r="T317" s="12">
        <v>45467.055555555555</v>
      </c>
      <c r="U317" s="12">
        <v>45466.980555555558</v>
      </c>
      <c r="V317" t="s">
        <v>26</v>
      </c>
    </row>
    <row r="318" spans="1:22" x14ac:dyDescent="0.25">
      <c r="A318" t="s">
        <v>1625</v>
      </c>
      <c r="B318" t="s">
        <v>1626</v>
      </c>
      <c r="C318" t="s">
        <v>1626</v>
      </c>
      <c r="D318" t="s">
        <v>1627</v>
      </c>
      <c r="E318" t="s">
        <v>1626</v>
      </c>
      <c r="F318" t="s">
        <v>1626</v>
      </c>
      <c r="G318" s="14" t="str">
        <f t="shared" si="17"/>
        <v>MARCOPOLO108PS187</v>
      </c>
      <c r="H318" t="s">
        <v>51</v>
      </c>
      <c r="I318" t="s">
        <v>26</v>
      </c>
      <c r="J318" t="s">
        <v>52</v>
      </c>
      <c r="K318" t="s">
        <v>53</v>
      </c>
      <c r="L318" t="s">
        <v>54</v>
      </c>
      <c r="M318" t="s">
        <v>35</v>
      </c>
      <c r="N318" t="str">
        <f t="shared" si="20"/>
        <v>1</v>
      </c>
      <c r="O318" t="s">
        <v>47</v>
      </c>
      <c r="P318" t="s">
        <v>109</v>
      </c>
      <c r="Q318" t="s">
        <v>110</v>
      </c>
      <c r="R318" t="s">
        <v>50</v>
      </c>
      <c r="S318" s="12">
        <v>45466.399305555555</v>
      </c>
      <c r="T318" s="12">
        <v>45466.892361111109</v>
      </c>
      <c r="U318" s="12">
        <v>45466.601388888892</v>
      </c>
      <c r="V318" t="s">
        <v>26</v>
      </c>
    </row>
    <row r="319" spans="1:22" x14ac:dyDescent="0.25">
      <c r="A319" t="s">
        <v>1628</v>
      </c>
      <c r="B319" t="s">
        <v>1629</v>
      </c>
      <c r="C319" t="s">
        <v>917</v>
      </c>
      <c r="D319" t="s">
        <v>916</v>
      </c>
      <c r="E319" t="s">
        <v>1629</v>
      </c>
      <c r="F319" t="s">
        <v>917</v>
      </c>
      <c r="G319" s="14" t="str">
        <f t="shared" si="17"/>
        <v>SINAR SORON0225S</v>
      </c>
      <c r="H319" t="s">
        <v>33</v>
      </c>
      <c r="I319" t="s">
        <v>26</v>
      </c>
      <c r="J319" t="s">
        <v>393</v>
      </c>
      <c r="K319" t="s">
        <v>393</v>
      </c>
      <c r="L319" t="s">
        <v>33</v>
      </c>
      <c r="M319" t="s">
        <v>35</v>
      </c>
      <c r="N319" t="str">
        <f t="shared" si="20"/>
        <v>1</v>
      </c>
      <c r="O319" t="s">
        <v>155</v>
      </c>
      <c r="P319" t="s">
        <v>156</v>
      </c>
      <c r="Q319" t="s">
        <v>415</v>
      </c>
      <c r="R319" t="s">
        <v>50</v>
      </c>
      <c r="S319" s="12">
        <v>45466.381944444445</v>
      </c>
      <c r="T319" s="12">
        <v>45467.850694444445</v>
      </c>
      <c r="U319" t="s">
        <v>26</v>
      </c>
      <c r="V319" t="s">
        <v>26</v>
      </c>
    </row>
    <row r="320" spans="1:22" x14ac:dyDescent="0.25">
      <c r="A320" t="s">
        <v>1628</v>
      </c>
      <c r="B320" t="s">
        <v>1629</v>
      </c>
      <c r="C320" t="s">
        <v>917</v>
      </c>
      <c r="D320" t="s">
        <v>916</v>
      </c>
      <c r="E320" t="s">
        <v>1629</v>
      </c>
      <c r="F320" t="s">
        <v>917</v>
      </c>
      <c r="G320" s="14" t="str">
        <f t="shared" si="17"/>
        <v>SINAR SORON0225S</v>
      </c>
      <c r="H320" t="s">
        <v>33</v>
      </c>
      <c r="I320" t="s">
        <v>26</v>
      </c>
      <c r="J320" t="s">
        <v>393</v>
      </c>
      <c r="K320" t="s">
        <v>393</v>
      </c>
      <c r="L320" t="s">
        <v>33</v>
      </c>
      <c r="M320" t="s">
        <v>35</v>
      </c>
      <c r="N320" t="str">
        <f>"2"</f>
        <v>2</v>
      </c>
      <c r="O320" t="s">
        <v>29</v>
      </c>
      <c r="P320" t="s">
        <v>30</v>
      </c>
      <c r="Q320" t="s">
        <v>518</v>
      </c>
      <c r="R320" t="s">
        <v>32</v>
      </c>
      <c r="S320" s="12">
        <v>45467.947916666664</v>
      </c>
      <c r="T320" s="12">
        <v>45468.513888888891</v>
      </c>
      <c r="U320" s="12">
        <v>45468.022222222222</v>
      </c>
      <c r="V320" t="s">
        <v>26</v>
      </c>
    </row>
    <row r="321" spans="1:22" x14ac:dyDescent="0.25">
      <c r="A321" t="s">
        <v>1630</v>
      </c>
      <c r="B321" t="s">
        <v>920</v>
      </c>
      <c r="C321" t="s">
        <v>920</v>
      </c>
      <c r="D321" t="s">
        <v>919</v>
      </c>
      <c r="E321" t="s">
        <v>920</v>
      </c>
      <c r="F321" t="s">
        <v>920</v>
      </c>
      <c r="G321" s="14" t="str">
        <f t="shared" si="17"/>
        <v>ARGOLIKW162</v>
      </c>
      <c r="H321" t="s">
        <v>25</v>
      </c>
      <c r="I321" t="s">
        <v>26</v>
      </c>
      <c r="J321" t="s">
        <v>545</v>
      </c>
      <c r="K321" t="s">
        <v>546</v>
      </c>
      <c r="L321" t="s">
        <v>25</v>
      </c>
      <c r="M321" t="s">
        <v>35</v>
      </c>
      <c r="N321" t="str">
        <f t="shared" ref="N321:N338" si="21">"1"</f>
        <v>1</v>
      </c>
      <c r="O321" t="s">
        <v>36</v>
      </c>
      <c r="P321" t="s">
        <v>226</v>
      </c>
      <c r="Q321" t="s">
        <v>342</v>
      </c>
      <c r="R321" t="s">
        <v>32</v>
      </c>
      <c r="S321" s="12">
        <v>45466.371527777781</v>
      </c>
      <c r="T321" s="12">
        <v>45466.954861111109</v>
      </c>
      <c r="U321" s="12">
        <v>45466.872916666667</v>
      </c>
      <c r="V321" t="s">
        <v>26</v>
      </c>
    </row>
    <row r="322" spans="1:22" x14ac:dyDescent="0.25">
      <c r="A322" t="s">
        <v>1631</v>
      </c>
      <c r="B322" t="s">
        <v>1632</v>
      </c>
      <c r="C322" t="s">
        <v>1632</v>
      </c>
      <c r="D322" t="s">
        <v>1633</v>
      </c>
      <c r="E322" t="s">
        <v>1632</v>
      </c>
      <c r="F322" t="s">
        <v>1632</v>
      </c>
      <c r="G322" s="14" t="str">
        <f t="shared" si="17"/>
        <v>HY TOKYO152W</v>
      </c>
      <c r="H322" t="s">
        <v>46</v>
      </c>
      <c r="I322" t="s">
        <v>26</v>
      </c>
      <c r="J322" t="s">
        <v>576</v>
      </c>
      <c r="K322" t="s">
        <v>576</v>
      </c>
      <c r="L322" t="s">
        <v>46</v>
      </c>
      <c r="M322" t="s">
        <v>35</v>
      </c>
      <c r="N322" t="str">
        <f t="shared" si="21"/>
        <v>1</v>
      </c>
      <c r="O322" t="s">
        <v>155</v>
      </c>
      <c r="P322" t="s">
        <v>156</v>
      </c>
      <c r="Q322" t="s">
        <v>161</v>
      </c>
      <c r="R322" t="s">
        <v>50</v>
      </c>
      <c r="S322" s="12">
        <v>45466.368055555555</v>
      </c>
      <c r="T322" s="12">
        <v>45467.559027777781</v>
      </c>
      <c r="U322" s="12">
        <v>45467.197916666664</v>
      </c>
      <c r="V322" t="s">
        <v>26</v>
      </c>
    </row>
    <row r="323" spans="1:22" x14ac:dyDescent="0.25">
      <c r="A323" t="s">
        <v>776</v>
      </c>
      <c r="B323" t="s">
        <v>1634</v>
      </c>
      <c r="C323" t="s">
        <v>1634</v>
      </c>
      <c r="D323" t="s">
        <v>776</v>
      </c>
      <c r="E323" t="s">
        <v>777</v>
      </c>
      <c r="F323" t="s">
        <v>777</v>
      </c>
      <c r="G323" s="14" t="str">
        <f t="shared" si="17"/>
        <v>APL ANTWERPBXW1MA</v>
      </c>
      <c r="H323" t="s">
        <v>57</v>
      </c>
      <c r="I323" t="s">
        <v>26</v>
      </c>
      <c r="J323" t="s">
        <v>565</v>
      </c>
      <c r="K323" t="s">
        <v>566</v>
      </c>
      <c r="L323" t="s">
        <v>58</v>
      </c>
      <c r="M323" t="s">
        <v>35</v>
      </c>
      <c r="N323" t="str">
        <f t="shared" si="21"/>
        <v>1</v>
      </c>
      <c r="O323" t="s">
        <v>65</v>
      </c>
      <c r="P323" t="s">
        <v>193</v>
      </c>
      <c r="Q323" t="s">
        <v>391</v>
      </c>
      <c r="R323" t="s">
        <v>50</v>
      </c>
      <c r="S323" s="12">
        <v>45466.357638888891</v>
      </c>
      <c r="T323" s="12">
        <v>45467.086805555555</v>
      </c>
      <c r="U323" s="12">
        <v>45466.982638888891</v>
      </c>
      <c r="V323" t="s">
        <v>26</v>
      </c>
    </row>
    <row r="324" spans="1:22" x14ac:dyDescent="0.25">
      <c r="A324" t="s">
        <v>1635</v>
      </c>
      <c r="B324" t="s">
        <v>508</v>
      </c>
      <c r="C324" t="s">
        <v>508</v>
      </c>
      <c r="D324" t="s">
        <v>1635</v>
      </c>
      <c r="E324" t="s">
        <v>508</v>
      </c>
      <c r="F324" t="s">
        <v>508</v>
      </c>
      <c r="G324" s="14" t="str">
        <f t="shared" ref="G324:G387" si="22">D324&amp;E324</f>
        <v>GSL VALERIE423W</v>
      </c>
      <c r="H324" t="s">
        <v>1660</v>
      </c>
      <c r="I324" t="s">
        <v>26</v>
      </c>
      <c r="J324" t="s">
        <v>1746</v>
      </c>
      <c r="K324" t="s">
        <v>375</v>
      </c>
      <c r="L324" t="s">
        <v>1661</v>
      </c>
      <c r="M324" t="s">
        <v>35</v>
      </c>
      <c r="N324" t="str">
        <f t="shared" si="21"/>
        <v>1</v>
      </c>
      <c r="O324" t="s">
        <v>79</v>
      </c>
      <c r="P324" t="s">
        <v>305</v>
      </c>
      <c r="Q324" t="s">
        <v>484</v>
      </c>
      <c r="R324" t="s">
        <v>32</v>
      </c>
      <c r="S324" s="12">
        <v>45466.354166666664</v>
      </c>
      <c r="T324" s="12">
        <v>45466.840277777781</v>
      </c>
      <c r="U324" s="12">
        <v>45466.657638888886</v>
      </c>
      <c r="V324" t="s">
        <v>26</v>
      </c>
    </row>
    <row r="325" spans="1:22" x14ac:dyDescent="0.25">
      <c r="A325" t="s">
        <v>1636</v>
      </c>
      <c r="B325" t="s">
        <v>1637</v>
      </c>
      <c r="C325" t="s">
        <v>1637</v>
      </c>
      <c r="D325" t="s">
        <v>1636</v>
      </c>
      <c r="E325" t="s">
        <v>1637</v>
      </c>
      <c r="F325" t="s">
        <v>1637</v>
      </c>
      <c r="G325" s="14" t="str">
        <f t="shared" si="22"/>
        <v>OOCL JAPAN031W</v>
      </c>
      <c r="H325" t="s">
        <v>214</v>
      </c>
      <c r="I325" t="s">
        <v>130</v>
      </c>
      <c r="J325" t="s">
        <v>354</v>
      </c>
      <c r="K325" t="s">
        <v>1684</v>
      </c>
      <c r="L325" t="s">
        <v>217</v>
      </c>
      <c r="M325" t="s">
        <v>35</v>
      </c>
      <c r="N325" t="str">
        <f t="shared" si="21"/>
        <v>1</v>
      </c>
      <c r="O325" t="s">
        <v>65</v>
      </c>
      <c r="P325" t="s">
        <v>181</v>
      </c>
      <c r="Q325" t="s">
        <v>368</v>
      </c>
      <c r="R325" t="s">
        <v>32</v>
      </c>
      <c r="S325" s="12">
        <v>45466.347222222219</v>
      </c>
      <c r="T325" s="12">
        <v>45467.21875</v>
      </c>
      <c r="U325" s="12">
        <v>45467.029861111114</v>
      </c>
      <c r="V325" t="s">
        <v>26</v>
      </c>
    </row>
    <row r="326" spans="1:22" x14ac:dyDescent="0.25">
      <c r="A326" t="s">
        <v>300</v>
      </c>
      <c r="B326" t="s">
        <v>1638</v>
      </c>
      <c r="C326" t="s">
        <v>1639</v>
      </c>
      <c r="D326" t="s">
        <v>301</v>
      </c>
      <c r="E326" t="s">
        <v>1638</v>
      </c>
      <c r="F326" t="s">
        <v>1639</v>
      </c>
      <c r="G326" s="14" t="str">
        <f t="shared" si="22"/>
        <v>BUANA OC 08B40622</v>
      </c>
      <c r="H326" t="s">
        <v>169</v>
      </c>
      <c r="I326" t="s">
        <v>26</v>
      </c>
      <c r="J326" t="s">
        <v>170</v>
      </c>
      <c r="K326" t="s">
        <v>170</v>
      </c>
      <c r="L326" t="s">
        <v>169</v>
      </c>
      <c r="M326" t="s">
        <v>35</v>
      </c>
      <c r="N326" t="str">
        <f t="shared" si="21"/>
        <v>1</v>
      </c>
      <c r="O326" t="s">
        <v>47</v>
      </c>
      <c r="P326" t="s">
        <v>149</v>
      </c>
      <c r="Q326" t="s">
        <v>150</v>
      </c>
      <c r="R326" t="s">
        <v>50</v>
      </c>
      <c r="S326" s="12">
        <v>45466.28125</v>
      </c>
      <c r="T326" s="12">
        <v>45466.388888888891</v>
      </c>
      <c r="U326" s="12">
        <v>45466.342361111114</v>
      </c>
      <c r="V326" t="s">
        <v>26</v>
      </c>
    </row>
    <row r="327" spans="1:22" x14ac:dyDescent="0.25">
      <c r="A327" t="s">
        <v>1640</v>
      </c>
      <c r="B327" t="s">
        <v>1641</v>
      </c>
      <c r="C327" t="s">
        <v>1641</v>
      </c>
      <c r="D327" t="s">
        <v>1642</v>
      </c>
      <c r="E327" t="s">
        <v>1643</v>
      </c>
      <c r="F327" t="s">
        <v>1643</v>
      </c>
      <c r="G327" s="14" t="str">
        <f t="shared" si="22"/>
        <v>CMA TIGRIS5NE1MA</v>
      </c>
      <c r="H327" t="s">
        <v>57</v>
      </c>
      <c r="I327" t="s">
        <v>26</v>
      </c>
      <c r="J327" t="s">
        <v>1782</v>
      </c>
      <c r="K327" t="s">
        <v>1782</v>
      </c>
      <c r="L327" t="s">
        <v>58</v>
      </c>
      <c r="M327" t="s">
        <v>35</v>
      </c>
      <c r="N327" t="str">
        <f t="shared" si="21"/>
        <v>1</v>
      </c>
      <c r="O327" t="s">
        <v>65</v>
      </c>
      <c r="P327" t="s">
        <v>212</v>
      </c>
      <c r="Q327" t="s">
        <v>213</v>
      </c>
      <c r="R327" t="s">
        <v>32</v>
      </c>
      <c r="S327" s="12">
        <v>45466.277777777781</v>
      </c>
      <c r="T327" s="12">
        <v>45467.100694444445</v>
      </c>
      <c r="U327" s="12">
        <v>45467.065972222219</v>
      </c>
      <c r="V327" t="s">
        <v>26</v>
      </c>
    </row>
    <row r="328" spans="1:22" x14ac:dyDescent="0.25">
      <c r="A328" t="s">
        <v>889</v>
      </c>
      <c r="B328" t="s">
        <v>1644</v>
      </c>
      <c r="C328" t="s">
        <v>890</v>
      </c>
      <c r="D328" t="s">
        <v>889</v>
      </c>
      <c r="E328" t="s">
        <v>1644</v>
      </c>
      <c r="F328" t="s">
        <v>890</v>
      </c>
      <c r="G328" s="14" t="str">
        <f t="shared" si="22"/>
        <v>SINAR SIGLI039N</v>
      </c>
      <c r="H328" t="s">
        <v>33</v>
      </c>
      <c r="I328" t="s">
        <v>26</v>
      </c>
      <c r="J328" t="s">
        <v>370</v>
      </c>
      <c r="K328" t="s">
        <v>370</v>
      </c>
      <c r="L328" t="s">
        <v>33</v>
      </c>
      <c r="M328" t="s">
        <v>35</v>
      </c>
      <c r="N328" t="str">
        <f t="shared" si="21"/>
        <v>1</v>
      </c>
      <c r="O328" t="s">
        <v>29</v>
      </c>
      <c r="P328" t="s">
        <v>191</v>
      </c>
      <c r="Q328" t="s">
        <v>192</v>
      </c>
      <c r="R328" t="s">
        <v>32</v>
      </c>
      <c r="S328" s="12">
        <v>45466.236111111109</v>
      </c>
      <c r="T328" s="12">
        <v>45468.274305555555</v>
      </c>
      <c r="U328" s="12">
        <v>45467.948611111111</v>
      </c>
      <c r="V328" t="s">
        <v>26</v>
      </c>
    </row>
    <row r="329" spans="1:22" x14ac:dyDescent="0.25">
      <c r="A329" t="s">
        <v>1645</v>
      </c>
      <c r="B329" t="s">
        <v>922</v>
      </c>
      <c r="C329" t="s">
        <v>922</v>
      </c>
      <c r="D329" t="s">
        <v>921</v>
      </c>
      <c r="E329" t="s">
        <v>922</v>
      </c>
      <c r="F329" t="s">
        <v>922</v>
      </c>
      <c r="G329" s="14" t="str">
        <f t="shared" si="22"/>
        <v>EX ARGENTINA001W</v>
      </c>
      <c r="H329" t="s">
        <v>25</v>
      </c>
      <c r="I329" t="s">
        <v>26</v>
      </c>
      <c r="J329" t="s">
        <v>1783</v>
      </c>
      <c r="K329" t="s">
        <v>1783</v>
      </c>
      <c r="L329" t="s">
        <v>25</v>
      </c>
      <c r="M329" t="s">
        <v>35</v>
      </c>
      <c r="N329" t="str">
        <f t="shared" si="21"/>
        <v>1</v>
      </c>
      <c r="O329" t="s">
        <v>104</v>
      </c>
      <c r="P329" t="s">
        <v>558</v>
      </c>
      <c r="Q329" t="s">
        <v>1784</v>
      </c>
      <c r="R329" t="s">
        <v>32</v>
      </c>
      <c r="S329" s="12">
        <v>45466.170138888891</v>
      </c>
      <c r="T329" s="12">
        <v>45467.138888888891</v>
      </c>
      <c r="U329" s="12">
        <v>45466.357638888891</v>
      </c>
      <c r="V329" t="s">
        <v>26</v>
      </c>
    </row>
    <row r="330" spans="1:22" x14ac:dyDescent="0.25">
      <c r="A330" t="s">
        <v>1646</v>
      </c>
      <c r="B330" t="s">
        <v>1083</v>
      </c>
      <c r="C330" t="s">
        <v>1647</v>
      </c>
      <c r="D330" t="s">
        <v>1648</v>
      </c>
      <c r="E330" t="s">
        <v>1083</v>
      </c>
      <c r="F330" t="s">
        <v>1647</v>
      </c>
      <c r="G330" s="14" t="str">
        <f t="shared" si="22"/>
        <v>IS 50018N</v>
      </c>
      <c r="H330" t="s">
        <v>94</v>
      </c>
      <c r="I330" t="s">
        <v>26</v>
      </c>
      <c r="J330" t="s">
        <v>532</v>
      </c>
      <c r="K330" t="s">
        <v>532</v>
      </c>
      <c r="L330" t="s">
        <v>96</v>
      </c>
      <c r="M330" t="s">
        <v>35</v>
      </c>
      <c r="N330" t="str">
        <f t="shared" si="21"/>
        <v>1</v>
      </c>
      <c r="O330" t="s">
        <v>47</v>
      </c>
      <c r="P330" t="s">
        <v>97</v>
      </c>
      <c r="Q330" t="s">
        <v>98</v>
      </c>
      <c r="R330" t="s">
        <v>50</v>
      </c>
      <c r="S330" s="12">
        <v>45466.166666666664</v>
      </c>
      <c r="T330" s="12">
        <v>45466.868055555555</v>
      </c>
      <c r="U330" s="12">
        <v>45466.681944444441</v>
      </c>
      <c r="V330" t="s">
        <v>26</v>
      </c>
    </row>
    <row r="331" spans="1:22" x14ac:dyDescent="0.25">
      <c r="A331" t="s">
        <v>843</v>
      </c>
      <c r="B331" t="s">
        <v>902</v>
      </c>
      <c r="C331" t="s">
        <v>844</v>
      </c>
      <c r="D331" t="s">
        <v>843</v>
      </c>
      <c r="E331" t="s">
        <v>902</v>
      </c>
      <c r="F331" t="s">
        <v>844</v>
      </c>
      <c r="G331" s="14" t="str">
        <f t="shared" si="22"/>
        <v>SINAR PENIDA177E</v>
      </c>
      <c r="H331" t="s">
        <v>33</v>
      </c>
      <c r="I331" t="s">
        <v>26</v>
      </c>
      <c r="J331" t="s">
        <v>1682</v>
      </c>
      <c r="K331" t="s">
        <v>1683</v>
      </c>
      <c r="L331" t="s">
        <v>33</v>
      </c>
      <c r="M331" t="s">
        <v>35</v>
      </c>
      <c r="N331" t="str">
        <f t="shared" si="21"/>
        <v>1</v>
      </c>
      <c r="O331" t="s">
        <v>155</v>
      </c>
      <c r="P331" t="s">
        <v>292</v>
      </c>
      <c r="Q331" t="s">
        <v>293</v>
      </c>
      <c r="R331" t="s">
        <v>50</v>
      </c>
      <c r="S331" s="12">
        <v>45466.163194444445</v>
      </c>
      <c r="T331" s="12">
        <v>45467.944444444445</v>
      </c>
      <c r="U331" s="12">
        <v>45467.405555555553</v>
      </c>
      <c r="V331" t="s">
        <v>26</v>
      </c>
    </row>
    <row r="332" spans="1:22" x14ac:dyDescent="0.25">
      <c r="A332" t="s">
        <v>527</v>
      </c>
      <c r="B332" t="s">
        <v>1649</v>
      </c>
      <c r="C332" t="s">
        <v>1650</v>
      </c>
      <c r="D332" t="s">
        <v>527</v>
      </c>
      <c r="E332" t="s">
        <v>1649</v>
      </c>
      <c r="F332" t="s">
        <v>1650</v>
      </c>
      <c r="G332" s="14" t="str">
        <f t="shared" si="22"/>
        <v>KITI BHUM1043S</v>
      </c>
      <c r="H332" t="s">
        <v>187</v>
      </c>
      <c r="I332" t="s">
        <v>26</v>
      </c>
      <c r="J332" t="s">
        <v>528</v>
      </c>
      <c r="K332" t="s">
        <v>529</v>
      </c>
      <c r="L332" t="s">
        <v>188</v>
      </c>
      <c r="M332" t="s">
        <v>35</v>
      </c>
      <c r="N332" t="str">
        <f t="shared" si="21"/>
        <v>1</v>
      </c>
      <c r="O332" t="s">
        <v>65</v>
      </c>
      <c r="P332" t="s">
        <v>256</v>
      </c>
      <c r="Q332" t="s">
        <v>257</v>
      </c>
      <c r="R332" t="s">
        <v>32</v>
      </c>
      <c r="S332" s="12">
        <v>45466.152777777781</v>
      </c>
      <c r="T332" s="12">
        <v>45467.326388888891</v>
      </c>
      <c r="U332" s="12">
        <v>45467.072222222225</v>
      </c>
      <c r="V332" t="s">
        <v>26</v>
      </c>
    </row>
    <row r="333" spans="1:22" x14ac:dyDescent="0.25">
      <c r="A333" t="s">
        <v>1080</v>
      </c>
      <c r="B333" t="s">
        <v>355</v>
      </c>
      <c r="C333" t="s">
        <v>355</v>
      </c>
      <c r="D333" t="s">
        <v>790</v>
      </c>
      <c r="E333" t="s">
        <v>355</v>
      </c>
      <c r="F333" t="s">
        <v>355</v>
      </c>
      <c r="G333" s="14" t="str">
        <f t="shared" si="22"/>
        <v>CAT LAI E061S</v>
      </c>
      <c r="H333" t="s">
        <v>25</v>
      </c>
      <c r="I333" t="s">
        <v>26</v>
      </c>
      <c r="J333" t="s">
        <v>389</v>
      </c>
      <c r="K333" t="s">
        <v>389</v>
      </c>
      <c r="L333" t="s">
        <v>25</v>
      </c>
      <c r="M333" t="s">
        <v>35</v>
      </c>
      <c r="N333" t="str">
        <f t="shared" si="21"/>
        <v>1</v>
      </c>
      <c r="O333" t="s">
        <v>36</v>
      </c>
      <c r="P333" t="s">
        <v>37</v>
      </c>
      <c r="Q333" t="s">
        <v>166</v>
      </c>
      <c r="R333" t="s">
        <v>32</v>
      </c>
      <c r="S333" s="12">
        <v>45466.149305555555</v>
      </c>
      <c r="T333" s="12">
        <v>45467.104166666664</v>
      </c>
      <c r="U333" s="12">
        <v>45467.101388888892</v>
      </c>
      <c r="V333" t="s">
        <v>26</v>
      </c>
    </row>
    <row r="334" spans="1:22" x14ac:dyDescent="0.25">
      <c r="A334" t="s">
        <v>1651</v>
      </c>
      <c r="B334" t="s">
        <v>1652</v>
      </c>
      <c r="C334" t="s">
        <v>1652</v>
      </c>
      <c r="D334" t="s">
        <v>1651</v>
      </c>
      <c r="E334" t="s">
        <v>1652</v>
      </c>
      <c r="F334" t="s">
        <v>1652</v>
      </c>
      <c r="G334" s="14" t="str">
        <f t="shared" si="22"/>
        <v>ONE TRIBUTE025W</v>
      </c>
      <c r="H334" t="s">
        <v>101</v>
      </c>
      <c r="I334" t="s">
        <v>102</v>
      </c>
      <c r="J334" t="s">
        <v>1780</v>
      </c>
      <c r="K334" t="s">
        <v>1780</v>
      </c>
      <c r="L334" t="s">
        <v>101</v>
      </c>
      <c r="M334" t="s">
        <v>35</v>
      </c>
      <c r="N334" t="str">
        <f t="shared" si="21"/>
        <v>1</v>
      </c>
      <c r="O334" t="s">
        <v>104</v>
      </c>
      <c r="P334" t="s">
        <v>411</v>
      </c>
      <c r="Q334" t="s">
        <v>1669</v>
      </c>
      <c r="R334" t="s">
        <v>32</v>
      </c>
      <c r="S334" s="12">
        <v>45466.048611111109</v>
      </c>
      <c r="T334" s="12">
        <v>45468.524305555555</v>
      </c>
      <c r="U334" s="12">
        <v>45468.361111111109</v>
      </c>
      <c r="V334" t="s">
        <v>26</v>
      </c>
    </row>
    <row r="335" spans="1:22" x14ac:dyDescent="0.25">
      <c r="A335" t="s">
        <v>135</v>
      </c>
      <c r="B335" t="s">
        <v>1653</v>
      </c>
      <c r="C335" t="s">
        <v>1653</v>
      </c>
      <c r="D335" t="s">
        <v>136</v>
      </c>
      <c r="E335" t="s">
        <v>1653</v>
      </c>
      <c r="F335" t="s">
        <v>1653</v>
      </c>
      <c r="G335" s="14" t="str">
        <f t="shared" si="22"/>
        <v>BSW 583593S</v>
      </c>
      <c r="H335" t="s">
        <v>137</v>
      </c>
      <c r="I335" t="s">
        <v>26</v>
      </c>
      <c r="J335" t="s">
        <v>138</v>
      </c>
      <c r="K335" t="s">
        <v>139</v>
      </c>
      <c r="L335" t="s">
        <v>140</v>
      </c>
      <c r="M335" t="s">
        <v>35</v>
      </c>
      <c r="N335" t="str">
        <f t="shared" si="21"/>
        <v>1</v>
      </c>
      <c r="O335" t="s">
        <v>47</v>
      </c>
      <c r="P335" t="s">
        <v>1686</v>
      </c>
      <c r="Q335" t="s">
        <v>98</v>
      </c>
      <c r="R335" t="s">
        <v>50</v>
      </c>
      <c r="S335" s="12">
        <v>45466.041666666664</v>
      </c>
      <c r="T335" s="12">
        <v>45466.138888888891</v>
      </c>
      <c r="U335" s="12">
        <v>45466.138888888891</v>
      </c>
      <c r="V335" t="s">
        <v>26</v>
      </c>
    </row>
    <row r="336" spans="1:22" x14ac:dyDescent="0.25">
      <c r="A336" t="s">
        <v>335</v>
      </c>
      <c r="B336" t="s">
        <v>1654</v>
      </c>
      <c r="C336" t="s">
        <v>1655</v>
      </c>
      <c r="D336" t="s">
        <v>336</v>
      </c>
      <c r="E336" t="s">
        <v>1654</v>
      </c>
      <c r="F336" t="s">
        <v>1655</v>
      </c>
      <c r="G336" s="14" t="str">
        <f t="shared" si="22"/>
        <v>GSTR 16329S</v>
      </c>
      <c r="H336" t="s">
        <v>33</v>
      </c>
      <c r="I336" t="s">
        <v>26</v>
      </c>
      <c r="J336" t="s">
        <v>337</v>
      </c>
      <c r="K336" t="s">
        <v>337</v>
      </c>
      <c r="L336" t="s">
        <v>33</v>
      </c>
      <c r="M336" t="s">
        <v>35</v>
      </c>
      <c r="N336" t="str">
        <f t="shared" si="21"/>
        <v>1</v>
      </c>
      <c r="O336" t="s">
        <v>71</v>
      </c>
      <c r="P336" t="s">
        <v>72</v>
      </c>
      <c r="Q336" t="s">
        <v>267</v>
      </c>
      <c r="R336" t="s">
        <v>32</v>
      </c>
      <c r="S336" s="12">
        <v>45466.003472222219</v>
      </c>
      <c r="T336" s="12">
        <v>45466.711805555555</v>
      </c>
      <c r="U336" s="12">
        <v>45466.302083333336</v>
      </c>
      <c r="V336" t="s">
        <v>26</v>
      </c>
    </row>
    <row r="337" spans="1:22" x14ac:dyDescent="0.25">
      <c r="A337" t="s">
        <v>1152</v>
      </c>
      <c r="B337" t="s">
        <v>1656</v>
      </c>
      <c r="C337" t="s">
        <v>1656</v>
      </c>
      <c r="D337" t="s">
        <v>1153</v>
      </c>
      <c r="E337" t="s">
        <v>1656</v>
      </c>
      <c r="F337" t="s">
        <v>1656</v>
      </c>
      <c r="G337" s="14" t="str">
        <f t="shared" si="22"/>
        <v>HY HONGKONG151E</v>
      </c>
      <c r="H337" t="s">
        <v>46</v>
      </c>
      <c r="I337" t="s">
        <v>26</v>
      </c>
      <c r="J337" t="s">
        <v>576</v>
      </c>
      <c r="K337" t="s">
        <v>576</v>
      </c>
      <c r="L337" t="s">
        <v>46</v>
      </c>
      <c r="M337" t="s">
        <v>35</v>
      </c>
      <c r="N337" t="str">
        <f t="shared" si="21"/>
        <v>1</v>
      </c>
      <c r="O337" t="s">
        <v>65</v>
      </c>
      <c r="P337" t="s">
        <v>218</v>
      </c>
      <c r="Q337" t="s">
        <v>49</v>
      </c>
      <c r="R337" t="s">
        <v>32</v>
      </c>
      <c r="S337" s="12">
        <v>45466</v>
      </c>
      <c r="T337" s="12">
        <v>45466.774305555555</v>
      </c>
      <c r="U337" s="12">
        <v>45466.711111111108</v>
      </c>
      <c r="V337" t="s">
        <v>26</v>
      </c>
    </row>
    <row r="338" spans="1:22" x14ac:dyDescent="0.25">
      <c r="A338" t="s">
        <v>82</v>
      </c>
      <c r="B338" t="s">
        <v>83</v>
      </c>
      <c r="C338" t="s">
        <v>83</v>
      </c>
      <c r="D338" t="s">
        <v>82</v>
      </c>
      <c r="E338" t="s">
        <v>83</v>
      </c>
      <c r="F338" t="s">
        <v>83</v>
      </c>
      <c r="G338" s="14" t="str">
        <f t="shared" si="22"/>
        <v>MSC TOMOKOMA421R</v>
      </c>
      <c r="H338" t="s">
        <v>77</v>
      </c>
      <c r="I338" t="s">
        <v>26</v>
      </c>
      <c r="J338" t="s">
        <v>84</v>
      </c>
      <c r="K338" t="s">
        <v>84</v>
      </c>
      <c r="L338" t="s">
        <v>78</v>
      </c>
      <c r="M338" t="s">
        <v>35</v>
      </c>
      <c r="N338" t="str">
        <f t="shared" si="21"/>
        <v>1</v>
      </c>
      <c r="O338" t="s">
        <v>79</v>
      </c>
      <c r="P338" t="s">
        <v>85</v>
      </c>
      <c r="Q338" t="s">
        <v>86</v>
      </c>
      <c r="R338" t="s">
        <v>50</v>
      </c>
      <c r="S338" s="12">
        <v>45465.729166666664</v>
      </c>
      <c r="T338" s="12">
        <v>45466.635416666664</v>
      </c>
      <c r="U338" t="s">
        <v>26</v>
      </c>
      <c r="V338" t="s">
        <v>26</v>
      </c>
    </row>
    <row r="339" spans="1:22" x14ac:dyDescent="0.25">
      <c r="A339" t="s">
        <v>82</v>
      </c>
      <c r="B339" t="s">
        <v>83</v>
      </c>
      <c r="C339" t="s">
        <v>83</v>
      </c>
      <c r="D339" t="s">
        <v>82</v>
      </c>
      <c r="E339" t="s">
        <v>83</v>
      </c>
      <c r="F339" t="s">
        <v>83</v>
      </c>
      <c r="G339" s="14" t="str">
        <f t="shared" si="22"/>
        <v>MSC TOMOKOMA421R</v>
      </c>
      <c r="H339" t="s">
        <v>77</v>
      </c>
      <c r="I339" t="s">
        <v>26</v>
      </c>
      <c r="J339" t="s">
        <v>84</v>
      </c>
      <c r="K339" t="s">
        <v>84</v>
      </c>
      <c r="L339" t="s">
        <v>78</v>
      </c>
      <c r="M339" t="s">
        <v>35</v>
      </c>
      <c r="N339" t="str">
        <f>"2"</f>
        <v>2</v>
      </c>
      <c r="O339" t="s">
        <v>65</v>
      </c>
      <c r="P339" t="s">
        <v>87</v>
      </c>
      <c r="Q339" t="s">
        <v>88</v>
      </c>
      <c r="R339" t="s">
        <v>32</v>
      </c>
      <c r="S339" s="12">
        <v>45467.170138888891</v>
      </c>
      <c r="T339" s="12">
        <v>45468.336805555555</v>
      </c>
      <c r="U339" s="12">
        <v>45468.049305555556</v>
      </c>
      <c r="V339" t="s">
        <v>26</v>
      </c>
    </row>
    <row r="340" spans="1:22" x14ac:dyDescent="0.25">
      <c r="A340" t="s">
        <v>201</v>
      </c>
      <c r="B340" t="s">
        <v>202</v>
      </c>
      <c r="C340" t="s">
        <v>202</v>
      </c>
      <c r="D340" t="s">
        <v>201</v>
      </c>
      <c r="E340" t="s">
        <v>202</v>
      </c>
      <c r="F340" t="s">
        <v>202</v>
      </c>
      <c r="G340" s="14" t="str">
        <f t="shared" si="22"/>
        <v>MSC INGYFT418E</v>
      </c>
      <c r="H340" t="s">
        <v>77</v>
      </c>
      <c r="I340" t="s">
        <v>114</v>
      </c>
      <c r="J340" t="s">
        <v>203</v>
      </c>
      <c r="K340" t="s">
        <v>203</v>
      </c>
      <c r="L340" t="s">
        <v>78</v>
      </c>
      <c r="M340" t="s">
        <v>35</v>
      </c>
      <c r="N340" t="str">
        <f>"1"</f>
        <v>1</v>
      </c>
      <c r="O340" t="s">
        <v>79</v>
      </c>
      <c r="P340" t="s">
        <v>204</v>
      </c>
      <c r="Q340" t="s">
        <v>205</v>
      </c>
      <c r="R340" t="s">
        <v>50</v>
      </c>
      <c r="S340" s="12">
        <v>45465.131944444445</v>
      </c>
      <c r="T340" s="12">
        <v>45466.702777777777</v>
      </c>
      <c r="U340" t="s">
        <v>26</v>
      </c>
      <c r="V340" t="s">
        <v>206</v>
      </c>
    </row>
    <row r="341" spans="1:22" x14ac:dyDescent="0.25">
      <c r="A341" t="s">
        <v>201</v>
      </c>
      <c r="B341" t="s">
        <v>202</v>
      </c>
      <c r="C341" t="s">
        <v>202</v>
      </c>
      <c r="D341" t="s">
        <v>201</v>
      </c>
      <c r="E341" t="s">
        <v>202</v>
      </c>
      <c r="F341" t="s">
        <v>202</v>
      </c>
      <c r="G341" s="14" t="str">
        <f t="shared" si="22"/>
        <v>MSC INGYFT418E</v>
      </c>
      <c r="H341" t="s">
        <v>77</v>
      </c>
      <c r="I341" t="s">
        <v>114</v>
      </c>
      <c r="J341" t="s">
        <v>203</v>
      </c>
      <c r="K341" t="s">
        <v>203</v>
      </c>
      <c r="L341" t="s">
        <v>78</v>
      </c>
      <c r="M341" t="s">
        <v>35</v>
      </c>
      <c r="N341" t="str">
        <f>"2"</f>
        <v>2</v>
      </c>
      <c r="O341" t="s">
        <v>104</v>
      </c>
      <c r="P341" t="s">
        <v>207</v>
      </c>
      <c r="Q341" t="s">
        <v>208</v>
      </c>
      <c r="R341" t="s">
        <v>32</v>
      </c>
      <c r="S341" s="12">
        <v>45468.322916666664</v>
      </c>
      <c r="T341" s="12">
        <v>45469.243055555555</v>
      </c>
      <c r="U341" s="12">
        <v>45468.650694444441</v>
      </c>
      <c r="V341" t="s">
        <v>26</v>
      </c>
    </row>
    <row r="342" spans="1:22" x14ac:dyDescent="0.25">
      <c r="A342" t="s">
        <v>302</v>
      </c>
      <c r="B342" t="s">
        <v>303</v>
      </c>
      <c r="C342" t="s">
        <v>303</v>
      </c>
      <c r="D342" t="s">
        <v>302</v>
      </c>
      <c r="E342" t="s">
        <v>303</v>
      </c>
      <c r="F342" t="s">
        <v>303</v>
      </c>
      <c r="G342" s="14" t="str">
        <f t="shared" si="22"/>
        <v>MSC ALESSIAXA426A</v>
      </c>
      <c r="H342" t="s">
        <v>77</v>
      </c>
      <c r="I342" t="s">
        <v>26</v>
      </c>
      <c r="J342" t="s">
        <v>146</v>
      </c>
      <c r="K342" t="s">
        <v>304</v>
      </c>
      <c r="L342" t="s">
        <v>78</v>
      </c>
      <c r="M342" t="s">
        <v>35</v>
      </c>
      <c r="N342" t="str">
        <f>"1"</f>
        <v>1</v>
      </c>
      <c r="O342" t="s">
        <v>79</v>
      </c>
      <c r="P342" t="s">
        <v>305</v>
      </c>
      <c r="Q342" t="s">
        <v>306</v>
      </c>
      <c r="R342" t="s">
        <v>50</v>
      </c>
      <c r="S342" s="12">
        <v>45464.03125</v>
      </c>
      <c r="T342" s="12">
        <v>45465.336805555555</v>
      </c>
      <c r="U342" t="s">
        <v>26</v>
      </c>
      <c r="V342" t="s">
        <v>26</v>
      </c>
    </row>
    <row r="343" spans="1:22" x14ac:dyDescent="0.25">
      <c r="A343" t="s">
        <v>302</v>
      </c>
      <c r="B343" t="s">
        <v>303</v>
      </c>
      <c r="C343" t="s">
        <v>303</v>
      </c>
      <c r="D343" t="s">
        <v>302</v>
      </c>
      <c r="E343" t="s">
        <v>303</v>
      </c>
      <c r="F343" t="s">
        <v>303</v>
      </c>
      <c r="G343" s="14" t="str">
        <f t="shared" si="22"/>
        <v>MSC ALESSIAXA426A</v>
      </c>
      <c r="H343" t="s">
        <v>77</v>
      </c>
      <c r="I343" t="s">
        <v>26</v>
      </c>
      <c r="J343" t="s">
        <v>146</v>
      </c>
      <c r="K343" t="s">
        <v>304</v>
      </c>
      <c r="L343" t="s">
        <v>78</v>
      </c>
      <c r="M343" t="s">
        <v>35</v>
      </c>
      <c r="N343" t="str">
        <f>"2"</f>
        <v>2</v>
      </c>
      <c r="O343" t="s">
        <v>104</v>
      </c>
      <c r="P343" t="s">
        <v>307</v>
      </c>
      <c r="Q343" t="s">
        <v>308</v>
      </c>
      <c r="R343" t="s">
        <v>32</v>
      </c>
      <c r="S343" s="12">
        <v>45466.114583333336</v>
      </c>
      <c r="T343" s="12">
        <v>45466.482638888891</v>
      </c>
      <c r="U343" s="12">
        <v>45466.422222222223</v>
      </c>
      <c r="V343" t="s">
        <v>26</v>
      </c>
    </row>
    <row r="344" spans="1:22" x14ac:dyDescent="0.25">
      <c r="A344" t="s">
        <v>310</v>
      </c>
      <c r="B344" t="s">
        <v>311</v>
      </c>
      <c r="C344" t="s">
        <v>312</v>
      </c>
      <c r="D344" t="s">
        <v>313</v>
      </c>
      <c r="E344" t="s">
        <v>311</v>
      </c>
      <c r="F344" t="s">
        <v>312</v>
      </c>
      <c r="G344" s="14" t="str">
        <f t="shared" si="22"/>
        <v>NAKSKOV MAER422S</v>
      </c>
      <c r="H344" t="s">
        <v>113</v>
      </c>
      <c r="I344" t="s">
        <v>26</v>
      </c>
      <c r="J344" t="s">
        <v>314</v>
      </c>
      <c r="K344" t="s">
        <v>314</v>
      </c>
      <c r="L344" t="s">
        <v>116</v>
      </c>
      <c r="M344" t="s">
        <v>35</v>
      </c>
      <c r="N344" t="str">
        <f>"1"</f>
        <v>1</v>
      </c>
      <c r="O344" t="s">
        <v>79</v>
      </c>
      <c r="P344" t="s">
        <v>125</v>
      </c>
      <c r="Q344" t="s">
        <v>126</v>
      </c>
      <c r="R344" t="s">
        <v>50</v>
      </c>
      <c r="S344" s="12">
        <v>45464.017361111109</v>
      </c>
      <c r="T344" s="12">
        <v>45464.6875</v>
      </c>
      <c r="U344" t="s">
        <v>26</v>
      </c>
      <c r="V344" t="s">
        <v>26</v>
      </c>
    </row>
    <row r="345" spans="1:22" x14ac:dyDescent="0.25">
      <c r="A345" t="s">
        <v>310</v>
      </c>
      <c r="B345" t="s">
        <v>311</v>
      </c>
      <c r="C345" t="s">
        <v>312</v>
      </c>
      <c r="D345" t="s">
        <v>313</v>
      </c>
      <c r="E345" t="s">
        <v>311</v>
      </c>
      <c r="F345" t="s">
        <v>312</v>
      </c>
      <c r="G345" s="14" t="str">
        <f t="shared" si="22"/>
        <v>NAKSKOV MAER422S</v>
      </c>
      <c r="H345" t="s">
        <v>113</v>
      </c>
      <c r="I345" t="s">
        <v>26</v>
      </c>
      <c r="J345" t="s">
        <v>314</v>
      </c>
      <c r="K345" t="s">
        <v>314</v>
      </c>
      <c r="L345" t="s">
        <v>116</v>
      </c>
      <c r="M345" t="s">
        <v>35</v>
      </c>
      <c r="N345" t="str">
        <f>"2"</f>
        <v>2</v>
      </c>
      <c r="O345" t="s">
        <v>36</v>
      </c>
      <c r="P345" t="s">
        <v>76</v>
      </c>
      <c r="Q345" t="s">
        <v>315</v>
      </c>
      <c r="R345" t="s">
        <v>32</v>
      </c>
      <c r="S345" s="12">
        <v>45467.680555555555</v>
      </c>
      <c r="T345" s="12">
        <v>45468.631944444445</v>
      </c>
      <c r="U345" s="12">
        <v>45468.070833333331</v>
      </c>
      <c r="V345" t="s">
        <v>26</v>
      </c>
    </row>
    <row r="346" spans="1:22" x14ac:dyDescent="0.25">
      <c r="G346" s="14" t="str">
        <f t="shared" si="22"/>
        <v/>
      </c>
      <c r="S346" s="12"/>
      <c r="T346" s="12"/>
      <c r="U346" s="12"/>
    </row>
    <row r="347" spans="1:22" x14ac:dyDescent="0.25">
      <c r="G347" s="14" t="str">
        <f t="shared" si="22"/>
        <v/>
      </c>
      <c r="S347" s="12"/>
      <c r="T347" s="12"/>
      <c r="U347" s="12"/>
    </row>
    <row r="348" spans="1:22" x14ac:dyDescent="0.25">
      <c r="G348" s="14" t="str">
        <f t="shared" si="22"/>
        <v/>
      </c>
      <c r="S348" s="12"/>
      <c r="T348" s="12"/>
      <c r="U348" s="12"/>
    </row>
    <row r="349" spans="1:22" x14ac:dyDescent="0.25">
      <c r="G349" s="14" t="str">
        <f t="shared" si="22"/>
        <v/>
      </c>
      <c r="S349" s="12"/>
      <c r="T349" s="12"/>
      <c r="U349" s="12"/>
    </row>
    <row r="350" spans="1:22" x14ac:dyDescent="0.25">
      <c r="G350" s="14" t="str">
        <f t="shared" si="22"/>
        <v/>
      </c>
      <c r="S350" s="12"/>
      <c r="T350" s="12"/>
      <c r="U350" s="12"/>
    </row>
    <row r="351" spans="1:22" x14ac:dyDescent="0.25">
      <c r="G351" s="14" t="str">
        <f t="shared" si="22"/>
        <v/>
      </c>
      <c r="S351" s="12"/>
      <c r="T351" s="12"/>
      <c r="U351" s="12"/>
    </row>
    <row r="352" spans="1:22" x14ac:dyDescent="0.25">
      <c r="G352" s="14" t="str">
        <f t="shared" si="22"/>
        <v/>
      </c>
      <c r="S352" s="12"/>
      <c r="T352" s="12"/>
      <c r="U352" s="12"/>
    </row>
    <row r="353" spans="7:21" x14ac:dyDescent="0.25">
      <c r="G353" s="14" t="str">
        <f t="shared" si="22"/>
        <v/>
      </c>
      <c r="S353" s="12"/>
      <c r="T353" s="12"/>
      <c r="U353" s="12"/>
    </row>
    <row r="354" spans="7:21" x14ac:dyDescent="0.25">
      <c r="G354" s="14" t="str">
        <f t="shared" si="22"/>
        <v/>
      </c>
      <c r="S354" s="12"/>
      <c r="T354" s="12"/>
      <c r="U354" s="12"/>
    </row>
    <row r="355" spans="7:21" x14ac:dyDescent="0.25">
      <c r="G355" s="14" t="str">
        <f t="shared" si="22"/>
        <v/>
      </c>
      <c r="S355" s="12"/>
      <c r="T355" s="12"/>
      <c r="U355" s="12"/>
    </row>
    <row r="356" spans="7:21" x14ac:dyDescent="0.25">
      <c r="G356" s="14" t="str">
        <f t="shared" si="22"/>
        <v/>
      </c>
      <c r="S356" s="12"/>
      <c r="T356" s="12"/>
      <c r="U356" s="12"/>
    </row>
    <row r="357" spans="7:21" x14ac:dyDescent="0.25">
      <c r="G357" s="14" t="str">
        <f t="shared" si="22"/>
        <v/>
      </c>
      <c r="S357" s="12"/>
      <c r="T357" s="12"/>
    </row>
    <row r="358" spans="7:21" x14ac:dyDescent="0.25">
      <c r="G358" s="14" t="str">
        <f t="shared" si="22"/>
        <v/>
      </c>
      <c r="S358" s="12"/>
      <c r="T358" s="12"/>
      <c r="U358" s="12"/>
    </row>
    <row r="359" spans="7:21" x14ac:dyDescent="0.25">
      <c r="G359" s="14" t="str">
        <f t="shared" si="22"/>
        <v/>
      </c>
      <c r="S359" s="12"/>
      <c r="T359" s="12"/>
    </row>
    <row r="360" spans="7:21" x14ac:dyDescent="0.25">
      <c r="G360" s="14" t="str">
        <f t="shared" si="22"/>
        <v/>
      </c>
      <c r="S360" s="12"/>
      <c r="T360" s="12"/>
    </row>
    <row r="361" spans="7:21" x14ac:dyDescent="0.25">
      <c r="G361" s="14" t="str">
        <f t="shared" si="22"/>
        <v/>
      </c>
      <c r="S361" s="12"/>
      <c r="T361" s="12"/>
    </row>
    <row r="362" spans="7:21" x14ac:dyDescent="0.25">
      <c r="G362" s="14" t="str">
        <f t="shared" si="22"/>
        <v/>
      </c>
      <c r="S362" s="12"/>
      <c r="T362" s="12"/>
      <c r="U362" s="12"/>
    </row>
    <row r="363" spans="7:21" x14ac:dyDescent="0.25">
      <c r="G363" s="14" t="str">
        <f t="shared" si="22"/>
        <v/>
      </c>
      <c r="S363" s="12"/>
      <c r="T363" s="12"/>
    </row>
    <row r="364" spans="7:21" x14ac:dyDescent="0.25">
      <c r="G364" s="14" t="str">
        <f t="shared" si="22"/>
        <v/>
      </c>
      <c r="S364" s="12"/>
      <c r="T364" s="12"/>
      <c r="U364" s="12"/>
    </row>
    <row r="365" spans="7:21" x14ac:dyDescent="0.25">
      <c r="G365" s="14" t="str">
        <f t="shared" si="22"/>
        <v/>
      </c>
      <c r="S365" s="12"/>
      <c r="T365" s="12"/>
    </row>
    <row r="366" spans="7:21" x14ac:dyDescent="0.25">
      <c r="G366" s="14" t="str">
        <f t="shared" si="22"/>
        <v/>
      </c>
      <c r="S366" s="12"/>
      <c r="T366" s="12"/>
    </row>
    <row r="367" spans="7:21" x14ac:dyDescent="0.25">
      <c r="G367" s="14" t="str">
        <f t="shared" si="22"/>
        <v/>
      </c>
      <c r="S367" s="12"/>
      <c r="T367" s="12"/>
      <c r="U367" s="12"/>
    </row>
    <row r="368" spans="7:21" x14ac:dyDescent="0.25">
      <c r="G368" s="14" t="str">
        <f t="shared" si="22"/>
        <v/>
      </c>
      <c r="S368" s="12"/>
      <c r="T368" s="12"/>
    </row>
    <row r="369" spans="7:21" x14ac:dyDescent="0.25">
      <c r="G369" s="14" t="str">
        <f t="shared" si="22"/>
        <v/>
      </c>
      <c r="S369" s="12"/>
      <c r="T369" s="12"/>
      <c r="U369" s="12"/>
    </row>
    <row r="370" spans="7:21" x14ac:dyDescent="0.25">
      <c r="G370" s="14" t="str">
        <f t="shared" si="22"/>
        <v/>
      </c>
      <c r="S370" s="12"/>
      <c r="T370" s="12"/>
    </row>
    <row r="371" spans="7:21" x14ac:dyDescent="0.25">
      <c r="G371" s="14" t="str">
        <f t="shared" si="22"/>
        <v/>
      </c>
      <c r="S371" s="12"/>
      <c r="T371" s="12"/>
      <c r="U371" s="12"/>
    </row>
    <row r="372" spans="7:21" x14ac:dyDescent="0.25">
      <c r="G372" s="14" t="str">
        <f t="shared" si="22"/>
        <v/>
      </c>
      <c r="S372" s="12"/>
      <c r="T372" s="12"/>
    </row>
    <row r="373" spans="7:21" x14ac:dyDescent="0.25">
      <c r="G373" s="14" t="str">
        <f t="shared" si="22"/>
        <v/>
      </c>
      <c r="S373" s="12"/>
      <c r="T373" s="12"/>
      <c r="U373" s="12"/>
    </row>
    <row r="374" spans="7:21" x14ac:dyDescent="0.25">
      <c r="G374" s="14" t="str">
        <f t="shared" si="22"/>
        <v/>
      </c>
      <c r="S374" s="12"/>
      <c r="T374" s="12"/>
    </row>
    <row r="375" spans="7:21" x14ac:dyDescent="0.25">
      <c r="G375" s="14" t="str">
        <f t="shared" si="22"/>
        <v/>
      </c>
      <c r="S375" s="12"/>
      <c r="T375" s="12"/>
      <c r="U375" s="12"/>
    </row>
    <row r="376" spans="7:21" x14ac:dyDescent="0.25">
      <c r="G376" s="14" t="str">
        <f t="shared" si="22"/>
        <v/>
      </c>
      <c r="S376" s="12"/>
      <c r="T376" s="12"/>
    </row>
    <row r="377" spans="7:21" x14ac:dyDescent="0.25">
      <c r="G377" s="14" t="str">
        <f t="shared" si="22"/>
        <v/>
      </c>
      <c r="S377" s="12"/>
      <c r="T377" s="12"/>
      <c r="U377" s="12"/>
    </row>
    <row r="378" spans="7:21" x14ac:dyDescent="0.25">
      <c r="G378" s="14" t="str">
        <f t="shared" si="22"/>
        <v/>
      </c>
      <c r="S378" s="12"/>
      <c r="T378" s="12"/>
    </row>
    <row r="379" spans="7:21" x14ac:dyDescent="0.25">
      <c r="G379" s="14" t="str">
        <f t="shared" si="22"/>
        <v/>
      </c>
      <c r="S379" s="12"/>
      <c r="T379" s="12"/>
      <c r="U379" s="12"/>
    </row>
    <row r="380" spans="7:21" x14ac:dyDescent="0.25">
      <c r="G380" s="14" t="str">
        <f t="shared" si="22"/>
        <v/>
      </c>
      <c r="S380" s="12"/>
      <c r="T380" s="12"/>
    </row>
    <row r="381" spans="7:21" x14ac:dyDescent="0.25">
      <c r="G381" s="14" t="str">
        <f t="shared" si="22"/>
        <v/>
      </c>
      <c r="S381" s="12"/>
      <c r="T381" s="12"/>
      <c r="U381" s="12"/>
    </row>
    <row r="382" spans="7:21" x14ac:dyDescent="0.25">
      <c r="G382" s="14" t="str">
        <f t="shared" si="22"/>
        <v/>
      </c>
      <c r="S382" s="12"/>
      <c r="T382" s="12"/>
    </row>
    <row r="383" spans="7:21" x14ac:dyDescent="0.25">
      <c r="G383" s="14" t="str">
        <f t="shared" si="22"/>
        <v/>
      </c>
      <c r="S383" s="12"/>
      <c r="T383" s="12"/>
      <c r="U383" s="12"/>
    </row>
    <row r="384" spans="7:21" x14ac:dyDescent="0.25">
      <c r="G384" s="14" t="str">
        <f t="shared" si="22"/>
        <v/>
      </c>
      <c r="S384" s="12"/>
      <c r="T384" s="12"/>
    </row>
    <row r="385" spans="7:21" x14ac:dyDescent="0.25">
      <c r="G385" s="14" t="str">
        <f t="shared" si="22"/>
        <v/>
      </c>
      <c r="S385" s="12"/>
      <c r="T385" s="12"/>
    </row>
    <row r="386" spans="7:21" x14ac:dyDescent="0.25">
      <c r="G386" s="14" t="str">
        <f t="shared" si="22"/>
        <v/>
      </c>
      <c r="S386" s="12"/>
      <c r="T386" s="12"/>
      <c r="U386" s="12"/>
    </row>
    <row r="387" spans="7:21" x14ac:dyDescent="0.25">
      <c r="G387" s="14" t="str">
        <f t="shared" si="22"/>
        <v/>
      </c>
      <c r="S387" s="12"/>
      <c r="T387" s="12"/>
    </row>
    <row r="388" spans="7:21" x14ac:dyDescent="0.25">
      <c r="G388" s="14" t="str">
        <f t="shared" ref="G388:G451" si="23">D388&amp;E388</f>
        <v/>
      </c>
      <c r="S388" s="12"/>
      <c r="T388" s="12"/>
    </row>
    <row r="389" spans="7:21" x14ac:dyDescent="0.25">
      <c r="G389" s="14" t="str">
        <f t="shared" si="23"/>
        <v/>
      </c>
      <c r="S389" s="12"/>
      <c r="T389" s="12"/>
    </row>
    <row r="390" spans="7:21" x14ac:dyDescent="0.25">
      <c r="G390" s="14" t="str">
        <f t="shared" si="23"/>
        <v/>
      </c>
      <c r="S390" s="12"/>
      <c r="T390" s="12"/>
      <c r="U390" s="12"/>
    </row>
    <row r="391" spans="7:21" x14ac:dyDescent="0.25">
      <c r="G391" s="14" t="str">
        <f t="shared" si="23"/>
        <v/>
      </c>
      <c r="S391" s="12"/>
      <c r="T391" s="12"/>
      <c r="U391" s="12"/>
    </row>
    <row r="392" spans="7:21" x14ac:dyDescent="0.25">
      <c r="G392" s="14" t="str">
        <f t="shared" si="23"/>
        <v/>
      </c>
      <c r="S392" s="12"/>
      <c r="T392" s="12"/>
    </row>
    <row r="393" spans="7:21" x14ac:dyDescent="0.25">
      <c r="G393" s="14" t="str">
        <f t="shared" si="23"/>
        <v/>
      </c>
      <c r="S393" s="12"/>
      <c r="T393" s="12"/>
    </row>
    <row r="394" spans="7:21" x14ac:dyDescent="0.25">
      <c r="G394" s="14" t="str">
        <f t="shared" si="23"/>
        <v/>
      </c>
      <c r="S394" s="12"/>
      <c r="T394" s="12"/>
      <c r="U394" s="12"/>
    </row>
    <row r="395" spans="7:21" x14ac:dyDescent="0.25">
      <c r="G395" s="14" t="str">
        <f t="shared" si="23"/>
        <v/>
      </c>
      <c r="S395" s="12"/>
      <c r="T395" s="12"/>
    </row>
    <row r="396" spans="7:21" x14ac:dyDescent="0.25">
      <c r="G396" s="14" t="str">
        <f t="shared" si="23"/>
        <v/>
      </c>
      <c r="S396" s="12"/>
      <c r="T396" s="12"/>
      <c r="U396" s="12"/>
    </row>
    <row r="397" spans="7:21" x14ac:dyDescent="0.25">
      <c r="G397" s="14" t="str">
        <f t="shared" si="23"/>
        <v/>
      </c>
      <c r="S397" s="12"/>
      <c r="T397" s="12"/>
    </row>
    <row r="398" spans="7:21" x14ac:dyDescent="0.25">
      <c r="G398" s="14" t="str">
        <f t="shared" si="23"/>
        <v/>
      </c>
      <c r="S398" s="12"/>
      <c r="T398" s="12"/>
      <c r="U398" s="12"/>
    </row>
    <row r="399" spans="7:21" x14ac:dyDescent="0.25">
      <c r="G399" s="14" t="str">
        <f t="shared" si="23"/>
        <v/>
      </c>
      <c r="S399" s="12"/>
      <c r="T399" s="12"/>
      <c r="U399" s="12"/>
    </row>
    <row r="400" spans="7:21" x14ac:dyDescent="0.25">
      <c r="G400" s="14" t="str">
        <f t="shared" si="23"/>
        <v/>
      </c>
      <c r="S400" s="12"/>
      <c r="T400" s="12"/>
    </row>
    <row r="401" spans="7:23" x14ac:dyDescent="0.25">
      <c r="G401" s="14" t="str">
        <f t="shared" si="23"/>
        <v/>
      </c>
      <c r="S401" s="12"/>
      <c r="T401" s="12"/>
      <c r="U401" s="12"/>
    </row>
    <row r="402" spans="7:23" x14ac:dyDescent="0.25">
      <c r="G402" s="14" t="str">
        <f t="shared" si="23"/>
        <v/>
      </c>
      <c r="S402" s="12"/>
      <c r="T402" s="12"/>
      <c r="U402" s="12"/>
    </row>
    <row r="403" spans="7:23" x14ac:dyDescent="0.25">
      <c r="G403" s="14" t="str">
        <f t="shared" si="23"/>
        <v/>
      </c>
      <c r="S403" s="12"/>
      <c r="T403" s="12"/>
    </row>
    <row r="404" spans="7:23" x14ac:dyDescent="0.25">
      <c r="G404" s="14" t="str">
        <f t="shared" si="23"/>
        <v/>
      </c>
      <c r="S404" s="12"/>
      <c r="T404" s="12"/>
    </row>
    <row r="405" spans="7:23" x14ac:dyDescent="0.25">
      <c r="G405" s="14" t="str">
        <f t="shared" si="23"/>
        <v/>
      </c>
      <c r="S405" s="12"/>
      <c r="T405" s="12"/>
      <c r="U405" s="12"/>
    </row>
    <row r="406" spans="7:23" x14ac:dyDescent="0.25">
      <c r="G406" s="14" t="str">
        <f t="shared" si="23"/>
        <v/>
      </c>
      <c r="S406" s="12"/>
      <c r="T406" s="12"/>
    </row>
    <row r="407" spans="7:23" x14ac:dyDescent="0.25">
      <c r="G407" s="14" t="str">
        <f t="shared" si="23"/>
        <v/>
      </c>
      <c r="S407" s="12"/>
      <c r="T407" s="12"/>
      <c r="U407" s="12"/>
    </row>
    <row r="408" spans="7:23" x14ac:dyDescent="0.25">
      <c r="G408" s="14" t="str">
        <f t="shared" si="23"/>
        <v/>
      </c>
      <c r="S408" s="12"/>
      <c r="T408" s="12"/>
    </row>
    <row r="409" spans="7:23" x14ac:dyDescent="0.25">
      <c r="G409" s="14" t="str">
        <f t="shared" si="23"/>
        <v/>
      </c>
      <c r="S409" s="12"/>
      <c r="T409" s="12"/>
      <c r="U409" s="12"/>
    </row>
    <row r="410" spans="7:23" x14ac:dyDescent="0.25">
      <c r="G410" s="14" t="str">
        <f t="shared" si="23"/>
        <v/>
      </c>
      <c r="S410" s="12"/>
      <c r="T410" s="12"/>
      <c r="U410" s="12"/>
    </row>
    <row r="411" spans="7:23" x14ac:dyDescent="0.25">
      <c r="G411" s="14" t="str">
        <f t="shared" si="23"/>
        <v/>
      </c>
      <c r="S411" s="12"/>
      <c r="T411" s="12"/>
      <c r="U411" s="12"/>
      <c r="W411" s="12"/>
    </row>
    <row r="412" spans="7:23" x14ac:dyDescent="0.25">
      <c r="G412" s="14" t="str">
        <f t="shared" si="23"/>
        <v/>
      </c>
      <c r="S412" s="12"/>
      <c r="T412" s="12"/>
      <c r="U412" s="12"/>
      <c r="W412" s="12"/>
    </row>
    <row r="413" spans="7:23" x14ac:dyDescent="0.25">
      <c r="G413" s="14" t="str">
        <f t="shared" si="23"/>
        <v/>
      </c>
      <c r="S413" s="12"/>
      <c r="T413" s="12"/>
      <c r="U413" s="12"/>
      <c r="W413" s="12"/>
    </row>
    <row r="414" spans="7:23" x14ac:dyDescent="0.25">
      <c r="G414" s="14" t="str">
        <f t="shared" si="23"/>
        <v/>
      </c>
      <c r="S414" s="12"/>
      <c r="T414" s="12"/>
      <c r="U414" s="12"/>
      <c r="W414" s="12"/>
    </row>
    <row r="415" spans="7:23" x14ac:dyDescent="0.25">
      <c r="G415" s="14" t="str">
        <f t="shared" si="23"/>
        <v/>
      </c>
      <c r="S415" s="12"/>
      <c r="T415" s="12"/>
      <c r="U415" s="12"/>
    </row>
    <row r="416" spans="7:23" x14ac:dyDescent="0.25">
      <c r="G416" s="14" t="str">
        <f t="shared" si="23"/>
        <v/>
      </c>
      <c r="S416" s="12"/>
      <c r="T416" s="12"/>
      <c r="U416" s="12"/>
    </row>
    <row r="417" spans="7:23" x14ac:dyDescent="0.25">
      <c r="G417" s="14" t="str">
        <f t="shared" si="23"/>
        <v/>
      </c>
      <c r="S417" s="12"/>
      <c r="T417" s="12"/>
      <c r="U417" s="12"/>
      <c r="W417" s="12"/>
    </row>
    <row r="418" spans="7:23" x14ac:dyDescent="0.25">
      <c r="G418" s="14" t="str">
        <f t="shared" si="23"/>
        <v/>
      </c>
      <c r="S418" s="12"/>
      <c r="T418" s="12"/>
      <c r="U418" s="12"/>
      <c r="W418" s="12"/>
    </row>
    <row r="419" spans="7:23" x14ac:dyDescent="0.25">
      <c r="G419" s="14" t="str">
        <f t="shared" si="23"/>
        <v/>
      </c>
      <c r="S419" s="12"/>
      <c r="T419" s="12"/>
      <c r="U419" s="12"/>
    </row>
    <row r="420" spans="7:23" x14ac:dyDescent="0.25">
      <c r="G420" s="14" t="str">
        <f t="shared" si="23"/>
        <v/>
      </c>
      <c r="S420" s="12"/>
      <c r="T420" s="12"/>
      <c r="U420" s="12"/>
    </row>
    <row r="421" spans="7:23" x14ac:dyDescent="0.25">
      <c r="G421" s="14" t="str">
        <f t="shared" si="23"/>
        <v/>
      </c>
      <c r="S421" s="12"/>
      <c r="T421" s="12"/>
      <c r="W421" s="12"/>
    </row>
    <row r="422" spans="7:23" x14ac:dyDescent="0.25">
      <c r="G422" s="14" t="str">
        <f t="shared" si="23"/>
        <v/>
      </c>
      <c r="S422" s="12"/>
      <c r="T422" s="12"/>
      <c r="U422" s="12"/>
    </row>
    <row r="423" spans="7:23" x14ac:dyDescent="0.25">
      <c r="G423" s="14" t="str">
        <f t="shared" si="23"/>
        <v/>
      </c>
      <c r="S423" s="12"/>
      <c r="T423" s="12"/>
      <c r="U423" s="12"/>
    </row>
    <row r="424" spans="7:23" x14ac:dyDescent="0.25">
      <c r="G424" s="14" t="str">
        <f t="shared" si="23"/>
        <v/>
      </c>
      <c r="S424" s="12"/>
      <c r="T424" s="12"/>
      <c r="U424" s="12"/>
      <c r="W424" s="12"/>
    </row>
    <row r="425" spans="7:23" x14ac:dyDescent="0.25">
      <c r="G425" s="14" t="str">
        <f t="shared" si="23"/>
        <v/>
      </c>
      <c r="S425" s="12"/>
      <c r="T425" s="12"/>
      <c r="U425" s="12"/>
    </row>
    <row r="426" spans="7:23" x14ac:dyDescent="0.25">
      <c r="G426" s="14" t="str">
        <f t="shared" si="23"/>
        <v/>
      </c>
      <c r="S426" s="12"/>
      <c r="T426" s="12"/>
      <c r="U426" s="12"/>
    </row>
    <row r="427" spans="7:23" x14ac:dyDescent="0.25">
      <c r="G427" s="14" t="str">
        <f t="shared" si="23"/>
        <v/>
      </c>
      <c r="S427" s="12"/>
      <c r="T427" s="12"/>
      <c r="U427" s="12"/>
      <c r="W427" s="12"/>
    </row>
    <row r="428" spans="7:23" x14ac:dyDescent="0.25">
      <c r="G428" s="14" t="str">
        <f t="shared" si="23"/>
        <v/>
      </c>
      <c r="S428" s="12"/>
      <c r="T428" s="12"/>
      <c r="U428" s="12"/>
    </row>
    <row r="429" spans="7:23" x14ac:dyDescent="0.25">
      <c r="G429" s="14" t="str">
        <f t="shared" si="23"/>
        <v/>
      </c>
      <c r="S429" s="12"/>
      <c r="T429" s="12"/>
      <c r="U429" s="12"/>
      <c r="W429" s="12"/>
    </row>
    <row r="430" spans="7:23" x14ac:dyDescent="0.25">
      <c r="G430" s="14" t="str">
        <f t="shared" si="23"/>
        <v/>
      </c>
      <c r="S430" s="12"/>
      <c r="T430" s="12"/>
      <c r="U430" s="12"/>
    </row>
    <row r="431" spans="7:23" x14ac:dyDescent="0.25">
      <c r="G431" s="14" t="str">
        <f t="shared" si="23"/>
        <v/>
      </c>
      <c r="S431" s="12"/>
      <c r="T431" s="12"/>
      <c r="U431" s="12"/>
      <c r="W431" s="12"/>
    </row>
    <row r="432" spans="7:23" x14ac:dyDescent="0.25">
      <c r="G432" s="14" t="str">
        <f t="shared" si="23"/>
        <v/>
      </c>
      <c r="S432" s="12"/>
      <c r="T432" s="12"/>
      <c r="U432" s="12"/>
      <c r="W432" s="12"/>
    </row>
    <row r="433" spans="7:23" x14ac:dyDescent="0.25">
      <c r="G433" s="14" t="str">
        <f t="shared" si="23"/>
        <v/>
      </c>
      <c r="S433" s="12"/>
      <c r="T433" s="12"/>
      <c r="U433" s="12"/>
    </row>
    <row r="434" spans="7:23" x14ac:dyDescent="0.25">
      <c r="G434" s="14" t="str">
        <f t="shared" si="23"/>
        <v/>
      </c>
      <c r="S434" s="12"/>
      <c r="T434" s="12"/>
      <c r="U434" s="12"/>
    </row>
    <row r="435" spans="7:23" x14ac:dyDescent="0.25">
      <c r="G435" s="14" t="str">
        <f t="shared" si="23"/>
        <v/>
      </c>
      <c r="S435" s="12"/>
      <c r="T435" s="12"/>
      <c r="W435" s="12"/>
    </row>
    <row r="436" spans="7:23" x14ac:dyDescent="0.25">
      <c r="G436" s="14" t="str">
        <f t="shared" si="23"/>
        <v/>
      </c>
      <c r="S436" s="12"/>
      <c r="T436" s="12"/>
      <c r="U436" s="12"/>
    </row>
    <row r="437" spans="7:23" x14ac:dyDescent="0.25">
      <c r="G437" s="14" t="str">
        <f t="shared" si="23"/>
        <v/>
      </c>
      <c r="S437" s="12"/>
      <c r="T437" s="12"/>
      <c r="U437" s="12"/>
      <c r="W437" s="12"/>
    </row>
    <row r="438" spans="7:23" x14ac:dyDescent="0.25">
      <c r="G438" s="14" t="str">
        <f t="shared" si="23"/>
        <v/>
      </c>
      <c r="S438" s="12"/>
      <c r="T438" s="12"/>
      <c r="W438" s="12"/>
    </row>
    <row r="439" spans="7:23" x14ac:dyDescent="0.25">
      <c r="G439" s="14" t="str">
        <f t="shared" si="23"/>
        <v/>
      </c>
      <c r="S439" s="12"/>
      <c r="T439" s="12"/>
    </row>
    <row r="440" spans="7:23" x14ac:dyDescent="0.25">
      <c r="G440" s="14" t="str">
        <f t="shared" si="23"/>
        <v/>
      </c>
      <c r="S440" s="12"/>
      <c r="T440" s="12"/>
      <c r="U440" s="12"/>
    </row>
    <row r="441" spans="7:23" x14ac:dyDescent="0.25">
      <c r="G441" s="14" t="str">
        <f t="shared" si="23"/>
        <v/>
      </c>
      <c r="S441" s="12"/>
      <c r="T441" s="12"/>
      <c r="U441" s="12"/>
    </row>
    <row r="442" spans="7:23" x14ac:dyDescent="0.25">
      <c r="G442" s="14" t="str">
        <f t="shared" si="23"/>
        <v/>
      </c>
      <c r="S442" s="12"/>
      <c r="T442" s="12"/>
    </row>
    <row r="443" spans="7:23" x14ac:dyDescent="0.25">
      <c r="G443" s="14" t="str">
        <f t="shared" si="23"/>
        <v/>
      </c>
      <c r="S443" s="12"/>
      <c r="T443" s="12"/>
      <c r="U443" s="12"/>
    </row>
    <row r="444" spans="7:23" x14ac:dyDescent="0.25">
      <c r="G444" s="14" t="str">
        <f t="shared" si="23"/>
        <v/>
      </c>
      <c r="S444" s="12"/>
      <c r="T444" s="12"/>
    </row>
    <row r="445" spans="7:23" x14ac:dyDescent="0.25">
      <c r="G445" s="14" t="str">
        <f t="shared" si="23"/>
        <v/>
      </c>
      <c r="S445" s="12"/>
      <c r="T445" s="12"/>
    </row>
    <row r="446" spans="7:23" x14ac:dyDescent="0.25">
      <c r="G446" s="14" t="str">
        <f t="shared" si="23"/>
        <v/>
      </c>
      <c r="S446" s="12"/>
      <c r="T446" s="12"/>
    </row>
    <row r="447" spans="7:23" x14ac:dyDescent="0.25">
      <c r="G447" s="14" t="str">
        <f t="shared" si="23"/>
        <v/>
      </c>
      <c r="S447" s="12"/>
      <c r="T447" s="12"/>
    </row>
    <row r="448" spans="7:23" x14ac:dyDescent="0.25">
      <c r="G448" s="14" t="str">
        <f t="shared" si="23"/>
        <v/>
      </c>
      <c r="S448" s="12"/>
      <c r="T448" s="12"/>
      <c r="U448" s="12"/>
    </row>
    <row r="449" spans="7:21" x14ac:dyDescent="0.25">
      <c r="G449" s="14" t="str">
        <f t="shared" si="23"/>
        <v/>
      </c>
      <c r="S449" s="12"/>
      <c r="T449" s="12"/>
    </row>
    <row r="450" spans="7:21" x14ac:dyDescent="0.25">
      <c r="G450" s="14" t="str">
        <f t="shared" si="23"/>
        <v/>
      </c>
      <c r="S450" s="12"/>
      <c r="T450" s="12"/>
      <c r="U450" s="12"/>
    </row>
    <row r="451" spans="7:21" x14ac:dyDescent="0.25">
      <c r="G451" s="14" t="str">
        <f t="shared" si="23"/>
        <v/>
      </c>
      <c r="S451" s="12"/>
      <c r="T451" s="12"/>
    </row>
    <row r="452" spans="7:21" x14ac:dyDescent="0.25">
      <c r="G452" s="14" t="str">
        <f t="shared" ref="G452:G515" si="24">D452&amp;E452</f>
        <v/>
      </c>
      <c r="S452" s="12"/>
      <c r="T452" s="12"/>
      <c r="U452" s="12"/>
    </row>
    <row r="453" spans="7:21" x14ac:dyDescent="0.25">
      <c r="G453" s="14" t="str">
        <f t="shared" si="24"/>
        <v/>
      </c>
      <c r="S453" s="12"/>
      <c r="T453" s="12"/>
    </row>
    <row r="454" spans="7:21" x14ac:dyDescent="0.25">
      <c r="G454" s="14" t="str">
        <f t="shared" si="24"/>
        <v/>
      </c>
      <c r="S454" s="12"/>
      <c r="T454" s="12"/>
      <c r="U454" s="12"/>
    </row>
    <row r="455" spans="7:21" x14ac:dyDescent="0.25">
      <c r="G455" s="14" t="str">
        <f t="shared" si="24"/>
        <v/>
      </c>
      <c r="S455" s="12"/>
      <c r="T455" s="12"/>
    </row>
    <row r="456" spans="7:21" x14ac:dyDescent="0.25">
      <c r="G456" s="14" t="str">
        <f t="shared" si="24"/>
        <v/>
      </c>
      <c r="S456" s="12"/>
      <c r="T456" s="12"/>
    </row>
    <row r="457" spans="7:21" x14ac:dyDescent="0.25">
      <c r="G457" s="14" t="str">
        <f t="shared" si="24"/>
        <v/>
      </c>
      <c r="S457" s="12"/>
      <c r="T457" s="12"/>
      <c r="U457" s="12"/>
    </row>
    <row r="458" spans="7:21" x14ac:dyDescent="0.25">
      <c r="G458" s="14" t="str">
        <f t="shared" si="24"/>
        <v/>
      </c>
      <c r="S458" s="12"/>
      <c r="T458" s="12"/>
    </row>
    <row r="459" spans="7:21" x14ac:dyDescent="0.25">
      <c r="G459" s="14" t="str">
        <f t="shared" si="24"/>
        <v/>
      </c>
      <c r="S459" s="12"/>
      <c r="T459" s="12"/>
      <c r="U459" s="12"/>
    </row>
    <row r="460" spans="7:21" x14ac:dyDescent="0.25">
      <c r="G460" s="14" t="str">
        <f t="shared" si="24"/>
        <v/>
      </c>
      <c r="S460" s="12"/>
      <c r="T460" s="12"/>
      <c r="U460" s="12"/>
    </row>
    <row r="461" spans="7:21" x14ac:dyDescent="0.25">
      <c r="G461" s="14" t="str">
        <f t="shared" si="24"/>
        <v/>
      </c>
      <c r="S461" s="12"/>
      <c r="T461" s="12"/>
      <c r="U461" s="12"/>
    </row>
    <row r="462" spans="7:21" x14ac:dyDescent="0.25">
      <c r="G462" s="14" t="str">
        <f t="shared" si="24"/>
        <v/>
      </c>
      <c r="S462" s="12"/>
      <c r="T462" s="12"/>
      <c r="U462" s="12"/>
    </row>
    <row r="463" spans="7:21" x14ac:dyDescent="0.25">
      <c r="G463" s="14" t="str">
        <f t="shared" si="24"/>
        <v/>
      </c>
      <c r="S463" s="12"/>
      <c r="T463" s="12"/>
      <c r="U463" s="12"/>
    </row>
    <row r="464" spans="7:21" x14ac:dyDescent="0.25">
      <c r="G464" s="14" t="str">
        <f t="shared" si="24"/>
        <v/>
      </c>
      <c r="S464" s="12"/>
      <c r="T464" s="12"/>
      <c r="U464" s="12"/>
    </row>
    <row r="465" spans="7:21" x14ac:dyDescent="0.25">
      <c r="G465" s="14" t="str">
        <f t="shared" si="24"/>
        <v/>
      </c>
      <c r="S465" s="12"/>
      <c r="T465" s="12"/>
      <c r="U465" s="12"/>
    </row>
    <row r="466" spans="7:21" x14ac:dyDescent="0.25">
      <c r="G466" s="14" t="str">
        <f t="shared" si="24"/>
        <v/>
      </c>
      <c r="S466" s="12"/>
      <c r="T466" s="12"/>
      <c r="U466" s="12"/>
    </row>
    <row r="467" spans="7:21" x14ac:dyDescent="0.25">
      <c r="G467" s="14" t="str">
        <f t="shared" si="24"/>
        <v/>
      </c>
      <c r="S467" s="12"/>
      <c r="T467" s="12"/>
    </row>
    <row r="468" spans="7:21" x14ac:dyDescent="0.25">
      <c r="G468" s="14" t="str">
        <f t="shared" si="24"/>
        <v/>
      </c>
      <c r="S468" s="12"/>
      <c r="T468" s="12"/>
    </row>
    <row r="469" spans="7:21" x14ac:dyDescent="0.25">
      <c r="G469" s="14" t="str">
        <f t="shared" si="24"/>
        <v/>
      </c>
      <c r="S469" s="12"/>
      <c r="T469" s="12"/>
    </row>
    <row r="470" spans="7:21" x14ac:dyDescent="0.25">
      <c r="G470" s="14" t="str">
        <f t="shared" si="24"/>
        <v/>
      </c>
      <c r="S470" s="12"/>
      <c r="T470" s="12"/>
    </row>
    <row r="471" spans="7:21" x14ac:dyDescent="0.25">
      <c r="G471" s="14" t="str">
        <f t="shared" si="24"/>
        <v/>
      </c>
      <c r="S471" s="12"/>
      <c r="T471" s="12"/>
      <c r="U471" s="12"/>
    </row>
    <row r="472" spans="7:21" x14ac:dyDescent="0.25">
      <c r="G472" s="14" t="str">
        <f t="shared" si="24"/>
        <v/>
      </c>
      <c r="S472" s="12"/>
      <c r="T472" s="12"/>
      <c r="U472" s="12"/>
    </row>
    <row r="473" spans="7:21" x14ac:dyDescent="0.25">
      <c r="G473" s="14" t="str">
        <f t="shared" si="24"/>
        <v/>
      </c>
      <c r="S473" s="12"/>
      <c r="T473" s="12"/>
    </row>
    <row r="474" spans="7:21" x14ac:dyDescent="0.25">
      <c r="G474" s="14" t="str">
        <f t="shared" si="24"/>
        <v/>
      </c>
      <c r="S474" s="12"/>
      <c r="T474" s="12"/>
      <c r="U474" s="12"/>
    </row>
    <row r="475" spans="7:21" x14ac:dyDescent="0.25">
      <c r="G475" s="14" t="str">
        <f t="shared" si="24"/>
        <v/>
      </c>
      <c r="S475" s="12"/>
      <c r="T475" s="12"/>
      <c r="U475" s="12"/>
    </row>
    <row r="476" spans="7:21" x14ac:dyDescent="0.25">
      <c r="G476" s="14" t="str">
        <f t="shared" si="24"/>
        <v/>
      </c>
      <c r="S476" s="12"/>
      <c r="T476" s="12"/>
      <c r="U476" s="12"/>
    </row>
    <row r="477" spans="7:21" x14ac:dyDescent="0.25">
      <c r="G477" s="14" t="str">
        <f t="shared" si="24"/>
        <v/>
      </c>
      <c r="S477" s="12"/>
      <c r="T477" s="12"/>
      <c r="U477" s="12"/>
    </row>
    <row r="478" spans="7:21" x14ac:dyDescent="0.25">
      <c r="G478" s="14" t="str">
        <f t="shared" si="24"/>
        <v/>
      </c>
      <c r="S478" s="12"/>
      <c r="T478" s="12"/>
      <c r="U478" s="12"/>
    </row>
    <row r="479" spans="7:21" x14ac:dyDescent="0.25">
      <c r="G479" s="14" t="str">
        <f t="shared" si="24"/>
        <v/>
      </c>
      <c r="S479" s="12"/>
      <c r="T479" s="12"/>
      <c r="U479" s="12"/>
    </row>
    <row r="480" spans="7:21" x14ac:dyDescent="0.25">
      <c r="G480" s="14" t="str">
        <f t="shared" si="24"/>
        <v/>
      </c>
      <c r="S480" s="12"/>
      <c r="T480" s="12"/>
      <c r="U480" s="12"/>
    </row>
    <row r="481" spans="7:21" x14ac:dyDescent="0.25">
      <c r="G481" s="14" t="str">
        <f t="shared" si="24"/>
        <v/>
      </c>
      <c r="S481" s="12"/>
      <c r="T481" s="12"/>
      <c r="U481" s="12"/>
    </row>
    <row r="482" spans="7:21" x14ac:dyDescent="0.25">
      <c r="G482" s="14" t="str">
        <f t="shared" si="24"/>
        <v/>
      </c>
      <c r="S482" s="12"/>
      <c r="T482" s="12"/>
      <c r="U482" s="12"/>
    </row>
    <row r="483" spans="7:21" x14ac:dyDescent="0.25">
      <c r="G483" s="14" t="str">
        <f t="shared" si="24"/>
        <v/>
      </c>
      <c r="S483" s="12"/>
      <c r="T483" s="12"/>
      <c r="U483" s="12"/>
    </row>
    <row r="484" spans="7:21" x14ac:dyDescent="0.25">
      <c r="G484" s="14" t="str">
        <f t="shared" si="24"/>
        <v/>
      </c>
      <c r="S484" s="12"/>
      <c r="T484" s="12"/>
      <c r="U484" s="12"/>
    </row>
    <row r="485" spans="7:21" x14ac:dyDescent="0.25">
      <c r="G485" s="14" t="str">
        <f t="shared" si="24"/>
        <v/>
      </c>
      <c r="S485" s="12"/>
      <c r="T485" s="12"/>
      <c r="U485" s="12"/>
    </row>
    <row r="486" spans="7:21" x14ac:dyDescent="0.25">
      <c r="G486" s="14" t="str">
        <f t="shared" si="24"/>
        <v/>
      </c>
      <c r="S486" s="12"/>
      <c r="T486" s="12"/>
      <c r="U486" s="12"/>
    </row>
    <row r="487" spans="7:21" x14ac:dyDescent="0.25">
      <c r="G487" s="14" t="str">
        <f t="shared" si="24"/>
        <v/>
      </c>
      <c r="S487" s="12"/>
      <c r="T487" s="12"/>
      <c r="U487" s="12"/>
    </row>
    <row r="488" spans="7:21" x14ac:dyDescent="0.25">
      <c r="G488" s="14" t="str">
        <f t="shared" si="24"/>
        <v/>
      </c>
      <c r="S488" s="12"/>
      <c r="T488" s="12"/>
    </row>
    <row r="489" spans="7:21" x14ac:dyDescent="0.25">
      <c r="G489" s="14" t="str">
        <f t="shared" si="24"/>
        <v/>
      </c>
      <c r="S489" s="12"/>
      <c r="T489" s="12"/>
      <c r="U489" s="12"/>
    </row>
    <row r="490" spans="7:21" x14ac:dyDescent="0.25">
      <c r="G490" s="14" t="str">
        <f t="shared" si="24"/>
        <v/>
      </c>
      <c r="S490" s="12"/>
      <c r="T490" s="12"/>
      <c r="U490" s="12"/>
    </row>
    <row r="491" spans="7:21" x14ac:dyDescent="0.25">
      <c r="G491" s="14" t="str">
        <f t="shared" si="24"/>
        <v/>
      </c>
      <c r="S491" s="12"/>
      <c r="T491" s="12"/>
      <c r="U491" s="12"/>
    </row>
    <row r="492" spans="7:21" x14ac:dyDescent="0.25">
      <c r="G492" s="14" t="str">
        <f t="shared" si="24"/>
        <v/>
      </c>
      <c r="S492" s="12"/>
      <c r="T492" s="12"/>
      <c r="U492" s="12"/>
    </row>
    <row r="493" spans="7:21" x14ac:dyDescent="0.25">
      <c r="G493" s="14" t="str">
        <f t="shared" si="24"/>
        <v/>
      </c>
      <c r="S493" s="12"/>
      <c r="T493" s="12"/>
      <c r="U493" s="12"/>
    </row>
    <row r="494" spans="7:21" x14ac:dyDescent="0.25">
      <c r="G494" s="14" t="str">
        <f t="shared" si="24"/>
        <v/>
      </c>
      <c r="S494" s="12"/>
      <c r="T494" s="12"/>
    </row>
    <row r="495" spans="7:21" x14ac:dyDescent="0.25">
      <c r="G495" s="14" t="str">
        <f t="shared" si="24"/>
        <v/>
      </c>
      <c r="S495" s="12"/>
      <c r="T495" s="12"/>
      <c r="U495" s="12"/>
    </row>
    <row r="496" spans="7:21" x14ac:dyDescent="0.25">
      <c r="G496" s="14" t="str">
        <f t="shared" si="24"/>
        <v/>
      </c>
      <c r="S496" s="12"/>
      <c r="T496" s="12"/>
      <c r="U496" s="12"/>
    </row>
    <row r="497" spans="7:21" x14ac:dyDescent="0.25">
      <c r="G497" s="14" t="str">
        <f t="shared" si="24"/>
        <v/>
      </c>
      <c r="S497" s="12"/>
      <c r="T497" s="12"/>
      <c r="U497" s="12"/>
    </row>
    <row r="498" spans="7:21" x14ac:dyDescent="0.25">
      <c r="G498" s="14" t="str">
        <f t="shared" si="24"/>
        <v/>
      </c>
      <c r="S498" s="12"/>
      <c r="T498" s="12"/>
      <c r="U498" s="12"/>
    </row>
    <row r="499" spans="7:21" x14ac:dyDescent="0.25">
      <c r="G499" s="14" t="str">
        <f t="shared" si="24"/>
        <v/>
      </c>
      <c r="S499" s="12"/>
      <c r="T499" s="12"/>
      <c r="U499" s="12"/>
    </row>
    <row r="500" spans="7:21" x14ac:dyDescent="0.25">
      <c r="G500" s="14" t="str">
        <f t="shared" si="24"/>
        <v/>
      </c>
      <c r="S500" s="12"/>
      <c r="T500" s="12"/>
      <c r="U500" s="12"/>
    </row>
    <row r="501" spans="7:21" x14ac:dyDescent="0.25">
      <c r="G501" s="14" t="str">
        <f t="shared" si="24"/>
        <v/>
      </c>
      <c r="S501" s="12"/>
      <c r="T501" s="12"/>
      <c r="U501" s="12"/>
    </row>
    <row r="502" spans="7:21" x14ac:dyDescent="0.25">
      <c r="G502" s="14" t="str">
        <f t="shared" si="24"/>
        <v/>
      </c>
      <c r="S502" s="12"/>
      <c r="T502" s="12"/>
    </row>
    <row r="503" spans="7:21" x14ac:dyDescent="0.25">
      <c r="G503" s="14" t="str">
        <f t="shared" si="24"/>
        <v/>
      </c>
      <c r="S503" s="12"/>
      <c r="T503" s="12"/>
      <c r="U503" s="12"/>
    </row>
    <row r="504" spans="7:21" x14ac:dyDescent="0.25">
      <c r="G504" s="14" t="str">
        <f t="shared" si="24"/>
        <v/>
      </c>
      <c r="S504" s="12"/>
      <c r="T504" s="12"/>
      <c r="U504" s="12"/>
    </row>
    <row r="505" spans="7:21" x14ac:dyDescent="0.25">
      <c r="G505" s="14" t="str">
        <f t="shared" si="24"/>
        <v/>
      </c>
      <c r="S505" s="12"/>
      <c r="T505" s="12"/>
      <c r="U505" s="12"/>
    </row>
    <row r="506" spans="7:21" x14ac:dyDescent="0.25">
      <c r="G506" s="14" t="str">
        <f t="shared" si="24"/>
        <v/>
      </c>
      <c r="S506" s="12"/>
      <c r="T506" s="12"/>
      <c r="U506" s="12"/>
    </row>
    <row r="507" spans="7:21" x14ac:dyDescent="0.25">
      <c r="G507" s="14" t="str">
        <f t="shared" si="24"/>
        <v/>
      </c>
      <c r="S507" s="12"/>
      <c r="T507" s="12"/>
      <c r="U507" s="12"/>
    </row>
    <row r="508" spans="7:21" x14ac:dyDescent="0.25">
      <c r="G508" s="14" t="str">
        <f t="shared" si="24"/>
        <v/>
      </c>
      <c r="S508" s="12"/>
      <c r="T508" s="12"/>
    </row>
    <row r="509" spans="7:21" x14ac:dyDescent="0.25">
      <c r="G509" s="14" t="str">
        <f t="shared" si="24"/>
        <v/>
      </c>
      <c r="S509" s="12"/>
      <c r="T509" s="12"/>
      <c r="U509" s="12"/>
    </row>
    <row r="510" spans="7:21" x14ac:dyDescent="0.25">
      <c r="G510" s="14" t="str">
        <f t="shared" si="24"/>
        <v/>
      </c>
      <c r="S510" s="12"/>
      <c r="T510" s="12"/>
      <c r="U510" s="12"/>
    </row>
    <row r="511" spans="7:21" x14ac:dyDescent="0.25">
      <c r="G511" s="14" t="str">
        <f t="shared" si="24"/>
        <v/>
      </c>
      <c r="S511" s="12"/>
      <c r="T511" s="12"/>
    </row>
    <row r="512" spans="7:21" x14ac:dyDescent="0.25">
      <c r="G512" s="14" t="str">
        <f t="shared" si="24"/>
        <v/>
      </c>
      <c r="S512" s="12"/>
      <c r="T512" s="12"/>
      <c r="U512" s="12"/>
    </row>
    <row r="513" spans="7:21" x14ac:dyDescent="0.25">
      <c r="G513" s="14" t="str">
        <f t="shared" si="24"/>
        <v/>
      </c>
      <c r="S513" s="12"/>
      <c r="T513" s="12"/>
      <c r="U513" s="12"/>
    </row>
    <row r="514" spans="7:21" x14ac:dyDescent="0.25">
      <c r="G514" s="14" t="str">
        <f t="shared" si="24"/>
        <v/>
      </c>
      <c r="S514" s="12"/>
      <c r="T514" s="12"/>
    </row>
    <row r="515" spans="7:21" x14ac:dyDescent="0.25">
      <c r="G515" s="14" t="str">
        <f t="shared" si="24"/>
        <v/>
      </c>
      <c r="S515" s="12"/>
      <c r="T515" s="12"/>
      <c r="U515" s="12"/>
    </row>
    <row r="516" spans="7:21" x14ac:dyDescent="0.25">
      <c r="G516" s="14" t="str">
        <f t="shared" ref="G516:G579" si="25">D516&amp;E516</f>
        <v/>
      </c>
      <c r="S516" s="12"/>
      <c r="T516" s="12"/>
      <c r="U516" s="12"/>
    </row>
    <row r="517" spans="7:21" x14ac:dyDescent="0.25">
      <c r="G517" s="14" t="str">
        <f t="shared" si="25"/>
        <v/>
      </c>
      <c r="S517" s="12"/>
      <c r="T517" s="12"/>
      <c r="U517" s="12"/>
    </row>
    <row r="518" spans="7:21" x14ac:dyDescent="0.25">
      <c r="G518" s="14" t="str">
        <f t="shared" si="25"/>
        <v/>
      </c>
      <c r="S518" s="12"/>
      <c r="T518" s="12"/>
      <c r="U518" s="12"/>
    </row>
    <row r="519" spans="7:21" x14ac:dyDescent="0.25">
      <c r="G519" s="14" t="str">
        <f t="shared" si="25"/>
        <v/>
      </c>
      <c r="S519" s="12"/>
      <c r="T519" s="12"/>
      <c r="U519" s="12"/>
    </row>
    <row r="520" spans="7:21" x14ac:dyDescent="0.25">
      <c r="G520" s="14" t="str">
        <f t="shared" si="25"/>
        <v/>
      </c>
      <c r="S520" s="12"/>
      <c r="T520" s="12"/>
      <c r="U520" s="12"/>
    </row>
    <row r="521" spans="7:21" x14ac:dyDescent="0.25">
      <c r="G521" s="14" t="str">
        <f t="shared" si="25"/>
        <v/>
      </c>
      <c r="S521" s="12"/>
      <c r="T521" s="12"/>
    </row>
    <row r="522" spans="7:21" x14ac:dyDescent="0.25">
      <c r="G522" s="14" t="str">
        <f t="shared" si="25"/>
        <v/>
      </c>
      <c r="S522" s="12"/>
      <c r="T522" s="12"/>
    </row>
    <row r="523" spans="7:21" x14ac:dyDescent="0.25">
      <c r="G523" s="14" t="str">
        <f t="shared" si="25"/>
        <v/>
      </c>
      <c r="S523" s="12"/>
      <c r="T523" s="12"/>
      <c r="U523" s="12"/>
    </row>
    <row r="524" spans="7:21" x14ac:dyDescent="0.25">
      <c r="G524" s="14" t="str">
        <f t="shared" si="25"/>
        <v/>
      </c>
      <c r="S524" s="12"/>
      <c r="T524" s="12"/>
    </row>
    <row r="525" spans="7:21" x14ac:dyDescent="0.25">
      <c r="G525" s="14" t="str">
        <f t="shared" si="25"/>
        <v/>
      </c>
      <c r="S525" s="12"/>
      <c r="T525" s="12"/>
      <c r="U525" s="12"/>
    </row>
    <row r="526" spans="7:21" x14ac:dyDescent="0.25">
      <c r="G526" s="14" t="str">
        <f t="shared" si="25"/>
        <v/>
      </c>
      <c r="S526" s="12"/>
      <c r="T526" s="12"/>
      <c r="U526" s="12"/>
    </row>
    <row r="527" spans="7:21" x14ac:dyDescent="0.25">
      <c r="G527" s="14" t="str">
        <f t="shared" si="25"/>
        <v/>
      </c>
      <c r="S527" s="12"/>
      <c r="T527" s="12"/>
      <c r="U527" s="12"/>
    </row>
    <row r="528" spans="7:21" x14ac:dyDescent="0.25">
      <c r="G528" s="14" t="str">
        <f t="shared" si="25"/>
        <v/>
      </c>
      <c r="S528" s="12"/>
      <c r="T528" s="12"/>
      <c r="U528" s="12"/>
    </row>
    <row r="529" spans="7:21" x14ac:dyDescent="0.25">
      <c r="G529" s="14" t="str">
        <f t="shared" si="25"/>
        <v/>
      </c>
      <c r="S529" s="12"/>
      <c r="T529" s="12"/>
      <c r="U529" s="12"/>
    </row>
    <row r="530" spans="7:21" x14ac:dyDescent="0.25">
      <c r="G530" s="14" t="str">
        <f t="shared" si="25"/>
        <v/>
      </c>
      <c r="S530" s="12"/>
      <c r="T530" s="12"/>
      <c r="U530" s="12"/>
    </row>
    <row r="531" spans="7:21" x14ac:dyDescent="0.25">
      <c r="G531" s="14" t="str">
        <f t="shared" si="25"/>
        <v/>
      </c>
      <c r="S531" s="12"/>
      <c r="T531" s="12"/>
    </row>
    <row r="532" spans="7:21" x14ac:dyDescent="0.25">
      <c r="G532" s="14" t="str">
        <f t="shared" si="25"/>
        <v/>
      </c>
      <c r="S532" s="12"/>
      <c r="T532" s="12"/>
      <c r="U532" s="12"/>
    </row>
    <row r="533" spans="7:21" x14ac:dyDescent="0.25">
      <c r="G533" s="14" t="str">
        <f t="shared" si="25"/>
        <v/>
      </c>
      <c r="S533" s="12"/>
      <c r="T533" s="12"/>
      <c r="U533" s="12"/>
    </row>
    <row r="534" spans="7:21" x14ac:dyDescent="0.25">
      <c r="G534" s="14" t="str">
        <f t="shared" si="25"/>
        <v/>
      </c>
      <c r="S534" s="12"/>
      <c r="T534" s="12"/>
    </row>
    <row r="535" spans="7:21" x14ac:dyDescent="0.25">
      <c r="G535" s="14" t="str">
        <f t="shared" si="25"/>
        <v/>
      </c>
      <c r="S535" s="12"/>
      <c r="T535" s="12"/>
      <c r="U535" s="12"/>
    </row>
    <row r="536" spans="7:21" x14ac:dyDescent="0.25">
      <c r="G536" s="14" t="str">
        <f t="shared" si="25"/>
        <v/>
      </c>
      <c r="S536" s="12"/>
      <c r="T536" s="12"/>
      <c r="U536" s="12"/>
    </row>
    <row r="537" spans="7:21" x14ac:dyDescent="0.25">
      <c r="G537" s="14" t="str">
        <f t="shared" si="25"/>
        <v/>
      </c>
      <c r="S537" s="12"/>
      <c r="T537" s="12"/>
      <c r="U537" s="12"/>
    </row>
    <row r="538" spans="7:21" x14ac:dyDescent="0.25">
      <c r="G538" s="14" t="str">
        <f t="shared" si="25"/>
        <v/>
      </c>
      <c r="S538" s="12"/>
      <c r="T538" s="12"/>
      <c r="U538" s="12"/>
    </row>
    <row r="539" spans="7:21" x14ac:dyDescent="0.25">
      <c r="G539" s="14" t="str">
        <f t="shared" si="25"/>
        <v/>
      </c>
      <c r="S539" s="12"/>
      <c r="T539" s="12"/>
      <c r="U539" s="12"/>
    </row>
    <row r="540" spans="7:21" x14ac:dyDescent="0.25">
      <c r="G540" s="14" t="str">
        <f t="shared" si="25"/>
        <v/>
      </c>
      <c r="S540" s="12"/>
      <c r="T540" s="12"/>
      <c r="U540" s="12"/>
    </row>
    <row r="541" spans="7:21" x14ac:dyDescent="0.25">
      <c r="G541" s="14" t="str">
        <f t="shared" si="25"/>
        <v/>
      </c>
      <c r="S541" s="12"/>
      <c r="T541" s="12"/>
      <c r="U541" s="12"/>
    </row>
    <row r="542" spans="7:21" x14ac:dyDescent="0.25">
      <c r="G542" s="14" t="str">
        <f t="shared" si="25"/>
        <v/>
      </c>
      <c r="S542" s="12"/>
      <c r="T542" s="12"/>
      <c r="U542" s="12"/>
    </row>
    <row r="543" spans="7:21" x14ac:dyDescent="0.25">
      <c r="G543" s="14" t="str">
        <f t="shared" si="25"/>
        <v/>
      </c>
      <c r="S543" s="12"/>
      <c r="T543" s="12"/>
      <c r="U543" s="12"/>
    </row>
    <row r="544" spans="7:21" x14ac:dyDescent="0.25">
      <c r="G544" s="14" t="str">
        <f t="shared" si="25"/>
        <v/>
      </c>
      <c r="S544" s="12"/>
      <c r="T544" s="12"/>
      <c r="U544" s="12"/>
    </row>
    <row r="545" spans="7:21" x14ac:dyDescent="0.25">
      <c r="G545" s="14" t="str">
        <f t="shared" si="25"/>
        <v/>
      </c>
      <c r="S545" s="12"/>
      <c r="T545" s="12"/>
      <c r="U545" s="12"/>
    </row>
    <row r="546" spans="7:21" x14ac:dyDescent="0.25">
      <c r="G546" s="14" t="str">
        <f t="shared" si="25"/>
        <v/>
      </c>
      <c r="S546" s="12"/>
      <c r="T546" s="12"/>
      <c r="U546" s="12"/>
    </row>
    <row r="547" spans="7:21" x14ac:dyDescent="0.25">
      <c r="G547" s="14" t="str">
        <f t="shared" si="25"/>
        <v/>
      </c>
      <c r="S547" s="12"/>
      <c r="T547" s="12"/>
    </row>
    <row r="548" spans="7:21" x14ac:dyDescent="0.25">
      <c r="G548" s="14" t="str">
        <f t="shared" si="25"/>
        <v/>
      </c>
      <c r="S548" s="12"/>
      <c r="T548" s="12"/>
      <c r="U548" s="12"/>
    </row>
    <row r="549" spans="7:21" x14ac:dyDescent="0.25">
      <c r="G549" s="14" t="str">
        <f t="shared" si="25"/>
        <v/>
      </c>
      <c r="S549" s="12"/>
      <c r="T549" s="12"/>
    </row>
    <row r="550" spans="7:21" x14ac:dyDescent="0.25">
      <c r="G550" s="14" t="str">
        <f t="shared" si="25"/>
        <v/>
      </c>
      <c r="S550" s="12"/>
      <c r="T550" s="12"/>
      <c r="U550" s="12"/>
    </row>
    <row r="551" spans="7:21" x14ac:dyDescent="0.25">
      <c r="G551" s="14" t="str">
        <f t="shared" si="25"/>
        <v/>
      </c>
      <c r="S551" s="12"/>
      <c r="T551" s="12"/>
      <c r="U551" s="12"/>
    </row>
    <row r="552" spans="7:21" x14ac:dyDescent="0.25">
      <c r="G552" s="14" t="str">
        <f t="shared" si="25"/>
        <v/>
      </c>
      <c r="S552" s="12"/>
      <c r="T552" s="12"/>
      <c r="U552" s="12"/>
    </row>
    <row r="553" spans="7:21" x14ac:dyDescent="0.25">
      <c r="G553" s="14" t="str">
        <f t="shared" si="25"/>
        <v/>
      </c>
      <c r="S553" s="12"/>
      <c r="T553" s="12"/>
      <c r="U553" s="12"/>
    </row>
    <row r="554" spans="7:21" x14ac:dyDescent="0.25">
      <c r="G554" s="14" t="str">
        <f t="shared" si="25"/>
        <v/>
      </c>
      <c r="S554" s="12"/>
      <c r="T554" s="12"/>
      <c r="U554" s="12"/>
    </row>
    <row r="555" spans="7:21" x14ac:dyDescent="0.25">
      <c r="G555" s="14" t="str">
        <f t="shared" si="25"/>
        <v/>
      </c>
      <c r="S555" s="12"/>
      <c r="T555" s="12"/>
      <c r="U555" s="12"/>
    </row>
    <row r="556" spans="7:21" x14ac:dyDescent="0.25">
      <c r="G556" s="14" t="str">
        <f t="shared" si="25"/>
        <v/>
      </c>
      <c r="S556" s="12"/>
      <c r="T556" s="12"/>
      <c r="U556" s="12"/>
    </row>
    <row r="557" spans="7:21" x14ac:dyDescent="0.25">
      <c r="G557" s="14" t="str">
        <f t="shared" si="25"/>
        <v/>
      </c>
      <c r="S557" s="12"/>
      <c r="T557" s="12"/>
    </row>
    <row r="558" spans="7:21" x14ac:dyDescent="0.25">
      <c r="G558" s="14" t="str">
        <f t="shared" si="25"/>
        <v/>
      </c>
      <c r="S558" s="12"/>
      <c r="T558" s="12"/>
    </row>
    <row r="559" spans="7:21" x14ac:dyDescent="0.25">
      <c r="G559" s="14" t="str">
        <f t="shared" si="25"/>
        <v/>
      </c>
      <c r="S559" s="12"/>
      <c r="T559" s="12"/>
      <c r="U559" s="12"/>
    </row>
    <row r="560" spans="7:21" x14ac:dyDescent="0.25">
      <c r="G560" s="14" t="str">
        <f t="shared" si="25"/>
        <v/>
      </c>
      <c r="S560" s="12"/>
      <c r="T560" s="12"/>
      <c r="U560" s="12"/>
    </row>
    <row r="561" spans="7:21" x14ac:dyDescent="0.25">
      <c r="G561" s="14" t="str">
        <f t="shared" si="25"/>
        <v/>
      </c>
      <c r="S561" s="12"/>
      <c r="T561" s="12"/>
      <c r="U561" s="12"/>
    </row>
    <row r="562" spans="7:21" x14ac:dyDescent="0.25">
      <c r="G562" s="14" t="str">
        <f t="shared" si="25"/>
        <v/>
      </c>
      <c r="S562" s="12"/>
      <c r="T562" s="12"/>
      <c r="U562" s="12"/>
    </row>
    <row r="563" spans="7:21" x14ac:dyDescent="0.25">
      <c r="G563" s="14" t="str">
        <f t="shared" si="25"/>
        <v/>
      </c>
      <c r="S563" s="12"/>
      <c r="T563" s="12"/>
      <c r="U563" s="12"/>
    </row>
    <row r="564" spans="7:21" x14ac:dyDescent="0.25">
      <c r="G564" s="14" t="str">
        <f t="shared" si="25"/>
        <v/>
      </c>
      <c r="S564" s="12"/>
      <c r="T564" s="12"/>
      <c r="U564" s="12"/>
    </row>
    <row r="565" spans="7:21" x14ac:dyDescent="0.25">
      <c r="G565" s="14" t="str">
        <f t="shared" si="25"/>
        <v/>
      </c>
      <c r="S565" s="12"/>
      <c r="T565" s="12"/>
      <c r="U565" s="12"/>
    </row>
    <row r="566" spans="7:21" x14ac:dyDescent="0.25">
      <c r="G566" s="14" t="str">
        <f t="shared" si="25"/>
        <v/>
      </c>
      <c r="S566" s="12"/>
      <c r="T566" s="12"/>
      <c r="U566" s="12"/>
    </row>
    <row r="567" spans="7:21" x14ac:dyDescent="0.25">
      <c r="G567" s="14" t="str">
        <f t="shared" si="25"/>
        <v/>
      </c>
      <c r="S567" s="12"/>
      <c r="T567" s="12"/>
    </row>
    <row r="568" spans="7:21" x14ac:dyDescent="0.25">
      <c r="G568" s="14" t="str">
        <f t="shared" si="25"/>
        <v/>
      </c>
      <c r="S568" s="12"/>
      <c r="T568" s="12"/>
      <c r="U568" s="12"/>
    </row>
    <row r="569" spans="7:21" x14ac:dyDescent="0.25">
      <c r="G569" s="14" t="str">
        <f t="shared" si="25"/>
        <v/>
      </c>
      <c r="S569" s="12"/>
      <c r="T569" s="12"/>
      <c r="U569" s="12"/>
    </row>
    <row r="570" spans="7:21" x14ac:dyDescent="0.25">
      <c r="G570" s="14" t="str">
        <f t="shared" si="25"/>
        <v/>
      </c>
      <c r="S570" s="12"/>
      <c r="T570" s="12"/>
      <c r="U570" s="12"/>
    </row>
    <row r="571" spans="7:21" x14ac:dyDescent="0.25">
      <c r="G571" s="14" t="str">
        <f t="shared" si="25"/>
        <v/>
      </c>
      <c r="S571" s="12"/>
      <c r="T571" s="12"/>
      <c r="U571" s="12"/>
    </row>
    <row r="572" spans="7:21" x14ac:dyDescent="0.25">
      <c r="G572" s="14" t="str">
        <f t="shared" si="25"/>
        <v/>
      </c>
      <c r="S572" s="12"/>
      <c r="T572" s="12"/>
      <c r="U572" s="12"/>
    </row>
    <row r="573" spans="7:21" x14ac:dyDescent="0.25">
      <c r="G573" s="14" t="str">
        <f t="shared" si="25"/>
        <v/>
      </c>
      <c r="S573" s="12"/>
      <c r="T573" s="12"/>
    </row>
    <row r="574" spans="7:21" x14ac:dyDescent="0.25">
      <c r="G574" s="14" t="str">
        <f t="shared" si="25"/>
        <v/>
      </c>
      <c r="S574" s="12"/>
      <c r="T574" s="12"/>
      <c r="U574" s="12"/>
    </row>
    <row r="575" spans="7:21" x14ac:dyDescent="0.25">
      <c r="G575" s="14" t="str">
        <f t="shared" si="25"/>
        <v/>
      </c>
      <c r="S575" s="12"/>
      <c r="T575" s="12"/>
      <c r="U575" s="12"/>
    </row>
    <row r="576" spans="7:21" x14ac:dyDescent="0.25">
      <c r="G576" s="14" t="str">
        <f t="shared" si="25"/>
        <v/>
      </c>
      <c r="S576" s="12"/>
      <c r="T576" s="12"/>
      <c r="U576" s="12"/>
    </row>
    <row r="577" spans="7:21" x14ac:dyDescent="0.25">
      <c r="G577" s="14" t="str">
        <f t="shared" si="25"/>
        <v/>
      </c>
      <c r="S577" s="12"/>
      <c r="T577" s="12"/>
      <c r="U577" s="12"/>
    </row>
    <row r="578" spans="7:21" x14ac:dyDescent="0.25">
      <c r="G578" s="14" t="str">
        <f t="shared" si="25"/>
        <v/>
      </c>
      <c r="S578" s="12"/>
      <c r="T578" s="12"/>
      <c r="U578" s="12"/>
    </row>
    <row r="579" spans="7:21" x14ac:dyDescent="0.25">
      <c r="G579" s="14" t="str">
        <f t="shared" si="25"/>
        <v/>
      </c>
      <c r="S579" s="12"/>
      <c r="T579" s="12"/>
      <c r="U579" s="12"/>
    </row>
    <row r="580" spans="7:21" x14ac:dyDescent="0.25">
      <c r="G580" s="14" t="str">
        <f t="shared" ref="G580:G643" si="26">D580&amp;E580</f>
        <v/>
      </c>
      <c r="S580" s="12"/>
      <c r="T580" s="12"/>
    </row>
    <row r="581" spans="7:21" x14ac:dyDescent="0.25">
      <c r="G581" s="14" t="str">
        <f t="shared" si="26"/>
        <v/>
      </c>
      <c r="S581" s="12"/>
      <c r="T581" s="12"/>
      <c r="U581" s="12"/>
    </row>
    <row r="582" spans="7:21" x14ac:dyDescent="0.25">
      <c r="G582" s="14" t="str">
        <f t="shared" si="26"/>
        <v/>
      </c>
      <c r="S582" s="12"/>
      <c r="T582" s="12"/>
      <c r="U582" s="12"/>
    </row>
    <row r="583" spans="7:21" x14ac:dyDescent="0.25">
      <c r="G583" s="14" t="str">
        <f t="shared" si="26"/>
        <v/>
      </c>
      <c r="S583" s="12"/>
      <c r="T583" s="12"/>
    </row>
    <row r="584" spans="7:21" x14ac:dyDescent="0.25">
      <c r="G584" s="14" t="str">
        <f t="shared" si="26"/>
        <v/>
      </c>
      <c r="S584" s="12"/>
      <c r="T584" s="12"/>
      <c r="U584" s="12"/>
    </row>
    <row r="585" spans="7:21" x14ac:dyDescent="0.25">
      <c r="G585" s="14" t="str">
        <f t="shared" si="26"/>
        <v/>
      </c>
      <c r="S585" s="12"/>
      <c r="T585" s="12"/>
      <c r="U585" s="12"/>
    </row>
    <row r="586" spans="7:21" x14ac:dyDescent="0.25">
      <c r="G586" s="14" t="str">
        <f t="shared" si="26"/>
        <v/>
      </c>
      <c r="S586" s="12"/>
      <c r="T586" s="12"/>
      <c r="U586" s="12"/>
    </row>
    <row r="587" spans="7:21" x14ac:dyDescent="0.25">
      <c r="G587" s="14" t="str">
        <f t="shared" si="26"/>
        <v/>
      </c>
      <c r="S587" s="12"/>
      <c r="T587" s="12"/>
      <c r="U587" s="12"/>
    </row>
    <row r="588" spans="7:21" x14ac:dyDescent="0.25">
      <c r="G588" s="14" t="str">
        <f t="shared" si="26"/>
        <v/>
      </c>
      <c r="S588" s="12"/>
      <c r="T588" s="12"/>
      <c r="U588" s="12"/>
    </row>
    <row r="589" spans="7:21" x14ac:dyDescent="0.25">
      <c r="G589" s="14" t="str">
        <f t="shared" si="26"/>
        <v/>
      </c>
      <c r="S589" s="12"/>
      <c r="T589" s="12"/>
      <c r="U589" s="12"/>
    </row>
    <row r="590" spans="7:21" x14ac:dyDescent="0.25">
      <c r="G590" s="14" t="str">
        <f t="shared" si="26"/>
        <v/>
      </c>
      <c r="S590" s="12"/>
      <c r="T590" s="12"/>
      <c r="U590" s="12"/>
    </row>
    <row r="591" spans="7:21" x14ac:dyDescent="0.25">
      <c r="G591" s="14" t="str">
        <f t="shared" si="26"/>
        <v/>
      </c>
      <c r="S591" s="12"/>
      <c r="T591" s="12"/>
      <c r="U591" s="12"/>
    </row>
    <row r="592" spans="7:21" x14ac:dyDescent="0.25">
      <c r="G592" s="14" t="str">
        <f t="shared" si="26"/>
        <v/>
      </c>
      <c r="S592" s="12"/>
      <c r="T592" s="12"/>
      <c r="U592" s="12"/>
    </row>
    <row r="593" spans="7:21" x14ac:dyDescent="0.25">
      <c r="G593" s="14" t="str">
        <f t="shared" si="26"/>
        <v/>
      </c>
      <c r="S593" s="12"/>
      <c r="T593" s="12"/>
      <c r="U593" s="12"/>
    </row>
    <row r="594" spans="7:21" x14ac:dyDescent="0.25">
      <c r="G594" s="14" t="str">
        <f t="shared" si="26"/>
        <v/>
      </c>
      <c r="S594" s="12"/>
      <c r="T594" s="12"/>
      <c r="U594" s="12"/>
    </row>
    <row r="595" spans="7:21" x14ac:dyDescent="0.25">
      <c r="G595" s="14" t="str">
        <f t="shared" si="26"/>
        <v/>
      </c>
      <c r="S595" s="12"/>
      <c r="T595" s="12"/>
    </row>
    <row r="596" spans="7:21" x14ac:dyDescent="0.25">
      <c r="G596" s="14" t="str">
        <f t="shared" si="26"/>
        <v/>
      </c>
      <c r="S596" s="12"/>
      <c r="T596" s="12"/>
      <c r="U596" s="12"/>
    </row>
    <row r="597" spans="7:21" x14ac:dyDescent="0.25">
      <c r="G597" s="14" t="str">
        <f t="shared" si="26"/>
        <v/>
      </c>
      <c r="S597" s="12"/>
      <c r="T597" s="12"/>
      <c r="U597" s="12"/>
    </row>
    <row r="598" spans="7:21" x14ac:dyDescent="0.25">
      <c r="G598" s="14" t="str">
        <f t="shared" si="26"/>
        <v/>
      </c>
      <c r="S598" s="12"/>
      <c r="T598" s="12"/>
      <c r="U598" s="12"/>
    </row>
    <row r="599" spans="7:21" x14ac:dyDescent="0.25">
      <c r="G599" s="14" t="str">
        <f t="shared" si="26"/>
        <v/>
      </c>
      <c r="S599" s="12"/>
      <c r="T599" s="12"/>
      <c r="U599" s="12"/>
    </row>
    <row r="600" spans="7:21" x14ac:dyDescent="0.25">
      <c r="G600" s="14" t="str">
        <f t="shared" si="26"/>
        <v/>
      </c>
      <c r="S600" s="12"/>
      <c r="T600" s="12"/>
      <c r="U600" s="12"/>
    </row>
    <row r="601" spans="7:21" x14ac:dyDescent="0.25">
      <c r="G601" s="14" t="str">
        <f t="shared" si="26"/>
        <v/>
      </c>
      <c r="S601" s="12"/>
      <c r="T601" s="12"/>
      <c r="U601" s="12"/>
    </row>
    <row r="602" spans="7:21" x14ac:dyDescent="0.25">
      <c r="G602" s="14" t="str">
        <f t="shared" si="26"/>
        <v/>
      </c>
      <c r="S602" s="12"/>
      <c r="T602" s="12"/>
      <c r="U602" s="12"/>
    </row>
    <row r="603" spans="7:21" x14ac:dyDescent="0.25">
      <c r="G603" s="14" t="str">
        <f t="shared" si="26"/>
        <v/>
      </c>
      <c r="S603" s="12"/>
      <c r="T603" s="12"/>
      <c r="U603" s="12"/>
    </row>
    <row r="604" spans="7:21" x14ac:dyDescent="0.25">
      <c r="G604" s="14" t="str">
        <f t="shared" si="26"/>
        <v/>
      </c>
      <c r="S604" s="12"/>
      <c r="T604" s="12"/>
      <c r="U604" s="12"/>
    </row>
    <row r="605" spans="7:21" x14ac:dyDescent="0.25">
      <c r="G605" s="14" t="str">
        <f t="shared" si="26"/>
        <v/>
      </c>
      <c r="S605" s="12"/>
      <c r="T605" s="12"/>
      <c r="U605" s="12"/>
    </row>
    <row r="606" spans="7:21" x14ac:dyDescent="0.25">
      <c r="G606" s="14" t="str">
        <f t="shared" si="26"/>
        <v/>
      </c>
      <c r="S606" s="12"/>
      <c r="T606" s="12"/>
      <c r="U606" s="12"/>
    </row>
    <row r="607" spans="7:21" x14ac:dyDescent="0.25">
      <c r="G607" s="14" t="str">
        <f t="shared" si="26"/>
        <v/>
      </c>
      <c r="S607" s="12"/>
      <c r="T607" s="12"/>
      <c r="U607" s="12"/>
    </row>
    <row r="608" spans="7:21" x14ac:dyDescent="0.25">
      <c r="G608" s="14" t="str">
        <f t="shared" si="26"/>
        <v/>
      </c>
      <c r="S608" s="12"/>
      <c r="T608" s="12"/>
      <c r="U608" s="12"/>
    </row>
    <row r="609" spans="7:21" x14ac:dyDescent="0.25">
      <c r="G609" s="14" t="str">
        <f t="shared" si="26"/>
        <v/>
      </c>
      <c r="S609" s="12"/>
      <c r="T609" s="12"/>
      <c r="U609" s="12"/>
    </row>
    <row r="610" spans="7:21" x14ac:dyDescent="0.25">
      <c r="G610" s="14" t="str">
        <f t="shared" si="26"/>
        <v/>
      </c>
      <c r="S610" s="12"/>
      <c r="T610" s="12"/>
      <c r="U610" s="12"/>
    </row>
    <row r="611" spans="7:21" x14ac:dyDescent="0.25">
      <c r="G611" s="14" t="str">
        <f t="shared" si="26"/>
        <v/>
      </c>
      <c r="S611" s="12"/>
      <c r="T611" s="12"/>
      <c r="U611" s="12"/>
    </row>
    <row r="612" spans="7:21" x14ac:dyDescent="0.25">
      <c r="G612" s="14" t="str">
        <f t="shared" si="26"/>
        <v/>
      </c>
      <c r="S612" s="12"/>
      <c r="T612" s="12"/>
      <c r="U612" s="12"/>
    </row>
    <row r="613" spans="7:21" x14ac:dyDescent="0.25">
      <c r="G613" s="14" t="str">
        <f t="shared" si="26"/>
        <v/>
      </c>
      <c r="S613" s="12"/>
      <c r="T613" s="12"/>
      <c r="U613" s="12"/>
    </row>
    <row r="614" spans="7:21" x14ac:dyDescent="0.25">
      <c r="G614" s="14" t="str">
        <f t="shared" si="26"/>
        <v/>
      </c>
      <c r="S614" s="12"/>
      <c r="T614" s="12"/>
      <c r="U614" s="12"/>
    </row>
    <row r="615" spans="7:21" x14ac:dyDescent="0.25">
      <c r="G615" s="14" t="str">
        <f t="shared" si="26"/>
        <v/>
      </c>
      <c r="S615" s="12"/>
      <c r="T615" s="12"/>
    </row>
    <row r="616" spans="7:21" x14ac:dyDescent="0.25">
      <c r="G616" s="14" t="str">
        <f t="shared" si="26"/>
        <v/>
      </c>
      <c r="S616" s="12"/>
      <c r="T616" s="12"/>
      <c r="U616" s="12"/>
    </row>
    <row r="617" spans="7:21" x14ac:dyDescent="0.25">
      <c r="G617" s="14" t="str">
        <f t="shared" si="26"/>
        <v/>
      </c>
      <c r="S617" s="12"/>
      <c r="T617" s="12"/>
    </row>
    <row r="618" spans="7:21" x14ac:dyDescent="0.25">
      <c r="G618" s="14" t="str">
        <f t="shared" si="26"/>
        <v/>
      </c>
      <c r="S618" s="12"/>
      <c r="T618" s="12"/>
      <c r="U618" s="12"/>
    </row>
    <row r="619" spans="7:21" x14ac:dyDescent="0.25">
      <c r="G619" s="14" t="str">
        <f t="shared" si="26"/>
        <v/>
      </c>
      <c r="S619" s="12"/>
      <c r="T619" s="12"/>
      <c r="U619" s="12"/>
    </row>
    <row r="620" spans="7:21" x14ac:dyDescent="0.25">
      <c r="G620" s="14" t="str">
        <f t="shared" si="26"/>
        <v/>
      </c>
      <c r="S620" s="12"/>
      <c r="T620" s="12"/>
      <c r="U620" s="12"/>
    </row>
    <row r="621" spans="7:21" x14ac:dyDescent="0.25">
      <c r="G621" s="14" t="str">
        <f t="shared" si="26"/>
        <v/>
      </c>
      <c r="S621" s="12"/>
      <c r="T621" s="12"/>
      <c r="U621" s="12"/>
    </row>
    <row r="622" spans="7:21" x14ac:dyDescent="0.25">
      <c r="G622" s="14" t="str">
        <f t="shared" si="26"/>
        <v/>
      </c>
      <c r="S622" s="12"/>
      <c r="T622" s="12"/>
      <c r="U622" s="12"/>
    </row>
    <row r="623" spans="7:21" x14ac:dyDescent="0.25">
      <c r="G623" s="14" t="str">
        <f t="shared" si="26"/>
        <v/>
      </c>
      <c r="S623" s="12"/>
      <c r="T623" s="12"/>
      <c r="U623" s="12"/>
    </row>
    <row r="624" spans="7:21" x14ac:dyDescent="0.25">
      <c r="G624" s="14" t="str">
        <f t="shared" si="26"/>
        <v/>
      </c>
      <c r="S624" s="12"/>
      <c r="T624" s="12"/>
      <c r="U624" s="12"/>
    </row>
    <row r="625" spans="7:21" x14ac:dyDescent="0.25">
      <c r="G625" s="14" t="str">
        <f t="shared" si="26"/>
        <v/>
      </c>
      <c r="S625" s="12"/>
      <c r="T625" s="12"/>
      <c r="U625" s="12"/>
    </row>
    <row r="626" spans="7:21" x14ac:dyDescent="0.25">
      <c r="G626" s="14" t="str">
        <f t="shared" si="26"/>
        <v/>
      </c>
      <c r="S626" s="12"/>
      <c r="T626" s="12"/>
      <c r="U626" s="12"/>
    </row>
    <row r="627" spans="7:21" x14ac:dyDescent="0.25">
      <c r="G627" s="14" t="str">
        <f t="shared" si="26"/>
        <v/>
      </c>
      <c r="S627" s="12"/>
      <c r="T627" s="12"/>
      <c r="U627" s="12"/>
    </row>
    <row r="628" spans="7:21" x14ac:dyDescent="0.25">
      <c r="G628" s="14" t="str">
        <f t="shared" si="26"/>
        <v/>
      </c>
      <c r="S628" s="12"/>
      <c r="T628" s="12"/>
      <c r="U628" s="12"/>
    </row>
    <row r="629" spans="7:21" x14ac:dyDescent="0.25">
      <c r="G629" s="14" t="str">
        <f t="shared" si="26"/>
        <v/>
      </c>
      <c r="S629" s="12"/>
      <c r="T629" s="12"/>
      <c r="U629" s="12"/>
    </row>
    <row r="630" spans="7:21" x14ac:dyDescent="0.25">
      <c r="G630" s="14" t="str">
        <f t="shared" si="26"/>
        <v/>
      </c>
      <c r="S630" s="12"/>
      <c r="T630" s="12"/>
      <c r="U630" s="12"/>
    </row>
    <row r="631" spans="7:21" x14ac:dyDescent="0.25">
      <c r="G631" s="14" t="str">
        <f t="shared" si="26"/>
        <v/>
      </c>
      <c r="S631" s="12"/>
      <c r="T631" s="12"/>
      <c r="U631" s="12"/>
    </row>
    <row r="632" spans="7:21" x14ac:dyDescent="0.25">
      <c r="G632" s="14" t="str">
        <f t="shared" si="26"/>
        <v/>
      </c>
      <c r="S632" s="12"/>
      <c r="T632" s="12"/>
      <c r="U632" s="12"/>
    </row>
    <row r="633" spans="7:21" x14ac:dyDescent="0.25">
      <c r="G633" s="14" t="str">
        <f t="shared" si="26"/>
        <v/>
      </c>
      <c r="S633" s="12"/>
      <c r="T633" s="12"/>
      <c r="U633" s="12"/>
    </row>
    <row r="634" spans="7:21" x14ac:dyDescent="0.25">
      <c r="G634" s="14" t="str">
        <f t="shared" si="26"/>
        <v/>
      </c>
      <c r="S634" s="12"/>
      <c r="T634" s="12"/>
    </row>
    <row r="635" spans="7:21" x14ac:dyDescent="0.25">
      <c r="G635" s="14" t="str">
        <f t="shared" si="26"/>
        <v/>
      </c>
      <c r="S635" s="12"/>
      <c r="T635" s="12"/>
      <c r="U635" s="12"/>
    </row>
    <row r="636" spans="7:21" x14ac:dyDescent="0.25">
      <c r="G636" s="14" t="str">
        <f t="shared" si="26"/>
        <v/>
      </c>
      <c r="S636" s="12"/>
      <c r="T636" s="12"/>
    </row>
    <row r="637" spans="7:21" x14ac:dyDescent="0.25">
      <c r="G637" s="14" t="str">
        <f t="shared" si="26"/>
        <v/>
      </c>
      <c r="S637" s="12"/>
      <c r="T637" s="12"/>
      <c r="U637" s="12"/>
    </row>
    <row r="638" spans="7:21" x14ac:dyDescent="0.25">
      <c r="G638" s="14" t="str">
        <f t="shared" si="26"/>
        <v/>
      </c>
      <c r="S638" s="12"/>
      <c r="T638" s="12"/>
      <c r="U638" s="12"/>
    </row>
    <row r="639" spans="7:21" x14ac:dyDescent="0.25">
      <c r="G639" s="14" t="str">
        <f t="shared" si="26"/>
        <v/>
      </c>
      <c r="S639" s="12"/>
      <c r="T639" s="12"/>
      <c r="U639" s="12"/>
    </row>
    <row r="640" spans="7:21" x14ac:dyDescent="0.25">
      <c r="G640" s="14" t="str">
        <f t="shared" si="26"/>
        <v/>
      </c>
      <c r="S640" s="12"/>
      <c r="T640" s="12"/>
    </row>
    <row r="641" spans="7:21" x14ac:dyDescent="0.25">
      <c r="G641" s="14" t="str">
        <f t="shared" si="26"/>
        <v/>
      </c>
      <c r="S641" s="12"/>
      <c r="T641" s="12"/>
      <c r="U641" s="12"/>
    </row>
    <row r="642" spans="7:21" x14ac:dyDescent="0.25">
      <c r="G642" s="14" t="str">
        <f t="shared" si="26"/>
        <v/>
      </c>
      <c r="S642" s="12"/>
      <c r="T642" s="12"/>
      <c r="U642" s="12"/>
    </row>
    <row r="643" spans="7:21" x14ac:dyDescent="0.25">
      <c r="G643" s="14" t="str">
        <f t="shared" si="26"/>
        <v/>
      </c>
      <c r="S643" s="12"/>
      <c r="T643" s="12"/>
      <c r="U643" s="12"/>
    </row>
    <row r="644" spans="7:21" x14ac:dyDescent="0.25">
      <c r="G644" s="14" t="str">
        <f t="shared" ref="G644:G707" si="27">D644&amp;E644</f>
        <v/>
      </c>
      <c r="S644" s="12"/>
      <c r="T644" s="12"/>
      <c r="U644" s="12"/>
    </row>
    <row r="645" spans="7:21" x14ac:dyDescent="0.25">
      <c r="G645" s="14" t="str">
        <f t="shared" si="27"/>
        <v/>
      </c>
      <c r="S645" s="12"/>
      <c r="T645" s="12"/>
      <c r="U645" s="12"/>
    </row>
    <row r="646" spans="7:21" x14ac:dyDescent="0.25">
      <c r="G646" s="14" t="str">
        <f t="shared" si="27"/>
        <v/>
      </c>
      <c r="S646" s="12"/>
      <c r="T646" s="12"/>
      <c r="U646" s="12"/>
    </row>
    <row r="647" spans="7:21" x14ac:dyDescent="0.25">
      <c r="G647" s="14" t="str">
        <f t="shared" si="27"/>
        <v/>
      </c>
      <c r="S647" s="12"/>
      <c r="T647" s="12"/>
      <c r="U647" s="12"/>
    </row>
    <row r="648" spans="7:21" x14ac:dyDescent="0.25">
      <c r="G648" s="14" t="str">
        <f t="shared" si="27"/>
        <v/>
      </c>
      <c r="S648" s="12"/>
      <c r="T648" s="12"/>
      <c r="U648" s="12"/>
    </row>
    <row r="649" spans="7:21" x14ac:dyDescent="0.25">
      <c r="G649" s="14" t="str">
        <f t="shared" si="27"/>
        <v/>
      </c>
      <c r="S649" s="12"/>
      <c r="T649" s="12"/>
      <c r="U649" s="12"/>
    </row>
    <row r="650" spans="7:21" x14ac:dyDescent="0.25">
      <c r="G650" s="14" t="str">
        <f t="shared" si="27"/>
        <v/>
      </c>
      <c r="S650" s="12"/>
      <c r="T650" s="12"/>
      <c r="U650" s="12"/>
    </row>
    <row r="651" spans="7:21" x14ac:dyDescent="0.25">
      <c r="G651" s="14" t="str">
        <f t="shared" si="27"/>
        <v/>
      </c>
      <c r="S651" s="12"/>
      <c r="T651" s="12"/>
      <c r="U651" s="12"/>
    </row>
    <row r="652" spans="7:21" x14ac:dyDescent="0.25">
      <c r="G652" s="14" t="str">
        <f t="shared" si="27"/>
        <v/>
      </c>
      <c r="S652" s="12"/>
      <c r="T652" s="12"/>
      <c r="U652" s="12"/>
    </row>
    <row r="653" spans="7:21" x14ac:dyDescent="0.25">
      <c r="G653" s="14" t="str">
        <f t="shared" si="27"/>
        <v/>
      </c>
      <c r="S653" s="12"/>
      <c r="T653" s="12"/>
      <c r="U653" s="12"/>
    </row>
    <row r="654" spans="7:21" x14ac:dyDescent="0.25">
      <c r="G654" s="14" t="str">
        <f t="shared" si="27"/>
        <v/>
      </c>
      <c r="S654" s="12"/>
      <c r="T654" s="12"/>
      <c r="U654" s="12"/>
    </row>
    <row r="655" spans="7:21" x14ac:dyDescent="0.25">
      <c r="G655" s="14" t="str">
        <f t="shared" si="27"/>
        <v/>
      </c>
      <c r="S655" s="12"/>
      <c r="T655" s="12"/>
      <c r="U655" s="12"/>
    </row>
    <row r="656" spans="7:21" x14ac:dyDescent="0.25">
      <c r="G656" s="14" t="str">
        <f t="shared" si="27"/>
        <v/>
      </c>
      <c r="S656" s="12"/>
      <c r="T656" s="12"/>
      <c r="U656" s="12"/>
    </row>
    <row r="657" spans="7:21" x14ac:dyDescent="0.25">
      <c r="G657" s="14" t="str">
        <f t="shared" si="27"/>
        <v/>
      </c>
      <c r="S657" s="12"/>
      <c r="T657" s="12"/>
      <c r="U657" s="12"/>
    </row>
    <row r="658" spans="7:21" x14ac:dyDescent="0.25">
      <c r="G658" s="14" t="str">
        <f t="shared" si="27"/>
        <v/>
      </c>
      <c r="S658" s="12"/>
      <c r="T658" s="12"/>
      <c r="U658" s="12"/>
    </row>
    <row r="659" spans="7:21" x14ac:dyDescent="0.25">
      <c r="G659" s="14" t="str">
        <f t="shared" si="27"/>
        <v/>
      </c>
      <c r="S659" s="12"/>
      <c r="T659" s="12"/>
      <c r="U659" s="12"/>
    </row>
    <row r="660" spans="7:21" x14ac:dyDescent="0.25">
      <c r="G660" s="14" t="str">
        <f t="shared" si="27"/>
        <v/>
      </c>
      <c r="S660" s="12"/>
      <c r="T660" s="12"/>
      <c r="U660" s="12"/>
    </row>
    <row r="661" spans="7:21" x14ac:dyDescent="0.25">
      <c r="G661" s="14" t="str">
        <f t="shared" si="27"/>
        <v/>
      </c>
      <c r="S661" s="12"/>
      <c r="T661" s="12"/>
      <c r="U661" s="12"/>
    </row>
    <row r="662" spans="7:21" x14ac:dyDescent="0.25">
      <c r="G662" s="14" t="str">
        <f t="shared" si="27"/>
        <v/>
      </c>
      <c r="S662" s="12"/>
      <c r="T662" s="12"/>
      <c r="U662" s="12"/>
    </row>
    <row r="663" spans="7:21" x14ac:dyDescent="0.25">
      <c r="G663" s="14" t="str">
        <f t="shared" si="27"/>
        <v/>
      </c>
      <c r="S663" s="12"/>
      <c r="T663" s="12"/>
      <c r="U663" s="12"/>
    </row>
    <row r="664" spans="7:21" x14ac:dyDescent="0.25">
      <c r="G664" s="14" t="str">
        <f t="shared" si="27"/>
        <v/>
      </c>
      <c r="S664" s="12"/>
      <c r="T664" s="12"/>
      <c r="U664" s="12"/>
    </row>
    <row r="665" spans="7:21" x14ac:dyDescent="0.25">
      <c r="G665" s="14" t="str">
        <f t="shared" si="27"/>
        <v/>
      </c>
      <c r="S665" s="12"/>
      <c r="T665" s="12"/>
      <c r="U665" s="12"/>
    </row>
    <row r="666" spans="7:21" x14ac:dyDescent="0.25">
      <c r="G666" s="14" t="str">
        <f t="shared" si="27"/>
        <v/>
      </c>
      <c r="S666" s="12"/>
      <c r="T666" s="12"/>
      <c r="U666" s="12"/>
    </row>
    <row r="667" spans="7:21" x14ac:dyDescent="0.25">
      <c r="G667" s="14" t="str">
        <f t="shared" si="27"/>
        <v/>
      </c>
      <c r="S667" s="12"/>
      <c r="T667" s="12"/>
      <c r="U667" s="12"/>
    </row>
    <row r="668" spans="7:21" x14ac:dyDescent="0.25">
      <c r="G668" s="14" t="str">
        <f t="shared" si="27"/>
        <v/>
      </c>
      <c r="S668" s="12"/>
      <c r="T668" s="12"/>
      <c r="U668" s="12"/>
    </row>
    <row r="669" spans="7:21" x14ac:dyDescent="0.25">
      <c r="G669" s="14" t="str">
        <f t="shared" si="27"/>
        <v/>
      </c>
      <c r="S669" s="12"/>
      <c r="T669" s="12"/>
      <c r="U669" s="12"/>
    </row>
    <row r="670" spans="7:21" x14ac:dyDescent="0.25">
      <c r="G670" s="14" t="str">
        <f t="shared" si="27"/>
        <v/>
      </c>
      <c r="S670" s="12"/>
      <c r="T670" s="12"/>
      <c r="U670" s="12"/>
    </row>
    <row r="671" spans="7:21" x14ac:dyDescent="0.25">
      <c r="G671" s="14" t="str">
        <f t="shared" si="27"/>
        <v/>
      </c>
      <c r="S671" s="12"/>
      <c r="T671" s="12"/>
      <c r="U671" s="12"/>
    </row>
    <row r="672" spans="7:21" x14ac:dyDescent="0.25">
      <c r="G672" s="14" t="str">
        <f t="shared" si="27"/>
        <v/>
      </c>
      <c r="S672" s="12"/>
      <c r="T672" s="12"/>
    </row>
    <row r="673" spans="7:21" x14ac:dyDescent="0.25">
      <c r="G673" s="14" t="str">
        <f t="shared" si="27"/>
        <v/>
      </c>
      <c r="S673" s="12"/>
      <c r="T673" s="12"/>
      <c r="U673" s="12"/>
    </row>
    <row r="674" spans="7:21" x14ac:dyDescent="0.25">
      <c r="G674" s="14" t="str">
        <f t="shared" si="27"/>
        <v/>
      </c>
      <c r="S674" s="12"/>
      <c r="T674" s="12"/>
      <c r="U674" s="12"/>
    </row>
    <row r="675" spans="7:21" x14ac:dyDescent="0.25">
      <c r="G675" s="14" t="str">
        <f t="shared" si="27"/>
        <v/>
      </c>
      <c r="S675" s="12"/>
      <c r="T675" s="12"/>
      <c r="U675" s="12"/>
    </row>
    <row r="676" spans="7:21" x14ac:dyDescent="0.25">
      <c r="G676" s="14" t="str">
        <f t="shared" si="27"/>
        <v/>
      </c>
      <c r="S676" s="12"/>
      <c r="T676" s="12"/>
      <c r="U676" s="12"/>
    </row>
    <row r="677" spans="7:21" x14ac:dyDescent="0.25">
      <c r="G677" s="14" t="str">
        <f t="shared" si="27"/>
        <v/>
      </c>
      <c r="S677" s="12"/>
      <c r="T677" s="12"/>
      <c r="U677" s="12"/>
    </row>
    <row r="678" spans="7:21" x14ac:dyDescent="0.25">
      <c r="G678" s="14" t="str">
        <f t="shared" si="27"/>
        <v/>
      </c>
      <c r="S678" s="12"/>
      <c r="T678" s="12"/>
      <c r="U678" s="12"/>
    </row>
    <row r="679" spans="7:21" x14ac:dyDescent="0.25">
      <c r="G679" s="14" t="str">
        <f t="shared" si="27"/>
        <v/>
      </c>
      <c r="S679" s="12"/>
      <c r="T679" s="12"/>
      <c r="U679" s="12"/>
    </row>
    <row r="680" spans="7:21" x14ac:dyDescent="0.25">
      <c r="G680" s="14" t="str">
        <f t="shared" si="27"/>
        <v/>
      </c>
      <c r="S680" s="12"/>
      <c r="T680" s="12"/>
      <c r="U680" s="12"/>
    </row>
    <row r="681" spans="7:21" x14ac:dyDescent="0.25">
      <c r="G681" s="14" t="str">
        <f t="shared" si="27"/>
        <v/>
      </c>
      <c r="S681" s="12"/>
      <c r="T681" s="12"/>
      <c r="U681" s="12"/>
    </row>
    <row r="682" spans="7:21" x14ac:dyDescent="0.25">
      <c r="G682" s="14" t="str">
        <f t="shared" si="27"/>
        <v/>
      </c>
      <c r="S682" s="12"/>
      <c r="T682" s="12"/>
      <c r="U682" s="12"/>
    </row>
    <row r="683" spans="7:21" x14ac:dyDescent="0.25">
      <c r="G683" s="14" t="str">
        <f t="shared" si="27"/>
        <v/>
      </c>
      <c r="S683" s="12"/>
      <c r="T683" s="12"/>
      <c r="U683" s="12"/>
    </row>
    <row r="684" spans="7:21" x14ac:dyDescent="0.25">
      <c r="G684" s="14" t="str">
        <f t="shared" si="27"/>
        <v/>
      </c>
      <c r="S684" s="12"/>
      <c r="T684" s="12"/>
    </row>
    <row r="685" spans="7:21" x14ac:dyDescent="0.25">
      <c r="G685" s="14" t="str">
        <f t="shared" si="27"/>
        <v/>
      </c>
      <c r="S685" s="12"/>
      <c r="T685" s="12"/>
      <c r="U685" s="12"/>
    </row>
    <row r="686" spans="7:21" x14ac:dyDescent="0.25">
      <c r="G686" s="14" t="str">
        <f t="shared" si="27"/>
        <v/>
      </c>
      <c r="S686" s="12"/>
      <c r="T686" s="12"/>
      <c r="U686" s="12"/>
    </row>
    <row r="687" spans="7:21" x14ac:dyDescent="0.25">
      <c r="G687" s="14" t="str">
        <f t="shared" si="27"/>
        <v/>
      </c>
      <c r="S687" s="12"/>
      <c r="T687" s="12"/>
      <c r="U687" s="12"/>
    </row>
    <row r="688" spans="7:21" x14ac:dyDescent="0.25">
      <c r="G688" s="14" t="str">
        <f t="shared" si="27"/>
        <v/>
      </c>
      <c r="S688" s="12"/>
      <c r="T688" s="12"/>
      <c r="U688" s="12"/>
    </row>
    <row r="689" spans="7:21" x14ac:dyDescent="0.25">
      <c r="G689" s="14" t="str">
        <f t="shared" si="27"/>
        <v/>
      </c>
      <c r="S689" s="12"/>
      <c r="T689" s="12"/>
      <c r="U689" s="12"/>
    </row>
    <row r="690" spans="7:21" x14ac:dyDescent="0.25">
      <c r="G690" s="14" t="str">
        <f t="shared" si="27"/>
        <v/>
      </c>
      <c r="S690" s="12"/>
      <c r="T690" s="12"/>
      <c r="U690" s="12"/>
    </row>
    <row r="691" spans="7:21" x14ac:dyDescent="0.25">
      <c r="G691" s="14" t="str">
        <f t="shared" si="27"/>
        <v/>
      </c>
      <c r="S691" s="12"/>
      <c r="T691" s="12"/>
      <c r="U691" s="12"/>
    </row>
    <row r="692" spans="7:21" x14ac:dyDescent="0.25">
      <c r="G692" s="14" t="str">
        <f t="shared" si="27"/>
        <v/>
      </c>
      <c r="S692" s="12"/>
      <c r="T692" s="12"/>
      <c r="U692" s="12"/>
    </row>
    <row r="693" spans="7:21" x14ac:dyDescent="0.25">
      <c r="G693" s="14" t="str">
        <f t="shared" si="27"/>
        <v/>
      </c>
      <c r="S693" s="12"/>
      <c r="T693" s="12"/>
      <c r="U693" s="12"/>
    </row>
    <row r="694" spans="7:21" x14ac:dyDescent="0.25">
      <c r="G694" s="14" t="str">
        <f t="shared" si="27"/>
        <v/>
      </c>
      <c r="S694" s="12"/>
      <c r="T694" s="12"/>
      <c r="U694" s="12"/>
    </row>
    <row r="695" spans="7:21" x14ac:dyDescent="0.25">
      <c r="G695" s="14" t="str">
        <f t="shared" si="27"/>
        <v/>
      </c>
      <c r="S695" s="12"/>
      <c r="T695" s="12"/>
    </row>
    <row r="696" spans="7:21" x14ac:dyDescent="0.25">
      <c r="G696" s="14" t="str">
        <f t="shared" si="27"/>
        <v/>
      </c>
      <c r="S696" s="12"/>
      <c r="T696" s="12"/>
      <c r="U696" s="12"/>
    </row>
    <row r="697" spans="7:21" x14ac:dyDescent="0.25">
      <c r="G697" s="14" t="str">
        <f t="shared" si="27"/>
        <v/>
      </c>
      <c r="S697" s="12"/>
      <c r="T697" s="12"/>
    </row>
    <row r="698" spans="7:21" x14ac:dyDescent="0.25">
      <c r="G698" s="14" t="str">
        <f t="shared" si="27"/>
        <v/>
      </c>
      <c r="S698" s="12"/>
      <c r="T698" s="12"/>
      <c r="U698" s="12"/>
    </row>
    <row r="699" spans="7:21" x14ac:dyDescent="0.25">
      <c r="G699" s="14" t="str">
        <f t="shared" si="27"/>
        <v/>
      </c>
      <c r="S699" s="12"/>
      <c r="T699" s="12"/>
    </row>
    <row r="700" spans="7:21" x14ac:dyDescent="0.25">
      <c r="G700" s="14" t="str">
        <f t="shared" si="27"/>
        <v/>
      </c>
      <c r="S700" s="12"/>
      <c r="T700" s="12"/>
      <c r="U700" s="12"/>
    </row>
    <row r="701" spans="7:21" x14ac:dyDescent="0.25">
      <c r="G701" s="14" t="str">
        <f t="shared" si="27"/>
        <v/>
      </c>
      <c r="S701" s="12"/>
      <c r="T701" s="12"/>
      <c r="U701" s="12"/>
    </row>
    <row r="702" spans="7:21" x14ac:dyDescent="0.25">
      <c r="G702" s="14" t="str">
        <f t="shared" si="27"/>
        <v/>
      </c>
      <c r="S702" s="12"/>
      <c r="T702" s="12"/>
      <c r="U702" s="12"/>
    </row>
    <row r="703" spans="7:21" x14ac:dyDescent="0.25">
      <c r="G703" s="14" t="str">
        <f t="shared" si="27"/>
        <v/>
      </c>
      <c r="S703" s="12"/>
      <c r="T703" s="12"/>
      <c r="U703" s="12"/>
    </row>
    <row r="704" spans="7:21" x14ac:dyDescent="0.25">
      <c r="G704" s="14" t="str">
        <f t="shared" si="27"/>
        <v/>
      </c>
      <c r="S704" s="12"/>
      <c r="T704" s="12"/>
      <c r="U704" s="12"/>
    </row>
    <row r="705" spans="7:21" x14ac:dyDescent="0.25">
      <c r="G705" s="14" t="str">
        <f t="shared" si="27"/>
        <v/>
      </c>
      <c r="S705" s="12"/>
      <c r="T705" s="12"/>
      <c r="U705" s="12"/>
    </row>
    <row r="706" spans="7:21" x14ac:dyDescent="0.25">
      <c r="G706" s="14" t="str">
        <f t="shared" si="27"/>
        <v/>
      </c>
      <c r="S706" s="12"/>
      <c r="T706" s="12"/>
      <c r="U706" s="12"/>
    </row>
    <row r="707" spans="7:21" x14ac:dyDescent="0.25">
      <c r="G707" s="14" t="str">
        <f t="shared" si="27"/>
        <v/>
      </c>
      <c r="S707" s="12"/>
      <c r="T707" s="12"/>
      <c r="U707" s="12"/>
    </row>
    <row r="708" spans="7:21" x14ac:dyDescent="0.25">
      <c r="G708" s="14" t="str">
        <f t="shared" ref="G708:G771" si="28">D708&amp;E708</f>
        <v/>
      </c>
      <c r="S708" s="12"/>
      <c r="T708" s="12"/>
      <c r="U708" s="12"/>
    </row>
    <row r="709" spans="7:21" x14ac:dyDescent="0.25">
      <c r="G709" s="14" t="str">
        <f t="shared" si="28"/>
        <v/>
      </c>
      <c r="S709" s="12"/>
      <c r="T709" s="12"/>
      <c r="U709" s="12"/>
    </row>
    <row r="710" spans="7:21" x14ac:dyDescent="0.25">
      <c r="G710" s="14" t="str">
        <f t="shared" si="28"/>
        <v/>
      </c>
      <c r="S710" s="12"/>
      <c r="T710" s="12"/>
      <c r="U710" s="12"/>
    </row>
    <row r="711" spans="7:21" x14ac:dyDescent="0.25">
      <c r="G711" s="14" t="str">
        <f t="shared" si="28"/>
        <v/>
      </c>
      <c r="S711" s="12"/>
      <c r="T711" s="12"/>
      <c r="U711" s="12"/>
    </row>
    <row r="712" spans="7:21" x14ac:dyDescent="0.25">
      <c r="G712" s="14" t="str">
        <f t="shared" si="28"/>
        <v/>
      </c>
      <c r="S712" s="12"/>
      <c r="T712" s="12"/>
      <c r="U712" s="12"/>
    </row>
    <row r="713" spans="7:21" x14ac:dyDescent="0.25">
      <c r="G713" s="14" t="str">
        <f t="shared" si="28"/>
        <v/>
      </c>
      <c r="S713" s="12"/>
      <c r="T713" s="12"/>
      <c r="U713" s="12"/>
    </row>
    <row r="714" spans="7:21" x14ac:dyDescent="0.25">
      <c r="G714" s="14" t="str">
        <f t="shared" si="28"/>
        <v/>
      </c>
      <c r="S714" s="12"/>
      <c r="T714" s="12"/>
      <c r="U714" s="12"/>
    </row>
    <row r="715" spans="7:21" x14ac:dyDescent="0.25">
      <c r="G715" s="14" t="str">
        <f t="shared" si="28"/>
        <v/>
      </c>
      <c r="S715" s="12"/>
      <c r="T715" s="12"/>
      <c r="U715" s="12"/>
    </row>
    <row r="716" spans="7:21" x14ac:dyDescent="0.25">
      <c r="G716" s="14" t="str">
        <f t="shared" si="28"/>
        <v/>
      </c>
      <c r="S716" s="12"/>
      <c r="T716" s="12"/>
      <c r="U716" s="12"/>
    </row>
    <row r="717" spans="7:21" x14ac:dyDescent="0.25">
      <c r="G717" s="14" t="str">
        <f t="shared" si="28"/>
        <v/>
      </c>
      <c r="S717" s="12"/>
      <c r="T717" s="12"/>
      <c r="U717" s="12"/>
    </row>
    <row r="718" spans="7:21" x14ac:dyDescent="0.25">
      <c r="G718" s="14" t="str">
        <f t="shared" si="28"/>
        <v/>
      </c>
      <c r="S718" s="12"/>
      <c r="T718" s="12"/>
      <c r="U718" s="12"/>
    </row>
    <row r="719" spans="7:21" x14ac:dyDescent="0.25">
      <c r="G719" s="14" t="str">
        <f t="shared" si="28"/>
        <v/>
      </c>
      <c r="S719" s="12"/>
      <c r="T719" s="12"/>
      <c r="U719" s="12"/>
    </row>
    <row r="720" spans="7:21" x14ac:dyDescent="0.25">
      <c r="G720" s="14" t="str">
        <f t="shared" si="28"/>
        <v/>
      </c>
      <c r="S720" s="12"/>
      <c r="T720" s="12"/>
      <c r="U720" s="12"/>
    </row>
    <row r="721" spans="7:21" x14ac:dyDescent="0.25">
      <c r="G721" s="14" t="str">
        <f t="shared" si="28"/>
        <v/>
      </c>
      <c r="S721" s="12"/>
      <c r="T721" s="12"/>
      <c r="U721" s="12"/>
    </row>
    <row r="722" spans="7:21" x14ac:dyDescent="0.25">
      <c r="G722" s="14" t="str">
        <f t="shared" si="28"/>
        <v/>
      </c>
      <c r="S722" s="12"/>
      <c r="T722" s="12"/>
      <c r="U722" s="12"/>
    </row>
    <row r="723" spans="7:21" x14ac:dyDescent="0.25">
      <c r="G723" s="14" t="str">
        <f t="shared" si="28"/>
        <v/>
      </c>
      <c r="S723" s="12"/>
      <c r="T723" s="12"/>
      <c r="U723" s="12"/>
    </row>
    <row r="724" spans="7:21" x14ac:dyDescent="0.25">
      <c r="G724" s="14" t="str">
        <f t="shared" si="28"/>
        <v/>
      </c>
      <c r="S724" s="12"/>
      <c r="T724" s="12"/>
      <c r="U724" s="12"/>
    </row>
    <row r="725" spans="7:21" x14ac:dyDescent="0.25">
      <c r="G725" s="14" t="str">
        <f t="shared" si="28"/>
        <v/>
      </c>
      <c r="S725" s="12"/>
      <c r="T725" s="12"/>
      <c r="U725" s="12"/>
    </row>
    <row r="726" spans="7:21" x14ac:dyDescent="0.25">
      <c r="G726" s="14" t="str">
        <f t="shared" si="28"/>
        <v/>
      </c>
      <c r="S726" s="12"/>
      <c r="T726" s="12"/>
      <c r="U726" s="12"/>
    </row>
    <row r="727" spans="7:21" x14ac:dyDescent="0.25">
      <c r="G727" s="14" t="str">
        <f t="shared" si="28"/>
        <v/>
      </c>
      <c r="S727" s="12"/>
      <c r="T727" s="12"/>
      <c r="U727" s="12"/>
    </row>
    <row r="728" spans="7:21" x14ac:dyDescent="0.25">
      <c r="G728" s="14" t="str">
        <f t="shared" si="28"/>
        <v/>
      </c>
      <c r="S728" s="12"/>
      <c r="T728" s="12"/>
    </row>
    <row r="729" spans="7:21" x14ac:dyDescent="0.25">
      <c r="G729" s="14" t="str">
        <f t="shared" si="28"/>
        <v/>
      </c>
      <c r="S729" s="12"/>
      <c r="T729" s="12"/>
      <c r="U729" s="12"/>
    </row>
    <row r="730" spans="7:21" x14ac:dyDescent="0.25">
      <c r="G730" s="14" t="str">
        <f t="shared" si="28"/>
        <v/>
      </c>
      <c r="S730" s="12"/>
      <c r="T730" s="12"/>
      <c r="U730" s="12"/>
    </row>
    <row r="731" spans="7:21" x14ac:dyDescent="0.25">
      <c r="G731" s="14" t="str">
        <f t="shared" si="28"/>
        <v/>
      </c>
      <c r="S731" s="12"/>
      <c r="T731" s="12"/>
      <c r="U731" s="12"/>
    </row>
    <row r="732" spans="7:21" x14ac:dyDescent="0.25">
      <c r="G732" s="14" t="str">
        <f t="shared" si="28"/>
        <v/>
      </c>
      <c r="S732" s="12"/>
      <c r="T732" s="12"/>
      <c r="U732" s="12"/>
    </row>
    <row r="733" spans="7:21" x14ac:dyDescent="0.25">
      <c r="G733" s="14" t="str">
        <f t="shared" si="28"/>
        <v/>
      </c>
      <c r="S733" s="12"/>
      <c r="T733" s="12"/>
      <c r="U733" s="12"/>
    </row>
    <row r="734" spans="7:21" x14ac:dyDescent="0.25">
      <c r="G734" s="14" t="str">
        <f t="shared" si="28"/>
        <v/>
      </c>
      <c r="S734" s="12"/>
      <c r="T734" s="12"/>
      <c r="U734" s="12"/>
    </row>
    <row r="735" spans="7:21" x14ac:dyDescent="0.25">
      <c r="G735" s="14" t="str">
        <f t="shared" si="28"/>
        <v/>
      </c>
      <c r="S735" s="12"/>
      <c r="T735" s="12"/>
      <c r="U735" s="12"/>
    </row>
    <row r="736" spans="7:21" x14ac:dyDescent="0.25">
      <c r="G736" s="14" t="str">
        <f t="shared" si="28"/>
        <v/>
      </c>
      <c r="S736" s="12"/>
      <c r="T736" s="12"/>
      <c r="U736" s="12"/>
    </row>
    <row r="737" spans="7:21" x14ac:dyDescent="0.25">
      <c r="G737" s="14" t="str">
        <f t="shared" si="28"/>
        <v/>
      </c>
      <c r="S737" s="12"/>
      <c r="T737" s="12"/>
      <c r="U737" s="12"/>
    </row>
    <row r="738" spans="7:21" x14ac:dyDescent="0.25">
      <c r="G738" s="14" t="str">
        <f t="shared" si="28"/>
        <v/>
      </c>
      <c r="S738" s="12"/>
      <c r="T738" s="12"/>
      <c r="U738" s="12"/>
    </row>
    <row r="739" spans="7:21" x14ac:dyDescent="0.25">
      <c r="G739" s="14" t="str">
        <f t="shared" si="28"/>
        <v/>
      </c>
      <c r="S739" s="12"/>
      <c r="T739" s="12"/>
      <c r="U739" s="12"/>
    </row>
    <row r="740" spans="7:21" x14ac:dyDescent="0.25">
      <c r="G740" s="14" t="str">
        <f t="shared" si="28"/>
        <v/>
      </c>
      <c r="S740" s="12"/>
      <c r="T740" s="12"/>
    </row>
    <row r="741" spans="7:21" x14ac:dyDescent="0.25">
      <c r="G741" s="14" t="str">
        <f t="shared" si="28"/>
        <v/>
      </c>
      <c r="S741" s="12"/>
      <c r="T741" s="12"/>
      <c r="U741" s="12"/>
    </row>
    <row r="742" spans="7:21" x14ac:dyDescent="0.25">
      <c r="G742" s="14" t="str">
        <f t="shared" si="28"/>
        <v/>
      </c>
      <c r="S742" s="12"/>
      <c r="T742" s="12"/>
      <c r="U742" s="12"/>
    </row>
    <row r="743" spans="7:21" x14ac:dyDescent="0.25">
      <c r="G743" s="14" t="str">
        <f t="shared" si="28"/>
        <v/>
      </c>
      <c r="S743" s="12"/>
      <c r="T743" s="12"/>
      <c r="U743" s="12"/>
    </row>
    <row r="744" spans="7:21" x14ac:dyDescent="0.25">
      <c r="G744" s="14" t="str">
        <f t="shared" si="28"/>
        <v/>
      </c>
      <c r="S744" s="12"/>
      <c r="T744" s="12"/>
      <c r="U744" s="12"/>
    </row>
    <row r="745" spans="7:21" x14ac:dyDescent="0.25">
      <c r="G745" s="14" t="str">
        <f t="shared" si="28"/>
        <v/>
      </c>
      <c r="S745" s="12"/>
      <c r="T745" s="12"/>
      <c r="U745" s="12"/>
    </row>
    <row r="746" spans="7:21" x14ac:dyDescent="0.25">
      <c r="G746" s="14" t="str">
        <f t="shared" si="28"/>
        <v/>
      </c>
      <c r="S746" s="12"/>
      <c r="T746" s="12"/>
    </row>
    <row r="747" spans="7:21" x14ac:dyDescent="0.25">
      <c r="G747" s="14" t="str">
        <f t="shared" si="28"/>
        <v/>
      </c>
      <c r="S747" s="12"/>
      <c r="T747" s="12"/>
      <c r="U747" s="12"/>
    </row>
    <row r="748" spans="7:21" x14ac:dyDescent="0.25">
      <c r="G748" s="14" t="str">
        <f t="shared" si="28"/>
        <v/>
      </c>
      <c r="S748" s="12"/>
      <c r="T748" s="12"/>
      <c r="U748" s="12"/>
    </row>
    <row r="749" spans="7:21" x14ac:dyDescent="0.25">
      <c r="G749" s="14" t="str">
        <f t="shared" si="28"/>
        <v/>
      </c>
      <c r="S749" s="12"/>
      <c r="T749" s="12"/>
      <c r="U749" s="12"/>
    </row>
    <row r="750" spans="7:21" x14ac:dyDescent="0.25">
      <c r="G750" s="14" t="str">
        <f t="shared" si="28"/>
        <v/>
      </c>
      <c r="S750" s="12"/>
      <c r="T750" s="12"/>
      <c r="U750" s="12"/>
    </row>
    <row r="751" spans="7:21" x14ac:dyDescent="0.25">
      <c r="G751" s="14" t="str">
        <f t="shared" si="28"/>
        <v/>
      </c>
      <c r="S751" s="12"/>
      <c r="T751" s="12"/>
      <c r="U751" s="12"/>
    </row>
    <row r="752" spans="7:21" x14ac:dyDescent="0.25">
      <c r="G752" s="14" t="str">
        <f t="shared" si="28"/>
        <v/>
      </c>
      <c r="S752" s="12"/>
      <c r="T752" s="12"/>
      <c r="U752" s="12"/>
    </row>
    <row r="753" spans="7:21" x14ac:dyDescent="0.25">
      <c r="G753" s="14" t="str">
        <f t="shared" si="28"/>
        <v/>
      </c>
      <c r="S753" s="12"/>
      <c r="T753" s="12"/>
    </row>
    <row r="754" spans="7:21" x14ac:dyDescent="0.25">
      <c r="G754" s="14" t="str">
        <f t="shared" si="28"/>
        <v/>
      </c>
      <c r="S754" s="12"/>
      <c r="T754" s="12"/>
      <c r="U754" s="12"/>
    </row>
    <row r="755" spans="7:21" x14ac:dyDescent="0.25">
      <c r="G755" s="14" t="str">
        <f t="shared" si="28"/>
        <v/>
      </c>
      <c r="S755" s="12"/>
      <c r="T755" s="12"/>
      <c r="U755" s="12"/>
    </row>
    <row r="756" spans="7:21" x14ac:dyDescent="0.25">
      <c r="G756" s="14" t="str">
        <f t="shared" si="28"/>
        <v/>
      </c>
      <c r="S756" s="12"/>
      <c r="T756" s="12"/>
      <c r="U756" s="12"/>
    </row>
    <row r="757" spans="7:21" x14ac:dyDescent="0.25">
      <c r="G757" s="14" t="str">
        <f t="shared" si="28"/>
        <v/>
      </c>
      <c r="S757" s="12"/>
      <c r="T757" s="12"/>
      <c r="U757" s="12"/>
    </row>
    <row r="758" spans="7:21" x14ac:dyDescent="0.25">
      <c r="G758" s="14" t="str">
        <f t="shared" si="28"/>
        <v/>
      </c>
      <c r="S758" s="12"/>
      <c r="T758" s="12"/>
      <c r="U758" s="12"/>
    </row>
    <row r="759" spans="7:21" x14ac:dyDescent="0.25">
      <c r="G759" s="14" t="str">
        <f t="shared" si="28"/>
        <v/>
      </c>
      <c r="S759" s="12"/>
      <c r="T759" s="12"/>
      <c r="U759" s="12"/>
    </row>
    <row r="760" spans="7:21" x14ac:dyDescent="0.25">
      <c r="G760" s="14" t="str">
        <f t="shared" si="28"/>
        <v/>
      </c>
      <c r="S760" s="12"/>
      <c r="T760" s="12"/>
      <c r="U760" s="12"/>
    </row>
    <row r="761" spans="7:21" x14ac:dyDescent="0.25">
      <c r="G761" s="14" t="str">
        <f t="shared" si="28"/>
        <v/>
      </c>
      <c r="S761" s="12"/>
      <c r="T761" s="12"/>
    </row>
    <row r="762" spans="7:21" x14ac:dyDescent="0.25">
      <c r="G762" s="14" t="str">
        <f t="shared" si="28"/>
        <v/>
      </c>
      <c r="S762" s="12"/>
      <c r="T762" s="12"/>
    </row>
    <row r="763" spans="7:21" x14ac:dyDescent="0.25">
      <c r="G763" s="14" t="str">
        <f t="shared" si="28"/>
        <v/>
      </c>
      <c r="S763" s="12"/>
      <c r="T763" s="12"/>
      <c r="U763" s="12"/>
    </row>
    <row r="764" spans="7:21" x14ac:dyDescent="0.25">
      <c r="G764" s="14" t="str">
        <f t="shared" si="28"/>
        <v/>
      </c>
      <c r="S764" s="12"/>
      <c r="T764" s="12"/>
      <c r="U764" s="12"/>
    </row>
    <row r="765" spans="7:21" x14ac:dyDescent="0.25">
      <c r="G765" s="14" t="str">
        <f t="shared" si="28"/>
        <v/>
      </c>
      <c r="S765" s="12"/>
      <c r="T765" s="12"/>
      <c r="U765" s="12"/>
    </row>
    <row r="766" spans="7:21" x14ac:dyDescent="0.25">
      <c r="G766" s="14" t="str">
        <f t="shared" si="28"/>
        <v/>
      </c>
      <c r="S766" s="12"/>
      <c r="T766" s="12"/>
      <c r="U766" s="12"/>
    </row>
    <row r="767" spans="7:21" x14ac:dyDescent="0.25">
      <c r="G767" s="14" t="str">
        <f t="shared" si="28"/>
        <v/>
      </c>
      <c r="S767" s="12"/>
      <c r="T767" s="12"/>
      <c r="U767" s="12"/>
    </row>
    <row r="768" spans="7:21" x14ac:dyDescent="0.25">
      <c r="G768" s="14" t="str">
        <f t="shared" si="28"/>
        <v/>
      </c>
      <c r="S768" s="12"/>
      <c r="T768" s="12"/>
      <c r="U768" s="12"/>
    </row>
    <row r="769" spans="7:21" x14ac:dyDescent="0.25">
      <c r="G769" s="14" t="str">
        <f t="shared" si="28"/>
        <v/>
      </c>
      <c r="S769" s="12"/>
      <c r="T769" s="12"/>
      <c r="U769" s="12"/>
    </row>
    <row r="770" spans="7:21" x14ac:dyDescent="0.25">
      <c r="G770" s="14" t="str">
        <f t="shared" si="28"/>
        <v/>
      </c>
      <c r="S770" s="12"/>
      <c r="T770" s="12"/>
      <c r="U770" s="12"/>
    </row>
    <row r="771" spans="7:21" x14ac:dyDescent="0.25">
      <c r="G771" s="14" t="str">
        <f t="shared" si="28"/>
        <v/>
      </c>
      <c r="S771" s="12"/>
      <c r="T771" s="12"/>
      <c r="U771" s="12"/>
    </row>
    <row r="772" spans="7:21" x14ac:dyDescent="0.25">
      <c r="G772" s="14" t="str">
        <f t="shared" ref="G772:G835" si="29">D772&amp;E772</f>
        <v/>
      </c>
      <c r="S772" s="12"/>
      <c r="T772" s="12"/>
      <c r="U772" s="12"/>
    </row>
    <row r="773" spans="7:21" x14ac:dyDescent="0.25">
      <c r="G773" s="14" t="str">
        <f t="shared" si="29"/>
        <v/>
      </c>
      <c r="S773" s="12"/>
      <c r="T773" s="12"/>
      <c r="U773" s="12"/>
    </row>
    <row r="774" spans="7:21" x14ac:dyDescent="0.25">
      <c r="G774" s="14" t="str">
        <f t="shared" si="29"/>
        <v/>
      </c>
      <c r="S774" s="12"/>
      <c r="T774" s="12"/>
      <c r="U774" s="12"/>
    </row>
    <row r="775" spans="7:21" x14ac:dyDescent="0.25">
      <c r="G775" s="14" t="str">
        <f t="shared" si="29"/>
        <v/>
      </c>
      <c r="S775" s="12"/>
      <c r="T775" s="12"/>
      <c r="U775" s="12"/>
    </row>
    <row r="776" spans="7:21" x14ac:dyDescent="0.25">
      <c r="G776" s="14" t="str">
        <f t="shared" si="29"/>
        <v/>
      </c>
      <c r="S776" s="12"/>
      <c r="T776" s="12"/>
      <c r="U776" s="12"/>
    </row>
    <row r="777" spans="7:21" x14ac:dyDescent="0.25">
      <c r="G777" s="14" t="str">
        <f t="shared" si="29"/>
        <v/>
      </c>
      <c r="S777" s="12"/>
      <c r="T777" s="12"/>
      <c r="U777" s="12"/>
    </row>
    <row r="778" spans="7:21" x14ac:dyDescent="0.25">
      <c r="G778" s="14" t="str">
        <f t="shared" si="29"/>
        <v/>
      </c>
      <c r="S778" s="12"/>
      <c r="T778" s="12"/>
      <c r="U778" s="12"/>
    </row>
    <row r="779" spans="7:21" x14ac:dyDescent="0.25">
      <c r="G779" s="14" t="str">
        <f t="shared" si="29"/>
        <v/>
      </c>
      <c r="S779" s="12"/>
      <c r="T779" s="12"/>
      <c r="U779" s="12"/>
    </row>
    <row r="780" spans="7:21" x14ac:dyDescent="0.25">
      <c r="G780" s="14" t="str">
        <f t="shared" si="29"/>
        <v/>
      </c>
      <c r="S780" s="12"/>
      <c r="T780" s="12"/>
      <c r="U780" s="12"/>
    </row>
    <row r="781" spans="7:21" x14ac:dyDescent="0.25">
      <c r="G781" s="14" t="str">
        <f t="shared" si="29"/>
        <v/>
      </c>
      <c r="S781" s="12"/>
      <c r="T781" s="12"/>
      <c r="U781" s="12"/>
    </row>
    <row r="782" spans="7:21" x14ac:dyDescent="0.25">
      <c r="G782" s="14" t="str">
        <f t="shared" si="29"/>
        <v/>
      </c>
      <c r="S782" s="12"/>
      <c r="T782" s="12"/>
      <c r="U782" s="12"/>
    </row>
    <row r="783" spans="7:21" x14ac:dyDescent="0.25">
      <c r="G783" s="14" t="str">
        <f t="shared" si="29"/>
        <v/>
      </c>
      <c r="S783" s="12"/>
      <c r="T783" s="12"/>
      <c r="U783" s="12"/>
    </row>
    <row r="784" spans="7:21" x14ac:dyDescent="0.25">
      <c r="G784" s="14" t="str">
        <f t="shared" si="29"/>
        <v/>
      </c>
      <c r="S784" s="12"/>
      <c r="T784" s="12"/>
      <c r="U784" s="12"/>
    </row>
    <row r="785" spans="7:21" x14ac:dyDescent="0.25">
      <c r="G785" s="14" t="str">
        <f t="shared" si="29"/>
        <v/>
      </c>
      <c r="S785" s="12"/>
      <c r="T785" s="12"/>
      <c r="U785" s="12"/>
    </row>
    <row r="786" spans="7:21" x14ac:dyDescent="0.25">
      <c r="G786" s="14" t="str">
        <f t="shared" si="29"/>
        <v/>
      </c>
      <c r="S786" s="12"/>
      <c r="T786" s="12"/>
      <c r="U786" s="12"/>
    </row>
    <row r="787" spans="7:21" x14ac:dyDescent="0.25">
      <c r="G787" s="14" t="str">
        <f t="shared" si="29"/>
        <v/>
      </c>
      <c r="S787" s="12"/>
      <c r="T787" s="12"/>
      <c r="U787" s="12"/>
    </row>
    <row r="788" spans="7:21" x14ac:dyDescent="0.25">
      <c r="G788" s="14" t="str">
        <f t="shared" si="29"/>
        <v/>
      </c>
      <c r="S788" s="12"/>
      <c r="T788" s="12"/>
      <c r="U788" s="12"/>
    </row>
    <row r="789" spans="7:21" x14ac:dyDescent="0.25">
      <c r="G789" s="14" t="str">
        <f t="shared" si="29"/>
        <v/>
      </c>
      <c r="S789" s="12"/>
      <c r="T789" s="12"/>
      <c r="U789" s="12"/>
    </row>
    <row r="790" spans="7:21" x14ac:dyDescent="0.25">
      <c r="G790" s="14" t="str">
        <f t="shared" si="29"/>
        <v/>
      </c>
      <c r="S790" s="12"/>
      <c r="T790" s="12"/>
      <c r="U790" s="12"/>
    </row>
    <row r="791" spans="7:21" x14ac:dyDescent="0.25">
      <c r="G791" s="14" t="str">
        <f t="shared" si="29"/>
        <v/>
      </c>
      <c r="S791" s="12"/>
      <c r="T791" s="12"/>
      <c r="U791" s="12"/>
    </row>
    <row r="792" spans="7:21" x14ac:dyDescent="0.25">
      <c r="G792" s="14" t="str">
        <f t="shared" si="29"/>
        <v/>
      </c>
      <c r="S792" s="12"/>
      <c r="T792" s="12"/>
      <c r="U792" s="12"/>
    </row>
    <row r="793" spans="7:21" x14ac:dyDescent="0.25">
      <c r="G793" s="14" t="str">
        <f t="shared" si="29"/>
        <v/>
      </c>
      <c r="S793" s="12"/>
      <c r="T793" s="12"/>
      <c r="U793" s="12"/>
    </row>
    <row r="794" spans="7:21" x14ac:dyDescent="0.25">
      <c r="G794" s="14" t="str">
        <f t="shared" si="29"/>
        <v/>
      </c>
      <c r="S794" s="12"/>
      <c r="T794" s="12"/>
    </row>
    <row r="795" spans="7:21" x14ac:dyDescent="0.25">
      <c r="G795" s="14" t="str">
        <f t="shared" si="29"/>
        <v/>
      </c>
      <c r="S795" s="12"/>
      <c r="T795" s="12"/>
      <c r="U795" s="12"/>
    </row>
    <row r="796" spans="7:21" x14ac:dyDescent="0.25">
      <c r="G796" s="14" t="str">
        <f t="shared" si="29"/>
        <v/>
      </c>
      <c r="S796" s="12"/>
      <c r="T796" s="12"/>
      <c r="U796" s="12"/>
    </row>
    <row r="797" spans="7:21" x14ac:dyDescent="0.25">
      <c r="G797" s="14" t="str">
        <f t="shared" si="29"/>
        <v/>
      </c>
      <c r="S797" s="12"/>
      <c r="T797" s="12"/>
      <c r="U797" s="12"/>
    </row>
    <row r="798" spans="7:21" x14ac:dyDescent="0.25">
      <c r="G798" s="14" t="str">
        <f t="shared" si="29"/>
        <v/>
      </c>
      <c r="S798" s="12"/>
      <c r="T798" s="12"/>
      <c r="U798" s="12"/>
    </row>
    <row r="799" spans="7:21" x14ac:dyDescent="0.25">
      <c r="G799" s="14" t="str">
        <f t="shared" si="29"/>
        <v/>
      </c>
      <c r="S799" s="12"/>
      <c r="T799" s="12"/>
      <c r="U799" s="12"/>
    </row>
    <row r="800" spans="7:21" x14ac:dyDescent="0.25">
      <c r="G800" s="14" t="str">
        <f t="shared" si="29"/>
        <v/>
      </c>
      <c r="S800" s="12"/>
      <c r="T800" s="12"/>
      <c r="U800" s="12"/>
    </row>
    <row r="801" spans="7:21" x14ac:dyDescent="0.25">
      <c r="G801" s="14" t="str">
        <f t="shared" si="29"/>
        <v/>
      </c>
      <c r="S801" s="12"/>
      <c r="T801" s="12"/>
      <c r="U801" s="12"/>
    </row>
    <row r="802" spans="7:21" x14ac:dyDescent="0.25">
      <c r="G802" s="14" t="str">
        <f t="shared" si="29"/>
        <v/>
      </c>
      <c r="S802" s="12"/>
      <c r="T802" s="12"/>
      <c r="U802" s="12"/>
    </row>
    <row r="803" spans="7:21" x14ac:dyDescent="0.25">
      <c r="G803" s="14" t="str">
        <f t="shared" si="29"/>
        <v/>
      </c>
      <c r="S803" s="12"/>
      <c r="T803" s="12"/>
      <c r="U803" s="12"/>
    </row>
    <row r="804" spans="7:21" x14ac:dyDescent="0.25">
      <c r="G804" s="14" t="str">
        <f t="shared" si="29"/>
        <v/>
      </c>
      <c r="S804" s="12"/>
      <c r="T804" s="12"/>
      <c r="U804" s="12"/>
    </row>
    <row r="805" spans="7:21" x14ac:dyDescent="0.25">
      <c r="G805" s="14" t="str">
        <f t="shared" si="29"/>
        <v/>
      </c>
      <c r="S805" s="12"/>
      <c r="T805" s="12"/>
      <c r="U805" s="12"/>
    </row>
    <row r="806" spans="7:21" x14ac:dyDescent="0.25">
      <c r="G806" s="14" t="str">
        <f t="shared" si="29"/>
        <v/>
      </c>
      <c r="S806" s="12"/>
      <c r="T806" s="12"/>
      <c r="U806" s="12"/>
    </row>
    <row r="807" spans="7:21" x14ac:dyDescent="0.25">
      <c r="G807" s="14" t="str">
        <f t="shared" si="29"/>
        <v/>
      </c>
      <c r="S807" s="12"/>
      <c r="T807" s="12"/>
      <c r="U807" s="12"/>
    </row>
    <row r="808" spans="7:21" x14ac:dyDescent="0.25">
      <c r="G808" s="14" t="str">
        <f t="shared" si="29"/>
        <v/>
      </c>
      <c r="S808" s="12"/>
      <c r="T808" s="12"/>
      <c r="U808" s="12"/>
    </row>
    <row r="809" spans="7:21" x14ac:dyDescent="0.25">
      <c r="G809" s="14" t="str">
        <f t="shared" si="29"/>
        <v/>
      </c>
      <c r="S809" s="12"/>
      <c r="T809" s="12"/>
      <c r="U809" s="12"/>
    </row>
    <row r="810" spans="7:21" x14ac:dyDescent="0.25">
      <c r="G810" s="14" t="str">
        <f t="shared" si="29"/>
        <v/>
      </c>
      <c r="S810" s="12"/>
      <c r="T810" s="12"/>
      <c r="U810" s="12"/>
    </row>
    <row r="811" spans="7:21" x14ac:dyDescent="0.25">
      <c r="G811" s="14" t="str">
        <f t="shared" si="29"/>
        <v/>
      </c>
      <c r="S811" s="12"/>
      <c r="T811" s="12"/>
    </row>
    <row r="812" spans="7:21" x14ac:dyDescent="0.25">
      <c r="G812" s="14" t="str">
        <f t="shared" si="29"/>
        <v/>
      </c>
      <c r="S812" s="12"/>
      <c r="T812" s="12"/>
      <c r="U812" s="12"/>
    </row>
    <row r="813" spans="7:21" x14ac:dyDescent="0.25">
      <c r="G813" s="14" t="str">
        <f t="shared" si="29"/>
        <v/>
      </c>
      <c r="S813" s="12"/>
      <c r="T813" s="12"/>
      <c r="U813" s="12"/>
    </row>
    <row r="814" spans="7:21" x14ac:dyDescent="0.25">
      <c r="G814" s="14" t="str">
        <f t="shared" si="29"/>
        <v/>
      </c>
      <c r="S814" s="12"/>
      <c r="T814" s="12"/>
      <c r="U814" s="12"/>
    </row>
    <row r="815" spans="7:21" x14ac:dyDescent="0.25">
      <c r="G815" s="14" t="str">
        <f t="shared" si="29"/>
        <v/>
      </c>
      <c r="S815" s="12"/>
      <c r="T815" s="12"/>
      <c r="U815" s="12"/>
    </row>
    <row r="816" spans="7:21" x14ac:dyDescent="0.25">
      <c r="G816" s="14" t="str">
        <f t="shared" si="29"/>
        <v/>
      </c>
      <c r="S816" s="12"/>
      <c r="T816" s="12"/>
      <c r="U816" s="12"/>
    </row>
    <row r="817" spans="7:21" x14ac:dyDescent="0.25">
      <c r="G817" s="14" t="str">
        <f t="shared" si="29"/>
        <v/>
      </c>
      <c r="S817" s="12"/>
      <c r="T817" s="12"/>
      <c r="U817" s="12"/>
    </row>
    <row r="818" spans="7:21" x14ac:dyDescent="0.25">
      <c r="G818" s="14" t="str">
        <f t="shared" si="29"/>
        <v/>
      </c>
      <c r="S818" s="12"/>
      <c r="T818" s="12"/>
      <c r="U818" s="12"/>
    </row>
    <row r="819" spans="7:21" x14ac:dyDescent="0.25">
      <c r="G819" s="14" t="str">
        <f t="shared" si="29"/>
        <v/>
      </c>
      <c r="S819" s="12"/>
      <c r="T819" s="12"/>
      <c r="U819" s="12"/>
    </row>
    <row r="820" spans="7:21" x14ac:dyDescent="0.25">
      <c r="G820" s="14" t="str">
        <f t="shared" si="29"/>
        <v/>
      </c>
      <c r="S820" s="12"/>
      <c r="T820" s="12"/>
      <c r="U820" s="12"/>
    </row>
    <row r="821" spans="7:21" x14ac:dyDescent="0.25">
      <c r="G821" s="14" t="str">
        <f t="shared" si="29"/>
        <v/>
      </c>
      <c r="S821" s="12"/>
      <c r="T821" s="12"/>
    </row>
    <row r="822" spans="7:21" x14ac:dyDescent="0.25">
      <c r="G822" s="14" t="str">
        <f t="shared" si="29"/>
        <v/>
      </c>
      <c r="S822" s="12"/>
      <c r="T822" s="12"/>
      <c r="U822" s="12"/>
    </row>
    <row r="823" spans="7:21" x14ac:dyDescent="0.25">
      <c r="G823" s="14" t="str">
        <f t="shared" si="29"/>
        <v/>
      </c>
      <c r="S823" s="12"/>
      <c r="T823" s="12"/>
      <c r="U823" s="12"/>
    </row>
    <row r="824" spans="7:21" x14ac:dyDescent="0.25">
      <c r="G824" s="14" t="str">
        <f t="shared" si="29"/>
        <v/>
      </c>
      <c r="S824" s="12"/>
      <c r="T824" s="12"/>
      <c r="U824" s="12"/>
    </row>
    <row r="825" spans="7:21" x14ac:dyDescent="0.25">
      <c r="G825" s="14" t="str">
        <f t="shared" si="29"/>
        <v/>
      </c>
      <c r="S825" s="12"/>
      <c r="T825" s="12"/>
      <c r="U825" s="12"/>
    </row>
    <row r="826" spans="7:21" x14ac:dyDescent="0.25">
      <c r="G826" s="14" t="str">
        <f t="shared" si="29"/>
        <v/>
      </c>
      <c r="S826" s="12"/>
      <c r="T826" s="12"/>
      <c r="U826" s="12"/>
    </row>
    <row r="827" spans="7:21" x14ac:dyDescent="0.25">
      <c r="G827" s="14" t="str">
        <f t="shared" si="29"/>
        <v/>
      </c>
      <c r="S827" s="12"/>
      <c r="T827" s="12"/>
      <c r="U827" s="12"/>
    </row>
    <row r="828" spans="7:21" x14ac:dyDescent="0.25">
      <c r="G828" s="14" t="str">
        <f t="shared" si="29"/>
        <v/>
      </c>
      <c r="S828" s="12"/>
      <c r="T828" s="12"/>
      <c r="U828" s="12"/>
    </row>
    <row r="829" spans="7:21" x14ac:dyDescent="0.25">
      <c r="G829" s="14" t="str">
        <f t="shared" si="29"/>
        <v/>
      </c>
      <c r="S829" s="12"/>
      <c r="T829" s="12"/>
      <c r="U829" s="12"/>
    </row>
    <row r="830" spans="7:21" x14ac:dyDescent="0.25">
      <c r="G830" s="14" t="str">
        <f t="shared" si="29"/>
        <v/>
      </c>
      <c r="S830" s="12"/>
      <c r="T830" s="12"/>
      <c r="U830" s="12"/>
    </row>
    <row r="831" spans="7:21" x14ac:dyDescent="0.25">
      <c r="G831" s="14" t="str">
        <f t="shared" si="29"/>
        <v/>
      </c>
      <c r="S831" s="12"/>
      <c r="T831" s="12"/>
      <c r="U831" s="12"/>
    </row>
    <row r="832" spans="7:21" x14ac:dyDescent="0.25">
      <c r="G832" s="14" t="str">
        <f t="shared" si="29"/>
        <v/>
      </c>
      <c r="S832" s="12"/>
      <c r="T832" s="12"/>
      <c r="U832" s="12"/>
    </row>
    <row r="833" spans="7:21" x14ac:dyDescent="0.25">
      <c r="G833" s="14" t="str">
        <f t="shared" si="29"/>
        <v/>
      </c>
      <c r="S833" s="12"/>
      <c r="T833" s="12"/>
      <c r="U833" s="12"/>
    </row>
    <row r="834" spans="7:21" x14ac:dyDescent="0.25">
      <c r="G834" s="14" t="str">
        <f t="shared" si="29"/>
        <v/>
      </c>
      <c r="S834" s="12"/>
      <c r="T834" s="12"/>
      <c r="U834" s="12"/>
    </row>
    <row r="835" spans="7:21" x14ac:dyDescent="0.25">
      <c r="G835" s="14" t="str">
        <f t="shared" si="29"/>
        <v/>
      </c>
      <c r="S835" s="12"/>
      <c r="T835" s="12"/>
      <c r="U835" s="12"/>
    </row>
    <row r="836" spans="7:21" x14ac:dyDescent="0.25">
      <c r="G836" s="14" t="str">
        <f t="shared" ref="G836:G899" si="30">D836&amp;E836</f>
        <v/>
      </c>
      <c r="S836" s="12"/>
      <c r="T836" s="12"/>
    </row>
    <row r="837" spans="7:21" x14ac:dyDescent="0.25">
      <c r="G837" s="14" t="str">
        <f t="shared" si="30"/>
        <v/>
      </c>
      <c r="S837" s="12"/>
      <c r="T837" s="12"/>
    </row>
    <row r="838" spans="7:21" x14ac:dyDescent="0.25">
      <c r="G838" s="14" t="str">
        <f t="shared" si="30"/>
        <v/>
      </c>
      <c r="S838" s="12"/>
      <c r="T838" s="12"/>
      <c r="U838" s="12"/>
    </row>
    <row r="839" spans="7:21" x14ac:dyDescent="0.25">
      <c r="G839" s="14" t="str">
        <f t="shared" si="30"/>
        <v/>
      </c>
      <c r="S839" s="12"/>
      <c r="T839" s="12"/>
    </row>
    <row r="840" spans="7:21" x14ac:dyDescent="0.25">
      <c r="G840" s="14" t="str">
        <f t="shared" si="30"/>
        <v/>
      </c>
      <c r="S840" s="12"/>
      <c r="T840" s="12"/>
      <c r="U840" s="12"/>
    </row>
    <row r="841" spans="7:21" x14ac:dyDescent="0.25">
      <c r="G841" s="14" t="str">
        <f t="shared" si="30"/>
        <v/>
      </c>
      <c r="S841" s="12"/>
      <c r="T841" s="12"/>
      <c r="U841" s="12"/>
    </row>
    <row r="842" spans="7:21" x14ac:dyDescent="0.25">
      <c r="G842" s="14" t="str">
        <f t="shared" si="30"/>
        <v/>
      </c>
      <c r="S842" s="12"/>
      <c r="T842" s="12"/>
    </row>
    <row r="843" spans="7:21" x14ac:dyDescent="0.25">
      <c r="G843" s="14" t="str">
        <f t="shared" si="30"/>
        <v/>
      </c>
      <c r="S843" s="12"/>
      <c r="T843" s="12"/>
    </row>
    <row r="844" spans="7:21" x14ac:dyDescent="0.25">
      <c r="G844" s="14" t="str">
        <f t="shared" si="30"/>
        <v/>
      </c>
      <c r="S844" s="12"/>
      <c r="T844" s="12"/>
      <c r="U844" s="12"/>
    </row>
    <row r="845" spans="7:21" x14ac:dyDescent="0.25">
      <c r="G845" s="14" t="str">
        <f t="shared" si="30"/>
        <v/>
      </c>
      <c r="S845" s="12"/>
      <c r="T845" s="12"/>
    </row>
    <row r="846" spans="7:21" x14ac:dyDescent="0.25">
      <c r="G846" s="14" t="str">
        <f t="shared" si="30"/>
        <v/>
      </c>
      <c r="S846" s="12"/>
      <c r="T846" s="12"/>
      <c r="U846" s="12"/>
    </row>
    <row r="847" spans="7:21" x14ac:dyDescent="0.25">
      <c r="G847" s="14" t="str">
        <f t="shared" si="30"/>
        <v/>
      </c>
      <c r="S847" s="12"/>
      <c r="T847" s="12"/>
    </row>
    <row r="848" spans="7:21" x14ac:dyDescent="0.25">
      <c r="G848" s="14" t="str">
        <f t="shared" si="30"/>
        <v/>
      </c>
      <c r="S848" s="12"/>
      <c r="T848" s="12"/>
    </row>
    <row r="849" spans="7:20" x14ac:dyDescent="0.25">
      <c r="G849" s="14" t="str">
        <f t="shared" si="30"/>
        <v/>
      </c>
      <c r="S849" s="12"/>
      <c r="T849" s="12"/>
    </row>
    <row r="850" spans="7:20" x14ac:dyDescent="0.25">
      <c r="G850" s="14" t="str">
        <f t="shared" si="30"/>
        <v/>
      </c>
      <c r="S850" s="12"/>
      <c r="T850" s="12"/>
    </row>
    <row r="851" spans="7:20" x14ac:dyDescent="0.25">
      <c r="G851" s="14" t="str">
        <f t="shared" si="30"/>
        <v/>
      </c>
      <c r="S851" s="12"/>
      <c r="T851" s="12"/>
    </row>
    <row r="852" spans="7:20" x14ac:dyDescent="0.25">
      <c r="G852" s="14" t="str">
        <f t="shared" si="30"/>
        <v/>
      </c>
      <c r="S852" s="12"/>
      <c r="T852" s="12"/>
    </row>
    <row r="853" spans="7:20" x14ac:dyDescent="0.25">
      <c r="G853" s="14" t="str">
        <f t="shared" si="30"/>
        <v/>
      </c>
      <c r="S853" s="12"/>
      <c r="T853" s="12"/>
    </row>
    <row r="854" spans="7:20" x14ac:dyDescent="0.25">
      <c r="G854" s="14" t="str">
        <f t="shared" si="30"/>
        <v/>
      </c>
      <c r="S854" s="12"/>
      <c r="T854" s="12"/>
    </row>
    <row r="855" spans="7:20" x14ac:dyDescent="0.25">
      <c r="G855" s="14" t="str">
        <f t="shared" si="30"/>
        <v/>
      </c>
      <c r="S855" s="12"/>
      <c r="T855" s="12"/>
    </row>
    <row r="856" spans="7:20" x14ac:dyDescent="0.25">
      <c r="G856" s="14" t="str">
        <f t="shared" si="30"/>
        <v/>
      </c>
      <c r="S856" s="12"/>
      <c r="T856" s="12"/>
    </row>
    <row r="857" spans="7:20" x14ac:dyDescent="0.25">
      <c r="G857" s="14" t="str">
        <f t="shared" si="30"/>
        <v/>
      </c>
      <c r="S857" s="12"/>
      <c r="T857" s="12"/>
    </row>
    <row r="858" spans="7:20" x14ac:dyDescent="0.25">
      <c r="G858" s="14" t="str">
        <f t="shared" si="30"/>
        <v/>
      </c>
      <c r="S858" s="12"/>
      <c r="T858" s="12"/>
    </row>
    <row r="859" spans="7:20" x14ac:dyDescent="0.25">
      <c r="G859" s="14" t="str">
        <f t="shared" si="30"/>
        <v/>
      </c>
      <c r="S859" s="12"/>
      <c r="T859" s="12"/>
    </row>
    <row r="860" spans="7:20" x14ac:dyDescent="0.25">
      <c r="G860" s="14" t="str">
        <f t="shared" si="30"/>
        <v/>
      </c>
      <c r="S860" s="12"/>
      <c r="T860" s="12"/>
    </row>
    <row r="861" spans="7:20" x14ac:dyDescent="0.25">
      <c r="G861" s="14" t="str">
        <f t="shared" si="30"/>
        <v/>
      </c>
      <c r="S861" s="12"/>
      <c r="T861" s="12"/>
    </row>
    <row r="862" spans="7:20" x14ac:dyDescent="0.25">
      <c r="G862" s="14" t="str">
        <f t="shared" si="30"/>
        <v/>
      </c>
      <c r="S862" s="12"/>
      <c r="T862" s="12"/>
    </row>
    <row r="863" spans="7:20" x14ac:dyDescent="0.25">
      <c r="G863" s="14" t="str">
        <f t="shared" si="30"/>
        <v/>
      </c>
      <c r="S863" s="12"/>
      <c r="T863" s="12"/>
    </row>
    <row r="864" spans="7:20" x14ac:dyDescent="0.25">
      <c r="G864" s="14" t="str">
        <f t="shared" si="30"/>
        <v/>
      </c>
      <c r="S864" s="12"/>
      <c r="T864" s="12"/>
    </row>
    <row r="865" spans="7:20" x14ac:dyDescent="0.25">
      <c r="G865" s="14" t="str">
        <f t="shared" si="30"/>
        <v/>
      </c>
      <c r="S865" s="12"/>
      <c r="T865" s="12"/>
    </row>
    <row r="866" spans="7:20" x14ac:dyDescent="0.25">
      <c r="G866" s="14" t="str">
        <f t="shared" si="30"/>
        <v/>
      </c>
      <c r="S866" s="12"/>
      <c r="T866" s="12"/>
    </row>
    <row r="867" spans="7:20" x14ac:dyDescent="0.25">
      <c r="G867" s="14" t="str">
        <f t="shared" si="30"/>
        <v/>
      </c>
      <c r="S867" s="12"/>
      <c r="T867" s="12"/>
    </row>
    <row r="868" spans="7:20" x14ac:dyDescent="0.25">
      <c r="G868" s="14" t="str">
        <f t="shared" si="30"/>
        <v/>
      </c>
      <c r="S868" s="12"/>
      <c r="T868" s="12"/>
    </row>
    <row r="869" spans="7:20" x14ac:dyDescent="0.25">
      <c r="G869" s="14" t="str">
        <f t="shared" si="30"/>
        <v/>
      </c>
      <c r="S869" s="12"/>
      <c r="T869" s="12"/>
    </row>
    <row r="870" spans="7:20" x14ac:dyDescent="0.25">
      <c r="G870" s="14" t="str">
        <f t="shared" si="30"/>
        <v/>
      </c>
      <c r="S870" s="12"/>
      <c r="T870" s="12"/>
    </row>
    <row r="871" spans="7:20" x14ac:dyDescent="0.25">
      <c r="G871" s="14" t="str">
        <f t="shared" si="30"/>
        <v/>
      </c>
      <c r="S871" s="12"/>
      <c r="T871" s="12"/>
    </row>
    <row r="872" spans="7:20" x14ac:dyDescent="0.25">
      <c r="G872" s="14" t="str">
        <f t="shared" si="30"/>
        <v/>
      </c>
      <c r="S872" s="12"/>
      <c r="T872" s="12"/>
    </row>
    <row r="873" spans="7:20" x14ac:dyDescent="0.25">
      <c r="G873" s="14" t="str">
        <f t="shared" si="30"/>
        <v/>
      </c>
      <c r="S873" s="12"/>
      <c r="T873" s="12"/>
    </row>
    <row r="874" spans="7:20" x14ac:dyDescent="0.25">
      <c r="G874" s="14" t="str">
        <f t="shared" si="30"/>
        <v/>
      </c>
      <c r="S874" s="12"/>
      <c r="T874" s="12"/>
    </row>
    <row r="875" spans="7:20" x14ac:dyDescent="0.25">
      <c r="G875" s="14" t="str">
        <f t="shared" si="30"/>
        <v/>
      </c>
      <c r="S875" s="12"/>
      <c r="T875" s="12"/>
    </row>
    <row r="876" spans="7:20" x14ac:dyDescent="0.25">
      <c r="G876" s="14" t="str">
        <f t="shared" si="30"/>
        <v/>
      </c>
      <c r="S876" s="12"/>
      <c r="T876" s="12"/>
    </row>
    <row r="877" spans="7:20" x14ac:dyDescent="0.25">
      <c r="G877" s="14" t="str">
        <f t="shared" si="30"/>
        <v/>
      </c>
      <c r="S877" s="12"/>
      <c r="T877" s="12"/>
    </row>
    <row r="878" spans="7:20" x14ac:dyDescent="0.25">
      <c r="G878" s="14" t="str">
        <f t="shared" si="30"/>
        <v/>
      </c>
      <c r="S878" s="12"/>
      <c r="T878" s="12"/>
    </row>
    <row r="879" spans="7:20" x14ac:dyDescent="0.25">
      <c r="G879" s="14" t="str">
        <f t="shared" si="30"/>
        <v/>
      </c>
      <c r="S879" s="12"/>
      <c r="T879" s="12"/>
    </row>
    <row r="880" spans="7:20" x14ac:dyDescent="0.25">
      <c r="G880" s="14" t="str">
        <f t="shared" si="30"/>
        <v/>
      </c>
      <c r="S880" s="12"/>
      <c r="T880" s="12"/>
    </row>
    <row r="881" spans="7:20" x14ac:dyDescent="0.25">
      <c r="G881" s="14" t="str">
        <f t="shared" si="30"/>
        <v/>
      </c>
      <c r="S881" s="12"/>
      <c r="T881" s="12"/>
    </row>
    <row r="882" spans="7:20" x14ac:dyDescent="0.25">
      <c r="G882" s="14" t="str">
        <f t="shared" si="30"/>
        <v/>
      </c>
      <c r="S882" s="12"/>
      <c r="T882" s="12"/>
    </row>
    <row r="883" spans="7:20" x14ac:dyDescent="0.25">
      <c r="G883" s="14" t="str">
        <f t="shared" si="30"/>
        <v/>
      </c>
      <c r="S883" s="12"/>
      <c r="T883" s="12"/>
    </row>
    <row r="884" spans="7:20" x14ac:dyDescent="0.25">
      <c r="G884" s="14" t="str">
        <f t="shared" si="30"/>
        <v/>
      </c>
      <c r="S884" s="12"/>
      <c r="T884" s="12"/>
    </row>
    <row r="885" spans="7:20" x14ac:dyDescent="0.25">
      <c r="G885" s="14" t="str">
        <f t="shared" si="30"/>
        <v/>
      </c>
      <c r="S885" s="12"/>
      <c r="T885" s="12"/>
    </row>
    <row r="886" spans="7:20" x14ac:dyDescent="0.25">
      <c r="G886" s="14" t="str">
        <f t="shared" si="30"/>
        <v/>
      </c>
      <c r="S886" s="12"/>
      <c r="T886" s="12"/>
    </row>
    <row r="887" spans="7:20" x14ac:dyDescent="0.25">
      <c r="G887" s="14" t="str">
        <f t="shared" si="30"/>
        <v/>
      </c>
      <c r="S887" s="12"/>
      <c r="T887" s="12"/>
    </row>
    <row r="888" spans="7:20" x14ac:dyDescent="0.25">
      <c r="G888" s="14" t="str">
        <f t="shared" si="30"/>
        <v/>
      </c>
      <c r="S888" s="12"/>
      <c r="T888" s="12"/>
    </row>
    <row r="889" spans="7:20" x14ac:dyDescent="0.25">
      <c r="G889" s="14" t="str">
        <f t="shared" si="30"/>
        <v/>
      </c>
      <c r="S889" s="12"/>
      <c r="T889" s="12"/>
    </row>
    <row r="890" spans="7:20" x14ac:dyDescent="0.25">
      <c r="G890" s="14" t="str">
        <f t="shared" si="30"/>
        <v/>
      </c>
      <c r="S890" s="12"/>
      <c r="T890" s="12"/>
    </row>
    <row r="891" spans="7:20" x14ac:dyDescent="0.25">
      <c r="G891" s="14" t="str">
        <f t="shared" si="30"/>
        <v/>
      </c>
      <c r="S891" s="12"/>
      <c r="T891" s="12"/>
    </row>
    <row r="892" spans="7:20" x14ac:dyDescent="0.25">
      <c r="G892" s="14" t="str">
        <f t="shared" si="30"/>
        <v/>
      </c>
      <c r="S892" s="12"/>
      <c r="T892" s="12"/>
    </row>
    <row r="893" spans="7:20" x14ac:dyDescent="0.25">
      <c r="G893" s="14" t="str">
        <f t="shared" si="30"/>
        <v/>
      </c>
      <c r="S893" s="12"/>
      <c r="T893" s="12"/>
    </row>
    <row r="894" spans="7:20" x14ac:dyDescent="0.25">
      <c r="G894" s="14" t="str">
        <f t="shared" si="30"/>
        <v/>
      </c>
      <c r="S894" s="12"/>
      <c r="T894" s="12"/>
    </row>
    <row r="895" spans="7:20" x14ac:dyDescent="0.25">
      <c r="G895" s="14" t="str">
        <f t="shared" si="30"/>
        <v/>
      </c>
      <c r="S895" s="12"/>
      <c r="T895" s="12"/>
    </row>
    <row r="896" spans="7:20" x14ac:dyDescent="0.25">
      <c r="G896" s="14" t="str">
        <f t="shared" si="30"/>
        <v/>
      </c>
      <c r="S896" s="12"/>
      <c r="T896" s="12"/>
    </row>
    <row r="897" spans="7:20" x14ac:dyDescent="0.25">
      <c r="G897" s="14" t="str">
        <f t="shared" si="30"/>
        <v/>
      </c>
      <c r="S897" s="12"/>
      <c r="T897" s="12"/>
    </row>
    <row r="898" spans="7:20" x14ac:dyDescent="0.25">
      <c r="G898" s="14" t="str">
        <f t="shared" si="30"/>
        <v/>
      </c>
      <c r="S898" s="12"/>
      <c r="T898" s="12"/>
    </row>
    <row r="899" spans="7:20" x14ac:dyDescent="0.25">
      <c r="G899" s="14" t="str">
        <f t="shared" si="30"/>
        <v/>
      </c>
      <c r="S899" s="12"/>
      <c r="T899" s="12"/>
    </row>
    <row r="900" spans="7:20" x14ac:dyDescent="0.25">
      <c r="G900" s="14" t="str">
        <f t="shared" ref="G900:G963" si="31">D900&amp;E900</f>
        <v/>
      </c>
      <c r="S900" s="12"/>
      <c r="T900" s="12"/>
    </row>
    <row r="901" spans="7:20" x14ac:dyDescent="0.25">
      <c r="G901" s="14" t="str">
        <f t="shared" si="31"/>
        <v/>
      </c>
      <c r="S901" s="12"/>
      <c r="T901" s="12"/>
    </row>
    <row r="902" spans="7:20" x14ac:dyDescent="0.25">
      <c r="G902" s="14" t="str">
        <f t="shared" si="31"/>
        <v/>
      </c>
      <c r="S902" s="12"/>
      <c r="T902" s="12"/>
    </row>
    <row r="903" spans="7:20" x14ac:dyDescent="0.25">
      <c r="G903" s="14" t="str">
        <f t="shared" si="31"/>
        <v/>
      </c>
      <c r="S903" s="12"/>
      <c r="T903" s="12"/>
    </row>
    <row r="904" spans="7:20" x14ac:dyDescent="0.25">
      <c r="G904" s="14" t="str">
        <f t="shared" si="31"/>
        <v/>
      </c>
      <c r="S904" s="12"/>
      <c r="T904" s="12"/>
    </row>
    <row r="905" spans="7:20" x14ac:dyDescent="0.25">
      <c r="G905" s="14" t="str">
        <f t="shared" si="31"/>
        <v/>
      </c>
      <c r="S905" s="12"/>
      <c r="T905" s="12"/>
    </row>
    <row r="906" spans="7:20" x14ac:dyDescent="0.25">
      <c r="G906" s="14" t="str">
        <f t="shared" si="31"/>
        <v/>
      </c>
      <c r="S906" s="12"/>
      <c r="T906" s="12"/>
    </row>
    <row r="907" spans="7:20" x14ac:dyDescent="0.25">
      <c r="G907" s="14" t="str">
        <f t="shared" si="31"/>
        <v/>
      </c>
      <c r="S907" s="12"/>
      <c r="T907" s="12"/>
    </row>
    <row r="908" spans="7:20" x14ac:dyDescent="0.25">
      <c r="G908" s="14" t="str">
        <f t="shared" si="31"/>
        <v/>
      </c>
      <c r="S908" s="12"/>
      <c r="T908" s="12"/>
    </row>
    <row r="909" spans="7:20" x14ac:dyDescent="0.25">
      <c r="G909" s="14" t="str">
        <f t="shared" si="31"/>
        <v/>
      </c>
      <c r="S909" s="12"/>
      <c r="T909" s="12"/>
    </row>
    <row r="910" spans="7:20" x14ac:dyDescent="0.25">
      <c r="G910" s="14" t="str">
        <f t="shared" si="31"/>
        <v/>
      </c>
      <c r="S910" s="12"/>
      <c r="T910" s="12"/>
    </row>
    <row r="911" spans="7:20" x14ac:dyDescent="0.25">
      <c r="G911" s="14" t="str">
        <f t="shared" si="31"/>
        <v/>
      </c>
      <c r="S911" s="12"/>
      <c r="T911" s="12"/>
    </row>
    <row r="912" spans="7:20" x14ac:dyDescent="0.25">
      <c r="G912" s="14" t="str">
        <f t="shared" si="31"/>
        <v/>
      </c>
      <c r="S912" s="12"/>
      <c r="T912" s="12"/>
    </row>
    <row r="913" spans="7:20" x14ac:dyDescent="0.25">
      <c r="G913" s="14" t="str">
        <f t="shared" si="31"/>
        <v/>
      </c>
      <c r="S913" s="12"/>
      <c r="T913" s="12"/>
    </row>
    <row r="914" spans="7:20" x14ac:dyDescent="0.25">
      <c r="G914" s="14" t="str">
        <f t="shared" si="31"/>
        <v/>
      </c>
      <c r="S914" s="12"/>
      <c r="T914" s="12"/>
    </row>
    <row r="915" spans="7:20" x14ac:dyDescent="0.25">
      <c r="G915" s="14" t="str">
        <f t="shared" si="31"/>
        <v/>
      </c>
      <c r="S915" s="12"/>
      <c r="T915" s="12"/>
    </row>
    <row r="916" spans="7:20" x14ac:dyDescent="0.25">
      <c r="G916" s="14" t="str">
        <f t="shared" si="31"/>
        <v/>
      </c>
      <c r="S916" s="12"/>
      <c r="T916" s="12"/>
    </row>
    <row r="917" spans="7:20" x14ac:dyDescent="0.25">
      <c r="G917" s="14" t="str">
        <f t="shared" si="31"/>
        <v/>
      </c>
      <c r="S917" s="12"/>
      <c r="T917" s="12"/>
    </row>
    <row r="918" spans="7:20" x14ac:dyDescent="0.25">
      <c r="G918" s="14" t="str">
        <f t="shared" si="31"/>
        <v/>
      </c>
      <c r="S918" s="12"/>
      <c r="T918" s="12"/>
    </row>
    <row r="919" spans="7:20" x14ac:dyDescent="0.25">
      <c r="G919" s="14" t="str">
        <f t="shared" si="31"/>
        <v/>
      </c>
      <c r="S919" s="12"/>
      <c r="T919" s="12"/>
    </row>
    <row r="920" spans="7:20" x14ac:dyDescent="0.25">
      <c r="G920" s="14" t="str">
        <f t="shared" si="31"/>
        <v/>
      </c>
      <c r="S920" s="12"/>
      <c r="T920" s="12"/>
    </row>
    <row r="921" spans="7:20" x14ac:dyDescent="0.25">
      <c r="G921" s="14" t="str">
        <f t="shared" si="31"/>
        <v/>
      </c>
      <c r="S921" s="12"/>
      <c r="T921" s="12"/>
    </row>
    <row r="922" spans="7:20" x14ac:dyDescent="0.25">
      <c r="G922" s="14" t="str">
        <f t="shared" si="31"/>
        <v/>
      </c>
      <c r="S922" s="12"/>
      <c r="T922" s="12"/>
    </row>
    <row r="923" spans="7:20" x14ac:dyDescent="0.25">
      <c r="G923" s="14" t="str">
        <f t="shared" si="31"/>
        <v/>
      </c>
      <c r="S923" s="12"/>
      <c r="T923" s="12"/>
    </row>
    <row r="924" spans="7:20" x14ac:dyDescent="0.25">
      <c r="G924" s="14" t="str">
        <f t="shared" si="31"/>
        <v/>
      </c>
      <c r="S924" s="12"/>
      <c r="T924" s="12"/>
    </row>
    <row r="925" spans="7:20" x14ac:dyDescent="0.25">
      <c r="G925" s="14" t="str">
        <f t="shared" si="31"/>
        <v/>
      </c>
      <c r="S925" s="12"/>
      <c r="T925" s="12"/>
    </row>
    <row r="926" spans="7:20" x14ac:dyDescent="0.25">
      <c r="G926" s="14" t="str">
        <f t="shared" si="31"/>
        <v/>
      </c>
      <c r="S926" s="12"/>
      <c r="T926" s="12"/>
    </row>
    <row r="927" spans="7:20" x14ac:dyDescent="0.25">
      <c r="G927" s="14" t="str">
        <f t="shared" si="31"/>
        <v/>
      </c>
      <c r="S927" s="12"/>
      <c r="T927" s="12"/>
    </row>
    <row r="928" spans="7:20" x14ac:dyDescent="0.25">
      <c r="G928" s="14" t="str">
        <f t="shared" si="31"/>
        <v/>
      </c>
      <c r="S928" s="12"/>
      <c r="T928" s="12"/>
    </row>
    <row r="929" spans="7:20" x14ac:dyDescent="0.25">
      <c r="G929" s="14" t="str">
        <f t="shared" si="31"/>
        <v/>
      </c>
      <c r="S929" s="12"/>
      <c r="T929" s="12"/>
    </row>
    <row r="930" spans="7:20" x14ac:dyDescent="0.25">
      <c r="G930" s="14" t="str">
        <f t="shared" si="31"/>
        <v/>
      </c>
      <c r="S930" s="12"/>
      <c r="T930" s="12"/>
    </row>
    <row r="931" spans="7:20" x14ac:dyDescent="0.25">
      <c r="G931" s="14" t="str">
        <f t="shared" si="31"/>
        <v/>
      </c>
      <c r="S931" s="12"/>
      <c r="T931" s="12"/>
    </row>
    <row r="932" spans="7:20" x14ac:dyDescent="0.25">
      <c r="G932" s="14" t="str">
        <f t="shared" si="31"/>
        <v/>
      </c>
      <c r="S932" s="12"/>
      <c r="T932" s="12"/>
    </row>
    <row r="933" spans="7:20" x14ac:dyDescent="0.25">
      <c r="G933" s="14" t="str">
        <f t="shared" si="31"/>
        <v/>
      </c>
      <c r="S933" s="12"/>
      <c r="T933" s="12"/>
    </row>
    <row r="934" spans="7:20" x14ac:dyDescent="0.25">
      <c r="G934" s="14" t="str">
        <f t="shared" si="31"/>
        <v/>
      </c>
      <c r="S934" s="12"/>
      <c r="T934" s="12"/>
    </row>
    <row r="935" spans="7:20" x14ac:dyDescent="0.25">
      <c r="G935" s="14" t="str">
        <f t="shared" si="31"/>
        <v/>
      </c>
      <c r="S935" s="12"/>
      <c r="T935" s="12"/>
    </row>
    <row r="936" spans="7:20" x14ac:dyDescent="0.25">
      <c r="G936" s="14" t="str">
        <f t="shared" si="31"/>
        <v/>
      </c>
      <c r="S936" s="12"/>
      <c r="T936" s="12"/>
    </row>
    <row r="937" spans="7:20" x14ac:dyDescent="0.25">
      <c r="G937" s="14" t="str">
        <f t="shared" si="31"/>
        <v/>
      </c>
      <c r="S937" s="12"/>
      <c r="T937" s="12"/>
    </row>
    <row r="938" spans="7:20" x14ac:dyDescent="0.25">
      <c r="G938" s="14" t="str">
        <f t="shared" si="31"/>
        <v/>
      </c>
      <c r="S938" s="12"/>
      <c r="T938" s="12"/>
    </row>
    <row r="939" spans="7:20" x14ac:dyDescent="0.25">
      <c r="G939" s="14" t="str">
        <f t="shared" si="31"/>
        <v/>
      </c>
      <c r="S939" s="12"/>
      <c r="T939" s="12"/>
    </row>
    <row r="940" spans="7:20" x14ac:dyDescent="0.25">
      <c r="G940" s="14" t="str">
        <f t="shared" si="31"/>
        <v/>
      </c>
      <c r="S940" s="12"/>
      <c r="T940" s="12"/>
    </row>
    <row r="941" spans="7:20" x14ac:dyDescent="0.25">
      <c r="G941" s="14" t="str">
        <f t="shared" si="31"/>
        <v/>
      </c>
      <c r="S941" s="12"/>
      <c r="T941" s="12"/>
    </row>
    <row r="942" spans="7:20" x14ac:dyDescent="0.25">
      <c r="G942" s="14" t="str">
        <f t="shared" si="31"/>
        <v/>
      </c>
      <c r="S942" s="12"/>
      <c r="T942" s="12"/>
    </row>
    <row r="943" spans="7:20" x14ac:dyDescent="0.25">
      <c r="G943" s="14" t="str">
        <f t="shared" si="31"/>
        <v/>
      </c>
      <c r="S943" s="12"/>
      <c r="T943" s="12"/>
    </row>
    <row r="944" spans="7:20" x14ac:dyDescent="0.25">
      <c r="G944" s="14" t="str">
        <f t="shared" si="31"/>
        <v/>
      </c>
      <c r="S944" s="12"/>
      <c r="T944" s="12"/>
    </row>
    <row r="945" spans="7:20" x14ac:dyDescent="0.25">
      <c r="G945" s="14" t="str">
        <f t="shared" si="31"/>
        <v/>
      </c>
      <c r="S945" s="12"/>
      <c r="T945" s="12"/>
    </row>
    <row r="946" spans="7:20" x14ac:dyDescent="0.25">
      <c r="G946" s="14" t="str">
        <f t="shared" si="31"/>
        <v/>
      </c>
      <c r="S946" s="12"/>
      <c r="T946" s="12"/>
    </row>
    <row r="947" spans="7:20" x14ac:dyDescent="0.25">
      <c r="G947" s="14" t="str">
        <f t="shared" si="31"/>
        <v/>
      </c>
      <c r="S947" s="12"/>
      <c r="T947" s="12"/>
    </row>
    <row r="948" spans="7:20" x14ac:dyDescent="0.25">
      <c r="G948" s="14" t="str">
        <f t="shared" si="31"/>
        <v/>
      </c>
      <c r="S948" s="12"/>
      <c r="T948" s="12"/>
    </row>
    <row r="949" spans="7:20" x14ac:dyDescent="0.25">
      <c r="G949" s="14" t="str">
        <f t="shared" si="31"/>
        <v/>
      </c>
      <c r="S949" s="12"/>
      <c r="T949" s="12"/>
    </row>
    <row r="950" spans="7:20" x14ac:dyDescent="0.25">
      <c r="G950" s="14" t="str">
        <f t="shared" si="31"/>
        <v/>
      </c>
      <c r="S950" s="12"/>
      <c r="T950" s="12"/>
    </row>
    <row r="951" spans="7:20" x14ac:dyDescent="0.25">
      <c r="G951" s="14" t="str">
        <f t="shared" si="31"/>
        <v/>
      </c>
      <c r="S951" s="12"/>
      <c r="T951" s="12"/>
    </row>
    <row r="952" spans="7:20" x14ac:dyDescent="0.25">
      <c r="G952" s="14" t="str">
        <f t="shared" si="31"/>
        <v/>
      </c>
      <c r="S952" s="12"/>
      <c r="T952" s="12"/>
    </row>
    <row r="953" spans="7:20" x14ac:dyDescent="0.25">
      <c r="G953" s="14" t="str">
        <f t="shared" si="31"/>
        <v/>
      </c>
      <c r="S953" s="12"/>
      <c r="T953" s="12"/>
    </row>
    <row r="954" spans="7:20" x14ac:dyDescent="0.25">
      <c r="G954" s="14" t="str">
        <f t="shared" si="31"/>
        <v/>
      </c>
      <c r="S954" s="12"/>
      <c r="T954" s="12"/>
    </row>
    <row r="955" spans="7:20" x14ac:dyDescent="0.25">
      <c r="G955" s="14" t="str">
        <f t="shared" si="31"/>
        <v/>
      </c>
      <c r="S955" s="12"/>
      <c r="T955" s="12"/>
    </row>
    <row r="956" spans="7:20" x14ac:dyDescent="0.25">
      <c r="G956" s="14" t="str">
        <f t="shared" si="31"/>
        <v/>
      </c>
      <c r="S956" s="12"/>
      <c r="T956" s="12"/>
    </row>
    <row r="957" spans="7:20" x14ac:dyDescent="0.25">
      <c r="G957" s="14" t="str">
        <f t="shared" si="31"/>
        <v/>
      </c>
      <c r="S957" s="12"/>
      <c r="T957" s="12"/>
    </row>
    <row r="958" spans="7:20" x14ac:dyDescent="0.25">
      <c r="G958" s="14" t="str">
        <f t="shared" si="31"/>
        <v/>
      </c>
      <c r="S958" s="12"/>
      <c r="T958" s="12"/>
    </row>
    <row r="959" spans="7:20" x14ac:dyDescent="0.25">
      <c r="G959" s="14" t="str">
        <f t="shared" si="31"/>
        <v/>
      </c>
      <c r="S959" s="12"/>
      <c r="T959" s="12"/>
    </row>
    <row r="960" spans="7:20" x14ac:dyDescent="0.25">
      <c r="G960" s="14" t="str">
        <f t="shared" si="31"/>
        <v/>
      </c>
      <c r="S960" s="12"/>
      <c r="T960" s="12"/>
    </row>
    <row r="961" spans="7:20" x14ac:dyDescent="0.25">
      <c r="G961" s="14" t="str">
        <f t="shared" si="31"/>
        <v/>
      </c>
      <c r="S961" s="12"/>
      <c r="T961" s="12"/>
    </row>
    <row r="962" spans="7:20" x14ac:dyDescent="0.25">
      <c r="G962" s="14" t="str">
        <f t="shared" si="31"/>
        <v/>
      </c>
      <c r="S962" s="12"/>
      <c r="T962" s="12"/>
    </row>
    <row r="963" spans="7:20" x14ac:dyDescent="0.25">
      <c r="G963" s="14" t="str">
        <f t="shared" si="31"/>
        <v/>
      </c>
      <c r="S963" s="12"/>
      <c r="T963" s="12"/>
    </row>
    <row r="964" spans="7:20" x14ac:dyDescent="0.25">
      <c r="G964" s="14" t="str">
        <f t="shared" ref="G964:G1027" si="32">D964&amp;E964</f>
        <v/>
      </c>
      <c r="S964" s="12"/>
      <c r="T964" s="12"/>
    </row>
    <row r="965" spans="7:20" x14ac:dyDescent="0.25">
      <c r="G965" s="14" t="str">
        <f t="shared" si="32"/>
        <v/>
      </c>
      <c r="S965" s="12"/>
      <c r="T965" s="12"/>
    </row>
    <row r="966" spans="7:20" x14ac:dyDescent="0.25">
      <c r="G966" s="14" t="str">
        <f t="shared" si="32"/>
        <v/>
      </c>
      <c r="S966" s="12"/>
      <c r="T966" s="12"/>
    </row>
    <row r="967" spans="7:20" x14ac:dyDescent="0.25">
      <c r="G967" s="14" t="str">
        <f t="shared" si="32"/>
        <v/>
      </c>
      <c r="S967" s="12"/>
      <c r="T967" s="12"/>
    </row>
    <row r="968" spans="7:20" x14ac:dyDescent="0.25">
      <c r="G968" s="14" t="str">
        <f t="shared" si="32"/>
        <v/>
      </c>
      <c r="S968" s="12"/>
      <c r="T968" s="12"/>
    </row>
    <row r="969" spans="7:20" x14ac:dyDescent="0.25">
      <c r="G969" s="14" t="str">
        <f t="shared" si="32"/>
        <v/>
      </c>
      <c r="S969" s="12"/>
      <c r="T969" s="12"/>
    </row>
    <row r="970" spans="7:20" x14ac:dyDescent="0.25">
      <c r="G970" s="14" t="str">
        <f t="shared" si="32"/>
        <v/>
      </c>
      <c r="S970" s="12"/>
      <c r="T970" s="12"/>
    </row>
    <row r="971" spans="7:20" x14ac:dyDescent="0.25">
      <c r="G971" s="14" t="str">
        <f t="shared" si="32"/>
        <v/>
      </c>
      <c r="S971" s="12"/>
      <c r="T971" s="12"/>
    </row>
    <row r="972" spans="7:20" x14ac:dyDescent="0.25">
      <c r="G972" s="14" t="str">
        <f t="shared" si="32"/>
        <v/>
      </c>
      <c r="S972" s="12"/>
      <c r="T972" s="12"/>
    </row>
    <row r="973" spans="7:20" x14ac:dyDescent="0.25">
      <c r="G973" s="14" t="str">
        <f t="shared" si="32"/>
        <v/>
      </c>
      <c r="S973" s="12"/>
      <c r="T973" s="12"/>
    </row>
    <row r="974" spans="7:20" x14ac:dyDescent="0.25">
      <c r="G974" s="14" t="str">
        <f t="shared" si="32"/>
        <v/>
      </c>
      <c r="S974" s="12"/>
      <c r="T974" s="12"/>
    </row>
    <row r="975" spans="7:20" x14ac:dyDescent="0.25">
      <c r="G975" s="14" t="str">
        <f t="shared" si="32"/>
        <v/>
      </c>
      <c r="S975" s="12"/>
      <c r="T975" s="12"/>
    </row>
    <row r="976" spans="7:20" x14ac:dyDescent="0.25">
      <c r="G976" s="14" t="str">
        <f t="shared" si="32"/>
        <v/>
      </c>
      <c r="S976" s="12"/>
      <c r="T976" s="12"/>
    </row>
    <row r="977" spans="7:20" x14ac:dyDescent="0.25">
      <c r="G977" s="14" t="str">
        <f t="shared" si="32"/>
        <v/>
      </c>
      <c r="S977" s="12"/>
      <c r="T977" s="12"/>
    </row>
    <row r="978" spans="7:20" x14ac:dyDescent="0.25">
      <c r="G978" s="14" t="str">
        <f t="shared" si="32"/>
        <v/>
      </c>
      <c r="S978" s="12"/>
      <c r="T978" s="12"/>
    </row>
    <row r="979" spans="7:20" x14ac:dyDescent="0.25">
      <c r="G979" s="14" t="str">
        <f t="shared" si="32"/>
        <v/>
      </c>
      <c r="S979" s="12"/>
      <c r="T979" s="12"/>
    </row>
    <row r="980" spans="7:20" x14ac:dyDescent="0.25">
      <c r="G980" s="14" t="str">
        <f t="shared" si="32"/>
        <v/>
      </c>
      <c r="S980" s="12"/>
      <c r="T980" s="12"/>
    </row>
    <row r="981" spans="7:20" x14ac:dyDescent="0.25">
      <c r="G981" s="14" t="str">
        <f t="shared" si="32"/>
        <v/>
      </c>
      <c r="S981" s="12"/>
      <c r="T981" s="12"/>
    </row>
    <row r="982" spans="7:20" x14ac:dyDescent="0.25">
      <c r="G982" s="14" t="str">
        <f t="shared" si="32"/>
        <v/>
      </c>
      <c r="S982" s="12"/>
      <c r="T982" s="12"/>
    </row>
    <row r="983" spans="7:20" x14ac:dyDescent="0.25">
      <c r="G983" s="14" t="str">
        <f t="shared" si="32"/>
        <v/>
      </c>
      <c r="S983" s="12"/>
      <c r="T983" s="12"/>
    </row>
    <row r="984" spans="7:20" x14ac:dyDescent="0.25">
      <c r="G984" s="14" t="str">
        <f t="shared" si="32"/>
        <v/>
      </c>
      <c r="S984" s="12"/>
      <c r="T984" s="12"/>
    </row>
    <row r="985" spans="7:20" x14ac:dyDescent="0.25">
      <c r="G985" s="14" t="str">
        <f t="shared" si="32"/>
        <v/>
      </c>
      <c r="S985" s="12"/>
      <c r="T985" s="12"/>
    </row>
    <row r="986" spans="7:20" x14ac:dyDescent="0.25">
      <c r="G986" s="14" t="str">
        <f t="shared" si="32"/>
        <v/>
      </c>
      <c r="S986" s="12"/>
      <c r="T986" s="12"/>
    </row>
    <row r="987" spans="7:20" x14ac:dyDescent="0.25">
      <c r="G987" s="14" t="str">
        <f t="shared" si="32"/>
        <v/>
      </c>
      <c r="S987" s="12"/>
      <c r="T987" s="12"/>
    </row>
    <row r="988" spans="7:20" x14ac:dyDescent="0.25">
      <c r="G988" s="14" t="str">
        <f t="shared" si="32"/>
        <v/>
      </c>
      <c r="S988" s="12"/>
      <c r="T988" s="12"/>
    </row>
    <row r="989" spans="7:20" x14ac:dyDescent="0.25">
      <c r="G989" s="14" t="str">
        <f t="shared" si="32"/>
        <v/>
      </c>
      <c r="S989" s="12"/>
      <c r="T989" s="12"/>
    </row>
    <row r="990" spans="7:20" x14ac:dyDescent="0.25">
      <c r="G990" s="14" t="str">
        <f t="shared" si="32"/>
        <v/>
      </c>
      <c r="S990" s="12"/>
      <c r="T990" s="12"/>
    </row>
    <row r="991" spans="7:20" x14ac:dyDescent="0.25">
      <c r="G991" s="14" t="str">
        <f t="shared" si="32"/>
        <v/>
      </c>
      <c r="S991" s="12"/>
      <c r="T991" s="12"/>
    </row>
    <row r="992" spans="7:20" x14ac:dyDescent="0.25">
      <c r="G992" s="14" t="str">
        <f t="shared" si="32"/>
        <v/>
      </c>
      <c r="S992" s="12"/>
      <c r="T992" s="12"/>
    </row>
    <row r="993" spans="7:20" x14ac:dyDescent="0.25">
      <c r="G993" s="14" t="str">
        <f t="shared" si="32"/>
        <v/>
      </c>
      <c r="S993" s="12"/>
      <c r="T993" s="12"/>
    </row>
    <row r="994" spans="7:20" x14ac:dyDescent="0.25">
      <c r="G994" s="14" t="str">
        <f t="shared" si="32"/>
        <v/>
      </c>
      <c r="S994" s="12"/>
      <c r="T994" s="12"/>
    </row>
    <row r="995" spans="7:20" x14ac:dyDescent="0.25">
      <c r="G995" s="14" t="str">
        <f t="shared" si="32"/>
        <v/>
      </c>
      <c r="S995" s="12"/>
      <c r="T995" s="12"/>
    </row>
    <row r="996" spans="7:20" x14ac:dyDescent="0.25">
      <c r="G996" s="14" t="str">
        <f t="shared" si="32"/>
        <v/>
      </c>
      <c r="S996" s="12"/>
      <c r="T996" s="12"/>
    </row>
    <row r="997" spans="7:20" x14ac:dyDescent="0.25">
      <c r="G997" s="14" t="str">
        <f t="shared" si="32"/>
        <v/>
      </c>
      <c r="S997" s="12"/>
      <c r="T997" s="12"/>
    </row>
    <row r="998" spans="7:20" x14ac:dyDescent="0.25">
      <c r="G998" s="14" t="str">
        <f t="shared" si="32"/>
        <v/>
      </c>
      <c r="S998" s="12"/>
      <c r="T998" s="12"/>
    </row>
    <row r="999" spans="7:20" x14ac:dyDescent="0.25">
      <c r="G999" s="14" t="str">
        <f t="shared" si="32"/>
        <v/>
      </c>
      <c r="S999" s="12"/>
      <c r="T999" s="12"/>
    </row>
    <row r="1000" spans="7:20" x14ac:dyDescent="0.25">
      <c r="G1000" s="14" t="str">
        <f t="shared" si="32"/>
        <v/>
      </c>
      <c r="S1000" s="12"/>
      <c r="T1000" s="12"/>
    </row>
    <row r="1001" spans="7:20" x14ac:dyDescent="0.25">
      <c r="G1001" s="14" t="str">
        <f t="shared" si="32"/>
        <v/>
      </c>
      <c r="S1001" s="12"/>
      <c r="T1001" s="12"/>
    </row>
    <row r="1002" spans="7:20" x14ac:dyDescent="0.25">
      <c r="G1002" s="14" t="str">
        <f t="shared" si="32"/>
        <v/>
      </c>
      <c r="S1002" s="12"/>
      <c r="T1002" s="12"/>
    </row>
    <row r="1003" spans="7:20" x14ac:dyDescent="0.25">
      <c r="G1003" s="14" t="str">
        <f t="shared" si="32"/>
        <v/>
      </c>
      <c r="S1003" s="12"/>
      <c r="T1003" s="12"/>
    </row>
    <row r="1004" spans="7:20" x14ac:dyDescent="0.25">
      <c r="G1004" s="14" t="str">
        <f t="shared" si="32"/>
        <v/>
      </c>
      <c r="S1004" s="12"/>
      <c r="T1004" s="12"/>
    </row>
    <row r="1005" spans="7:20" x14ac:dyDescent="0.25">
      <c r="G1005" s="14" t="str">
        <f t="shared" si="32"/>
        <v/>
      </c>
      <c r="S1005" s="12"/>
      <c r="T1005" s="12"/>
    </row>
    <row r="1006" spans="7:20" x14ac:dyDescent="0.25">
      <c r="G1006" s="14" t="str">
        <f t="shared" si="32"/>
        <v/>
      </c>
      <c r="S1006" s="12"/>
      <c r="T1006" s="12"/>
    </row>
    <row r="1007" spans="7:20" x14ac:dyDescent="0.25">
      <c r="G1007" s="14" t="str">
        <f t="shared" si="32"/>
        <v/>
      </c>
      <c r="S1007" s="12"/>
      <c r="T1007" s="12"/>
    </row>
    <row r="1008" spans="7:20" x14ac:dyDescent="0.25">
      <c r="G1008" s="14" t="str">
        <f t="shared" si="32"/>
        <v/>
      </c>
      <c r="S1008" s="12"/>
      <c r="T1008" s="12"/>
    </row>
    <row r="1009" spans="7:20" x14ac:dyDescent="0.25">
      <c r="G1009" s="14" t="str">
        <f t="shared" si="32"/>
        <v/>
      </c>
      <c r="S1009" s="12"/>
      <c r="T1009" s="12"/>
    </row>
    <row r="1010" spans="7:20" x14ac:dyDescent="0.25">
      <c r="G1010" s="14" t="str">
        <f t="shared" si="32"/>
        <v/>
      </c>
      <c r="S1010" s="12"/>
      <c r="T1010" s="12"/>
    </row>
    <row r="1011" spans="7:20" x14ac:dyDescent="0.25">
      <c r="G1011" s="14" t="str">
        <f t="shared" si="32"/>
        <v/>
      </c>
      <c r="S1011" s="12"/>
      <c r="T1011" s="12"/>
    </row>
    <row r="1012" spans="7:20" x14ac:dyDescent="0.25">
      <c r="G1012" s="14" t="str">
        <f t="shared" si="32"/>
        <v/>
      </c>
      <c r="S1012" s="12"/>
      <c r="T1012" s="12"/>
    </row>
    <row r="1013" spans="7:20" x14ac:dyDescent="0.25">
      <c r="G1013" s="14" t="str">
        <f t="shared" si="32"/>
        <v/>
      </c>
      <c r="S1013" s="12"/>
      <c r="T1013" s="12"/>
    </row>
    <row r="1014" spans="7:20" x14ac:dyDescent="0.25">
      <c r="G1014" s="14" t="str">
        <f t="shared" si="32"/>
        <v/>
      </c>
      <c r="S1014" s="12"/>
      <c r="T1014" s="12"/>
    </row>
    <row r="1015" spans="7:20" x14ac:dyDescent="0.25">
      <c r="G1015" s="14" t="str">
        <f t="shared" si="32"/>
        <v/>
      </c>
      <c r="S1015" s="12"/>
      <c r="T1015" s="12"/>
    </row>
    <row r="1016" spans="7:20" x14ac:dyDescent="0.25">
      <c r="G1016" s="14" t="str">
        <f t="shared" si="32"/>
        <v/>
      </c>
      <c r="S1016" s="12"/>
      <c r="T1016" s="12"/>
    </row>
    <row r="1017" spans="7:20" x14ac:dyDescent="0.25">
      <c r="G1017" s="14" t="str">
        <f t="shared" si="32"/>
        <v/>
      </c>
      <c r="S1017" s="12"/>
      <c r="T1017" s="12"/>
    </row>
    <row r="1018" spans="7:20" x14ac:dyDescent="0.25">
      <c r="G1018" s="14" t="str">
        <f t="shared" si="32"/>
        <v/>
      </c>
      <c r="S1018" s="12"/>
      <c r="T1018" s="12"/>
    </row>
    <row r="1019" spans="7:20" x14ac:dyDescent="0.25">
      <c r="G1019" s="14" t="str">
        <f t="shared" si="32"/>
        <v/>
      </c>
      <c r="S1019" s="12"/>
      <c r="T1019" s="12"/>
    </row>
    <row r="1020" spans="7:20" x14ac:dyDescent="0.25">
      <c r="G1020" s="14" t="str">
        <f t="shared" si="32"/>
        <v/>
      </c>
      <c r="S1020" s="12"/>
      <c r="T1020" s="12"/>
    </row>
    <row r="1021" spans="7:20" x14ac:dyDescent="0.25">
      <c r="G1021" s="14" t="str">
        <f t="shared" si="32"/>
        <v/>
      </c>
      <c r="S1021" s="12"/>
      <c r="T1021" s="12"/>
    </row>
    <row r="1022" spans="7:20" x14ac:dyDescent="0.25">
      <c r="G1022" s="14" t="str">
        <f t="shared" si="32"/>
        <v/>
      </c>
      <c r="S1022" s="12"/>
      <c r="T1022" s="12"/>
    </row>
    <row r="1023" spans="7:20" x14ac:dyDescent="0.25">
      <c r="G1023" s="14" t="str">
        <f t="shared" si="32"/>
        <v/>
      </c>
      <c r="S1023" s="12"/>
      <c r="T1023" s="12"/>
    </row>
    <row r="1024" spans="7:20" x14ac:dyDescent="0.25">
      <c r="G1024" s="14" t="str">
        <f t="shared" si="32"/>
        <v/>
      </c>
      <c r="S1024" s="12"/>
      <c r="T1024" s="12"/>
    </row>
    <row r="1025" spans="7:20" x14ac:dyDescent="0.25">
      <c r="G1025" s="14" t="str">
        <f t="shared" si="32"/>
        <v/>
      </c>
      <c r="S1025" s="12"/>
      <c r="T1025" s="12"/>
    </row>
    <row r="1026" spans="7:20" x14ac:dyDescent="0.25">
      <c r="G1026" s="14" t="str">
        <f t="shared" si="32"/>
        <v/>
      </c>
      <c r="S1026" s="12"/>
      <c r="T1026" s="12"/>
    </row>
    <row r="1027" spans="7:20" x14ac:dyDescent="0.25">
      <c r="G1027" s="14" t="str">
        <f t="shared" si="32"/>
        <v/>
      </c>
      <c r="S1027" s="12"/>
      <c r="T1027" s="12"/>
    </row>
    <row r="1028" spans="7:20" x14ac:dyDescent="0.25">
      <c r="G1028" s="14" t="str">
        <f t="shared" ref="G1028:G1091" si="33">D1028&amp;E1028</f>
        <v/>
      </c>
      <c r="S1028" s="12"/>
      <c r="T1028" s="12"/>
    </row>
    <row r="1029" spans="7:20" x14ac:dyDescent="0.25">
      <c r="G1029" s="14" t="str">
        <f t="shared" si="33"/>
        <v/>
      </c>
      <c r="S1029" s="12"/>
      <c r="T1029" s="12"/>
    </row>
    <row r="1030" spans="7:20" x14ac:dyDescent="0.25">
      <c r="G1030" s="14" t="str">
        <f t="shared" si="33"/>
        <v/>
      </c>
      <c r="S1030" s="12"/>
      <c r="T1030" s="12"/>
    </row>
    <row r="1031" spans="7:20" x14ac:dyDescent="0.25">
      <c r="G1031" s="14" t="str">
        <f t="shared" si="33"/>
        <v/>
      </c>
      <c r="S1031" s="12"/>
      <c r="T1031" s="12"/>
    </row>
    <row r="1032" spans="7:20" x14ac:dyDescent="0.25">
      <c r="G1032" s="14" t="str">
        <f t="shared" si="33"/>
        <v/>
      </c>
      <c r="S1032" s="12"/>
      <c r="T1032" s="12"/>
    </row>
    <row r="1033" spans="7:20" x14ac:dyDescent="0.25">
      <c r="G1033" s="14" t="str">
        <f t="shared" si="33"/>
        <v/>
      </c>
      <c r="S1033" s="12"/>
      <c r="T1033" s="12"/>
    </row>
    <row r="1034" spans="7:20" x14ac:dyDescent="0.25">
      <c r="G1034" s="14" t="str">
        <f t="shared" si="33"/>
        <v/>
      </c>
      <c r="S1034" s="12"/>
      <c r="T1034" s="12"/>
    </row>
    <row r="1035" spans="7:20" x14ac:dyDescent="0.25">
      <c r="G1035" s="14" t="str">
        <f t="shared" si="33"/>
        <v/>
      </c>
      <c r="S1035" s="12"/>
      <c r="T1035" s="12"/>
    </row>
    <row r="1036" spans="7:20" x14ac:dyDescent="0.25">
      <c r="G1036" s="14" t="str">
        <f t="shared" si="33"/>
        <v/>
      </c>
      <c r="S1036" s="12"/>
      <c r="T1036" s="12"/>
    </row>
    <row r="1037" spans="7:20" x14ac:dyDescent="0.25">
      <c r="G1037" s="14" t="str">
        <f t="shared" si="33"/>
        <v/>
      </c>
      <c r="S1037" s="12"/>
      <c r="T1037" s="12"/>
    </row>
    <row r="1038" spans="7:20" x14ac:dyDescent="0.25">
      <c r="G1038" s="14" t="str">
        <f t="shared" si="33"/>
        <v/>
      </c>
      <c r="S1038" s="12"/>
      <c r="T1038" s="12"/>
    </row>
    <row r="1039" spans="7:20" x14ac:dyDescent="0.25">
      <c r="G1039" s="14" t="str">
        <f t="shared" si="33"/>
        <v/>
      </c>
      <c r="S1039" s="12"/>
      <c r="T1039" s="12"/>
    </row>
    <row r="1040" spans="7:20" x14ac:dyDescent="0.25">
      <c r="G1040" s="14" t="str">
        <f t="shared" si="33"/>
        <v/>
      </c>
      <c r="S1040" s="12"/>
      <c r="T1040" s="12"/>
    </row>
    <row r="1041" spans="7:20" x14ac:dyDescent="0.25">
      <c r="G1041" s="14" t="str">
        <f t="shared" si="33"/>
        <v/>
      </c>
      <c r="S1041" s="12"/>
      <c r="T1041" s="12"/>
    </row>
    <row r="1042" spans="7:20" x14ac:dyDescent="0.25">
      <c r="G1042" s="14" t="str">
        <f t="shared" si="33"/>
        <v/>
      </c>
      <c r="S1042" s="12"/>
      <c r="T1042" s="12"/>
    </row>
    <row r="1043" spans="7:20" x14ac:dyDescent="0.25">
      <c r="G1043" s="14" t="str">
        <f t="shared" si="33"/>
        <v/>
      </c>
      <c r="S1043" s="12"/>
      <c r="T1043" s="12"/>
    </row>
    <row r="1044" spans="7:20" x14ac:dyDescent="0.25">
      <c r="G1044" s="14" t="str">
        <f t="shared" si="33"/>
        <v/>
      </c>
      <c r="S1044" s="12"/>
      <c r="T1044" s="12"/>
    </row>
    <row r="1045" spans="7:20" x14ac:dyDescent="0.25">
      <c r="G1045" s="14" t="str">
        <f t="shared" si="33"/>
        <v/>
      </c>
      <c r="S1045" s="12"/>
      <c r="T1045" s="12"/>
    </row>
    <row r="1046" spans="7:20" x14ac:dyDescent="0.25">
      <c r="G1046" s="14" t="str">
        <f t="shared" si="33"/>
        <v/>
      </c>
      <c r="S1046" s="12"/>
      <c r="T1046" s="12"/>
    </row>
    <row r="1047" spans="7:20" x14ac:dyDescent="0.25">
      <c r="G1047" s="14" t="str">
        <f t="shared" si="33"/>
        <v/>
      </c>
      <c r="S1047" s="12"/>
      <c r="T1047" s="12"/>
    </row>
    <row r="1048" spans="7:20" x14ac:dyDescent="0.25">
      <c r="G1048" s="14" t="str">
        <f t="shared" si="33"/>
        <v/>
      </c>
      <c r="S1048" s="12"/>
      <c r="T1048" s="12"/>
    </row>
    <row r="1049" spans="7:20" x14ac:dyDescent="0.25">
      <c r="G1049" s="14" t="str">
        <f t="shared" si="33"/>
        <v/>
      </c>
      <c r="S1049" s="12"/>
      <c r="T1049" s="12"/>
    </row>
    <row r="1050" spans="7:20" x14ac:dyDescent="0.25">
      <c r="G1050" s="14" t="str">
        <f t="shared" si="33"/>
        <v/>
      </c>
      <c r="S1050" s="12"/>
      <c r="T1050" s="12"/>
    </row>
    <row r="1051" spans="7:20" x14ac:dyDescent="0.25">
      <c r="G1051" s="14" t="str">
        <f t="shared" si="33"/>
        <v/>
      </c>
      <c r="S1051" s="12"/>
      <c r="T1051" s="12"/>
    </row>
    <row r="1052" spans="7:20" x14ac:dyDescent="0.25">
      <c r="G1052" s="14" t="str">
        <f t="shared" si="33"/>
        <v/>
      </c>
      <c r="S1052" s="12"/>
      <c r="T1052" s="12"/>
    </row>
    <row r="1053" spans="7:20" x14ac:dyDescent="0.25">
      <c r="G1053" s="14" t="str">
        <f t="shared" si="33"/>
        <v/>
      </c>
      <c r="S1053" s="12"/>
      <c r="T1053" s="12"/>
    </row>
    <row r="1054" spans="7:20" x14ac:dyDescent="0.25">
      <c r="G1054" s="14" t="str">
        <f t="shared" si="33"/>
        <v/>
      </c>
      <c r="S1054" s="12"/>
      <c r="T1054" s="12"/>
    </row>
    <row r="1055" spans="7:20" x14ac:dyDescent="0.25">
      <c r="G1055" s="14" t="str">
        <f t="shared" si="33"/>
        <v/>
      </c>
      <c r="S1055" s="12"/>
      <c r="T1055" s="12"/>
    </row>
    <row r="1056" spans="7:20" x14ac:dyDescent="0.25">
      <c r="G1056" s="14" t="str">
        <f t="shared" si="33"/>
        <v/>
      </c>
      <c r="S1056" s="12"/>
      <c r="T1056" s="12"/>
    </row>
    <row r="1057" spans="7:20" x14ac:dyDescent="0.25">
      <c r="G1057" s="14" t="str">
        <f t="shared" si="33"/>
        <v/>
      </c>
      <c r="S1057" s="12"/>
      <c r="T1057" s="12"/>
    </row>
    <row r="1058" spans="7:20" x14ac:dyDescent="0.25">
      <c r="G1058" s="14" t="str">
        <f t="shared" si="33"/>
        <v/>
      </c>
      <c r="S1058" s="12"/>
      <c r="T1058" s="12"/>
    </row>
    <row r="1059" spans="7:20" x14ac:dyDescent="0.25">
      <c r="G1059" s="14" t="str">
        <f t="shared" si="33"/>
        <v/>
      </c>
      <c r="S1059" s="12"/>
      <c r="T1059" s="12"/>
    </row>
    <row r="1060" spans="7:20" x14ac:dyDescent="0.25">
      <c r="G1060" s="14" t="str">
        <f t="shared" si="33"/>
        <v/>
      </c>
      <c r="S1060" s="12"/>
      <c r="T1060" s="12"/>
    </row>
    <row r="1061" spans="7:20" x14ac:dyDescent="0.25">
      <c r="G1061" s="14" t="str">
        <f t="shared" si="33"/>
        <v/>
      </c>
      <c r="S1061" s="12"/>
      <c r="T1061" s="12"/>
    </row>
    <row r="1062" spans="7:20" x14ac:dyDescent="0.25">
      <c r="G1062" s="14" t="str">
        <f t="shared" si="33"/>
        <v/>
      </c>
      <c r="S1062" s="12"/>
      <c r="T1062" s="12"/>
    </row>
    <row r="1063" spans="7:20" x14ac:dyDescent="0.25">
      <c r="G1063" s="14" t="str">
        <f t="shared" si="33"/>
        <v/>
      </c>
      <c r="S1063" s="12"/>
      <c r="T1063" s="12"/>
    </row>
    <row r="1064" spans="7:20" x14ac:dyDescent="0.25">
      <c r="G1064" s="14" t="str">
        <f t="shared" si="33"/>
        <v/>
      </c>
      <c r="S1064" s="12"/>
      <c r="T1064" s="12"/>
    </row>
    <row r="1065" spans="7:20" x14ac:dyDescent="0.25">
      <c r="G1065" s="14" t="str">
        <f t="shared" si="33"/>
        <v/>
      </c>
      <c r="S1065" s="12"/>
      <c r="T1065" s="12"/>
    </row>
    <row r="1066" spans="7:20" x14ac:dyDescent="0.25">
      <c r="G1066" s="14" t="str">
        <f t="shared" si="33"/>
        <v/>
      </c>
      <c r="S1066" s="12"/>
      <c r="T1066" s="12"/>
    </row>
    <row r="1067" spans="7:20" x14ac:dyDescent="0.25">
      <c r="G1067" s="14" t="str">
        <f t="shared" si="33"/>
        <v/>
      </c>
      <c r="S1067" s="12"/>
      <c r="T1067" s="12"/>
    </row>
    <row r="1068" spans="7:20" x14ac:dyDescent="0.25">
      <c r="G1068" s="14" t="str">
        <f t="shared" si="33"/>
        <v/>
      </c>
      <c r="S1068" s="12"/>
      <c r="T1068" s="12"/>
    </row>
    <row r="1069" spans="7:20" x14ac:dyDescent="0.25">
      <c r="G1069" s="14" t="str">
        <f t="shared" si="33"/>
        <v/>
      </c>
      <c r="S1069" s="12"/>
      <c r="T1069" s="12"/>
    </row>
    <row r="1070" spans="7:20" x14ac:dyDescent="0.25">
      <c r="G1070" s="14" t="str">
        <f t="shared" si="33"/>
        <v/>
      </c>
      <c r="S1070" s="12"/>
      <c r="T1070" s="12"/>
    </row>
    <row r="1071" spans="7:20" x14ac:dyDescent="0.25">
      <c r="G1071" s="14" t="str">
        <f t="shared" si="33"/>
        <v/>
      </c>
      <c r="S1071" s="12"/>
      <c r="T1071" s="12"/>
    </row>
    <row r="1072" spans="7:20" x14ac:dyDescent="0.25">
      <c r="G1072" s="14" t="str">
        <f t="shared" si="33"/>
        <v/>
      </c>
      <c r="S1072" s="12"/>
      <c r="T1072" s="12"/>
    </row>
    <row r="1073" spans="7:20" x14ac:dyDescent="0.25">
      <c r="G1073" s="14" t="str">
        <f t="shared" si="33"/>
        <v/>
      </c>
      <c r="S1073" s="12"/>
      <c r="T1073" s="12"/>
    </row>
    <row r="1074" spans="7:20" x14ac:dyDescent="0.25">
      <c r="G1074" s="14" t="str">
        <f t="shared" si="33"/>
        <v/>
      </c>
      <c r="S1074" s="12"/>
      <c r="T1074" s="12"/>
    </row>
    <row r="1075" spans="7:20" x14ac:dyDescent="0.25">
      <c r="G1075" s="14" t="str">
        <f t="shared" si="33"/>
        <v/>
      </c>
      <c r="S1075" s="12"/>
      <c r="T1075" s="12"/>
    </row>
    <row r="1076" spans="7:20" x14ac:dyDescent="0.25">
      <c r="G1076" s="14" t="str">
        <f t="shared" si="33"/>
        <v/>
      </c>
      <c r="S1076" s="12"/>
      <c r="T1076" s="12"/>
    </row>
    <row r="1077" spans="7:20" x14ac:dyDescent="0.25">
      <c r="G1077" s="14" t="str">
        <f t="shared" si="33"/>
        <v/>
      </c>
      <c r="S1077" s="12"/>
      <c r="T1077" s="12"/>
    </row>
    <row r="1078" spans="7:20" x14ac:dyDescent="0.25">
      <c r="G1078" s="14" t="str">
        <f t="shared" si="33"/>
        <v/>
      </c>
      <c r="S1078" s="12"/>
      <c r="T1078" s="12"/>
    </row>
    <row r="1079" spans="7:20" x14ac:dyDescent="0.25">
      <c r="G1079" s="14" t="str">
        <f t="shared" si="33"/>
        <v/>
      </c>
      <c r="S1079" s="12"/>
      <c r="T1079" s="12"/>
    </row>
    <row r="1080" spans="7:20" x14ac:dyDescent="0.25">
      <c r="G1080" s="14" t="str">
        <f t="shared" si="33"/>
        <v/>
      </c>
      <c r="S1080" s="12"/>
      <c r="T1080" s="12"/>
    </row>
    <row r="1081" spans="7:20" x14ac:dyDescent="0.25">
      <c r="G1081" s="14" t="str">
        <f t="shared" si="33"/>
        <v/>
      </c>
      <c r="S1081" s="12"/>
      <c r="T1081" s="12"/>
    </row>
    <row r="1082" spans="7:20" x14ac:dyDescent="0.25">
      <c r="G1082" s="14" t="str">
        <f t="shared" si="33"/>
        <v/>
      </c>
      <c r="S1082" s="12"/>
      <c r="T1082" s="12"/>
    </row>
    <row r="1083" spans="7:20" x14ac:dyDescent="0.25">
      <c r="G1083" s="14" t="str">
        <f t="shared" si="33"/>
        <v/>
      </c>
      <c r="S1083" s="12"/>
      <c r="T1083" s="12"/>
    </row>
    <row r="1084" spans="7:20" x14ac:dyDescent="0.25">
      <c r="G1084" s="14" t="str">
        <f t="shared" si="33"/>
        <v/>
      </c>
      <c r="S1084" s="12"/>
      <c r="T1084" s="12"/>
    </row>
    <row r="1085" spans="7:20" x14ac:dyDescent="0.25">
      <c r="G1085" s="14" t="str">
        <f t="shared" si="33"/>
        <v/>
      </c>
      <c r="S1085" s="12"/>
      <c r="T1085" s="12"/>
    </row>
    <row r="1086" spans="7:20" x14ac:dyDescent="0.25">
      <c r="G1086" s="14" t="str">
        <f t="shared" si="33"/>
        <v/>
      </c>
      <c r="S1086" s="12"/>
      <c r="T1086" s="12"/>
    </row>
    <row r="1087" spans="7:20" x14ac:dyDescent="0.25">
      <c r="G1087" s="14" t="str">
        <f t="shared" si="33"/>
        <v/>
      </c>
      <c r="S1087" s="12"/>
      <c r="T1087" s="12"/>
    </row>
    <row r="1088" spans="7:20" x14ac:dyDescent="0.25">
      <c r="G1088" s="14" t="str">
        <f t="shared" si="33"/>
        <v/>
      </c>
      <c r="S1088" s="12"/>
      <c r="T1088" s="12"/>
    </row>
    <row r="1089" spans="7:20" x14ac:dyDescent="0.25">
      <c r="G1089" s="14" t="str">
        <f t="shared" si="33"/>
        <v/>
      </c>
      <c r="S1089" s="12"/>
      <c r="T1089" s="12"/>
    </row>
    <row r="1090" spans="7:20" x14ac:dyDescent="0.25">
      <c r="G1090" s="14" t="str">
        <f t="shared" si="33"/>
        <v/>
      </c>
      <c r="S1090" s="12"/>
      <c r="T1090" s="12"/>
    </row>
    <row r="1091" spans="7:20" x14ac:dyDescent="0.25">
      <c r="G1091" s="14" t="str">
        <f t="shared" si="33"/>
        <v/>
      </c>
      <c r="S1091" s="12"/>
      <c r="T1091" s="12"/>
    </row>
    <row r="1092" spans="7:20" x14ac:dyDescent="0.25">
      <c r="G1092" s="14" t="str">
        <f t="shared" ref="G1092:G1155" si="34">D1092&amp;E1092</f>
        <v/>
      </c>
      <c r="S1092" s="12"/>
      <c r="T1092" s="12"/>
    </row>
    <row r="1093" spans="7:20" x14ac:dyDescent="0.25">
      <c r="G1093" s="14" t="str">
        <f t="shared" si="34"/>
        <v/>
      </c>
      <c r="S1093" s="12"/>
      <c r="T1093" s="12"/>
    </row>
    <row r="1094" spans="7:20" x14ac:dyDescent="0.25">
      <c r="G1094" s="14" t="str">
        <f t="shared" si="34"/>
        <v/>
      </c>
      <c r="S1094" s="12"/>
      <c r="T1094" s="12"/>
    </row>
    <row r="1095" spans="7:20" x14ac:dyDescent="0.25">
      <c r="G1095" s="14" t="str">
        <f t="shared" si="34"/>
        <v/>
      </c>
      <c r="S1095" s="12"/>
      <c r="T1095" s="12"/>
    </row>
    <row r="1096" spans="7:20" x14ac:dyDescent="0.25">
      <c r="G1096" s="14" t="str">
        <f t="shared" si="34"/>
        <v/>
      </c>
      <c r="S1096" s="12"/>
      <c r="T1096" s="12"/>
    </row>
    <row r="1097" spans="7:20" x14ac:dyDescent="0.25">
      <c r="G1097" s="14" t="str">
        <f t="shared" si="34"/>
        <v/>
      </c>
      <c r="S1097" s="12"/>
      <c r="T1097" s="12"/>
    </row>
    <row r="1098" spans="7:20" x14ac:dyDescent="0.25">
      <c r="G1098" s="14" t="str">
        <f t="shared" si="34"/>
        <v/>
      </c>
      <c r="S1098" s="12"/>
      <c r="T1098" s="12"/>
    </row>
    <row r="1099" spans="7:20" x14ac:dyDescent="0.25">
      <c r="G1099" s="14" t="str">
        <f t="shared" si="34"/>
        <v/>
      </c>
      <c r="S1099" s="12"/>
      <c r="T1099" s="12"/>
    </row>
    <row r="1100" spans="7:20" x14ac:dyDescent="0.25">
      <c r="G1100" s="14" t="str">
        <f t="shared" si="34"/>
        <v/>
      </c>
      <c r="S1100" s="12"/>
      <c r="T1100" s="12"/>
    </row>
    <row r="1101" spans="7:20" x14ac:dyDescent="0.25">
      <c r="G1101" s="14" t="str">
        <f t="shared" si="34"/>
        <v/>
      </c>
      <c r="S1101" s="12"/>
      <c r="T1101" s="12"/>
    </row>
    <row r="1102" spans="7:20" x14ac:dyDescent="0.25">
      <c r="G1102" s="14" t="str">
        <f t="shared" si="34"/>
        <v/>
      </c>
      <c r="S1102" s="12"/>
      <c r="T1102" s="12"/>
    </row>
    <row r="1103" spans="7:20" x14ac:dyDescent="0.25">
      <c r="G1103" s="14" t="str">
        <f t="shared" si="34"/>
        <v/>
      </c>
      <c r="S1103" s="12"/>
      <c r="T1103" s="12"/>
    </row>
    <row r="1104" spans="7:20" x14ac:dyDescent="0.25">
      <c r="G1104" s="14" t="str">
        <f t="shared" si="34"/>
        <v/>
      </c>
      <c r="S1104" s="12"/>
      <c r="T1104" s="12"/>
    </row>
    <row r="1105" spans="7:20" x14ac:dyDescent="0.25">
      <c r="G1105" s="14" t="str">
        <f t="shared" si="34"/>
        <v/>
      </c>
      <c r="S1105" s="12"/>
      <c r="T1105" s="12"/>
    </row>
    <row r="1106" spans="7:20" x14ac:dyDescent="0.25">
      <c r="G1106" s="14" t="str">
        <f t="shared" si="34"/>
        <v/>
      </c>
      <c r="S1106" s="12"/>
      <c r="T1106" s="12"/>
    </row>
    <row r="1107" spans="7:20" x14ac:dyDescent="0.25">
      <c r="G1107" s="14" t="str">
        <f t="shared" si="34"/>
        <v/>
      </c>
      <c r="S1107" s="12"/>
      <c r="T1107" s="12"/>
    </row>
    <row r="1108" spans="7:20" x14ac:dyDescent="0.25">
      <c r="G1108" s="14" t="str">
        <f t="shared" si="34"/>
        <v/>
      </c>
      <c r="S1108" s="12"/>
      <c r="T1108" s="12"/>
    </row>
    <row r="1109" spans="7:20" x14ac:dyDescent="0.25">
      <c r="G1109" s="14" t="str">
        <f t="shared" si="34"/>
        <v/>
      </c>
      <c r="S1109" s="12"/>
      <c r="T1109" s="12"/>
    </row>
    <row r="1110" spans="7:20" x14ac:dyDescent="0.25">
      <c r="G1110" s="14" t="str">
        <f t="shared" si="34"/>
        <v/>
      </c>
      <c r="S1110" s="12"/>
      <c r="T1110" s="12"/>
    </row>
    <row r="1111" spans="7:20" x14ac:dyDescent="0.25">
      <c r="G1111" s="14" t="str">
        <f t="shared" si="34"/>
        <v/>
      </c>
      <c r="S1111" s="12"/>
      <c r="T1111" s="12"/>
    </row>
    <row r="1112" spans="7:20" x14ac:dyDescent="0.25">
      <c r="G1112" s="14" t="str">
        <f t="shared" si="34"/>
        <v/>
      </c>
      <c r="S1112" s="12"/>
      <c r="T1112" s="12"/>
    </row>
    <row r="1113" spans="7:20" x14ac:dyDescent="0.25">
      <c r="G1113" s="14" t="str">
        <f t="shared" si="34"/>
        <v/>
      </c>
      <c r="S1113" s="12"/>
      <c r="T1113" s="12"/>
    </row>
    <row r="1114" spans="7:20" x14ac:dyDescent="0.25">
      <c r="G1114" s="14" t="str">
        <f t="shared" si="34"/>
        <v/>
      </c>
      <c r="S1114" s="12"/>
      <c r="T1114" s="12"/>
    </row>
    <row r="1115" spans="7:20" x14ac:dyDescent="0.25">
      <c r="G1115" s="14" t="str">
        <f t="shared" si="34"/>
        <v/>
      </c>
      <c r="S1115" s="12"/>
      <c r="T1115" s="12"/>
    </row>
    <row r="1116" spans="7:20" x14ac:dyDescent="0.25">
      <c r="G1116" s="14" t="str">
        <f t="shared" si="34"/>
        <v/>
      </c>
      <c r="S1116" s="12"/>
      <c r="T1116" s="12"/>
    </row>
    <row r="1117" spans="7:20" x14ac:dyDescent="0.25">
      <c r="G1117" s="14" t="str">
        <f t="shared" si="34"/>
        <v/>
      </c>
      <c r="S1117" s="12"/>
      <c r="T1117" s="12"/>
    </row>
    <row r="1118" spans="7:20" x14ac:dyDescent="0.25">
      <c r="G1118" s="14" t="str">
        <f t="shared" si="34"/>
        <v/>
      </c>
      <c r="S1118" s="12"/>
      <c r="T1118" s="12"/>
    </row>
    <row r="1119" spans="7:20" x14ac:dyDescent="0.25">
      <c r="G1119" s="14" t="str">
        <f t="shared" si="34"/>
        <v/>
      </c>
      <c r="S1119" s="12"/>
      <c r="T1119" s="12"/>
    </row>
    <row r="1120" spans="7:20" x14ac:dyDescent="0.25">
      <c r="G1120" s="14" t="str">
        <f t="shared" si="34"/>
        <v/>
      </c>
      <c r="S1120" s="12"/>
      <c r="T1120" s="12"/>
    </row>
    <row r="1121" spans="7:21" x14ac:dyDescent="0.25">
      <c r="G1121" s="14" t="str">
        <f t="shared" si="34"/>
        <v/>
      </c>
      <c r="S1121" s="12"/>
      <c r="T1121" s="12"/>
      <c r="U1121" s="12"/>
    </row>
    <row r="1122" spans="7:21" x14ac:dyDescent="0.25">
      <c r="G1122" s="14" t="str">
        <f t="shared" si="34"/>
        <v/>
      </c>
      <c r="S1122" s="12"/>
      <c r="T1122" s="12"/>
    </row>
    <row r="1123" spans="7:21" x14ac:dyDescent="0.25">
      <c r="G1123" s="14" t="str">
        <f t="shared" si="34"/>
        <v/>
      </c>
      <c r="S1123" s="12"/>
      <c r="T1123" s="12"/>
      <c r="U1123" s="12"/>
    </row>
    <row r="1124" spans="7:21" x14ac:dyDescent="0.25">
      <c r="G1124" s="14" t="str">
        <f t="shared" si="34"/>
        <v/>
      </c>
      <c r="S1124" s="12"/>
      <c r="T1124" s="12"/>
    </row>
    <row r="1125" spans="7:21" x14ac:dyDescent="0.25">
      <c r="G1125" s="14" t="str">
        <f t="shared" si="34"/>
        <v/>
      </c>
      <c r="S1125" s="12"/>
      <c r="T1125" s="12"/>
    </row>
    <row r="1126" spans="7:21" x14ac:dyDescent="0.25">
      <c r="G1126" s="14" t="str">
        <f t="shared" si="34"/>
        <v/>
      </c>
      <c r="S1126" s="12"/>
      <c r="T1126" s="12"/>
    </row>
    <row r="1127" spans="7:21" x14ac:dyDescent="0.25">
      <c r="G1127" s="14" t="str">
        <f t="shared" si="34"/>
        <v/>
      </c>
      <c r="S1127" s="12"/>
      <c r="T1127" s="12"/>
    </row>
    <row r="1128" spans="7:21" x14ac:dyDescent="0.25">
      <c r="G1128" s="14" t="str">
        <f t="shared" si="34"/>
        <v/>
      </c>
      <c r="S1128" s="12"/>
      <c r="T1128" s="12"/>
    </row>
    <row r="1129" spans="7:21" x14ac:dyDescent="0.25">
      <c r="G1129" s="14" t="str">
        <f t="shared" si="34"/>
        <v/>
      </c>
      <c r="S1129" s="12"/>
      <c r="T1129" s="12"/>
    </row>
    <row r="1130" spans="7:21" x14ac:dyDescent="0.25">
      <c r="G1130" s="14" t="str">
        <f t="shared" si="34"/>
        <v/>
      </c>
      <c r="S1130" s="12"/>
      <c r="T1130" s="12"/>
    </row>
    <row r="1131" spans="7:21" x14ac:dyDescent="0.25">
      <c r="G1131" s="14" t="str">
        <f t="shared" si="34"/>
        <v/>
      </c>
      <c r="S1131" s="12"/>
      <c r="T1131" s="12"/>
    </row>
    <row r="1132" spans="7:21" x14ac:dyDescent="0.25">
      <c r="G1132" s="14" t="str">
        <f t="shared" si="34"/>
        <v/>
      </c>
      <c r="S1132" s="12"/>
      <c r="T1132" s="12"/>
      <c r="U1132" s="12"/>
    </row>
    <row r="1133" spans="7:21" x14ac:dyDescent="0.25">
      <c r="G1133" s="14" t="str">
        <f t="shared" si="34"/>
        <v/>
      </c>
      <c r="S1133" s="12"/>
      <c r="T1133" s="12"/>
    </row>
    <row r="1134" spans="7:21" x14ac:dyDescent="0.25">
      <c r="G1134" s="14" t="str">
        <f t="shared" si="34"/>
        <v/>
      </c>
      <c r="S1134" s="12"/>
      <c r="T1134" s="12"/>
    </row>
    <row r="1135" spans="7:21" x14ac:dyDescent="0.25">
      <c r="G1135" s="14" t="str">
        <f t="shared" si="34"/>
        <v/>
      </c>
      <c r="S1135" s="12"/>
      <c r="T1135" s="12"/>
    </row>
    <row r="1136" spans="7:21" x14ac:dyDescent="0.25">
      <c r="G1136" s="14" t="str">
        <f t="shared" si="34"/>
        <v/>
      </c>
      <c r="S1136" s="12"/>
      <c r="T1136" s="12"/>
    </row>
    <row r="1137" spans="7:21" x14ac:dyDescent="0.25">
      <c r="G1137" s="14" t="str">
        <f t="shared" si="34"/>
        <v/>
      </c>
      <c r="S1137" s="12"/>
      <c r="T1137" s="12"/>
    </row>
    <row r="1138" spans="7:21" x14ac:dyDescent="0.25">
      <c r="G1138" s="14" t="str">
        <f t="shared" si="34"/>
        <v/>
      </c>
      <c r="S1138" s="12"/>
      <c r="T1138" s="12"/>
    </row>
    <row r="1139" spans="7:21" x14ac:dyDescent="0.25">
      <c r="G1139" s="14" t="str">
        <f t="shared" si="34"/>
        <v/>
      </c>
      <c r="S1139" s="12"/>
      <c r="T1139" s="12"/>
    </row>
    <row r="1140" spans="7:21" x14ac:dyDescent="0.25">
      <c r="G1140" s="14" t="str">
        <f t="shared" si="34"/>
        <v/>
      </c>
      <c r="S1140" s="12"/>
      <c r="T1140" s="12"/>
    </row>
    <row r="1141" spans="7:21" x14ac:dyDescent="0.25">
      <c r="G1141" s="14" t="str">
        <f t="shared" si="34"/>
        <v/>
      </c>
      <c r="S1141" s="12"/>
      <c r="T1141" s="12"/>
    </row>
    <row r="1142" spans="7:21" x14ac:dyDescent="0.25">
      <c r="G1142" s="14" t="str">
        <f t="shared" si="34"/>
        <v/>
      </c>
      <c r="S1142" s="12"/>
      <c r="T1142" s="12"/>
    </row>
    <row r="1143" spans="7:21" x14ac:dyDescent="0.25">
      <c r="G1143" s="14" t="str">
        <f t="shared" si="34"/>
        <v/>
      </c>
      <c r="S1143" s="12"/>
      <c r="T1143" s="12"/>
    </row>
    <row r="1144" spans="7:21" x14ac:dyDescent="0.25">
      <c r="G1144" s="14" t="str">
        <f t="shared" si="34"/>
        <v/>
      </c>
      <c r="S1144" s="12"/>
      <c r="T1144" s="12"/>
      <c r="U1144" s="12"/>
    </row>
    <row r="1145" spans="7:21" x14ac:dyDescent="0.25">
      <c r="G1145" s="14" t="str">
        <f t="shared" si="34"/>
        <v/>
      </c>
      <c r="S1145" s="12"/>
      <c r="T1145" s="12"/>
    </row>
    <row r="1146" spans="7:21" x14ac:dyDescent="0.25">
      <c r="G1146" s="14" t="str">
        <f t="shared" si="34"/>
        <v/>
      </c>
      <c r="S1146" s="12"/>
      <c r="T1146" s="12"/>
    </row>
    <row r="1147" spans="7:21" x14ac:dyDescent="0.25">
      <c r="G1147" s="14" t="str">
        <f t="shared" si="34"/>
        <v/>
      </c>
      <c r="S1147" s="12"/>
      <c r="T1147" s="12"/>
    </row>
    <row r="1148" spans="7:21" x14ac:dyDescent="0.25">
      <c r="G1148" s="14" t="str">
        <f t="shared" si="34"/>
        <v/>
      </c>
      <c r="S1148" s="12"/>
      <c r="T1148" s="12"/>
    </row>
    <row r="1149" spans="7:21" x14ac:dyDescent="0.25">
      <c r="G1149" s="14" t="str">
        <f t="shared" si="34"/>
        <v/>
      </c>
      <c r="S1149" s="12"/>
      <c r="T1149" s="12"/>
    </row>
    <row r="1150" spans="7:21" x14ac:dyDescent="0.25">
      <c r="G1150" s="14" t="str">
        <f t="shared" si="34"/>
        <v/>
      </c>
      <c r="S1150" s="12"/>
      <c r="T1150" s="12"/>
    </row>
    <row r="1151" spans="7:21" x14ac:dyDescent="0.25">
      <c r="G1151" s="14" t="str">
        <f t="shared" si="34"/>
        <v/>
      </c>
      <c r="S1151" s="12"/>
      <c r="T1151" s="12"/>
      <c r="U1151" s="12"/>
    </row>
    <row r="1152" spans="7:21" x14ac:dyDescent="0.25">
      <c r="G1152" s="14" t="str">
        <f t="shared" si="34"/>
        <v/>
      </c>
      <c r="S1152" s="12"/>
      <c r="T1152" s="12"/>
      <c r="U1152" s="12"/>
    </row>
    <row r="1153" spans="7:21" x14ac:dyDescent="0.25">
      <c r="G1153" s="14" t="str">
        <f t="shared" si="34"/>
        <v/>
      </c>
      <c r="S1153" s="12"/>
      <c r="T1153" s="12"/>
    </row>
    <row r="1154" spans="7:21" x14ac:dyDescent="0.25">
      <c r="G1154" s="14" t="str">
        <f t="shared" si="34"/>
        <v/>
      </c>
      <c r="S1154" s="12"/>
      <c r="T1154" s="12"/>
      <c r="U1154" s="12"/>
    </row>
    <row r="1155" spans="7:21" x14ac:dyDescent="0.25">
      <c r="G1155" s="14" t="str">
        <f t="shared" si="34"/>
        <v/>
      </c>
      <c r="S1155" s="12"/>
      <c r="T1155" s="12"/>
      <c r="U1155" s="12"/>
    </row>
    <row r="1156" spans="7:21" x14ac:dyDescent="0.25">
      <c r="G1156" s="14" t="str">
        <f t="shared" ref="G1156:G1219" si="35">D1156&amp;E1156</f>
        <v/>
      </c>
      <c r="S1156" s="12"/>
      <c r="T1156" s="12"/>
      <c r="U1156" s="12"/>
    </row>
    <row r="1157" spans="7:21" x14ac:dyDescent="0.25">
      <c r="G1157" s="14" t="str">
        <f t="shared" si="35"/>
        <v/>
      </c>
      <c r="S1157" s="12"/>
      <c r="T1157" s="12"/>
      <c r="U1157" s="12"/>
    </row>
    <row r="1158" spans="7:21" x14ac:dyDescent="0.25">
      <c r="G1158" s="14" t="str">
        <f t="shared" si="35"/>
        <v/>
      </c>
      <c r="S1158" s="12"/>
      <c r="T1158" s="12"/>
    </row>
    <row r="1159" spans="7:21" x14ac:dyDescent="0.25">
      <c r="G1159" s="14" t="str">
        <f t="shared" si="35"/>
        <v/>
      </c>
      <c r="S1159" s="12"/>
      <c r="T1159" s="12"/>
      <c r="U1159" s="12"/>
    </row>
    <row r="1160" spans="7:21" x14ac:dyDescent="0.25">
      <c r="G1160" s="14" t="str">
        <f t="shared" si="35"/>
        <v/>
      </c>
      <c r="S1160" s="12"/>
      <c r="T1160" s="12"/>
    </row>
    <row r="1161" spans="7:21" x14ac:dyDescent="0.25">
      <c r="G1161" s="14" t="str">
        <f t="shared" si="35"/>
        <v/>
      </c>
      <c r="S1161" s="12"/>
      <c r="T1161" s="12"/>
      <c r="U1161" s="12"/>
    </row>
    <row r="1162" spans="7:21" x14ac:dyDescent="0.25">
      <c r="G1162" s="14" t="str">
        <f t="shared" si="35"/>
        <v/>
      </c>
      <c r="S1162" s="12"/>
      <c r="T1162" s="12"/>
    </row>
    <row r="1163" spans="7:21" x14ac:dyDescent="0.25">
      <c r="G1163" s="14" t="str">
        <f t="shared" si="35"/>
        <v/>
      </c>
      <c r="S1163" s="12"/>
      <c r="T1163" s="12"/>
    </row>
    <row r="1164" spans="7:21" x14ac:dyDescent="0.25">
      <c r="G1164" s="14" t="str">
        <f t="shared" si="35"/>
        <v/>
      </c>
      <c r="S1164" s="12"/>
      <c r="T1164" s="12"/>
      <c r="U1164" s="12"/>
    </row>
    <row r="1165" spans="7:21" x14ac:dyDescent="0.25">
      <c r="G1165" s="14" t="str">
        <f t="shared" si="35"/>
        <v/>
      </c>
      <c r="S1165" s="12"/>
      <c r="T1165" s="12"/>
      <c r="U1165" s="12"/>
    </row>
    <row r="1166" spans="7:21" x14ac:dyDescent="0.25">
      <c r="G1166" s="14" t="str">
        <f t="shared" si="35"/>
        <v/>
      </c>
      <c r="S1166" s="12"/>
      <c r="T1166" s="12"/>
      <c r="U1166" s="12"/>
    </row>
    <row r="1167" spans="7:21" x14ac:dyDescent="0.25">
      <c r="G1167" s="14" t="str">
        <f t="shared" si="35"/>
        <v/>
      </c>
      <c r="S1167" s="12"/>
      <c r="T1167" s="12"/>
      <c r="U1167" s="12"/>
    </row>
    <row r="1168" spans="7:21" x14ac:dyDescent="0.25">
      <c r="G1168" s="14" t="str">
        <f t="shared" si="35"/>
        <v/>
      </c>
      <c r="S1168" s="12"/>
      <c r="T1168" s="12"/>
    </row>
    <row r="1169" spans="7:21" x14ac:dyDescent="0.25">
      <c r="G1169" s="14" t="str">
        <f t="shared" si="35"/>
        <v/>
      </c>
      <c r="S1169" s="12"/>
      <c r="T1169" s="12"/>
      <c r="U1169" s="12"/>
    </row>
    <row r="1170" spans="7:21" x14ac:dyDescent="0.25">
      <c r="G1170" s="14" t="str">
        <f t="shared" si="35"/>
        <v/>
      </c>
      <c r="S1170" s="12"/>
      <c r="T1170" s="12"/>
      <c r="U1170" s="12"/>
    </row>
    <row r="1171" spans="7:21" x14ac:dyDescent="0.25">
      <c r="G1171" s="14" t="str">
        <f t="shared" si="35"/>
        <v/>
      </c>
      <c r="S1171" s="12"/>
      <c r="T1171" s="12"/>
      <c r="U1171" s="12"/>
    </row>
    <row r="1172" spans="7:21" x14ac:dyDescent="0.25">
      <c r="G1172" s="14" t="str">
        <f t="shared" si="35"/>
        <v/>
      </c>
      <c r="S1172" s="12"/>
      <c r="T1172" s="12"/>
    </row>
    <row r="1173" spans="7:21" x14ac:dyDescent="0.25">
      <c r="G1173" s="14" t="str">
        <f t="shared" si="35"/>
        <v/>
      </c>
      <c r="S1173" s="12"/>
      <c r="T1173" s="12"/>
    </row>
    <row r="1174" spans="7:21" x14ac:dyDescent="0.25">
      <c r="G1174" s="14" t="str">
        <f t="shared" si="35"/>
        <v/>
      </c>
      <c r="S1174" s="12"/>
      <c r="T1174" s="12"/>
    </row>
    <row r="1175" spans="7:21" x14ac:dyDescent="0.25">
      <c r="G1175" s="14" t="str">
        <f t="shared" si="35"/>
        <v/>
      </c>
      <c r="S1175" s="12"/>
      <c r="T1175" s="12"/>
      <c r="U1175" s="12"/>
    </row>
    <row r="1176" spans="7:21" x14ac:dyDescent="0.25">
      <c r="G1176" s="14" t="str">
        <f t="shared" si="35"/>
        <v/>
      </c>
      <c r="S1176" s="12"/>
      <c r="T1176" s="12"/>
      <c r="U1176" s="12"/>
    </row>
    <row r="1177" spans="7:21" x14ac:dyDescent="0.25">
      <c r="G1177" s="14" t="str">
        <f t="shared" si="35"/>
        <v/>
      </c>
      <c r="S1177" s="12"/>
      <c r="T1177" s="12"/>
      <c r="U1177" s="12"/>
    </row>
    <row r="1178" spans="7:21" x14ac:dyDescent="0.25">
      <c r="G1178" s="14" t="str">
        <f t="shared" si="35"/>
        <v/>
      </c>
      <c r="S1178" s="12"/>
      <c r="T1178" s="12"/>
      <c r="U1178" s="12"/>
    </row>
    <row r="1179" spans="7:21" x14ac:dyDescent="0.25">
      <c r="G1179" s="14" t="str">
        <f t="shared" si="35"/>
        <v/>
      </c>
      <c r="S1179" s="12"/>
      <c r="T1179" s="12"/>
      <c r="U1179" s="12"/>
    </row>
    <row r="1180" spans="7:21" x14ac:dyDescent="0.25">
      <c r="G1180" s="14" t="str">
        <f t="shared" si="35"/>
        <v/>
      </c>
      <c r="S1180" s="12"/>
      <c r="T1180" s="12"/>
      <c r="U1180" s="12"/>
    </row>
    <row r="1181" spans="7:21" x14ac:dyDescent="0.25">
      <c r="G1181" s="14" t="str">
        <f t="shared" si="35"/>
        <v/>
      </c>
      <c r="S1181" s="12"/>
      <c r="T1181" s="12"/>
      <c r="U1181" s="12"/>
    </row>
    <row r="1182" spans="7:21" x14ac:dyDescent="0.25">
      <c r="G1182" s="14" t="str">
        <f t="shared" si="35"/>
        <v/>
      </c>
      <c r="S1182" s="12"/>
      <c r="T1182" s="12"/>
      <c r="U1182" s="12"/>
    </row>
    <row r="1183" spans="7:21" x14ac:dyDescent="0.25">
      <c r="G1183" s="14" t="str">
        <f t="shared" si="35"/>
        <v/>
      </c>
      <c r="S1183" s="12"/>
      <c r="T1183" s="12"/>
      <c r="U1183" s="12"/>
    </row>
    <row r="1184" spans="7:21" x14ac:dyDescent="0.25">
      <c r="G1184" s="14" t="str">
        <f t="shared" si="35"/>
        <v/>
      </c>
      <c r="S1184" s="12"/>
      <c r="T1184" s="12"/>
      <c r="U1184" s="12"/>
    </row>
    <row r="1185" spans="7:21" x14ac:dyDescent="0.25">
      <c r="G1185" s="14" t="str">
        <f t="shared" si="35"/>
        <v/>
      </c>
      <c r="S1185" s="12"/>
      <c r="T1185" s="12"/>
      <c r="U1185" s="12"/>
    </row>
    <row r="1186" spans="7:21" x14ac:dyDescent="0.25">
      <c r="G1186" s="14" t="str">
        <f t="shared" si="35"/>
        <v/>
      </c>
      <c r="S1186" s="12"/>
      <c r="T1186" s="12"/>
      <c r="U1186" s="12"/>
    </row>
    <row r="1187" spans="7:21" x14ac:dyDescent="0.25">
      <c r="G1187" s="14" t="str">
        <f t="shared" si="35"/>
        <v/>
      </c>
      <c r="S1187" s="12"/>
      <c r="T1187" s="12"/>
      <c r="U1187" s="12"/>
    </row>
    <row r="1188" spans="7:21" x14ac:dyDescent="0.25">
      <c r="G1188" s="14" t="str">
        <f t="shared" si="35"/>
        <v/>
      </c>
      <c r="S1188" s="12"/>
      <c r="T1188" s="12"/>
      <c r="U1188" s="12"/>
    </row>
    <row r="1189" spans="7:21" x14ac:dyDescent="0.25">
      <c r="G1189" s="14" t="str">
        <f t="shared" si="35"/>
        <v/>
      </c>
      <c r="S1189" s="12"/>
      <c r="T1189" s="12"/>
      <c r="U1189" s="12"/>
    </row>
    <row r="1190" spans="7:21" x14ac:dyDescent="0.25">
      <c r="G1190" s="14" t="str">
        <f t="shared" si="35"/>
        <v/>
      </c>
      <c r="S1190" s="12"/>
      <c r="T1190" s="12"/>
      <c r="U1190" s="12"/>
    </row>
    <row r="1191" spans="7:21" x14ac:dyDescent="0.25">
      <c r="G1191" s="14" t="str">
        <f t="shared" si="35"/>
        <v/>
      </c>
      <c r="S1191" s="12"/>
      <c r="T1191" s="12"/>
      <c r="U1191" s="12"/>
    </row>
    <row r="1192" spans="7:21" x14ac:dyDescent="0.25">
      <c r="G1192" s="14" t="str">
        <f t="shared" si="35"/>
        <v/>
      </c>
      <c r="S1192" s="12"/>
      <c r="T1192" s="12"/>
    </row>
    <row r="1193" spans="7:21" x14ac:dyDescent="0.25">
      <c r="G1193" s="14" t="str">
        <f t="shared" si="35"/>
        <v/>
      </c>
      <c r="S1193" s="12"/>
      <c r="T1193" s="12"/>
      <c r="U1193" s="12"/>
    </row>
    <row r="1194" spans="7:21" x14ac:dyDescent="0.25">
      <c r="G1194" s="14" t="str">
        <f t="shared" si="35"/>
        <v/>
      </c>
      <c r="S1194" s="12"/>
      <c r="T1194" s="12"/>
      <c r="U1194" s="12"/>
    </row>
    <row r="1195" spans="7:21" x14ac:dyDescent="0.25">
      <c r="G1195" s="14" t="str">
        <f t="shared" si="35"/>
        <v/>
      </c>
      <c r="S1195" s="12"/>
      <c r="T1195" s="12"/>
      <c r="U1195" s="12"/>
    </row>
    <row r="1196" spans="7:21" x14ac:dyDescent="0.25">
      <c r="G1196" s="14" t="str">
        <f t="shared" si="35"/>
        <v/>
      </c>
      <c r="S1196" s="12"/>
      <c r="T1196" s="12"/>
      <c r="U1196" s="12"/>
    </row>
    <row r="1197" spans="7:21" x14ac:dyDescent="0.25">
      <c r="G1197" s="14" t="str">
        <f t="shared" si="35"/>
        <v/>
      </c>
      <c r="S1197" s="12"/>
      <c r="T1197" s="12"/>
      <c r="U1197" s="12"/>
    </row>
    <row r="1198" spans="7:21" x14ac:dyDescent="0.25">
      <c r="G1198" s="14" t="str">
        <f t="shared" si="35"/>
        <v/>
      </c>
      <c r="S1198" s="12"/>
      <c r="T1198" s="12"/>
    </row>
    <row r="1199" spans="7:21" x14ac:dyDescent="0.25">
      <c r="G1199" s="14" t="str">
        <f t="shared" si="35"/>
        <v/>
      </c>
      <c r="S1199" s="12"/>
      <c r="T1199" s="12"/>
    </row>
    <row r="1200" spans="7:21" x14ac:dyDescent="0.25">
      <c r="G1200" s="14" t="str">
        <f t="shared" si="35"/>
        <v/>
      </c>
      <c r="S1200" s="12"/>
      <c r="T1200" s="12"/>
      <c r="U1200" s="12"/>
    </row>
    <row r="1201" spans="7:21" x14ac:dyDescent="0.25">
      <c r="G1201" s="14" t="str">
        <f t="shared" si="35"/>
        <v/>
      </c>
      <c r="S1201" s="12"/>
      <c r="T1201" s="12"/>
      <c r="U1201" s="12"/>
    </row>
    <row r="1202" spans="7:21" x14ac:dyDescent="0.25">
      <c r="G1202" s="14" t="str">
        <f t="shared" si="35"/>
        <v/>
      </c>
      <c r="S1202" s="12"/>
      <c r="T1202" s="12"/>
      <c r="U1202" s="12"/>
    </row>
    <row r="1203" spans="7:21" x14ac:dyDescent="0.25">
      <c r="G1203" s="14" t="str">
        <f t="shared" si="35"/>
        <v/>
      </c>
      <c r="S1203" s="12"/>
      <c r="T1203" s="12"/>
      <c r="U1203" s="12"/>
    </row>
    <row r="1204" spans="7:21" x14ac:dyDescent="0.25">
      <c r="G1204" s="14" t="str">
        <f t="shared" si="35"/>
        <v/>
      </c>
      <c r="S1204" s="12"/>
      <c r="T1204" s="12"/>
      <c r="U1204" s="12"/>
    </row>
    <row r="1205" spans="7:21" x14ac:dyDescent="0.25">
      <c r="G1205" s="14" t="str">
        <f t="shared" si="35"/>
        <v/>
      </c>
      <c r="S1205" s="12"/>
      <c r="T1205" s="12"/>
      <c r="U1205" s="12"/>
    </row>
    <row r="1206" spans="7:21" x14ac:dyDescent="0.25">
      <c r="G1206" s="14" t="str">
        <f t="shared" si="35"/>
        <v/>
      </c>
      <c r="S1206" s="12"/>
      <c r="T1206" s="12"/>
      <c r="U1206" s="12"/>
    </row>
    <row r="1207" spans="7:21" x14ac:dyDescent="0.25">
      <c r="G1207" s="14" t="str">
        <f t="shared" si="35"/>
        <v/>
      </c>
      <c r="S1207" s="12"/>
      <c r="T1207" s="12"/>
      <c r="U1207" s="12"/>
    </row>
    <row r="1208" spans="7:21" x14ac:dyDescent="0.25">
      <c r="G1208" s="14" t="str">
        <f t="shared" si="35"/>
        <v/>
      </c>
      <c r="S1208" s="12"/>
      <c r="T1208" s="12"/>
      <c r="U1208" s="12"/>
    </row>
    <row r="1209" spans="7:21" x14ac:dyDescent="0.25">
      <c r="G1209" s="14" t="str">
        <f t="shared" si="35"/>
        <v/>
      </c>
      <c r="S1209" s="12"/>
      <c r="T1209" s="12"/>
      <c r="U1209" s="12"/>
    </row>
    <row r="1210" spans="7:21" x14ac:dyDescent="0.25">
      <c r="G1210" s="14" t="str">
        <f t="shared" si="35"/>
        <v/>
      </c>
      <c r="S1210" s="12"/>
      <c r="T1210" s="12"/>
      <c r="U1210" s="12"/>
    </row>
    <row r="1211" spans="7:21" x14ac:dyDescent="0.25">
      <c r="G1211" s="14" t="str">
        <f t="shared" si="35"/>
        <v/>
      </c>
      <c r="S1211" s="12"/>
      <c r="T1211" s="12"/>
      <c r="U1211" s="12"/>
    </row>
    <row r="1212" spans="7:21" x14ac:dyDescent="0.25">
      <c r="G1212" s="14" t="str">
        <f t="shared" si="35"/>
        <v/>
      </c>
      <c r="S1212" s="12"/>
      <c r="T1212" s="12"/>
      <c r="U1212" s="12"/>
    </row>
    <row r="1213" spans="7:21" x14ac:dyDescent="0.25">
      <c r="G1213" s="14" t="str">
        <f t="shared" si="35"/>
        <v/>
      </c>
      <c r="S1213" s="12"/>
      <c r="T1213" s="12"/>
      <c r="U1213" s="12"/>
    </row>
    <row r="1214" spans="7:21" x14ac:dyDescent="0.25">
      <c r="G1214" s="14" t="str">
        <f t="shared" si="35"/>
        <v/>
      </c>
      <c r="S1214" s="12"/>
      <c r="T1214" s="12"/>
      <c r="U1214" s="12"/>
    </row>
    <row r="1215" spans="7:21" x14ac:dyDescent="0.25">
      <c r="G1215" s="14" t="str">
        <f t="shared" si="35"/>
        <v/>
      </c>
      <c r="S1215" s="12"/>
      <c r="T1215" s="12"/>
      <c r="U1215" s="12"/>
    </row>
    <row r="1216" spans="7:21" x14ac:dyDescent="0.25">
      <c r="G1216" s="14" t="str">
        <f t="shared" si="35"/>
        <v/>
      </c>
      <c r="S1216" s="12"/>
      <c r="T1216" s="12"/>
      <c r="U1216" s="12"/>
    </row>
    <row r="1217" spans="7:21" x14ac:dyDescent="0.25">
      <c r="G1217" s="14" t="str">
        <f t="shared" si="35"/>
        <v/>
      </c>
      <c r="S1217" s="12"/>
      <c r="T1217" s="12"/>
      <c r="U1217" s="12"/>
    </row>
    <row r="1218" spans="7:21" x14ac:dyDescent="0.25">
      <c r="G1218" s="14" t="str">
        <f t="shared" si="35"/>
        <v/>
      </c>
      <c r="S1218" s="12"/>
      <c r="T1218" s="12"/>
    </row>
    <row r="1219" spans="7:21" x14ac:dyDescent="0.25">
      <c r="G1219" s="14" t="str">
        <f t="shared" si="35"/>
        <v/>
      </c>
      <c r="S1219" s="12"/>
      <c r="T1219" s="12"/>
      <c r="U1219" s="12"/>
    </row>
    <row r="1220" spans="7:21" x14ac:dyDescent="0.25">
      <c r="G1220" s="14" t="str">
        <f t="shared" ref="G1220:G1283" si="36">D1220&amp;E1220</f>
        <v/>
      </c>
      <c r="S1220" s="12"/>
      <c r="T1220" s="12"/>
      <c r="U1220" s="12"/>
    </row>
    <row r="1221" spans="7:21" x14ac:dyDescent="0.25">
      <c r="G1221" s="14" t="str">
        <f t="shared" si="36"/>
        <v/>
      </c>
      <c r="S1221" s="12"/>
      <c r="T1221" s="12"/>
      <c r="U1221" s="12"/>
    </row>
    <row r="1222" spans="7:21" x14ac:dyDescent="0.25">
      <c r="G1222" s="14" t="str">
        <f t="shared" si="36"/>
        <v/>
      </c>
      <c r="S1222" s="12"/>
      <c r="T1222" s="12"/>
      <c r="U1222" s="12"/>
    </row>
    <row r="1223" spans="7:21" x14ac:dyDescent="0.25">
      <c r="G1223" s="14" t="str">
        <f t="shared" si="36"/>
        <v/>
      </c>
      <c r="S1223" s="12"/>
      <c r="T1223" s="12"/>
    </row>
    <row r="1224" spans="7:21" x14ac:dyDescent="0.25">
      <c r="G1224" s="14" t="str">
        <f t="shared" si="36"/>
        <v/>
      </c>
      <c r="S1224" s="12"/>
      <c r="T1224" s="12"/>
      <c r="U1224" s="12"/>
    </row>
    <row r="1225" spans="7:21" x14ac:dyDescent="0.25">
      <c r="G1225" s="14" t="str">
        <f t="shared" si="36"/>
        <v/>
      </c>
      <c r="S1225" s="12"/>
      <c r="T1225" s="12"/>
      <c r="U1225" s="12"/>
    </row>
    <row r="1226" spans="7:21" x14ac:dyDescent="0.25">
      <c r="G1226" s="14" t="str">
        <f t="shared" si="36"/>
        <v/>
      </c>
      <c r="S1226" s="12"/>
      <c r="T1226" s="12"/>
      <c r="U1226" s="12"/>
    </row>
    <row r="1227" spans="7:21" x14ac:dyDescent="0.25">
      <c r="G1227" s="14" t="str">
        <f t="shared" si="36"/>
        <v/>
      </c>
      <c r="S1227" s="12"/>
      <c r="T1227" s="12"/>
    </row>
    <row r="1228" spans="7:21" x14ac:dyDescent="0.25">
      <c r="G1228" s="14" t="str">
        <f t="shared" si="36"/>
        <v/>
      </c>
      <c r="S1228" s="12"/>
      <c r="T1228" s="12"/>
      <c r="U1228" s="12"/>
    </row>
    <row r="1229" spans="7:21" x14ac:dyDescent="0.25">
      <c r="G1229" s="14" t="str">
        <f t="shared" si="36"/>
        <v/>
      </c>
      <c r="S1229" s="12"/>
      <c r="T1229" s="12"/>
      <c r="U1229" s="12"/>
    </row>
    <row r="1230" spans="7:21" x14ac:dyDescent="0.25">
      <c r="G1230" s="14" t="str">
        <f t="shared" si="36"/>
        <v/>
      </c>
      <c r="S1230" s="12"/>
      <c r="T1230" s="12"/>
      <c r="U1230" s="12"/>
    </row>
    <row r="1231" spans="7:21" x14ac:dyDescent="0.25">
      <c r="G1231" s="14" t="str">
        <f t="shared" si="36"/>
        <v/>
      </c>
      <c r="S1231" s="12"/>
      <c r="T1231" s="12"/>
      <c r="U1231" s="12"/>
    </row>
    <row r="1232" spans="7:21" x14ac:dyDescent="0.25">
      <c r="G1232" s="14" t="str">
        <f t="shared" si="36"/>
        <v/>
      </c>
      <c r="S1232" s="12"/>
      <c r="T1232" s="12"/>
    </row>
    <row r="1233" spans="7:21" x14ac:dyDescent="0.25">
      <c r="G1233" s="14" t="str">
        <f t="shared" si="36"/>
        <v/>
      </c>
      <c r="S1233" s="12"/>
      <c r="T1233" s="12"/>
    </row>
    <row r="1234" spans="7:21" x14ac:dyDescent="0.25">
      <c r="G1234" s="14" t="str">
        <f t="shared" si="36"/>
        <v/>
      </c>
      <c r="S1234" s="12"/>
      <c r="T1234" s="12"/>
      <c r="U1234" s="12"/>
    </row>
    <row r="1235" spans="7:21" x14ac:dyDescent="0.25">
      <c r="G1235" s="14" t="str">
        <f t="shared" si="36"/>
        <v/>
      </c>
      <c r="S1235" s="12"/>
      <c r="T1235" s="12"/>
      <c r="U1235" s="12"/>
    </row>
    <row r="1236" spans="7:21" x14ac:dyDescent="0.25">
      <c r="G1236" s="14" t="str">
        <f t="shared" si="36"/>
        <v/>
      </c>
      <c r="S1236" s="12"/>
      <c r="T1236" s="12"/>
      <c r="U1236" s="12"/>
    </row>
    <row r="1237" spans="7:21" x14ac:dyDescent="0.25">
      <c r="G1237" s="14" t="str">
        <f t="shared" si="36"/>
        <v/>
      </c>
      <c r="S1237" s="12"/>
      <c r="T1237" s="12"/>
      <c r="U1237" s="12"/>
    </row>
    <row r="1238" spans="7:21" x14ac:dyDescent="0.25">
      <c r="G1238" s="14" t="str">
        <f t="shared" si="36"/>
        <v/>
      </c>
      <c r="S1238" s="12"/>
      <c r="T1238" s="12"/>
      <c r="U1238" s="12"/>
    </row>
    <row r="1239" spans="7:21" x14ac:dyDescent="0.25">
      <c r="G1239" s="14" t="str">
        <f t="shared" si="36"/>
        <v/>
      </c>
      <c r="S1239" s="12"/>
      <c r="T1239" s="12"/>
      <c r="U1239" s="12"/>
    </row>
    <row r="1240" spans="7:21" x14ac:dyDescent="0.25">
      <c r="G1240" s="14" t="str">
        <f t="shared" si="36"/>
        <v/>
      </c>
      <c r="S1240" s="12"/>
      <c r="T1240" s="12"/>
      <c r="U1240" s="12"/>
    </row>
    <row r="1241" spans="7:21" x14ac:dyDescent="0.25">
      <c r="G1241" s="14" t="str">
        <f t="shared" si="36"/>
        <v/>
      </c>
      <c r="S1241" s="12"/>
      <c r="T1241" s="12"/>
      <c r="U1241" s="12"/>
    </row>
    <row r="1242" spans="7:21" x14ac:dyDescent="0.25">
      <c r="G1242" s="14" t="str">
        <f t="shared" si="36"/>
        <v/>
      </c>
      <c r="S1242" s="12"/>
      <c r="T1242" s="12"/>
      <c r="U1242" s="12"/>
    </row>
    <row r="1243" spans="7:21" x14ac:dyDescent="0.25">
      <c r="G1243" s="14" t="str">
        <f t="shared" si="36"/>
        <v/>
      </c>
      <c r="S1243" s="12"/>
      <c r="T1243" s="12"/>
      <c r="U1243" s="12"/>
    </row>
    <row r="1244" spans="7:21" x14ac:dyDescent="0.25">
      <c r="G1244" s="14" t="str">
        <f t="shared" si="36"/>
        <v/>
      </c>
      <c r="S1244" s="12"/>
      <c r="T1244" s="12"/>
      <c r="U1244" s="12"/>
    </row>
    <row r="1245" spans="7:21" x14ac:dyDescent="0.25">
      <c r="G1245" s="14" t="str">
        <f t="shared" si="36"/>
        <v/>
      </c>
      <c r="S1245" s="12"/>
      <c r="T1245" s="12"/>
      <c r="U1245" s="12"/>
    </row>
    <row r="1246" spans="7:21" x14ac:dyDescent="0.25">
      <c r="G1246" s="14" t="str">
        <f t="shared" si="36"/>
        <v/>
      </c>
      <c r="S1246" s="12"/>
      <c r="T1246" s="12"/>
      <c r="U1246" s="12"/>
    </row>
    <row r="1247" spans="7:21" x14ac:dyDescent="0.25">
      <c r="G1247" s="14" t="str">
        <f t="shared" si="36"/>
        <v/>
      </c>
      <c r="S1247" s="12"/>
      <c r="T1247" s="12"/>
      <c r="U1247" s="12"/>
    </row>
    <row r="1248" spans="7:21" x14ac:dyDescent="0.25">
      <c r="G1248" s="14" t="str">
        <f t="shared" si="36"/>
        <v/>
      </c>
      <c r="S1248" s="12"/>
      <c r="T1248" s="12"/>
      <c r="U1248" s="12"/>
    </row>
    <row r="1249" spans="7:21" x14ac:dyDescent="0.25">
      <c r="G1249" s="14" t="str">
        <f t="shared" si="36"/>
        <v/>
      </c>
      <c r="S1249" s="12"/>
      <c r="T1249" s="12"/>
    </row>
    <row r="1250" spans="7:21" x14ac:dyDescent="0.25">
      <c r="G1250" s="14" t="str">
        <f t="shared" si="36"/>
        <v/>
      </c>
      <c r="S1250" s="12"/>
      <c r="T1250" s="12"/>
    </row>
    <row r="1251" spans="7:21" x14ac:dyDescent="0.25">
      <c r="G1251" s="14" t="str">
        <f t="shared" si="36"/>
        <v/>
      </c>
      <c r="S1251" s="12"/>
      <c r="T1251" s="12"/>
    </row>
    <row r="1252" spans="7:21" x14ac:dyDescent="0.25">
      <c r="G1252" s="14" t="str">
        <f t="shared" si="36"/>
        <v/>
      </c>
      <c r="S1252" s="12"/>
      <c r="T1252" s="12"/>
      <c r="U1252" s="12"/>
    </row>
    <row r="1253" spans="7:21" x14ac:dyDescent="0.25">
      <c r="G1253" s="14" t="str">
        <f t="shared" si="36"/>
        <v/>
      </c>
      <c r="S1253" s="12"/>
      <c r="T1253" s="12"/>
      <c r="U1253" s="12"/>
    </row>
    <row r="1254" spans="7:21" x14ac:dyDescent="0.25">
      <c r="G1254" s="14" t="str">
        <f t="shared" si="36"/>
        <v/>
      </c>
      <c r="S1254" s="12"/>
      <c r="T1254" s="12"/>
      <c r="U1254" s="12"/>
    </row>
    <row r="1255" spans="7:21" x14ac:dyDescent="0.25">
      <c r="G1255" s="14" t="str">
        <f t="shared" si="36"/>
        <v/>
      </c>
      <c r="S1255" s="12"/>
      <c r="T1255" s="12"/>
      <c r="U1255" s="12"/>
    </row>
    <row r="1256" spans="7:21" x14ac:dyDescent="0.25">
      <c r="G1256" s="14" t="str">
        <f t="shared" si="36"/>
        <v/>
      </c>
      <c r="S1256" s="12"/>
      <c r="T1256" s="12"/>
      <c r="U1256" s="12"/>
    </row>
    <row r="1257" spans="7:21" x14ac:dyDescent="0.25">
      <c r="G1257" s="14" t="str">
        <f t="shared" si="36"/>
        <v/>
      </c>
      <c r="S1257" s="12"/>
      <c r="T1257" s="12"/>
    </row>
    <row r="1258" spans="7:21" x14ac:dyDescent="0.25">
      <c r="G1258" s="14" t="str">
        <f t="shared" si="36"/>
        <v/>
      </c>
      <c r="S1258" s="12"/>
      <c r="T1258" s="12"/>
    </row>
    <row r="1259" spans="7:21" x14ac:dyDescent="0.25">
      <c r="G1259" s="14" t="str">
        <f t="shared" si="36"/>
        <v/>
      </c>
      <c r="S1259" s="12"/>
      <c r="T1259" s="12"/>
      <c r="U1259" s="12"/>
    </row>
    <row r="1260" spans="7:21" x14ac:dyDescent="0.25">
      <c r="G1260" s="14" t="str">
        <f t="shared" si="36"/>
        <v/>
      </c>
      <c r="S1260" s="12"/>
      <c r="T1260" s="12"/>
      <c r="U1260" s="12"/>
    </row>
    <row r="1261" spans="7:21" x14ac:dyDescent="0.25">
      <c r="G1261" s="14" t="str">
        <f t="shared" si="36"/>
        <v/>
      </c>
      <c r="S1261" s="12"/>
      <c r="T1261" s="12"/>
      <c r="U1261" s="12"/>
    </row>
    <row r="1262" spans="7:21" x14ac:dyDescent="0.25">
      <c r="G1262" s="14" t="str">
        <f t="shared" si="36"/>
        <v/>
      </c>
      <c r="S1262" s="12"/>
      <c r="T1262" s="12"/>
      <c r="U1262" s="12"/>
    </row>
    <row r="1263" spans="7:21" x14ac:dyDescent="0.25">
      <c r="G1263" s="14" t="str">
        <f t="shared" si="36"/>
        <v/>
      </c>
      <c r="S1263" s="12"/>
      <c r="T1263" s="12"/>
      <c r="U1263" s="12"/>
    </row>
    <row r="1264" spans="7:21" x14ac:dyDescent="0.25">
      <c r="G1264" s="14" t="str">
        <f t="shared" si="36"/>
        <v/>
      </c>
      <c r="S1264" s="12"/>
      <c r="T1264" s="12"/>
    </row>
    <row r="1265" spans="7:21" x14ac:dyDescent="0.25">
      <c r="G1265" s="14" t="str">
        <f t="shared" si="36"/>
        <v/>
      </c>
      <c r="S1265" s="12"/>
      <c r="T1265" s="12"/>
      <c r="U1265" s="12"/>
    </row>
    <row r="1266" spans="7:21" x14ac:dyDescent="0.25">
      <c r="G1266" s="14" t="str">
        <f t="shared" si="36"/>
        <v/>
      </c>
      <c r="S1266" s="12"/>
      <c r="T1266" s="12"/>
      <c r="U1266" s="12"/>
    </row>
    <row r="1267" spans="7:21" x14ac:dyDescent="0.25">
      <c r="G1267" s="14" t="str">
        <f t="shared" si="36"/>
        <v/>
      </c>
      <c r="S1267" s="12"/>
      <c r="T1267" s="12"/>
      <c r="U1267" s="12"/>
    </row>
    <row r="1268" spans="7:21" x14ac:dyDescent="0.25">
      <c r="G1268" s="14" t="str">
        <f t="shared" si="36"/>
        <v/>
      </c>
      <c r="S1268" s="12"/>
      <c r="T1268" s="12"/>
      <c r="U1268" s="12"/>
    </row>
    <row r="1269" spans="7:21" x14ac:dyDescent="0.25">
      <c r="G1269" s="14" t="str">
        <f t="shared" si="36"/>
        <v/>
      </c>
      <c r="S1269" s="12"/>
      <c r="T1269" s="12"/>
      <c r="U1269" s="12"/>
    </row>
    <row r="1270" spans="7:21" x14ac:dyDescent="0.25">
      <c r="G1270" s="14" t="str">
        <f t="shared" si="36"/>
        <v/>
      </c>
      <c r="S1270" s="12"/>
      <c r="T1270" s="12"/>
      <c r="U1270" s="12"/>
    </row>
    <row r="1271" spans="7:21" x14ac:dyDescent="0.25">
      <c r="G1271" s="14" t="str">
        <f t="shared" si="36"/>
        <v/>
      </c>
      <c r="S1271" s="12"/>
      <c r="T1271" s="12"/>
      <c r="U1271" s="12"/>
    </row>
    <row r="1272" spans="7:21" x14ac:dyDescent="0.25">
      <c r="G1272" s="14" t="str">
        <f t="shared" si="36"/>
        <v/>
      </c>
      <c r="S1272" s="12"/>
      <c r="T1272" s="12"/>
      <c r="U1272" s="12"/>
    </row>
    <row r="1273" spans="7:21" x14ac:dyDescent="0.25">
      <c r="G1273" s="14" t="str">
        <f t="shared" si="36"/>
        <v/>
      </c>
      <c r="S1273" s="12"/>
      <c r="T1273" s="12"/>
      <c r="U1273" s="12"/>
    </row>
    <row r="1274" spans="7:21" x14ac:dyDescent="0.25">
      <c r="G1274" s="14" t="str">
        <f t="shared" si="36"/>
        <v/>
      </c>
      <c r="S1274" s="12"/>
      <c r="T1274" s="12"/>
      <c r="U1274" s="12"/>
    </row>
    <row r="1275" spans="7:21" x14ac:dyDescent="0.25">
      <c r="G1275" s="14" t="str">
        <f t="shared" si="36"/>
        <v/>
      </c>
      <c r="S1275" s="12"/>
      <c r="T1275" s="12"/>
      <c r="U1275" s="12"/>
    </row>
    <row r="1276" spans="7:21" x14ac:dyDescent="0.25">
      <c r="G1276" s="14" t="str">
        <f t="shared" si="36"/>
        <v/>
      </c>
      <c r="S1276" s="12"/>
      <c r="T1276" s="12"/>
      <c r="U1276" s="12"/>
    </row>
    <row r="1277" spans="7:21" x14ac:dyDescent="0.25">
      <c r="G1277" s="14" t="str">
        <f t="shared" si="36"/>
        <v/>
      </c>
      <c r="S1277" s="12"/>
      <c r="T1277" s="12"/>
    </row>
    <row r="1278" spans="7:21" x14ac:dyDescent="0.25">
      <c r="G1278" s="14" t="str">
        <f t="shared" si="36"/>
        <v/>
      </c>
      <c r="S1278" s="12"/>
      <c r="T1278" s="12"/>
      <c r="U1278" s="12"/>
    </row>
    <row r="1279" spans="7:21" x14ac:dyDescent="0.25">
      <c r="G1279" s="14" t="str">
        <f t="shared" si="36"/>
        <v/>
      </c>
      <c r="S1279" s="12"/>
      <c r="T1279" s="12"/>
      <c r="U1279" s="12"/>
    </row>
    <row r="1280" spans="7:21" x14ac:dyDescent="0.25">
      <c r="G1280" s="14" t="str">
        <f t="shared" si="36"/>
        <v/>
      </c>
      <c r="S1280" s="12"/>
      <c r="T1280" s="12"/>
    </row>
    <row r="1281" spans="7:21" x14ac:dyDescent="0.25">
      <c r="G1281" s="14" t="str">
        <f t="shared" si="36"/>
        <v/>
      </c>
      <c r="S1281" s="12"/>
      <c r="T1281" s="12"/>
      <c r="U1281" s="12"/>
    </row>
    <row r="1282" spans="7:21" x14ac:dyDescent="0.25">
      <c r="G1282" s="14" t="str">
        <f t="shared" si="36"/>
        <v/>
      </c>
      <c r="S1282" s="12"/>
      <c r="T1282" s="12"/>
      <c r="U1282" s="12"/>
    </row>
    <row r="1283" spans="7:21" x14ac:dyDescent="0.25">
      <c r="G1283" s="14" t="str">
        <f t="shared" si="36"/>
        <v/>
      </c>
      <c r="S1283" s="12"/>
      <c r="T1283" s="12"/>
      <c r="U1283" s="12"/>
    </row>
    <row r="1284" spans="7:21" x14ac:dyDescent="0.25">
      <c r="G1284" s="14" t="str">
        <f t="shared" ref="G1284:G1347" si="37">D1284&amp;E1284</f>
        <v/>
      </c>
      <c r="S1284" s="12"/>
      <c r="T1284" s="12"/>
      <c r="U1284" s="12"/>
    </row>
    <row r="1285" spans="7:21" x14ac:dyDescent="0.25">
      <c r="G1285" s="14" t="str">
        <f t="shared" si="37"/>
        <v/>
      </c>
      <c r="S1285" s="12"/>
      <c r="T1285" s="12"/>
      <c r="U1285" s="12"/>
    </row>
    <row r="1286" spans="7:21" x14ac:dyDescent="0.25">
      <c r="G1286" s="14" t="str">
        <f t="shared" si="37"/>
        <v/>
      </c>
      <c r="S1286" s="12"/>
      <c r="T1286" s="12"/>
      <c r="U1286" s="12"/>
    </row>
    <row r="1287" spans="7:21" x14ac:dyDescent="0.25">
      <c r="G1287" s="14" t="str">
        <f t="shared" si="37"/>
        <v/>
      </c>
      <c r="S1287" s="12"/>
      <c r="T1287" s="12"/>
      <c r="U1287" s="12"/>
    </row>
    <row r="1288" spans="7:21" x14ac:dyDescent="0.25">
      <c r="G1288" s="14" t="str">
        <f t="shared" si="37"/>
        <v/>
      </c>
      <c r="S1288" s="12"/>
      <c r="T1288" s="12"/>
      <c r="U1288" s="12"/>
    </row>
    <row r="1289" spans="7:21" x14ac:dyDescent="0.25">
      <c r="G1289" s="14" t="str">
        <f t="shared" si="37"/>
        <v/>
      </c>
      <c r="S1289" s="12"/>
      <c r="T1289" s="12"/>
      <c r="U1289" s="12"/>
    </row>
    <row r="1290" spans="7:21" x14ac:dyDescent="0.25">
      <c r="G1290" s="14" t="str">
        <f t="shared" si="37"/>
        <v/>
      </c>
      <c r="S1290" s="12"/>
      <c r="T1290" s="12"/>
    </row>
    <row r="1291" spans="7:21" x14ac:dyDescent="0.25">
      <c r="G1291" s="14" t="str">
        <f t="shared" si="37"/>
        <v/>
      </c>
      <c r="S1291" s="12"/>
      <c r="T1291" s="12"/>
    </row>
    <row r="1292" spans="7:21" x14ac:dyDescent="0.25">
      <c r="G1292" s="14" t="str">
        <f t="shared" si="37"/>
        <v/>
      </c>
      <c r="S1292" s="12"/>
      <c r="T1292" s="12"/>
      <c r="U1292" s="12"/>
    </row>
    <row r="1293" spans="7:21" x14ac:dyDescent="0.25">
      <c r="G1293" s="14" t="str">
        <f t="shared" si="37"/>
        <v/>
      </c>
      <c r="S1293" s="12"/>
      <c r="T1293" s="12"/>
      <c r="U1293" s="12"/>
    </row>
    <row r="1294" spans="7:21" x14ac:dyDescent="0.25">
      <c r="G1294" s="14" t="str">
        <f t="shared" si="37"/>
        <v/>
      </c>
      <c r="S1294" s="12"/>
      <c r="T1294" s="12"/>
      <c r="U1294" s="12"/>
    </row>
    <row r="1295" spans="7:21" x14ac:dyDescent="0.25">
      <c r="G1295" s="14" t="str">
        <f t="shared" si="37"/>
        <v/>
      </c>
      <c r="S1295" s="12"/>
      <c r="T1295" s="12"/>
      <c r="U1295" s="12"/>
    </row>
    <row r="1296" spans="7:21" x14ac:dyDescent="0.25">
      <c r="G1296" s="14" t="str">
        <f t="shared" si="37"/>
        <v/>
      </c>
      <c r="S1296" s="12"/>
      <c r="T1296" s="12"/>
      <c r="U1296" s="12"/>
    </row>
    <row r="1297" spans="7:21" x14ac:dyDescent="0.25">
      <c r="G1297" s="14" t="str">
        <f t="shared" si="37"/>
        <v/>
      </c>
      <c r="S1297" s="12"/>
      <c r="T1297" s="12"/>
      <c r="U1297" s="12"/>
    </row>
    <row r="1298" spans="7:21" x14ac:dyDescent="0.25">
      <c r="G1298" s="14" t="str">
        <f t="shared" si="37"/>
        <v/>
      </c>
      <c r="S1298" s="12"/>
      <c r="T1298" s="12"/>
      <c r="U1298" s="12"/>
    </row>
    <row r="1299" spans="7:21" x14ac:dyDescent="0.25">
      <c r="G1299" s="14" t="str">
        <f t="shared" si="37"/>
        <v/>
      </c>
      <c r="S1299" s="12"/>
      <c r="T1299" s="12"/>
      <c r="U1299" s="12"/>
    </row>
    <row r="1300" spans="7:21" x14ac:dyDescent="0.25">
      <c r="G1300" s="14" t="str">
        <f t="shared" si="37"/>
        <v/>
      </c>
      <c r="S1300" s="12"/>
      <c r="T1300" s="12"/>
      <c r="U1300" s="12"/>
    </row>
    <row r="1301" spans="7:21" x14ac:dyDescent="0.25">
      <c r="G1301" s="14" t="str">
        <f t="shared" si="37"/>
        <v/>
      </c>
      <c r="S1301" s="12"/>
      <c r="T1301" s="12"/>
      <c r="U1301" s="12"/>
    </row>
    <row r="1302" spans="7:21" x14ac:dyDescent="0.25">
      <c r="G1302" s="14" t="str">
        <f t="shared" si="37"/>
        <v/>
      </c>
      <c r="S1302" s="12"/>
      <c r="T1302" s="12"/>
      <c r="U1302" s="12"/>
    </row>
    <row r="1303" spans="7:21" x14ac:dyDescent="0.25">
      <c r="G1303" s="14" t="str">
        <f t="shared" si="37"/>
        <v/>
      </c>
      <c r="S1303" s="12"/>
      <c r="T1303" s="12"/>
      <c r="U1303" s="12"/>
    </row>
    <row r="1304" spans="7:21" x14ac:dyDescent="0.25">
      <c r="G1304" s="14" t="str">
        <f t="shared" si="37"/>
        <v/>
      </c>
      <c r="S1304" s="12"/>
      <c r="T1304" s="12"/>
      <c r="U1304" s="12"/>
    </row>
    <row r="1305" spans="7:21" x14ac:dyDescent="0.25">
      <c r="G1305" s="14" t="str">
        <f t="shared" si="37"/>
        <v/>
      </c>
      <c r="S1305" s="12"/>
      <c r="T1305" s="12"/>
      <c r="U1305" s="12"/>
    </row>
    <row r="1306" spans="7:21" x14ac:dyDescent="0.25">
      <c r="G1306" s="14" t="str">
        <f t="shared" si="37"/>
        <v/>
      </c>
      <c r="S1306" s="12"/>
      <c r="T1306" s="12"/>
      <c r="U1306" s="12"/>
    </row>
    <row r="1307" spans="7:21" x14ac:dyDescent="0.25">
      <c r="G1307" s="14" t="str">
        <f t="shared" si="37"/>
        <v/>
      </c>
      <c r="S1307" s="12"/>
      <c r="T1307" s="12"/>
      <c r="U1307" s="12"/>
    </row>
    <row r="1308" spans="7:21" x14ac:dyDescent="0.25">
      <c r="G1308" s="14" t="str">
        <f t="shared" si="37"/>
        <v/>
      </c>
      <c r="S1308" s="12"/>
      <c r="T1308" s="12"/>
      <c r="U1308" s="12"/>
    </row>
    <row r="1309" spans="7:21" x14ac:dyDescent="0.25">
      <c r="G1309" s="14" t="str">
        <f t="shared" si="37"/>
        <v/>
      </c>
      <c r="S1309" s="12"/>
      <c r="T1309" s="12"/>
    </row>
    <row r="1310" spans="7:21" x14ac:dyDescent="0.25">
      <c r="G1310" s="14" t="str">
        <f t="shared" si="37"/>
        <v/>
      </c>
      <c r="S1310" s="12"/>
      <c r="T1310" s="12"/>
    </row>
    <row r="1311" spans="7:21" x14ac:dyDescent="0.25">
      <c r="G1311" s="14" t="str">
        <f t="shared" si="37"/>
        <v/>
      </c>
      <c r="S1311" s="12"/>
      <c r="T1311" s="12"/>
      <c r="U1311" s="12"/>
    </row>
    <row r="1312" spans="7:21" x14ac:dyDescent="0.25">
      <c r="G1312" s="14" t="str">
        <f t="shared" si="37"/>
        <v/>
      </c>
      <c r="S1312" s="12"/>
      <c r="T1312" s="12"/>
      <c r="U1312" s="12"/>
    </row>
    <row r="1313" spans="7:21" x14ac:dyDescent="0.25">
      <c r="G1313" s="14" t="str">
        <f t="shared" si="37"/>
        <v/>
      </c>
      <c r="S1313" s="12"/>
      <c r="T1313" s="12"/>
      <c r="U1313" s="12"/>
    </row>
    <row r="1314" spans="7:21" x14ac:dyDescent="0.25">
      <c r="G1314" s="14" t="str">
        <f t="shared" si="37"/>
        <v/>
      </c>
      <c r="S1314" s="12"/>
      <c r="T1314" s="12"/>
      <c r="U1314" s="12"/>
    </row>
    <row r="1315" spans="7:21" x14ac:dyDescent="0.25">
      <c r="G1315" s="14" t="str">
        <f t="shared" si="37"/>
        <v/>
      </c>
      <c r="S1315" s="12"/>
      <c r="T1315" s="12"/>
      <c r="U1315" s="12"/>
    </row>
    <row r="1316" spans="7:21" x14ac:dyDescent="0.25">
      <c r="G1316" s="14" t="str">
        <f t="shared" si="37"/>
        <v/>
      </c>
      <c r="S1316" s="12"/>
      <c r="T1316" s="12"/>
      <c r="U1316" s="12"/>
    </row>
    <row r="1317" spans="7:21" x14ac:dyDescent="0.25">
      <c r="G1317" s="14" t="str">
        <f t="shared" si="37"/>
        <v/>
      </c>
      <c r="S1317" s="12"/>
      <c r="T1317" s="12"/>
      <c r="U1317" s="12"/>
    </row>
    <row r="1318" spans="7:21" x14ac:dyDescent="0.25">
      <c r="G1318" s="14" t="str">
        <f t="shared" si="37"/>
        <v/>
      </c>
      <c r="S1318" s="12"/>
      <c r="T1318" s="12"/>
      <c r="U1318" s="12"/>
    </row>
    <row r="1319" spans="7:21" x14ac:dyDescent="0.25">
      <c r="G1319" s="14" t="str">
        <f t="shared" si="37"/>
        <v/>
      </c>
      <c r="S1319" s="12"/>
      <c r="T1319" s="12"/>
      <c r="U1319" s="12"/>
    </row>
    <row r="1320" spans="7:21" x14ac:dyDescent="0.25">
      <c r="G1320" s="14" t="str">
        <f t="shared" si="37"/>
        <v/>
      </c>
      <c r="S1320" s="12"/>
      <c r="T1320" s="12"/>
      <c r="U1320" s="12"/>
    </row>
    <row r="1321" spans="7:21" x14ac:dyDescent="0.25">
      <c r="G1321" s="14" t="str">
        <f t="shared" si="37"/>
        <v/>
      </c>
      <c r="S1321" s="12"/>
      <c r="T1321" s="12"/>
      <c r="U1321" s="12"/>
    </row>
    <row r="1322" spans="7:21" x14ac:dyDescent="0.25">
      <c r="G1322" s="14" t="str">
        <f t="shared" si="37"/>
        <v/>
      </c>
      <c r="S1322" s="12"/>
      <c r="T1322" s="12"/>
      <c r="U1322" s="12"/>
    </row>
    <row r="1323" spans="7:21" x14ac:dyDescent="0.25">
      <c r="G1323" s="14" t="str">
        <f t="shared" si="37"/>
        <v/>
      </c>
      <c r="S1323" s="12"/>
      <c r="T1323" s="12"/>
      <c r="U1323" s="12"/>
    </row>
    <row r="1324" spans="7:21" x14ac:dyDescent="0.25">
      <c r="G1324" s="14" t="str">
        <f t="shared" si="37"/>
        <v/>
      </c>
      <c r="S1324" s="12"/>
      <c r="T1324" s="12"/>
      <c r="U1324" s="12"/>
    </row>
    <row r="1325" spans="7:21" x14ac:dyDescent="0.25">
      <c r="G1325" s="14" t="str">
        <f t="shared" si="37"/>
        <v/>
      </c>
      <c r="S1325" s="12"/>
      <c r="T1325" s="12"/>
      <c r="U1325" s="12"/>
    </row>
    <row r="1326" spans="7:21" x14ac:dyDescent="0.25">
      <c r="G1326" s="14" t="str">
        <f t="shared" si="37"/>
        <v/>
      </c>
      <c r="S1326" s="12"/>
      <c r="T1326" s="12"/>
      <c r="U1326" s="12"/>
    </row>
    <row r="1327" spans="7:21" x14ac:dyDescent="0.25">
      <c r="G1327" s="14" t="str">
        <f t="shared" si="37"/>
        <v/>
      </c>
      <c r="S1327" s="12"/>
      <c r="T1327" s="12"/>
      <c r="U1327" s="12"/>
    </row>
    <row r="1328" spans="7:21" x14ac:dyDescent="0.25">
      <c r="G1328" s="14" t="str">
        <f t="shared" si="37"/>
        <v/>
      </c>
      <c r="S1328" s="12"/>
      <c r="T1328" s="12"/>
      <c r="U1328" s="12"/>
    </row>
    <row r="1329" spans="7:21" x14ac:dyDescent="0.25">
      <c r="G1329" s="14" t="str">
        <f t="shared" si="37"/>
        <v/>
      </c>
      <c r="S1329" s="12"/>
      <c r="T1329" s="12"/>
      <c r="U1329" s="12"/>
    </row>
    <row r="1330" spans="7:21" x14ac:dyDescent="0.25">
      <c r="G1330" s="14" t="str">
        <f t="shared" si="37"/>
        <v/>
      </c>
      <c r="S1330" s="12"/>
      <c r="T1330" s="12"/>
      <c r="U1330" s="12"/>
    </row>
    <row r="1331" spans="7:21" x14ac:dyDescent="0.25">
      <c r="G1331" s="14" t="str">
        <f t="shared" si="37"/>
        <v/>
      </c>
      <c r="S1331" s="12"/>
      <c r="T1331" s="12"/>
      <c r="U1331" s="12"/>
    </row>
    <row r="1332" spans="7:21" x14ac:dyDescent="0.25">
      <c r="G1332" s="14" t="str">
        <f t="shared" si="37"/>
        <v/>
      </c>
      <c r="S1332" s="12"/>
      <c r="T1332" s="12"/>
      <c r="U1332" s="12"/>
    </row>
    <row r="1333" spans="7:21" x14ac:dyDescent="0.25">
      <c r="G1333" s="14" t="str">
        <f t="shared" si="37"/>
        <v/>
      </c>
      <c r="S1333" s="12"/>
      <c r="T1333" s="12"/>
    </row>
    <row r="1334" spans="7:21" x14ac:dyDescent="0.25">
      <c r="G1334" s="14" t="str">
        <f t="shared" si="37"/>
        <v/>
      </c>
      <c r="S1334" s="12"/>
      <c r="T1334" s="12"/>
      <c r="U1334" s="12"/>
    </row>
    <row r="1335" spans="7:21" x14ac:dyDescent="0.25">
      <c r="G1335" s="14" t="str">
        <f t="shared" si="37"/>
        <v/>
      </c>
      <c r="S1335" s="12"/>
      <c r="T1335" s="12"/>
      <c r="U1335" s="12"/>
    </row>
    <row r="1336" spans="7:21" x14ac:dyDescent="0.25">
      <c r="G1336" s="14" t="str">
        <f t="shared" si="37"/>
        <v/>
      </c>
      <c r="S1336" s="12"/>
      <c r="T1336" s="12"/>
      <c r="U1336" s="12"/>
    </row>
    <row r="1337" spans="7:21" x14ac:dyDescent="0.25">
      <c r="G1337" s="14" t="str">
        <f t="shared" si="37"/>
        <v/>
      </c>
      <c r="S1337" s="12"/>
      <c r="T1337" s="12"/>
      <c r="U1337" s="12"/>
    </row>
    <row r="1338" spans="7:21" x14ac:dyDescent="0.25">
      <c r="G1338" s="14" t="str">
        <f t="shared" si="37"/>
        <v/>
      </c>
      <c r="S1338" s="12"/>
      <c r="T1338" s="12"/>
      <c r="U1338" s="12"/>
    </row>
    <row r="1339" spans="7:21" x14ac:dyDescent="0.25">
      <c r="G1339" s="14" t="str">
        <f t="shared" si="37"/>
        <v/>
      </c>
      <c r="S1339" s="12"/>
      <c r="T1339" s="12"/>
      <c r="U1339" s="12"/>
    </row>
    <row r="1340" spans="7:21" x14ac:dyDescent="0.25">
      <c r="G1340" s="14" t="str">
        <f t="shared" si="37"/>
        <v/>
      </c>
      <c r="S1340" s="12"/>
      <c r="T1340" s="12"/>
      <c r="U1340" s="12"/>
    </row>
    <row r="1341" spans="7:21" x14ac:dyDescent="0.25">
      <c r="G1341" s="14" t="str">
        <f t="shared" si="37"/>
        <v/>
      </c>
      <c r="S1341" s="12"/>
      <c r="T1341" s="12"/>
      <c r="U1341" s="12"/>
    </row>
    <row r="1342" spans="7:21" x14ac:dyDescent="0.25">
      <c r="G1342" s="14" t="str">
        <f t="shared" si="37"/>
        <v/>
      </c>
      <c r="S1342" s="12"/>
      <c r="T1342" s="12"/>
      <c r="U1342" s="12"/>
    </row>
    <row r="1343" spans="7:21" x14ac:dyDescent="0.25">
      <c r="G1343" s="14" t="str">
        <f t="shared" si="37"/>
        <v/>
      </c>
      <c r="S1343" s="12"/>
      <c r="T1343" s="12"/>
      <c r="U1343" s="12"/>
    </row>
    <row r="1344" spans="7:21" x14ac:dyDescent="0.25">
      <c r="G1344" s="14" t="str">
        <f t="shared" si="37"/>
        <v/>
      </c>
      <c r="S1344" s="12"/>
      <c r="T1344" s="12"/>
      <c r="U1344" s="12"/>
    </row>
    <row r="1345" spans="7:21" x14ac:dyDescent="0.25">
      <c r="G1345" s="14" t="str">
        <f t="shared" si="37"/>
        <v/>
      </c>
      <c r="S1345" s="12"/>
      <c r="T1345" s="12"/>
      <c r="U1345" s="12"/>
    </row>
    <row r="1346" spans="7:21" x14ac:dyDescent="0.25">
      <c r="G1346" s="14" t="str">
        <f t="shared" si="37"/>
        <v/>
      </c>
      <c r="S1346" s="12"/>
      <c r="T1346" s="12"/>
      <c r="U1346" s="12"/>
    </row>
    <row r="1347" spans="7:21" x14ac:dyDescent="0.25">
      <c r="G1347" s="14" t="str">
        <f t="shared" si="37"/>
        <v/>
      </c>
      <c r="S1347" s="12"/>
      <c r="T1347" s="12"/>
      <c r="U1347" s="12"/>
    </row>
    <row r="1348" spans="7:21" x14ac:dyDescent="0.25">
      <c r="G1348" s="14" t="str">
        <f t="shared" ref="G1348:G1411" si="38">D1348&amp;E1348</f>
        <v/>
      </c>
      <c r="S1348" s="12"/>
      <c r="T1348" s="12"/>
      <c r="U1348" s="12"/>
    </row>
    <row r="1349" spans="7:21" x14ac:dyDescent="0.25">
      <c r="G1349" s="14" t="str">
        <f t="shared" si="38"/>
        <v/>
      </c>
      <c r="S1349" s="12"/>
      <c r="T1349" s="12"/>
      <c r="U1349" s="12"/>
    </row>
    <row r="1350" spans="7:21" x14ac:dyDescent="0.25">
      <c r="G1350" s="14" t="str">
        <f t="shared" si="38"/>
        <v/>
      </c>
      <c r="S1350" s="12"/>
      <c r="T1350" s="12"/>
      <c r="U1350" s="12"/>
    </row>
    <row r="1351" spans="7:21" x14ac:dyDescent="0.25">
      <c r="G1351" s="14" t="str">
        <f t="shared" si="38"/>
        <v/>
      </c>
      <c r="S1351" s="12"/>
      <c r="T1351" s="12"/>
      <c r="U1351" s="12"/>
    </row>
    <row r="1352" spans="7:21" x14ac:dyDescent="0.25">
      <c r="G1352" s="14" t="str">
        <f t="shared" si="38"/>
        <v/>
      </c>
      <c r="S1352" s="12"/>
      <c r="T1352" s="12"/>
      <c r="U1352" s="12"/>
    </row>
    <row r="1353" spans="7:21" x14ac:dyDescent="0.25">
      <c r="G1353" s="14" t="str">
        <f t="shared" si="38"/>
        <v/>
      </c>
      <c r="S1353" s="12"/>
      <c r="T1353" s="12"/>
      <c r="U1353" s="12"/>
    </row>
    <row r="1354" spans="7:21" x14ac:dyDescent="0.25">
      <c r="G1354" s="14" t="str">
        <f t="shared" si="38"/>
        <v/>
      </c>
      <c r="S1354" s="12"/>
      <c r="T1354" s="12"/>
      <c r="U1354" s="12"/>
    </row>
    <row r="1355" spans="7:21" x14ac:dyDescent="0.25">
      <c r="G1355" s="14" t="str">
        <f t="shared" si="38"/>
        <v/>
      </c>
      <c r="S1355" s="12"/>
      <c r="T1355" s="12"/>
      <c r="U1355" s="12"/>
    </row>
    <row r="1356" spans="7:21" x14ac:dyDescent="0.25">
      <c r="G1356" s="14" t="str">
        <f t="shared" si="38"/>
        <v/>
      </c>
      <c r="S1356" s="12"/>
      <c r="T1356" s="12"/>
      <c r="U1356" s="12"/>
    </row>
    <row r="1357" spans="7:21" x14ac:dyDescent="0.25">
      <c r="G1357" s="14" t="str">
        <f t="shared" si="38"/>
        <v/>
      </c>
      <c r="S1357" s="12"/>
      <c r="T1357" s="12"/>
      <c r="U1357" s="12"/>
    </row>
    <row r="1358" spans="7:21" x14ac:dyDescent="0.25">
      <c r="G1358" s="14" t="str">
        <f t="shared" si="38"/>
        <v/>
      </c>
      <c r="S1358" s="12"/>
      <c r="T1358" s="12"/>
      <c r="U1358" s="12"/>
    </row>
    <row r="1359" spans="7:21" x14ac:dyDescent="0.25">
      <c r="G1359" s="14" t="str">
        <f t="shared" si="38"/>
        <v/>
      </c>
      <c r="S1359" s="12"/>
      <c r="T1359" s="12"/>
      <c r="U1359" s="12"/>
    </row>
    <row r="1360" spans="7:21" x14ac:dyDescent="0.25">
      <c r="G1360" s="14" t="str">
        <f t="shared" si="38"/>
        <v/>
      </c>
      <c r="S1360" s="12"/>
      <c r="T1360" s="12"/>
      <c r="U1360" s="12"/>
    </row>
    <row r="1361" spans="7:21" x14ac:dyDescent="0.25">
      <c r="G1361" s="14" t="str">
        <f t="shared" si="38"/>
        <v/>
      </c>
      <c r="S1361" s="12"/>
      <c r="T1361" s="12"/>
      <c r="U1361" s="12"/>
    </row>
    <row r="1362" spans="7:21" x14ac:dyDescent="0.25">
      <c r="G1362" s="14" t="str">
        <f t="shared" si="38"/>
        <v/>
      </c>
      <c r="S1362" s="12"/>
      <c r="T1362" s="12"/>
      <c r="U1362" s="12"/>
    </row>
    <row r="1363" spans="7:21" x14ac:dyDescent="0.25">
      <c r="G1363" s="14" t="str">
        <f t="shared" si="38"/>
        <v/>
      </c>
      <c r="S1363" s="12"/>
      <c r="T1363" s="12"/>
    </row>
    <row r="1364" spans="7:21" x14ac:dyDescent="0.25">
      <c r="G1364" s="14" t="str">
        <f t="shared" si="38"/>
        <v/>
      </c>
      <c r="S1364" s="12"/>
      <c r="T1364" s="12"/>
      <c r="U1364" s="12"/>
    </row>
    <row r="1365" spans="7:21" x14ac:dyDescent="0.25">
      <c r="G1365" s="14" t="str">
        <f t="shared" si="38"/>
        <v/>
      </c>
      <c r="S1365" s="12"/>
      <c r="T1365" s="12"/>
      <c r="U1365" s="12"/>
    </row>
    <row r="1366" spans="7:21" x14ac:dyDescent="0.25">
      <c r="G1366" s="14" t="str">
        <f t="shared" si="38"/>
        <v/>
      </c>
      <c r="S1366" s="12"/>
      <c r="T1366" s="12"/>
      <c r="U1366" s="12"/>
    </row>
    <row r="1367" spans="7:21" x14ac:dyDescent="0.25">
      <c r="G1367" s="14" t="str">
        <f t="shared" si="38"/>
        <v/>
      </c>
      <c r="S1367" s="12"/>
      <c r="T1367" s="12"/>
      <c r="U1367" s="12"/>
    </row>
    <row r="1368" spans="7:21" x14ac:dyDescent="0.25">
      <c r="G1368" s="14" t="str">
        <f t="shared" si="38"/>
        <v/>
      </c>
      <c r="S1368" s="12"/>
      <c r="T1368" s="12"/>
      <c r="U1368" s="12"/>
    </row>
    <row r="1369" spans="7:21" x14ac:dyDescent="0.25">
      <c r="G1369" s="14" t="str">
        <f t="shared" si="38"/>
        <v/>
      </c>
      <c r="S1369" s="12"/>
      <c r="T1369" s="12"/>
      <c r="U1369" s="12"/>
    </row>
    <row r="1370" spans="7:21" x14ac:dyDescent="0.25">
      <c r="G1370" s="14" t="str">
        <f t="shared" si="38"/>
        <v/>
      </c>
      <c r="S1370" s="12"/>
      <c r="T1370" s="12"/>
      <c r="U1370" s="12"/>
    </row>
    <row r="1371" spans="7:21" x14ac:dyDescent="0.25">
      <c r="G1371" s="14" t="str">
        <f t="shared" si="38"/>
        <v/>
      </c>
      <c r="S1371" s="12"/>
      <c r="T1371" s="12"/>
      <c r="U1371" s="12"/>
    </row>
    <row r="1372" spans="7:21" x14ac:dyDescent="0.25">
      <c r="G1372" s="14" t="str">
        <f t="shared" si="38"/>
        <v/>
      </c>
      <c r="S1372" s="12"/>
      <c r="T1372" s="12"/>
    </row>
    <row r="1373" spans="7:21" x14ac:dyDescent="0.25">
      <c r="G1373" s="14" t="str">
        <f t="shared" si="38"/>
        <v/>
      </c>
      <c r="S1373" s="12"/>
      <c r="T1373" s="12"/>
      <c r="U1373" s="12"/>
    </row>
    <row r="1374" spans="7:21" x14ac:dyDescent="0.25">
      <c r="G1374" s="14" t="str">
        <f t="shared" si="38"/>
        <v/>
      </c>
      <c r="S1374" s="12"/>
      <c r="T1374" s="12"/>
      <c r="U1374" s="12"/>
    </row>
    <row r="1375" spans="7:21" x14ac:dyDescent="0.25">
      <c r="G1375" s="14" t="str">
        <f t="shared" si="38"/>
        <v/>
      </c>
      <c r="S1375" s="12"/>
      <c r="T1375" s="12"/>
      <c r="U1375" s="12"/>
    </row>
    <row r="1376" spans="7:21" x14ac:dyDescent="0.25">
      <c r="G1376" s="14" t="str">
        <f t="shared" si="38"/>
        <v/>
      </c>
      <c r="S1376" s="12"/>
      <c r="T1376" s="12"/>
      <c r="U1376" s="12"/>
    </row>
    <row r="1377" spans="7:21" x14ac:dyDescent="0.25">
      <c r="G1377" s="14" t="str">
        <f t="shared" si="38"/>
        <v/>
      </c>
      <c r="S1377" s="12"/>
      <c r="T1377" s="12"/>
      <c r="U1377" s="12"/>
    </row>
    <row r="1378" spans="7:21" x14ac:dyDescent="0.25">
      <c r="G1378" s="14" t="str">
        <f t="shared" si="38"/>
        <v/>
      </c>
      <c r="S1378" s="12"/>
      <c r="T1378" s="12"/>
      <c r="U1378" s="12"/>
    </row>
    <row r="1379" spans="7:21" x14ac:dyDescent="0.25">
      <c r="G1379" s="14" t="str">
        <f t="shared" si="38"/>
        <v/>
      </c>
      <c r="S1379" s="12"/>
      <c r="T1379" s="12"/>
      <c r="U1379" s="12"/>
    </row>
    <row r="1380" spans="7:21" x14ac:dyDescent="0.25">
      <c r="G1380" s="14" t="str">
        <f t="shared" si="38"/>
        <v/>
      </c>
      <c r="S1380" s="12"/>
      <c r="T1380" s="12"/>
      <c r="U1380" s="12"/>
    </row>
    <row r="1381" spans="7:21" x14ac:dyDescent="0.25">
      <c r="G1381" s="14" t="str">
        <f t="shared" si="38"/>
        <v/>
      </c>
      <c r="S1381" s="12"/>
      <c r="T1381" s="12"/>
      <c r="U1381" s="12"/>
    </row>
    <row r="1382" spans="7:21" x14ac:dyDescent="0.25">
      <c r="G1382" s="14" t="str">
        <f t="shared" si="38"/>
        <v/>
      </c>
      <c r="S1382" s="12"/>
      <c r="T1382" s="12"/>
      <c r="U1382" s="12"/>
    </row>
    <row r="1383" spans="7:21" x14ac:dyDescent="0.25">
      <c r="G1383" s="14" t="str">
        <f t="shared" si="38"/>
        <v/>
      </c>
      <c r="S1383" s="12"/>
      <c r="T1383" s="12"/>
      <c r="U1383" s="12"/>
    </row>
    <row r="1384" spans="7:21" x14ac:dyDescent="0.25">
      <c r="G1384" s="14" t="str">
        <f t="shared" si="38"/>
        <v/>
      </c>
      <c r="S1384" s="12"/>
      <c r="T1384" s="12"/>
      <c r="U1384" s="12"/>
    </row>
    <row r="1385" spans="7:21" x14ac:dyDescent="0.25">
      <c r="G1385" s="14" t="str">
        <f t="shared" si="38"/>
        <v/>
      </c>
      <c r="S1385" s="12"/>
      <c r="T1385" s="12"/>
      <c r="U1385" s="12"/>
    </row>
    <row r="1386" spans="7:21" x14ac:dyDescent="0.25">
      <c r="G1386" s="14" t="str">
        <f t="shared" si="38"/>
        <v/>
      </c>
      <c r="S1386" s="12"/>
      <c r="T1386" s="12"/>
      <c r="U1386" s="12"/>
    </row>
    <row r="1387" spans="7:21" x14ac:dyDescent="0.25">
      <c r="G1387" s="14" t="str">
        <f t="shared" si="38"/>
        <v/>
      </c>
      <c r="S1387" s="12"/>
      <c r="T1387" s="12"/>
      <c r="U1387" s="12"/>
    </row>
    <row r="1388" spans="7:21" x14ac:dyDescent="0.25">
      <c r="G1388" s="14" t="str">
        <f t="shared" si="38"/>
        <v/>
      </c>
      <c r="S1388" s="12"/>
      <c r="T1388" s="12"/>
      <c r="U1388" s="12"/>
    </row>
    <row r="1389" spans="7:21" x14ac:dyDescent="0.25">
      <c r="G1389" s="14" t="str">
        <f t="shared" si="38"/>
        <v/>
      </c>
      <c r="S1389" s="12"/>
      <c r="T1389" s="12"/>
      <c r="U1389" s="12"/>
    </row>
    <row r="1390" spans="7:21" x14ac:dyDescent="0.25">
      <c r="G1390" s="14" t="str">
        <f t="shared" si="38"/>
        <v/>
      </c>
      <c r="S1390" s="12"/>
      <c r="T1390" s="12"/>
      <c r="U1390" s="12"/>
    </row>
    <row r="1391" spans="7:21" x14ac:dyDescent="0.25">
      <c r="G1391" s="14" t="str">
        <f t="shared" si="38"/>
        <v/>
      </c>
      <c r="S1391" s="12"/>
      <c r="T1391" s="12"/>
    </row>
    <row r="1392" spans="7:21" x14ac:dyDescent="0.25">
      <c r="G1392" s="14" t="str">
        <f t="shared" si="38"/>
        <v/>
      </c>
      <c r="S1392" s="12"/>
      <c r="T1392" s="12"/>
      <c r="U1392" s="12"/>
    </row>
    <row r="1393" spans="7:21" x14ac:dyDescent="0.25">
      <c r="G1393" s="14" t="str">
        <f t="shared" si="38"/>
        <v/>
      </c>
      <c r="S1393" s="12"/>
      <c r="T1393" s="12"/>
      <c r="U1393" s="12"/>
    </row>
    <row r="1394" spans="7:21" x14ac:dyDescent="0.25">
      <c r="G1394" s="14" t="str">
        <f t="shared" si="38"/>
        <v/>
      </c>
      <c r="S1394" s="12"/>
      <c r="T1394" s="12"/>
      <c r="U1394" s="12"/>
    </row>
    <row r="1395" spans="7:21" x14ac:dyDescent="0.25">
      <c r="G1395" s="14" t="str">
        <f t="shared" si="38"/>
        <v/>
      </c>
      <c r="S1395" s="12"/>
      <c r="T1395" s="12"/>
      <c r="U1395" s="12"/>
    </row>
    <row r="1396" spans="7:21" x14ac:dyDescent="0.25">
      <c r="G1396" s="14" t="str">
        <f t="shared" si="38"/>
        <v/>
      </c>
      <c r="S1396" s="12"/>
      <c r="T1396" s="12"/>
      <c r="U1396" s="12"/>
    </row>
    <row r="1397" spans="7:21" x14ac:dyDescent="0.25">
      <c r="G1397" s="14" t="str">
        <f t="shared" si="38"/>
        <v/>
      </c>
      <c r="S1397" s="12"/>
      <c r="T1397" s="12"/>
      <c r="U1397" s="12"/>
    </row>
    <row r="1398" spans="7:21" x14ac:dyDescent="0.25">
      <c r="G1398" s="14" t="str">
        <f t="shared" si="38"/>
        <v/>
      </c>
      <c r="S1398" s="12"/>
      <c r="T1398" s="12"/>
      <c r="U1398" s="12"/>
    </row>
    <row r="1399" spans="7:21" x14ac:dyDescent="0.25">
      <c r="G1399" s="14" t="str">
        <f t="shared" si="38"/>
        <v/>
      </c>
      <c r="S1399" s="12"/>
      <c r="T1399" s="12"/>
      <c r="U1399" s="12"/>
    </row>
    <row r="1400" spans="7:21" x14ac:dyDescent="0.25">
      <c r="G1400" s="14" t="str">
        <f t="shared" si="38"/>
        <v/>
      </c>
      <c r="S1400" s="12"/>
      <c r="T1400" s="12"/>
      <c r="U1400" s="12"/>
    </row>
    <row r="1401" spans="7:21" x14ac:dyDescent="0.25">
      <c r="G1401" s="14" t="str">
        <f t="shared" si="38"/>
        <v/>
      </c>
      <c r="S1401" s="12"/>
      <c r="T1401" s="12"/>
      <c r="U1401" s="12"/>
    </row>
    <row r="1402" spans="7:21" x14ac:dyDescent="0.25">
      <c r="G1402" s="14" t="str">
        <f t="shared" si="38"/>
        <v/>
      </c>
      <c r="S1402" s="12"/>
      <c r="T1402" s="12"/>
      <c r="U1402" s="12"/>
    </row>
    <row r="1403" spans="7:21" x14ac:dyDescent="0.25">
      <c r="G1403" s="14" t="str">
        <f t="shared" si="38"/>
        <v/>
      </c>
      <c r="S1403" s="12"/>
      <c r="T1403" s="12"/>
      <c r="U1403" s="12"/>
    </row>
    <row r="1404" spans="7:21" x14ac:dyDescent="0.25">
      <c r="G1404" s="14" t="str">
        <f t="shared" si="38"/>
        <v/>
      </c>
      <c r="S1404" s="12"/>
      <c r="T1404" s="12"/>
      <c r="U1404" s="12"/>
    </row>
    <row r="1405" spans="7:21" x14ac:dyDescent="0.25">
      <c r="G1405" s="14" t="str">
        <f t="shared" si="38"/>
        <v/>
      </c>
      <c r="S1405" s="12"/>
      <c r="T1405" s="12"/>
      <c r="U1405" s="12"/>
    </row>
    <row r="1406" spans="7:21" x14ac:dyDescent="0.25">
      <c r="G1406" s="14" t="str">
        <f t="shared" si="38"/>
        <v/>
      </c>
      <c r="S1406" s="12"/>
      <c r="T1406" s="12"/>
    </row>
    <row r="1407" spans="7:21" x14ac:dyDescent="0.25">
      <c r="G1407" s="14" t="str">
        <f t="shared" si="38"/>
        <v/>
      </c>
      <c r="S1407" s="12"/>
      <c r="T1407" s="12"/>
      <c r="U1407" s="12"/>
    </row>
    <row r="1408" spans="7:21" x14ac:dyDescent="0.25">
      <c r="G1408" s="14" t="str">
        <f t="shared" si="38"/>
        <v/>
      </c>
      <c r="S1408" s="12"/>
      <c r="T1408" s="12"/>
      <c r="U1408" s="12"/>
    </row>
    <row r="1409" spans="7:21" x14ac:dyDescent="0.25">
      <c r="G1409" s="14" t="str">
        <f t="shared" si="38"/>
        <v/>
      </c>
      <c r="S1409" s="12"/>
      <c r="T1409" s="12"/>
    </row>
    <row r="1410" spans="7:21" x14ac:dyDescent="0.25">
      <c r="G1410" s="14" t="str">
        <f t="shared" si="38"/>
        <v/>
      </c>
      <c r="S1410" s="12"/>
      <c r="T1410" s="12"/>
      <c r="U1410" s="12"/>
    </row>
    <row r="1411" spans="7:21" x14ac:dyDescent="0.25">
      <c r="G1411" s="14" t="str">
        <f t="shared" si="38"/>
        <v/>
      </c>
      <c r="S1411" s="12"/>
      <c r="T1411" s="12"/>
      <c r="U1411" s="12"/>
    </row>
    <row r="1412" spans="7:21" x14ac:dyDescent="0.25">
      <c r="G1412" s="14" t="str">
        <f t="shared" ref="G1412:G1475" si="39">D1412&amp;E1412</f>
        <v/>
      </c>
      <c r="S1412" s="12"/>
      <c r="T1412" s="12"/>
      <c r="U1412" s="12"/>
    </row>
    <row r="1413" spans="7:21" x14ac:dyDescent="0.25">
      <c r="G1413" s="14" t="str">
        <f t="shared" si="39"/>
        <v/>
      </c>
      <c r="S1413" s="12"/>
      <c r="T1413" s="12"/>
      <c r="U1413" s="12"/>
    </row>
    <row r="1414" spans="7:21" x14ac:dyDescent="0.25">
      <c r="G1414" s="14" t="str">
        <f t="shared" si="39"/>
        <v/>
      </c>
      <c r="S1414" s="12"/>
      <c r="T1414" s="12"/>
      <c r="U1414" s="12"/>
    </row>
    <row r="1415" spans="7:21" x14ac:dyDescent="0.25">
      <c r="G1415" s="14" t="str">
        <f t="shared" si="39"/>
        <v/>
      </c>
      <c r="S1415" s="12"/>
      <c r="T1415" s="12"/>
      <c r="U1415" s="12"/>
    </row>
    <row r="1416" spans="7:21" x14ac:dyDescent="0.25">
      <c r="G1416" s="14" t="str">
        <f t="shared" si="39"/>
        <v/>
      </c>
      <c r="S1416" s="12"/>
      <c r="T1416" s="12"/>
      <c r="U1416" s="12"/>
    </row>
    <row r="1417" spans="7:21" x14ac:dyDescent="0.25">
      <c r="G1417" s="14" t="str">
        <f t="shared" si="39"/>
        <v/>
      </c>
      <c r="S1417" s="12"/>
      <c r="T1417" s="12"/>
      <c r="U1417" s="12"/>
    </row>
    <row r="1418" spans="7:21" x14ac:dyDescent="0.25">
      <c r="G1418" s="14" t="str">
        <f t="shared" si="39"/>
        <v/>
      </c>
      <c r="S1418" s="12"/>
      <c r="T1418" s="12"/>
      <c r="U1418" s="12"/>
    </row>
    <row r="1419" spans="7:21" x14ac:dyDescent="0.25">
      <c r="G1419" s="14" t="str">
        <f t="shared" si="39"/>
        <v/>
      </c>
      <c r="S1419" s="12"/>
      <c r="T1419" s="12"/>
      <c r="U1419" s="12"/>
    </row>
    <row r="1420" spans="7:21" x14ac:dyDescent="0.25">
      <c r="G1420" s="14" t="str">
        <f t="shared" si="39"/>
        <v/>
      </c>
      <c r="S1420" s="12"/>
      <c r="T1420" s="12"/>
      <c r="U1420" s="12"/>
    </row>
    <row r="1421" spans="7:21" x14ac:dyDescent="0.25">
      <c r="G1421" s="14" t="str">
        <f t="shared" si="39"/>
        <v/>
      </c>
      <c r="S1421" s="12"/>
      <c r="T1421" s="12"/>
      <c r="U1421" s="12"/>
    </row>
    <row r="1422" spans="7:21" x14ac:dyDescent="0.25">
      <c r="G1422" s="14" t="str">
        <f t="shared" si="39"/>
        <v/>
      </c>
      <c r="S1422" s="12"/>
      <c r="T1422" s="12"/>
    </row>
    <row r="1423" spans="7:21" x14ac:dyDescent="0.25">
      <c r="G1423" s="14" t="str">
        <f t="shared" si="39"/>
        <v/>
      </c>
      <c r="S1423" s="12"/>
      <c r="T1423" s="12"/>
      <c r="U1423" s="12"/>
    </row>
    <row r="1424" spans="7:21" x14ac:dyDescent="0.25">
      <c r="G1424" s="14" t="str">
        <f t="shared" si="39"/>
        <v/>
      </c>
      <c r="S1424" s="12"/>
      <c r="T1424" s="12"/>
      <c r="U1424" s="12"/>
    </row>
    <row r="1425" spans="7:21" x14ac:dyDescent="0.25">
      <c r="G1425" s="14" t="str">
        <f t="shared" si="39"/>
        <v/>
      </c>
      <c r="S1425" s="12"/>
      <c r="T1425" s="12"/>
      <c r="U1425" s="12"/>
    </row>
    <row r="1426" spans="7:21" x14ac:dyDescent="0.25">
      <c r="G1426" s="14" t="str">
        <f t="shared" si="39"/>
        <v/>
      </c>
      <c r="S1426" s="12"/>
      <c r="T1426" s="12"/>
      <c r="U1426" s="12"/>
    </row>
    <row r="1427" spans="7:21" x14ac:dyDescent="0.25">
      <c r="G1427" s="14" t="str">
        <f t="shared" si="39"/>
        <v/>
      </c>
      <c r="S1427" s="12"/>
      <c r="T1427" s="12"/>
      <c r="U1427" s="12"/>
    </row>
    <row r="1428" spans="7:21" x14ac:dyDescent="0.25">
      <c r="G1428" s="14" t="str">
        <f t="shared" si="39"/>
        <v/>
      </c>
      <c r="S1428" s="12"/>
      <c r="T1428" s="12"/>
    </row>
    <row r="1429" spans="7:21" x14ac:dyDescent="0.25">
      <c r="G1429" s="14" t="str">
        <f t="shared" si="39"/>
        <v/>
      </c>
      <c r="S1429" s="12"/>
      <c r="T1429" s="12"/>
      <c r="U1429" s="12"/>
    </row>
    <row r="1430" spans="7:21" x14ac:dyDescent="0.25">
      <c r="G1430" s="14" t="str">
        <f t="shared" si="39"/>
        <v/>
      </c>
      <c r="S1430" s="12"/>
      <c r="T1430" s="12"/>
    </row>
    <row r="1431" spans="7:21" x14ac:dyDescent="0.25">
      <c r="G1431" s="14" t="str">
        <f t="shared" si="39"/>
        <v/>
      </c>
      <c r="S1431" s="12"/>
      <c r="T1431" s="12"/>
      <c r="U1431" s="12"/>
    </row>
    <row r="1432" spans="7:21" x14ac:dyDescent="0.25">
      <c r="G1432" s="14" t="str">
        <f t="shared" si="39"/>
        <v/>
      </c>
      <c r="S1432" s="12"/>
      <c r="T1432" s="12"/>
      <c r="U1432" s="12"/>
    </row>
    <row r="1433" spans="7:21" x14ac:dyDescent="0.25">
      <c r="G1433" s="14" t="str">
        <f t="shared" si="39"/>
        <v/>
      </c>
      <c r="S1433" s="12"/>
      <c r="T1433" s="12"/>
      <c r="U1433" s="12"/>
    </row>
    <row r="1434" spans="7:21" x14ac:dyDescent="0.25">
      <c r="G1434" s="14" t="str">
        <f t="shared" si="39"/>
        <v/>
      </c>
      <c r="S1434" s="12"/>
      <c r="T1434" s="12"/>
    </row>
    <row r="1435" spans="7:21" x14ac:dyDescent="0.25">
      <c r="G1435" s="14" t="str">
        <f t="shared" si="39"/>
        <v/>
      </c>
      <c r="S1435" s="12"/>
      <c r="T1435" s="12"/>
      <c r="U1435" s="12"/>
    </row>
    <row r="1436" spans="7:21" x14ac:dyDescent="0.25">
      <c r="G1436" s="14" t="str">
        <f t="shared" si="39"/>
        <v/>
      </c>
      <c r="S1436" s="12"/>
      <c r="T1436" s="12"/>
      <c r="U1436" s="12"/>
    </row>
    <row r="1437" spans="7:21" x14ac:dyDescent="0.25">
      <c r="G1437" s="14" t="str">
        <f t="shared" si="39"/>
        <v/>
      </c>
      <c r="S1437" s="12"/>
      <c r="T1437" s="12"/>
      <c r="U1437" s="12"/>
    </row>
    <row r="1438" spans="7:21" x14ac:dyDescent="0.25">
      <c r="G1438" s="14" t="str">
        <f t="shared" si="39"/>
        <v/>
      </c>
      <c r="S1438" s="12"/>
      <c r="T1438" s="12"/>
    </row>
    <row r="1439" spans="7:21" x14ac:dyDescent="0.25">
      <c r="G1439" s="14" t="str">
        <f t="shared" si="39"/>
        <v/>
      </c>
      <c r="S1439" s="12"/>
      <c r="T1439" s="12"/>
      <c r="U1439" s="12"/>
    </row>
    <row r="1440" spans="7:21" x14ac:dyDescent="0.25">
      <c r="G1440" s="14" t="str">
        <f t="shared" si="39"/>
        <v/>
      </c>
      <c r="S1440" s="12"/>
      <c r="T1440" s="12"/>
      <c r="U1440" s="12"/>
    </row>
    <row r="1441" spans="7:21" x14ac:dyDescent="0.25">
      <c r="G1441" s="14" t="str">
        <f t="shared" si="39"/>
        <v/>
      </c>
      <c r="S1441" s="12"/>
      <c r="T1441" s="12"/>
      <c r="U1441" s="12"/>
    </row>
    <row r="1442" spans="7:21" x14ac:dyDescent="0.25">
      <c r="G1442" s="14" t="str">
        <f t="shared" si="39"/>
        <v/>
      </c>
      <c r="S1442" s="12"/>
      <c r="T1442" s="12"/>
    </row>
    <row r="1443" spans="7:21" x14ac:dyDescent="0.25">
      <c r="G1443" s="14" t="str">
        <f t="shared" si="39"/>
        <v/>
      </c>
      <c r="S1443" s="12"/>
      <c r="T1443" s="12"/>
      <c r="U1443" s="12"/>
    </row>
    <row r="1444" spans="7:21" x14ac:dyDescent="0.25">
      <c r="G1444" s="14" t="str">
        <f t="shared" si="39"/>
        <v/>
      </c>
      <c r="S1444" s="12"/>
      <c r="T1444" s="12"/>
      <c r="U1444" s="12"/>
    </row>
    <row r="1445" spans="7:21" x14ac:dyDescent="0.25">
      <c r="G1445" s="14" t="str">
        <f t="shared" si="39"/>
        <v/>
      </c>
      <c r="S1445" s="12"/>
      <c r="T1445" s="12"/>
      <c r="U1445" s="12"/>
    </row>
    <row r="1446" spans="7:21" x14ac:dyDescent="0.25">
      <c r="G1446" s="14" t="str">
        <f t="shared" si="39"/>
        <v/>
      </c>
      <c r="S1446" s="12"/>
      <c r="T1446" s="12"/>
      <c r="U1446" s="12"/>
    </row>
    <row r="1447" spans="7:21" x14ac:dyDescent="0.25">
      <c r="G1447" s="14" t="str">
        <f t="shared" si="39"/>
        <v/>
      </c>
      <c r="S1447" s="12"/>
      <c r="T1447" s="12"/>
      <c r="U1447" s="12"/>
    </row>
    <row r="1448" spans="7:21" x14ac:dyDescent="0.25">
      <c r="G1448" s="14" t="str">
        <f t="shared" si="39"/>
        <v/>
      </c>
      <c r="S1448" s="12"/>
      <c r="T1448" s="12"/>
      <c r="U1448" s="12"/>
    </row>
    <row r="1449" spans="7:21" x14ac:dyDescent="0.25">
      <c r="G1449" s="14" t="str">
        <f t="shared" si="39"/>
        <v/>
      </c>
      <c r="S1449" s="12"/>
      <c r="T1449" s="12"/>
      <c r="U1449" s="12"/>
    </row>
    <row r="1450" spans="7:21" x14ac:dyDescent="0.25">
      <c r="G1450" s="14" t="str">
        <f t="shared" si="39"/>
        <v/>
      </c>
      <c r="S1450" s="12"/>
      <c r="T1450" s="12"/>
      <c r="U1450" s="12"/>
    </row>
    <row r="1451" spans="7:21" x14ac:dyDescent="0.25">
      <c r="G1451" s="14" t="str">
        <f t="shared" si="39"/>
        <v/>
      </c>
      <c r="S1451" s="12"/>
      <c r="T1451" s="12"/>
      <c r="U1451" s="12"/>
    </row>
    <row r="1452" spans="7:21" x14ac:dyDescent="0.25">
      <c r="G1452" s="14" t="str">
        <f t="shared" si="39"/>
        <v/>
      </c>
      <c r="S1452" s="12"/>
      <c r="T1452" s="12"/>
      <c r="U1452" s="12"/>
    </row>
    <row r="1453" spans="7:21" x14ac:dyDescent="0.25">
      <c r="G1453" s="14" t="str">
        <f t="shared" si="39"/>
        <v/>
      </c>
      <c r="S1453" s="12"/>
      <c r="T1453" s="12"/>
      <c r="U1453" s="12"/>
    </row>
    <row r="1454" spans="7:21" x14ac:dyDescent="0.25">
      <c r="G1454" s="14" t="str">
        <f t="shared" si="39"/>
        <v/>
      </c>
      <c r="S1454" s="12"/>
      <c r="T1454" s="12"/>
      <c r="U1454" s="12"/>
    </row>
    <row r="1455" spans="7:21" x14ac:dyDescent="0.25">
      <c r="G1455" s="14" t="str">
        <f t="shared" si="39"/>
        <v/>
      </c>
      <c r="S1455" s="12"/>
      <c r="T1455" s="12"/>
      <c r="U1455" s="12"/>
    </row>
    <row r="1456" spans="7:21" x14ac:dyDescent="0.25">
      <c r="G1456" s="14" t="str">
        <f t="shared" si="39"/>
        <v/>
      </c>
      <c r="S1456" s="12"/>
      <c r="T1456" s="12"/>
      <c r="U1456" s="12"/>
    </row>
    <row r="1457" spans="7:21" x14ac:dyDescent="0.25">
      <c r="G1457" s="14" t="str">
        <f t="shared" si="39"/>
        <v/>
      </c>
      <c r="S1457" s="12"/>
      <c r="T1457" s="12"/>
    </row>
    <row r="1458" spans="7:21" x14ac:dyDescent="0.25">
      <c r="G1458" s="14" t="str">
        <f t="shared" si="39"/>
        <v/>
      </c>
      <c r="S1458" s="12"/>
      <c r="T1458" s="12"/>
      <c r="U1458" s="12"/>
    </row>
    <row r="1459" spans="7:21" x14ac:dyDescent="0.25">
      <c r="G1459" s="14" t="str">
        <f t="shared" si="39"/>
        <v/>
      </c>
      <c r="S1459" s="12"/>
      <c r="T1459" s="12"/>
    </row>
    <row r="1460" spans="7:21" x14ac:dyDescent="0.25">
      <c r="G1460" s="14" t="str">
        <f t="shared" si="39"/>
        <v/>
      </c>
      <c r="S1460" s="12"/>
      <c r="T1460" s="12"/>
      <c r="U1460" s="12"/>
    </row>
    <row r="1461" spans="7:21" x14ac:dyDescent="0.25">
      <c r="G1461" s="14" t="str">
        <f t="shared" si="39"/>
        <v/>
      </c>
      <c r="S1461" s="12"/>
      <c r="T1461" s="12"/>
      <c r="U1461" s="12"/>
    </row>
    <row r="1462" spans="7:21" x14ac:dyDescent="0.25">
      <c r="G1462" s="14" t="str">
        <f t="shared" si="39"/>
        <v/>
      </c>
      <c r="S1462" s="12"/>
      <c r="T1462" s="12"/>
      <c r="U1462" s="12"/>
    </row>
    <row r="1463" spans="7:21" x14ac:dyDescent="0.25">
      <c r="G1463" s="14" t="str">
        <f t="shared" si="39"/>
        <v/>
      </c>
      <c r="S1463" s="12"/>
      <c r="T1463" s="12"/>
      <c r="U1463" s="12"/>
    </row>
    <row r="1464" spans="7:21" x14ac:dyDescent="0.25">
      <c r="G1464" s="14" t="str">
        <f t="shared" si="39"/>
        <v/>
      </c>
      <c r="S1464" s="12"/>
      <c r="T1464" s="12"/>
      <c r="U1464" s="12"/>
    </row>
    <row r="1465" spans="7:21" x14ac:dyDescent="0.25">
      <c r="G1465" s="14" t="str">
        <f t="shared" si="39"/>
        <v/>
      </c>
      <c r="S1465" s="12"/>
      <c r="T1465" s="12"/>
      <c r="U1465" s="12"/>
    </row>
    <row r="1466" spans="7:21" x14ac:dyDescent="0.25">
      <c r="G1466" s="14" t="str">
        <f t="shared" si="39"/>
        <v/>
      </c>
      <c r="S1466" s="12"/>
      <c r="T1466" s="12"/>
      <c r="U1466" s="12"/>
    </row>
    <row r="1467" spans="7:21" x14ac:dyDescent="0.25">
      <c r="G1467" s="14" t="str">
        <f t="shared" si="39"/>
        <v/>
      </c>
      <c r="S1467" s="12"/>
      <c r="T1467" s="12"/>
      <c r="U1467" s="12"/>
    </row>
    <row r="1468" spans="7:21" x14ac:dyDescent="0.25">
      <c r="G1468" s="14" t="str">
        <f t="shared" si="39"/>
        <v/>
      </c>
      <c r="S1468" s="12"/>
      <c r="T1468" s="12"/>
      <c r="U1468" s="12"/>
    </row>
    <row r="1469" spans="7:21" x14ac:dyDescent="0.25">
      <c r="G1469" s="14" t="str">
        <f t="shared" si="39"/>
        <v/>
      </c>
      <c r="S1469" s="12"/>
      <c r="T1469" s="12"/>
      <c r="U1469" s="12"/>
    </row>
    <row r="1470" spans="7:21" x14ac:dyDescent="0.25">
      <c r="G1470" s="14" t="str">
        <f t="shared" si="39"/>
        <v/>
      </c>
      <c r="S1470" s="12"/>
      <c r="T1470" s="12"/>
      <c r="U1470" s="12"/>
    </row>
    <row r="1471" spans="7:21" x14ac:dyDescent="0.25">
      <c r="G1471" s="14" t="str">
        <f t="shared" si="39"/>
        <v/>
      </c>
      <c r="S1471" s="12"/>
      <c r="T1471" s="12"/>
      <c r="U1471" s="12"/>
    </row>
    <row r="1472" spans="7:21" x14ac:dyDescent="0.25">
      <c r="G1472" s="14" t="str">
        <f t="shared" si="39"/>
        <v/>
      </c>
      <c r="S1472" s="12"/>
      <c r="T1472" s="12"/>
      <c r="U1472" s="12"/>
    </row>
    <row r="1473" spans="7:21" x14ac:dyDescent="0.25">
      <c r="G1473" s="14" t="str">
        <f t="shared" si="39"/>
        <v/>
      </c>
      <c r="S1473" s="12"/>
      <c r="T1473" s="12"/>
      <c r="U1473" s="12"/>
    </row>
    <row r="1474" spans="7:21" x14ac:dyDescent="0.25">
      <c r="G1474" s="14" t="str">
        <f t="shared" si="39"/>
        <v/>
      </c>
      <c r="S1474" s="12"/>
      <c r="T1474" s="12"/>
      <c r="U1474" s="12"/>
    </row>
    <row r="1475" spans="7:21" x14ac:dyDescent="0.25">
      <c r="G1475" s="14" t="str">
        <f t="shared" si="39"/>
        <v/>
      </c>
      <c r="S1475" s="12"/>
      <c r="T1475" s="12"/>
      <c r="U1475" s="12"/>
    </row>
    <row r="1476" spans="7:21" x14ac:dyDescent="0.25">
      <c r="G1476" s="14" t="str">
        <f t="shared" ref="G1476:G1539" si="40">D1476&amp;E1476</f>
        <v/>
      </c>
      <c r="S1476" s="12"/>
      <c r="T1476" s="12"/>
      <c r="U1476" s="12"/>
    </row>
    <row r="1477" spans="7:21" x14ac:dyDescent="0.25">
      <c r="G1477" s="14" t="str">
        <f t="shared" si="40"/>
        <v/>
      </c>
      <c r="S1477" s="12"/>
      <c r="T1477" s="12"/>
      <c r="U1477" s="12"/>
    </row>
    <row r="1478" spans="7:21" x14ac:dyDescent="0.25">
      <c r="G1478" s="14" t="str">
        <f t="shared" si="40"/>
        <v/>
      </c>
      <c r="S1478" s="12"/>
      <c r="T1478" s="12"/>
      <c r="U1478" s="12"/>
    </row>
    <row r="1479" spans="7:21" x14ac:dyDescent="0.25">
      <c r="G1479" s="14" t="str">
        <f t="shared" si="40"/>
        <v/>
      </c>
      <c r="S1479" s="12"/>
      <c r="T1479" s="12"/>
    </row>
    <row r="1480" spans="7:21" x14ac:dyDescent="0.25">
      <c r="G1480" s="14" t="str">
        <f t="shared" si="40"/>
        <v/>
      </c>
      <c r="S1480" s="12"/>
      <c r="T1480" s="12"/>
      <c r="U1480" s="12"/>
    </row>
    <row r="1481" spans="7:21" x14ac:dyDescent="0.25">
      <c r="G1481" s="14" t="str">
        <f t="shared" si="40"/>
        <v/>
      </c>
      <c r="S1481" s="12"/>
      <c r="T1481" s="12"/>
      <c r="U1481" s="12"/>
    </row>
    <row r="1482" spans="7:21" x14ac:dyDescent="0.25">
      <c r="G1482" s="14" t="str">
        <f t="shared" si="40"/>
        <v/>
      </c>
      <c r="S1482" s="12"/>
      <c r="T1482" s="12"/>
      <c r="U1482" s="12"/>
    </row>
    <row r="1483" spans="7:21" x14ac:dyDescent="0.25">
      <c r="G1483" s="14" t="str">
        <f t="shared" si="40"/>
        <v/>
      </c>
      <c r="S1483" s="12"/>
      <c r="T1483" s="12"/>
      <c r="U1483" s="12"/>
    </row>
    <row r="1484" spans="7:21" x14ac:dyDescent="0.25">
      <c r="G1484" s="14" t="str">
        <f t="shared" si="40"/>
        <v/>
      </c>
      <c r="S1484" s="12"/>
      <c r="T1484" s="12"/>
      <c r="U1484" s="12"/>
    </row>
    <row r="1485" spans="7:21" x14ac:dyDescent="0.25">
      <c r="G1485" s="14" t="str">
        <f t="shared" si="40"/>
        <v/>
      </c>
      <c r="S1485" s="12"/>
      <c r="T1485" s="12"/>
      <c r="U1485" s="12"/>
    </row>
    <row r="1486" spans="7:21" x14ac:dyDescent="0.25">
      <c r="G1486" s="14" t="str">
        <f t="shared" si="40"/>
        <v/>
      </c>
      <c r="S1486" s="12"/>
      <c r="T1486" s="12"/>
      <c r="U1486" s="12"/>
    </row>
    <row r="1487" spans="7:21" x14ac:dyDescent="0.25">
      <c r="G1487" s="14" t="str">
        <f t="shared" si="40"/>
        <v/>
      </c>
      <c r="S1487" s="12"/>
      <c r="T1487" s="12"/>
      <c r="U1487" s="12"/>
    </row>
    <row r="1488" spans="7:21" x14ac:dyDescent="0.25">
      <c r="G1488" s="14" t="str">
        <f t="shared" si="40"/>
        <v/>
      </c>
      <c r="S1488" s="12"/>
      <c r="T1488" s="12"/>
      <c r="U1488" s="12"/>
    </row>
    <row r="1489" spans="7:21" x14ac:dyDescent="0.25">
      <c r="G1489" s="14" t="str">
        <f t="shared" si="40"/>
        <v/>
      </c>
      <c r="S1489" s="12"/>
      <c r="T1489" s="12"/>
      <c r="U1489" s="12"/>
    </row>
    <row r="1490" spans="7:21" x14ac:dyDescent="0.25">
      <c r="G1490" s="14" t="str">
        <f t="shared" si="40"/>
        <v/>
      </c>
      <c r="S1490" s="12"/>
      <c r="T1490" s="12"/>
      <c r="U1490" s="12"/>
    </row>
    <row r="1491" spans="7:21" x14ac:dyDescent="0.25">
      <c r="G1491" s="14" t="str">
        <f t="shared" si="40"/>
        <v/>
      </c>
      <c r="S1491" s="12"/>
      <c r="T1491" s="12"/>
      <c r="U1491" s="12"/>
    </row>
    <row r="1492" spans="7:21" x14ac:dyDescent="0.25">
      <c r="G1492" s="14" t="str">
        <f t="shared" si="40"/>
        <v/>
      </c>
      <c r="S1492" s="12"/>
      <c r="T1492" s="12"/>
      <c r="U1492" s="12"/>
    </row>
    <row r="1493" spans="7:21" x14ac:dyDescent="0.25">
      <c r="G1493" s="14" t="str">
        <f t="shared" si="40"/>
        <v/>
      </c>
      <c r="S1493" s="12"/>
      <c r="T1493" s="12"/>
      <c r="U1493" s="12"/>
    </row>
    <row r="1494" spans="7:21" x14ac:dyDescent="0.25">
      <c r="G1494" s="14" t="str">
        <f t="shared" si="40"/>
        <v/>
      </c>
      <c r="S1494" s="12"/>
      <c r="T1494" s="12"/>
    </row>
    <row r="1495" spans="7:21" x14ac:dyDescent="0.25">
      <c r="G1495" s="14" t="str">
        <f t="shared" si="40"/>
        <v/>
      </c>
      <c r="S1495" s="12"/>
      <c r="T1495" s="12"/>
      <c r="U1495" s="12"/>
    </row>
    <row r="1496" spans="7:21" x14ac:dyDescent="0.25">
      <c r="G1496" s="14" t="str">
        <f t="shared" si="40"/>
        <v/>
      </c>
      <c r="S1496" s="12"/>
      <c r="T1496" s="12"/>
    </row>
    <row r="1497" spans="7:21" x14ac:dyDescent="0.25">
      <c r="G1497" s="14" t="str">
        <f t="shared" si="40"/>
        <v/>
      </c>
      <c r="S1497" s="12"/>
      <c r="T1497" s="12"/>
      <c r="U1497" s="12"/>
    </row>
    <row r="1498" spans="7:21" x14ac:dyDescent="0.25">
      <c r="G1498" s="14" t="str">
        <f t="shared" si="40"/>
        <v/>
      </c>
      <c r="S1498" s="12"/>
      <c r="T1498" s="12"/>
      <c r="U1498" s="12"/>
    </row>
    <row r="1499" spans="7:21" x14ac:dyDescent="0.25">
      <c r="G1499" s="14" t="str">
        <f t="shared" si="40"/>
        <v/>
      </c>
      <c r="S1499" s="12"/>
      <c r="T1499" s="12"/>
      <c r="U1499" s="12"/>
    </row>
    <row r="1500" spans="7:21" x14ac:dyDescent="0.25">
      <c r="G1500" s="14" t="str">
        <f t="shared" si="40"/>
        <v/>
      </c>
      <c r="S1500" s="12"/>
      <c r="T1500" s="12"/>
      <c r="U1500" s="12"/>
    </row>
    <row r="1501" spans="7:21" x14ac:dyDescent="0.25">
      <c r="G1501" s="14" t="str">
        <f t="shared" si="40"/>
        <v/>
      </c>
      <c r="S1501" s="12"/>
      <c r="T1501" s="12"/>
      <c r="U1501" s="12"/>
    </row>
    <row r="1502" spans="7:21" x14ac:dyDescent="0.25">
      <c r="G1502" s="14" t="str">
        <f t="shared" si="40"/>
        <v/>
      </c>
      <c r="S1502" s="12"/>
      <c r="T1502" s="12"/>
    </row>
    <row r="1503" spans="7:21" x14ac:dyDescent="0.25">
      <c r="G1503" s="14" t="str">
        <f t="shared" si="40"/>
        <v/>
      </c>
      <c r="S1503" s="12"/>
      <c r="T1503" s="12"/>
      <c r="U1503" s="12"/>
    </row>
    <row r="1504" spans="7:21" x14ac:dyDescent="0.25">
      <c r="G1504" s="14" t="str">
        <f t="shared" si="40"/>
        <v/>
      </c>
      <c r="S1504" s="12"/>
      <c r="T1504" s="12"/>
      <c r="U1504" s="12"/>
    </row>
    <row r="1505" spans="7:21" x14ac:dyDescent="0.25">
      <c r="G1505" s="14" t="str">
        <f t="shared" si="40"/>
        <v/>
      </c>
      <c r="S1505" s="12"/>
      <c r="T1505" s="12"/>
    </row>
    <row r="1506" spans="7:21" x14ac:dyDescent="0.25">
      <c r="G1506" s="14" t="str">
        <f t="shared" si="40"/>
        <v/>
      </c>
      <c r="S1506" s="12"/>
      <c r="T1506" s="12"/>
      <c r="U1506" s="12"/>
    </row>
    <row r="1507" spans="7:21" x14ac:dyDescent="0.25">
      <c r="G1507" s="14" t="str">
        <f t="shared" si="40"/>
        <v/>
      </c>
      <c r="S1507" s="12"/>
      <c r="T1507" s="12"/>
      <c r="U1507" s="12"/>
    </row>
    <row r="1508" spans="7:21" x14ac:dyDescent="0.25">
      <c r="G1508" s="14" t="str">
        <f t="shared" si="40"/>
        <v/>
      </c>
      <c r="S1508" s="12"/>
      <c r="T1508" s="12"/>
      <c r="U1508" s="12"/>
    </row>
    <row r="1509" spans="7:21" x14ac:dyDescent="0.25">
      <c r="G1509" s="14" t="str">
        <f t="shared" si="40"/>
        <v/>
      </c>
      <c r="S1509" s="12"/>
      <c r="T1509" s="12"/>
      <c r="U1509" s="12"/>
    </row>
    <row r="1510" spans="7:21" x14ac:dyDescent="0.25">
      <c r="G1510" s="14" t="str">
        <f t="shared" si="40"/>
        <v/>
      </c>
      <c r="S1510" s="12"/>
      <c r="T1510" s="12"/>
      <c r="U1510" s="12"/>
    </row>
    <row r="1511" spans="7:21" x14ac:dyDescent="0.25">
      <c r="G1511" s="14" t="str">
        <f t="shared" si="40"/>
        <v/>
      </c>
      <c r="S1511" s="12"/>
      <c r="T1511" s="12"/>
      <c r="U1511" s="12"/>
    </row>
    <row r="1512" spans="7:21" x14ac:dyDescent="0.25">
      <c r="G1512" s="14" t="str">
        <f t="shared" si="40"/>
        <v/>
      </c>
      <c r="S1512" s="12"/>
      <c r="T1512" s="12"/>
      <c r="U1512" s="12"/>
    </row>
    <row r="1513" spans="7:21" x14ac:dyDescent="0.25">
      <c r="G1513" s="14" t="str">
        <f t="shared" si="40"/>
        <v/>
      </c>
      <c r="S1513" s="12"/>
      <c r="T1513" s="12"/>
    </row>
    <row r="1514" spans="7:21" x14ac:dyDescent="0.25">
      <c r="G1514" s="14" t="str">
        <f t="shared" si="40"/>
        <v/>
      </c>
      <c r="S1514" s="12"/>
      <c r="T1514" s="12"/>
      <c r="U1514" s="12"/>
    </row>
    <row r="1515" spans="7:21" x14ac:dyDescent="0.25">
      <c r="G1515" s="14" t="str">
        <f t="shared" si="40"/>
        <v/>
      </c>
      <c r="S1515" s="12"/>
      <c r="T1515" s="12"/>
      <c r="U1515" s="12"/>
    </row>
    <row r="1516" spans="7:21" x14ac:dyDescent="0.25">
      <c r="G1516" s="14" t="str">
        <f t="shared" si="40"/>
        <v/>
      </c>
      <c r="S1516" s="12"/>
      <c r="T1516" s="12"/>
      <c r="U1516" s="12"/>
    </row>
    <row r="1517" spans="7:21" x14ac:dyDescent="0.25">
      <c r="G1517" s="14" t="str">
        <f t="shared" si="40"/>
        <v/>
      </c>
      <c r="S1517" s="12"/>
      <c r="T1517" s="12"/>
    </row>
    <row r="1518" spans="7:21" x14ac:dyDescent="0.25">
      <c r="G1518" s="14" t="str">
        <f t="shared" si="40"/>
        <v/>
      </c>
      <c r="S1518" s="12"/>
      <c r="T1518" s="12"/>
      <c r="U1518" s="12"/>
    </row>
    <row r="1519" spans="7:21" x14ac:dyDescent="0.25">
      <c r="G1519" s="14" t="str">
        <f t="shared" si="40"/>
        <v/>
      </c>
      <c r="S1519" s="12"/>
      <c r="T1519" s="12"/>
      <c r="U1519" s="12"/>
    </row>
    <row r="1520" spans="7:21" x14ac:dyDescent="0.25">
      <c r="G1520" s="14" t="str">
        <f t="shared" si="40"/>
        <v/>
      </c>
      <c r="S1520" s="12"/>
      <c r="T1520" s="12"/>
    </row>
    <row r="1521" spans="7:21" x14ac:dyDescent="0.25">
      <c r="G1521" s="14" t="str">
        <f t="shared" si="40"/>
        <v/>
      </c>
      <c r="S1521" s="12"/>
      <c r="T1521" s="12"/>
      <c r="U1521" s="12"/>
    </row>
    <row r="1522" spans="7:21" x14ac:dyDescent="0.25">
      <c r="G1522" s="14" t="str">
        <f t="shared" si="40"/>
        <v/>
      </c>
      <c r="S1522" s="12"/>
      <c r="T1522" s="12"/>
      <c r="U1522" s="12"/>
    </row>
    <row r="1523" spans="7:21" x14ac:dyDescent="0.25">
      <c r="G1523" s="14" t="str">
        <f t="shared" si="40"/>
        <v/>
      </c>
      <c r="S1523" s="12"/>
      <c r="T1523" s="12"/>
    </row>
    <row r="1524" spans="7:21" x14ac:dyDescent="0.25">
      <c r="G1524" s="14" t="str">
        <f t="shared" si="40"/>
        <v/>
      </c>
      <c r="S1524" s="12"/>
      <c r="T1524" s="12"/>
      <c r="U1524" s="12"/>
    </row>
    <row r="1525" spans="7:21" x14ac:dyDescent="0.25">
      <c r="G1525" s="14" t="str">
        <f t="shared" si="40"/>
        <v/>
      </c>
      <c r="S1525" s="12"/>
      <c r="T1525" s="12"/>
    </row>
    <row r="1526" spans="7:21" x14ac:dyDescent="0.25">
      <c r="G1526" s="14" t="str">
        <f t="shared" si="40"/>
        <v/>
      </c>
      <c r="S1526" s="12"/>
      <c r="T1526" s="12"/>
      <c r="U1526" s="12"/>
    </row>
    <row r="1527" spans="7:21" x14ac:dyDescent="0.25">
      <c r="G1527" s="14" t="str">
        <f t="shared" si="40"/>
        <v/>
      </c>
      <c r="S1527" s="12"/>
      <c r="T1527" s="12"/>
      <c r="U1527" s="12"/>
    </row>
    <row r="1528" spans="7:21" x14ac:dyDescent="0.25">
      <c r="G1528" s="14" t="str">
        <f t="shared" si="40"/>
        <v/>
      </c>
      <c r="S1528" s="12"/>
      <c r="T1528" s="12"/>
      <c r="U1528" s="12"/>
    </row>
    <row r="1529" spans="7:21" x14ac:dyDescent="0.25">
      <c r="G1529" s="14" t="str">
        <f t="shared" si="40"/>
        <v/>
      </c>
      <c r="S1529" s="12"/>
      <c r="T1529" s="12"/>
      <c r="U1529" s="12"/>
    </row>
    <row r="1530" spans="7:21" x14ac:dyDescent="0.25">
      <c r="G1530" s="14" t="str">
        <f t="shared" si="40"/>
        <v/>
      </c>
      <c r="S1530" s="12"/>
      <c r="T1530" s="12"/>
      <c r="U1530" s="12"/>
    </row>
    <row r="1531" spans="7:21" x14ac:dyDescent="0.25">
      <c r="G1531" s="14" t="str">
        <f t="shared" si="40"/>
        <v/>
      </c>
      <c r="S1531" s="12"/>
      <c r="T1531" s="12"/>
      <c r="U1531" s="12"/>
    </row>
    <row r="1532" spans="7:21" x14ac:dyDescent="0.25">
      <c r="G1532" s="14" t="str">
        <f t="shared" si="40"/>
        <v/>
      </c>
      <c r="S1532" s="12"/>
      <c r="T1532" s="12"/>
      <c r="U1532" s="12"/>
    </row>
    <row r="1533" spans="7:21" x14ac:dyDescent="0.25">
      <c r="G1533" s="14" t="str">
        <f t="shared" si="40"/>
        <v/>
      </c>
      <c r="S1533" s="12"/>
      <c r="T1533" s="12"/>
      <c r="U1533" s="12"/>
    </row>
    <row r="1534" spans="7:21" x14ac:dyDescent="0.25">
      <c r="G1534" s="14" t="str">
        <f t="shared" si="40"/>
        <v/>
      </c>
      <c r="S1534" s="12"/>
      <c r="T1534" s="12"/>
      <c r="U1534" s="12"/>
    </row>
    <row r="1535" spans="7:21" x14ac:dyDescent="0.25">
      <c r="G1535" s="14" t="str">
        <f t="shared" si="40"/>
        <v/>
      </c>
      <c r="S1535" s="12"/>
      <c r="T1535" s="12"/>
      <c r="U1535" s="12"/>
    </row>
    <row r="1536" spans="7:21" x14ac:dyDescent="0.25">
      <c r="G1536" s="14" t="str">
        <f t="shared" si="40"/>
        <v/>
      </c>
      <c r="S1536" s="12"/>
      <c r="T1536" s="12"/>
      <c r="U1536" s="12"/>
    </row>
    <row r="1537" spans="7:21" x14ac:dyDescent="0.25">
      <c r="G1537" s="14" t="str">
        <f t="shared" si="40"/>
        <v/>
      </c>
      <c r="S1537" s="12"/>
      <c r="T1537" s="12"/>
      <c r="U1537" s="12"/>
    </row>
    <row r="1538" spans="7:21" x14ac:dyDescent="0.25">
      <c r="G1538" s="14" t="str">
        <f t="shared" si="40"/>
        <v/>
      </c>
      <c r="S1538" s="12"/>
      <c r="T1538" s="12"/>
      <c r="U1538" s="12"/>
    </row>
    <row r="1539" spans="7:21" x14ac:dyDescent="0.25">
      <c r="G1539" s="14" t="str">
        <f t="shared" si="40"/>
        <v/>
      </c>
      <c r="S1539" s="12"/>
      <c r="T1539" s="12"/>
      <c r="U1539" s="12"/>
    </row>
    <row r="1540" spans="7:21" x14ac:dyDescent="0.25">
      <c r="G1540" s="14" t="str">
        <f t="shared" ref="G1540:G1603" si="41">D1540&amp;E1540</f>
        <v/>
      </c>
      <c r="S1540" s="12"/>
      <c r="T1540" s="12"/>
      <c r="U1540" s="12"/>
    </row>
    <row r="1541" spans="7:21" x14ac:dyDescent="0.25">
      <c r="G1541" s="14" t="str">
        <f t="shared" si="41"/>
        <v/>
      </c>
      <c r="S1541" s="12"/>
      <c r="T1541" s="12"/>
      <c r="U1541" s="12"/>
    </row>
    <row r="1542" spans="7:21" x14ac:dyDescent="0.25">
      <c r="G1542" s="14" t="str">
        <f t="shared" si="41"/>
        <v/>
      </c>
      <c r="S1542" s="12"/>
      <c r="T1542" s="12"/>
      <c r="U1542" s="12"/>
    </row>
    <row r="1543" spans="7:21" x14ac:dyDescent="0.25">
      <c r="G1543" s="14" t="str">
        <f t="shared" si="41"/>
        <v/>
      </c>
      <c r="S1543" s="12"/>
      <c r="T1543" s="12"/>
      <c r="U1543" s="12"/>
    </row>
    <row r="1544" spans="7:21" x14ac:dyDescent="0.25">
      <c r="G1544" s="14" t="str">
        <f t="shared" si="41"/>
        <v/>
      </c>
      <c r="S1544" s="12"/>
      <c r="T1544" s="12"/>
      <c r="U1544" s="12"/>
    </row>
    <row r="1545" spans="7:21" x14ac:dyDescent="0.25">
      <c r="G1545" s="14" t="str">
        <f t="shared" si="41"/>
        <v/>
      </c>
      <c r="S1545" s="12"/>
      <c r="T1545" s="12"/>
    </row>
    <row r="1546" spans="7:21" x14ac:dyDescent="0.25">
      <c r="G1546" s="14" t="str">
        <f t="shared" si="41"/>
        <v/>
      </c>
      <c r="S1546" s="12"/>
      <c r="T1546" s="12"/>
      <c r="U1546" s="12"/>
    </row>
    <row r="1547" spans="7:21" x14ac:dyDescent="0.25">
      <c r="G1547" s="14" t="str">
        <f t="shared" si="41"/>
        <v/>
      </c>
      <c r="S1547" s="12"/>
      <c r="T1547" s="12"/>
      <c r="U1547" s="12"/>
    </row>
    <row r="1548" spans="7:21" x14ac:dyDescent="0.25">
      <c r="G1548" s="14" t="str">
        <f t="shared" si="41"/>
        <v/>
      </c>
      <c r="S1548" s="12"/>
      <c r="T1548" s="12"/>
      <c r="U1548" s="12"/>
    </row>
    <row r="1549" spans="7:21" x14ac:dyDescent="0.25">
      <c r="G1549" s="14" t="str">
        <f t="shared" si="41"/>
        <v/>
      </c>
      <c r="S1549" s="12"/>
      <c r="T1549" s="12"/>
      <c r="U1549" s="12"/>
    </row>
    <row r="1550" spans="7:21" x14ac:dyDescent="0.25">
      <c r="G1550" s="14" t="str">
        <f t="shared" si="41"/>
        <v/>
      </c>
      <c r="S1550" s="12"/>
      <c r="T1550" s="12"/>
      <c r="U1550" s="12"/>
    </row>
    <row r="1551" spans="7:21" x14ac:dyDescent="0.25">
      <c r="G1551" s="14" t="str">
        <f t="shared" si="41"/>
        <v/>
      </c>
      <c r="S1551" s="12"/>
      <c r="T1551" s="12"/>
      <c r="U1551" s="12"/>
    </row>
    <row r="1552" spans="7:21" x14ac:dyDescent="0.25">
      <c r="G1552" s="14" t="str">
        <f t="shared" si="41"/>
        <v/>
      </c>
      <c r="S1552" s="12"/>
      <c r="T1552" s="12"/>
      <c r="U1552" s="12"/>
    </row>
    <row r="1553" spans="7:21" x14ac:dyDescent="0.25">
      <c r="G1553" s="14" t="str">
        <f t="shared" si="41"/>
        <v/>
      </c>
      <c r="S1553" s="12"/>
      <c r="T1553" s="12"/>
      <c r="U1553" s="12"/>
    </row>
    <row r="1554" spans="7:21" x14ac:dyDescent="0.25">
      <c r="G1554" s="14" t="str">
        <f t="shared" si="41"/>
        <v/>
      </c>
      <c r="S1554" s="12"/>
      <c r="T1554" s="12"/>
      <c r="U1554" s="12"/>
    </row>
    <row r="1555" spans="7:21" x14ac:dyDescent="0.25">
      <c r="G1555" s="14" t="str">
        <f t="shared" si="41"/>
        <v/>
      </c>
      <c r="S1555" s="12"/>
      <c r="T1555" s="12"/>
      <c r="U1555" s="12"/>
    </row>
    <row r="1556" spans="7:21" x14ac:dyDescent="0.25">
      <c r="G1556" s="14" t="str">
        <f t="shared" si="41"/>
        <v/>
      </c>
      <c r="S1556" s="12"/>
      <c r="T1556" s="12"/>
      <c r="U1556" s="12"/>
    </row>
    <row r="1557" spans="7:21" x14ac:dyDescent="0.25">
      <c r="G1557" s="14" t="str">
        <f t="shared" si="41"/>
        <v/>
      </c>
      <c r="S1557" s="12"/>
      <c r="T1557" s="12"/>
      <c r="U1557" s="12"/>
    </row>
    <row r="1558" spans="7:21" x14ac:dyDescent="0.25">
      <c r="G1558" s="14" t="str">
        <f t="shared" si="41"/>
        <v/>
      </c>
      <c r="S1558" s="12"/>
      <c r="T1558" s="12"/>
      <c r="U1558" s="12"/>
    </row>
    <row r="1559" spans="7:21" x14ac:dyDescent="0.25">
      <c r="G1559" s="14" t="str">
        <f t="shared" si="41"/>
        <v/>
      </c>
      <c r="S1559" s="12"/>
      <c r="T1559" s="12"/>
      <c r="U1559" s="12"/>
    </row>
    <row r="1560" spans="7:21" x14ac:dyDescent="0.25">
      <c r="G1560" s="14" t="str">
        <f t="shared" si="41"/>
        <v/>
      </c>
      <c r="S1560" s="12"/>
      <c r="T1560" s="12"/>
      <c r="U1560" s="12"/>
    </row>
    <row r="1561" spans="7:21" x14ac:dyDescent="0.25">
      <c r="G1561" s="14" t="str">
        <f t="shared" si="41"/>
        <v/>
      </c>
      <c r="S1561" s="12"/>
      <c r="T1561" s="12"/>
      <c r="U1561" s="12"/>
    </row>
    <row r="1562" spans="7:21" x14ac:dyDescent="0.25">
      <c r="G1562" s="14" t="str">
        <f t="shared" si="41"/>
        <v/>
      </c>
      <c r="S1562" s="12"/>
      <c r="T1562" s="12"/>
    </row>
    <row r="1563" spans="7:21" x14ac:dyDescent="0.25">
      <c r="G1563" s="14" t="str">
        <f t="shared" si="41"/>
        <v/>
      </c>
      <c r="S1563" s="12"/>
      <c r="T1563" s="12"/>
      <c r="U1563" s="12"/>
    </row>
    <row r="1564" spans="7:21" x14ac:dyDescent="0.25">
      <c r="G1564" s="14" t="str">
        <f t="shared" si="41"/>
        <v/>
      </c>
      <c r="S1564" s="12"/>
      <c r="T1564" s="12"/>
      <c r="U1564" s="12"/>
    </row>
    <row r="1565" spans="7:21" x14ac:dyDescent="0.25">
      <c r="G1565" s="14" t="str">
        <f t="shared" si="41"/>
        <v/>
      </c>
      <c r="S1565" s="12"/>
      <c r="T1565" s="12"/>
      <c r="U1565" s="12"/>
    </row>
    <row r="1566" spans="7:21" x14ac:dyDescent="0.25">
      <c r="G1566" s="14" t="str">
        <f t="shared" si="41"/>
        <v/>
      </c>
      <c r="S1566" s="12"/>
      <c r="T1566" s="12"/>
      <c r="U1566" s="12"/>
    </row>
    <row r="1567" spans="7:21" x14ac:dyDescent="0.25">
      <c r="G1567" s="14" t="str">
        <f t="shared" si="41"/>
        <v/>
      </c>
      <c r="S1567" s="12"/>
      <c r="T1567" s="12"/>
      <c r="U1567" s="12"/>
    </row>
    <row r="1568" spans="7:21" x14ac:dyDescent="0.25">
      <c r="G1568" s="14" t="str">
        <f t="shared" si="41"/>
        <v/>
      </c>
      <c r="S1568" s="12"/>
      <c r="T1568" s="12"/>
      <c r="U1568" s="12"/>
    </row>
    <row r="1569" spans="7:21" x14ac:dyDescent="0.25">
      <c r="G1569" s="14" t="str">
        <f t="shared" si="41"/>
        <v/>
      </c>
      <c r="S1569" s="12"/>
      <c r="T1569" s="12"/>
      <c r="U1569" s="12"/>
    </row>
    <row r="1570" spans="7:21" x14ac:dyDescent="0.25">
      <c r="G1570" s="14" t="str">
        <f t="shared" si="41"/>
        <v/>
      </c>
      <c r="S1570" s="12"/>
      <c r="T1570" s="12"/>
      <c r="U1570" s="12"/>
    </row>
    <row r="1571" spans="7:21" x14ac:dyDescent="0.25">
      <c r="G1571" s="14" t="str">
        <f t="shared" si="41"/>
        <v/>
      </c>
      <c r="S1571" s="12"/>
      <c r="T1571" s="12"/>
      <c r="U1571" s="12"/>
    </row>
    <row r="1572" spans="7:21" x14ac:dyDescent="0.25">
      <c r="G1572" s="14" t="str">
        <f t="shared" si="41"/>
        <v/>
      </c>
      <c r="S1572" s="12"/>
      <c r="T1572" s="12"/>
      <c r="U1572" s="12"/>
    </row>
    <row r="1573" spans="7:21" x14ac:dyDescent="0.25">
      <c r="G1573" s="14" t="str">
        <f t="shared" si="41"/>
        <v/>
      </c>
      <c r="S1573" s="12"/>
      <c r="T1573" s="12"/>
      <c r="U1573" s="12"/>
    </row>
    <row r="1574" spans="7:21" x14ac:dyDescent="0.25">
      <c r="G1574" s="14" t="str">
        <f t="shared" si="41"/>
        <v/>
      </c>
      <c r="S1574" s="12"/>
      <c r="T1574" s="12"/>
      <c r="U1574" s="12"/>
    </row>
    <row r="1575" spans="7:21" x14ac:dyDescent="0.25">
      <c r="G1575" s="14" t="str">
        <f t="shared" si="41"/>
        <v/>
      </c>
      <c r="S1575" s="12"/>
      <c r="T1575" s="12"/>
      <c r="U1575" s="12"/>
    </row>
    <row r="1576" spans="7:21" x14ac:dyDescent="0.25">
      <c r="G1576" s="14" t="str">
        <f t="shared" si="41"/>
        <v/>
      </c>
      <c r="S1576" s="12"/>
      <c r="T1576" s="12"/>
      <c r="U1576" s="12"/>
    </row>
    <row r="1577" spans="7:21" x14ac:dyDescent="0.25">
      <c r="G1577" s="14" t="str">
        <f t="shared" si="41"/>
        <v/>
      </c>
      <c r="S1577" s="12"/>
      <c r="T1577" s="12"/>
    </row>
    <row r="1578" spans="7:21" x14ac:dyDescent="0.25">
      <c r="G1578" s="14" t="str">
        <f t="shared" si="41"/>
        <v/>
      </c>
      <c r="S1578" s="12"/>
      <c r="T1578" s="12"/>
      <c r="U1578" s="12"/>
    </row>
    <row r="1579" spans="7:21" x14ac:dyDescent="0.25">
      <c r="G1579" s="14" t="str">
        <f t="shared" si="41"/>
        <v/>
      </c>
      <c r="S1579" s="12"/>
      <c r="T1579" s="12"/>
      <c r="U1579" s="12"/>
    </row>
    <row r="1580" spans="7:21" x14ac:dyDescent="0.25">
      <c r="G1580" s="14" t="str">
        <f t="shared" si="41"/>
        <v/>
      </c>
      <c r="S1580" s="12"/>
      <c r="T1580" s="12"/>
      <c r="U1580" s="12"/>
    </row>
    <row r="1581" spans="7:21" x14ac:dyDescent="0.25">
      <c r="G1581" s="14" t="str">
        <f t="shared" si="41"/>
        <v/>
      </c>
      <c r="S1581" s="12"/>
      <c r="T1581" s="12"/>
      <c r="U1581" s="12"/>
    </row>
    <row r="1582" spans="7:21" x14ac:dyDescent="0.25">
      <c r="G1582" s="14" t="str">
        <f t="shared" si="41"/>
        <v/>
      </c>
      <c r="S1582" s="12"/>
      <c r="T1582" s="12"/>
      <c r="U1582" s="12"/>
    </row>
    <row r="1583" spans="7:21" x14ac:dyDescent="0.25">
      <c r="G1583" s="14" t="str">
        <f t="shared" si="41"/>
        <v/>
      </c>
      <c r="S1583" s="12"/>
      <c r="T1583" s="12"/>
      <c r="U1583" s="12"/>
    </row>
    <row r="1584" spans="7:21" x14ac:dyDescent="0.25">
      <c r="G1584" s="14" t="str">
        <f t="shared" si="41"/>
        <v/>
      </c>
      <c r="S1584" s="12"/>
      <c r="T1584" s="12"/>
    </row>
    <row r="1585" spans="7:21" x14ac:dyDescent="0.25">
      <c r="G1585" s="14" t="str">
        <f t="shared" si="41"/>
        <v/>
      </c>
      <c r="S1585" s="12"/>
      <c r="T1585" s="12"/>
      <c r="U1585" s="12"/>
    </row>
    <row r="1586" spans="7:21" x14ac:dyDescent="0.25">
      <c r="G1586" s="14" t="str">
        <f t="shared" si="41"/>
        <v/>
      </c>
      <c r="S1586" s="12"/>
      <c r="T1586" s="12"/>
      <c r="U1586" s="12"/>
    </row>
    <row r="1587" spans="7:21" x14ac:dyDescent="0.25">
      <c r="G1587" s="14" t="str">
        <f t="shared" si="41"/>
        <v/>
      </c>
      <c r="S1587" s="12"/>
      <c r="T1587" s="12"/>
      <c r="U1587" s="12"/>
    </row>
    <row r="1588" spans="7:21" x14ac:dyDescent="0.25">
      <c r="G1588" s="14" t="str">
        <f t="shared" si="41"/>
        <v/>
      </c>
      <c r="S1588" s="12"/>
      <c r="T1588" s="12"/>
      <c r="U1588" s="12"/>
    </row>
    <row r="1589" spans="7:21" x14ac:dyDescent="0.25">
      <c r="G1589" s="14" t="str">
        <f t="shared" si="41"/>
        <v/>
      </c>
      <c r="S1589" s="12"/>
      <c r="T1589" s="12"/>
      <c r="U1589" s="12"/>
    </row>
    <row r="1590" spans="7:21" x14ac:dyDescent="0.25">
      <c r="G1590" s="14" t="str">
        <f t="shared" si="41"/>
        <v/>
      </c>
      <c r="S1590" s="12"/>
      <c r="T1590" s="12"/>
      <c r="U1590" s="12"/>
    </row>
    <row r="1591" spans="7:21" x14ac:dyDescent="0.25">
      <c r="G1591" s="14" t="str">
        <f t="shared" si="41"/>
        <v/>
      </c>
      <c r="S1591" s="12"/>
      <c r="T1591" s="12"/>
      <c r="U1591" s="12"/>
    </row>
    <row r="1592" spans="7:21" x14ac:dyDescent="0.25">
      <c r="G1592" s="14" t="str">
        <f t="shared" si="41"/>
        <v/>
      </c>
      <c r="S1592" s="12"/>
      <c r="T1592" s="12"/>
      <c r="U1592" s="12"/>
    </row>
    <row r="1593" spans="7:21" x14ac:dyDescent="0.25">
      <c r="G1593" s="14" t="str">
        <f t="shared" si="41"/>
        <v/>
      </c>
      <c r="S1593" s="12"/>
      <c r="T1593" s="12"/>
    </row>
    <row r="1594" spans="7:21" x14ac:dyDescent="0.25">
      <c r="G1594" s="14" t="str">
        <f t="shared" si="41"/>
        <v/>
      </c>
      <c r="S1594" s="12"/>
      <c r="T1594" s="12"/>
      <c r="U1594" s="12"/>
    </row>
    <row r="1595" spans="7:21" x14ac:dyDescent="0.25">
      <c r="G1595" s="14" t="str">
        <f t="shared" si="41"/>
        <v/>
      </c>
      <c r="S1595" s="12"/>
      <c r="T1595" s="12"/>
      <c r="U1595" s="12"/>
    </row>
    <row r="1596" spans="7:21" x14ac:dyDescent="0.25">
      <c r="G1596" s="14" t="str">
        <f t="shared" si="41"/>
        <v/>
      </c>
      <c r="S1596" s="12"/>
      <c r="T1596" s="12"/>
      <c r="U1596" s="12"/>
    </row>
    <row r="1597" spans="7:21" x14ac:dyDescent="0.25">
      <c r="G1597" s="14" t="str">
        <f t="shared" si="41"/>
        <v/>
      </c>
      <c r="S1597" s="12"/>
      <c r="T1597" s="12"/>
      <c r="U1597" s="12"/>
    </row>
    <row r="1598" spans="7:21" x14ac:dyDescent="0.25">
      <c r="G1598" s="14" t="str">
        <f t="shared" si="41"/>
        <v/>
      </c>
      <c r="S1598" s="12"/>
      <c r="T1598" s="12"/>
      <c r="U1598" s="12"/>
    </row>
    <row r="1599" spans="7:21" x14ac:dyDescent="0.25">
      <c r="G1599" s="14" t="str">
        <f t="shared" si="41"/>
        <v/>
      </c>
      <c r="S1599" s="12"/>
      <c r="T1599" s="12"/>
      <c r="U1599" s="12"/>
    </row>
    <row r="1600" spans="7:21" x14ac:dyDescent="0.25">
      <c r="G1600" s="14" t="str">
        <f t="shared" si="41"/>
        <v/>
      </c>
      <c r="S1600" s="12"/>
      <c r="T1600" s="12"/>
      <c r="U1600" s="12"/>
    </row>
    <row r="1601" spans="7:21" x14ac:dyDescent="0.25">
      <c r="G1601" s="14" t="str">
        <f t="shared" si="41"/>
        <v/>
      </c>
      <c r="S1601" s="12"/>
      <c r="T1601" s="12"/>
      <c r="U1601" s="12"/>
    </row>
    <row r="1602" spans="7:21" x14ac:dyDescent="0.25">
      <c r="G1602" s="14" t="str">
        <f t="shared" si="41"/>
        <v/>
      </c>
      <c r="S1602" s="12"/>
      <c r="T1602" s="12"/>
      <c r="U1602" s="12"/>
    </row>
    <row r="1603" spans="7:21" x14ac:dyDescent="0.25">
      <c r="G1603" s="14" t="str">
        <f t="shared" si="41"/>
        <v/>
      </c>
      <c r="S1603" s="12"/>
      <c r="T1603" s="12"/>
      <c r="U1603" s="12"/>
    </row>
    <row r="1604" spans="7:21" x14ac:dyDescent="0.25">
      <c r="G1604" s="14" t="str">
        <f t="shared" ref="G1604:G1667" si="42">D1604&amp;E1604</f>
        <v/>
      </c>
      <c r="S1604" s="12"/>
      <c r="T1604" s="12"/>
      <c r="U1604" s="12"/>
    </row>
    <row r="1605" spans="7:21" x14ac:dyDescent="0.25">
      <c r="G1605" s="14" t="str">
        <f t="shared" si="42"/>
        <v/>
      </c>
      <c r="S1605" s="12"/>
      <c r="T1605" s="12"/>
      <c r="U1605" s="12"/>
    </row>
    <row r="1606" spans="7:21" x14ac:dyDescent="0.25">
      <c r="G1606" s="14" t="str">
        <f t="shared" si="42"/>
        <v/>
      </c>
      <c r="S1606" s="12"/>
      <c r="T1606" s="12"/>
    </row>
    <row r="1607" spans="7:21" x14ac:dyDescent="0.25">
      <c r="G1607" s="14" t="str">
        <f t="shared" si="42"/>
        <v/>
      </c>
      <c r="S1607" s="12"/>
      <c r="T1607" s="12"/>
      <c r="U1607" s="12"/>
    </row>
    <row r="1608" spans="7:21" x14ac:dyDescent="0.25">
      <c r="G1608" s="14" t="str">
        <f t="shared" si="42"/>
        <v/>
      </c>
      <c r="S1608" s="12"/>
      <c r="T1608" s="12"/>
      <c r="U1608" s="12"/>
    </row>
    <row r="1609" spans="7:21" x14ac:dyDescent="0.25">
      <c r="G1609" s="14" t="str">
        <f t="shared" si="42"/>
        <v/>
      </c>
      <c r="S1609" s="12"/>
      <c r="T1609" s="12"/>
      <c r="U1609" s="12"/>
    </row>
    <row r="1610" spans="7:21" x14ac:dyDescent="0.25">
      <c r="G1610" s="14" t="str">
        <f t="shared" si="42"/>
        <v/>
      </c>
      <c r="S1610" s="12"/>
      <c r="T1610" s="12"/>
      <c r="U1610" s="12"/>
    </row>
    <row r="1611" spans="7:21" x14ac:dyDescent="0.25">
      <c r="G1611" s="14" t="str">
        <f t="shared" si="42"/>
        <v/>
      </c>
      <c r="S1611" s="12"/>
      <c r="T1611" s="12"/>
    </row>
    <row r="1612" spans="7:21" x14ac:dyDescent="0.25">
      <c r="G1612" s="14" t="str">
        <f t="shared" si="42"/>
        <v/>
      </c>
      <c r="S1612" s="12"/>
      <c r="T1612" s="12"/>
      <c r="U1612" s="12"/>
    </row>
    <row r="1613" spans="7:21" x14ac:dyDescent="0.25">
      <c r="G1613" s="14" t="str">
        <f t="shared" si="42"/>
        <v/>
      </c>
      <c r="S1613" s="12"/>
      <c r="T1613" s="12"/>
      <c r="U1613" s="12"/>
    </row>
    <row r="1614" spans="7:21" x14ac:dyDescent="0.25">
      <c r="G1614" s="14" t="str">
        <f t="shared" si="42"/>
        <v/>
      </c>
      <c r="S1614" s="12"/>
      <c r="T1614" s="12"/>
      <c r="U1614" s="12"/>
    </row>
    <row r="1615" spans="7:21" x14ac:dyDescent="0.25">
      <c r="G1615" s="14" t="str">
        <f t="shared" si="42"/>
        <v/>
      </c>
      <c r="S1615" s="12"/>
      <c r="T1615" s="12"/>
      <c r="U1615" s="12"/>
    </row>
    <row r="1616" spans="7:21" x14ac:dyDescent="0.25">
      <c r="G1616" s="14" t="str">
        <f t="shared" si="42"/>
        <v/>
      </c>
      <c r="S1616" s="12"/>
      <c r="T1616" s="12"/>
      <c r="U1616" s="12"/>
    </row>
    <row r="1617" spans="7:21" x14ac:dyDescent="0.25">
      <c r="G1617" s="14" t="str">
        <f t="shared" si="42"/>
        <v/>
      </c>
      <c r="S1617" s="12"/>
      <c r="T1617" s="12"/>
      <c r="U1617" s="12"/>
    </row>
    <row r="1618" spans="7:21" x14ac:dyDescent="0.25">
      <c r="G1618" s="14" t="str">
        <f t="shared" si="42"/>
        <v/>
      </c>
      <c r="S1618" s="12"/>
      <c r="T1618" s="12"/>
      <c r="U1618" s="12"/>
    </row>
    <row r="1619" spans="7:21" x14ac:dyDescent="0.25">
      <c r="G1619" s="14" t="str">
        <f t="shared" si="42"/>
        <v/>
      </c>
      <c r="S1619" s="12"/>
      <c r="T1619" s="12"/>
      <c r="U1619" s="12"/>
    </row>
    <row r="1620" spans="7:21" x14ac:dyDescent="0.25">
      <c r="G1620" s="14" t="str">
        <f t="shared" si="42"/>
        <v/>
      </c>
      <c r="S1620" s="12"/>
      <c r="T1620" s="12"/>
      <c r="U1620" s="12"/>
    </row>
    <row r="1621" spans="7:21" x14ac:dyDescent="0.25">
      <c r="G1621" s="14" t="str">
        <f t="shared" si="42"/>
        <v/>
      </c>
      <c r="S1621" s="12"/>
      <c r="T1621" s="12"/>
      <c r="U1621" s="12"/>
    </row>
    <row r="1622" spans="7:21" x14ac:dyDescent="0.25">
      <c r="G1622" s="14" t="str">
        <f t="shared" si="42"/>
        <v/>
      </c>
      <c r="S1622" s="12"/>
      <c r="T1622" s="12"/>
      <c r="U1622" s="12"/>
    </row>
    <row r="1623" spans="7:21" x14ac:dyDescent="0.25">
      <c r="G1623" s="14" t="str">
        <f t="shared" si="42"/>
        <v/>
      </c>
      <c r="S1623" s="12"/>
      <c r="T1623" s="12"/>
      <c r="U1623" s="12"/>
    </row>
    <row r="1624" spans="7:21" x14ac:dyDescent="0.25">
      <c r="G1624" s="14" t="str">
        <f t="shared" si="42"/>
        <v/>
      </c>
      <c r="S1624" s="12"/>
      <c r="T1624" s="12"/>
      <c r="U1624" s="12"/>
    </row>
    <row r="1625" spans="7:21" x14ac:dyDescent="0.25">
      <c r="G1625" s="14" t="str">
        <f t="shared" si="42"/>
        <v/>
      </c>
      <c r="S1625" s="12"/>
      <c r="T1625" s="12"/>
      <c r="U1625" s="12"/>
    </row>
    <row r="1626" spans="7:21" x14ac:dyDescent="0.25">
      <c r="G1626" s="14" t="str">
        <f t="shared" si="42"/>
        <v/>
      </c>
      <c r="S1626" s="12"/>
      <c r="T1626" s="12"/>
    </row>
    <row r="1627" spans="7:21" x14ac:dyDescent="0.25">
      <c r="G1627" s="14" t="str">
        <f t="shared" si="42"/>
        <v/>
      </c>
      <c r="S1627" s="12"/>
      <c r="T1627" s="12"/>
      <c r="U1627" s="12"/>
    </row>
    <row r="1628" spans="7:21" x14ac:dyDescent="0.25">
      <c r="G1628" s="14" t="str">
        <f t="shared" si="42"/>
        <v/>
      </c>
      <c r="S1628" s="12"/>
      <c r="T1628" s="12"/>
      <c r="U1628" s="12"/>
    </row>
    <row r="1629" spans="7:21" x14ac:dyDescent="0.25">
      <c r="G1629" s="14" t="str">
        <f t="shared" si="42"/>
        <v/>
      </c>
      <c r="S1629" s="12"/>
      <c r="T1629" s="12"/>
      <c r="U1629" s="12"/>
    </row>
    <row r="1630" spans="7:21" x14ac:dyDescent="0.25">
      <c r="G1630" s="14" t="str">
        <f t="shared" si="42"/>
        <v/>
      </c>
      <c r="S1630" s="12"/>
      <c r="T1630" s="12"/>
      <c r="U1630" s="12"/>
    </row>
    <row r="1631" spans="7:21" x14ac:dyDescent="0.25">
      <c r="G1631" s="14" t="str">
        <f t="shared" si="42"/>
        <v/>
      </c>
      <c r="S1631" s="12"/>
      <c r="T1631" s="12"/>
      <c r="U1631" s="12"/>
    </row>
    <row r="1632" spans="7:21" x14ac:dyDescent="0.25">
      <c r="G1632" s="14" t="str">
        <f t="shared" si="42"/>
        <v/>
      </c>
      <c r="S1632" s="12"/>
      <c r="T1632" s="12"/>
    </row>
    <row r="1633" spans="7:21" x14ac:dyDescent="0.25">
      <c r="G1633" s="14" t="str">
        <f t="shared" si="42"/>
        <v/>
      </c>
      <c r="S1633" s="12"/>
      <c r="T1633" s="12"/>
      <c r="U1633" s="12"/>
    </row>
    <row r="1634" spans="7:21" x14ac:dyDescent="0.25">
      <c r="G1634" s="14" t="str">
        <f t="shared" si="42"/>
        <v/>
      </c>
      <c r="S1634" s="12"/>
      <c r="T1634" s="12"/>
      <c r="U1634" s="12"/>
    </row>
    <row r="1635" spans="7:21" x14ac:dyDescent="0.25">
      <c r="G1635" s="14" t="str">
        <f t="shared" si="42"/>
        <v/>
      </c>
      <c r="S1635" s="12"/>
      <c r="T1635" s="12"/>
      <c r="U1635" s="12"/>
    </row>
    <row r="1636" spans="7:21" x14ac:dyDescent="0.25">
      <c r="G1636" s="14" t="str">
        <f t="shared" si="42"/>
        <v/>
      </c>
      <c r="S1636" s="12"/>
      <c r="T1636" s="12"/>
      <c r="U1636" s="12"/>
    </row>
    <row r="1637" spans="7:21" x14ac:dyDescent="0.25">
      <c r="G1637" s="14" t="str">
        <f t="shared" si="42"/>
        <v/>
      </c>
      <c r="S1637" s="12"/>
      <c r="T1637" s="12"/>
      <c r="U1637" s="12"/>
    </row>
    <row r="1638" spans="7:21" x14ac:dyDescent="0.25">
      <c r="G1638" s="14" t="str">
        <f t="shared" si="42"/>
        <v/>
      </c>
      <c r="S1638" s="12"/>
      <c r="T1638" s="12"/>
      <c r="U1638" s="12"/>
    </row>
    <row r="1639" spans="7:21" x14ac:dyDescent="0.25">
      <c r="G1639" s="14" t="str">
        <f t="shared" si="42"/>
        <v/>
      </c>
      <c r="S1639" s="12"/>
      <c r="T1639" s="12"/>
      <c r="U1639" s="12"/>
    </row>
    <row r="1640" spans="7:21" x14ac:dyDescent="0.25">
      <c r="G1640" s="14" t="str">
        <f t="shared" si="42"/>
        <v/>
      </c>
      <c r="S1640" s="12"/>
      <c r="T1640" s="12"/>
      <c r="U1640" s="12"/>
    </row>
    <row r="1641" spans="7:21" x14ac:dyDescent="0.25">
      <c r="G1641" s="14" t="str">
        <f t="shared" si="42"/>
        <v/>
      </c>
      <c r="S1641" s="12"/>
      <c r="T1641" s="12"/>
      <c r="U1641" s="12"/>
    </row>
    <row r="1642" spans="7:21" x14ac:dyDescent="0.25">
      <c r="G1642" s="14" t="str">
        <f t="shared" si="42"/>
        <v/>
      </c>
      <c r="S1642" s="12"/>
      <c r="T1642" s="12"/>
      <c r="U1642" s="12"/>
    </row>
    <row r="1643" spans="7:21" x14ac:dyDescent="0.25">
      <c r="G1643" s="14" t="str">
        <f t="shared" si="42"/>
        <v/>
      </c>
      <c r="S1643" s="12"/>
      <c r="T1643" s="12"/>
      <c r="U1643" s="12"/>
    </row>
    <row r="1644" spans="7:21" x14ac:dyDescent="0.25">
      <c r="G1644" s="14" t="str">
        <f t="shared" si="42"/>
        <v/>
      </c>
      <c r="S1644" s="12"/>
      <c r="T1644" s="12"/>
      <c r="U1644" s="12"/>
    </row>
    <row r="1645" spans="7:21" x14ac:dyDescent="0.25">
      <c r="G1645" s="14" t="str">
        <f t="shared" si="42"/>
        <v/>
      </c>
      <c r="S1645" s="12"/>
      <c r="T1645" s="12"/>
      <c r="U1645" s="12"/>
    </row>
    <row r="1646" spans="7:21" x14ac:dyDescent="0.25">
      <c r="G1646" s="14" t="str">
        <f t="shared" si="42"/>
        <v/>
      </c>
      <c r="S1646" s="12"/>
      <c r="T1646" s="12"/>
      <c r="U1646" s="12"/>
    </row>
    <row r="1647" spans="7:21" x14ac:dyDescent="0.25">
      <c r="G1647" s="14" t="str">
        <f t="shared" si="42"/>
        <v/>
      </c>
      <c r="S1647" s="12"/>
      <c r="T1647" s="12"/>
      <c r="U1647" s="12"/>
    </row>
    <row r="1648" spans="7:21" x14ac:dyDescent="0.25">
      <c r="G1648" s="14" t="str">
        <f t="shared" si="42"/>
        <v/>
      </c>
      <c r="S1648" s="12"/>
      <c r="T1648" s="12"/>
      <c r="U1648" s="12"/>
    </row>
    <row r="1649" spans="7:21" x14ac:dyDescent="0.25">
      <c r="G1649" s="14" t="str">
        <f t="shared" si="42"/>
        <v/>
      </c>
      <c r="S1649" s="12"/>
      <c r="T1649" s="12"/>
      <c r="U1649" s="12"/>
    </row>
    <row r="1650" spans="7:21" x14ac:dyDescent="0.25">
      <c r="G1650" s="14" t="str">
        <f t="shared" si="42"/>
        <v/>
      </c>
      <c r="S1650" s="12"/>
      <c r="T1650" s="12"/>
      <c r="U1650" s="12"/>
    </row>
    <row r="1651" spans="7:21" x14ac:dyDescent="0.25">
      <c r="G1651" s="14" t="str">
        <f t="shared" si="42"/>
        <v/>
      </c>
      <c r="S1651" s="12"/>
      <c r="T1651" s="12"/>
      <c r="U1651" s="12"/>
    </row>
    <row r="1652" spans="7:21" x14ac:dyDescent="0.25">
      <c r="G1652" s="14" t="str">
        <f t="shared" si="42"/>
        <v/>
      </c>
      <c r="S1652" s="12"/>
      <c r="T1652" s="12"/>
      <c r="U1652" s="12"/>
    </row>
    <row r="1653" spans="7:21" x14ac:dyDescent="0.25">
      <c r="G1653" s="14" t="str">
        <f t="shared" si="42"/>
        <v/>
      </c>
      <c r="S1653" s="12"/>
      <c r="T1653" s="12"/>
      <c r="U1653" s="12"/>
    </row>
    <row r="1654" spans="7:21" x14ac:dyDescent="0.25">
      <c r="G1654" s="14" t="str">
        <f t="shared" si="42"/>
        <v/>
      </c>
      <c r="S1654" s="12"/>
      <c r="T1654" s="12"/>
      <c r="U1654" s="12"/>
    </row>
    <row r="1655" spans="7:21" x14ac:dyDescent="0.25">
      <c r="G1655" s="14" t="str">
        <f t="shared" si="42"/>
        <v/>
      </c>
      <c r="S1655" s="12"/>
      <c r="T1655" s="12"/>
      <c r="U1655" s="12"/>
    </row>
    <row r="1656" spans="7:21" x14ac:dyDescent="0.25">
      <c r="G1656" s="14" t="str">
        <f t="shared" si="42"/>
        <v/>
      </c>
      <c r="S1656" s="12"/>
      <c r="T1656" s="12"/>
    </row>
    <row r="1657" spans="7:21" x14ac:dyDescent="0.25">
      <c r="G1657" s="14" t="str">
        <f t="shared" si="42"/>
        <v/>
      </c>
      <c r="S1657" s="12"/>
      <c r="T1657" s="12"/>
      <c r="U1657" s="12"/>
    </row>
    <row r="1658" spans="7:21" x14ac:dyDescent="0.25">
      <c r="G1658" s="14" t="str">
        <f t="shared" si="42"/>
        <v/>
      </c>
      <c r="S1658" s="12"/>
      <c r="T1658" s="12"/>
      <c r="U1658" s="12"/>
    </row>
    <row r="1659" spans="7:21" x14ac:dyDescent="0.25">
      <c r="G1659" s="14" t="str">
        <f t="shared" si="42"/>
        <v/>
      </c>
      <c r="S1659" s="12"/>
      <c r="T1659" s="12"/>
      <c r="U1659" s="12"/>
    </row>
    <row r="1660" spans="7:21" x14ac:dyDescent="0.25">
      <c r="G1660" s="14" t="str">
        <f t="shared" si="42"/>
        <v/>
      </c>
      <c r="S1660" s="12"/>
      <c r="T1660" s="12"/>
      <c r="U1660" s="12"/>
    </row>
    <row r="1661" spans="7:21" x14ac:dyDescent="0.25">
      <c r="G1661" s="14" t="str">
        <f t="shared" si="42"/>
        <v/>
      </c>
      <c r="S1661" s="12"/>
      <c r="T1661" s="12"/>
      <c r="U1661" s="12"/>
    </row>
    <row r="1662" spans="7:21" x14ac:dyDescent="0.25">
      <c r="G1662" s="14" t="str">
        <f t="shared" si="42"/>
        <v/>
      </c>
      <c r="S1662" s="12"/>
      <c r="T1662" s="12"/>
      <c r="U1662" s="12"/>
    </row>
    <row r="1663" spans="7:21" x14ac:dyDescent="0.25">
      <c r="G1663" s="14" t="str">
        <f t="shared" si="42"/>
        <v/>
      </c>
      <c r="S1663" s="12"/>
      <c r="T1663" s="12"/>
      <c r="U1663" s="12"/>
    </row>
    <row r="1664" spans="7:21" x14ac:dyDescent="0.25">
      <c r="G1664" s="14" t="str">
        <f t="shared" si="42"/>
        <v/>
      </c>
      <c r="S1664" s="12"/>
      <c r="T1664" s="12"/>
      <c r="U1664" s="12"/>
    </row>
    <row r="1665" spans="7:21" x14ac:dyDescent="0.25">
      <c r="G1665" s="14" t="str">
        <f t="shared" si="42"/>
        <v/>
      </c>
      <c r="S1665" s="12"/>
      <c r="T1665" s="12"/>
      <c r="U1665" s="12"/>
    </row>
    <row r="1666" spans="7:21" x14ac:dyDescent="0.25">
      <c r="G1666" s="14" t="str">
        <f t="shared" si="42"/>
        <v/>
      </c>
      <c r="S1666" s="12"/>
      <c r="T1666" s="12"/>
      <c r="U1666" s="12"/>
    </row>
    <row r="1667" spans="7:21" x14ac:dyDescent="0.25">
      <c r="G1667" s="14" t="str">
        <f t="shared" si="42"/>
        <v/>
      </c>
      <c r="S1667" s="12"/>
      <c r="T1667" s="12"/>
      <c r="U1667" s="12"/>
    </row>
    <row r="1668" spans="7:21" x14ac:dyDescent="0.25">
      <c r="G1668" s="14" t="str">
        <f t="shared" ref="G1668:G1731" si="43">D1668&amp;E1668</f>
        <v/>
      </c>
      <c r="S1668" s="12"/>
      <c r="T1668" s="12"/>
      <c r="U1668" s="12"/>
    </row>
    <row r="1669" spans="7:21" x14ac:dyDescent="0.25">
      <c r="G1669" s="14" t="str">
        <f t="shared" si="43"/>
        <v/>
      </c>
      <c r="S1669" s="12"/>
      <c r="T1669" s="12"/>
      <c r="U1669" s="12"/>
    </row>
    <row r="1670" spans="7:21" x14ac:dyDescent="0.25">
      <c r="G1670" s="14" t="str">
        <f t="shared" si="43"/>
        <v/>
      </c>
      <c r="S1670" s="12"/>
      <c r="T1670" s="12"/>
      <c r="U1670" s="12"/>
    </row>
    <row r="1671" spans="7:21" x14ac:dyDescent="0.25">
      <c r="G1671" s="14" t="str">
        <f t="shared" si="43"/>
        <v/>
      </c>
      <c r="S1671" s="12"/>
      <c r="T1671" s="12"/>
      <c r="U1671" s="12"/>
    </row>
    <row r="1672" spans="7:21" x14ac:dyDescent="0.25">
      <c r="G1672" s="14" t="str">
        <f t="shared" si="43"/>
        <v/>
      </c>
      <c r="S1672" s="12"/>
      <c r="T1672" s="12"/>
      <c r="U1672" s="12"/>
    </row>
    <row r="1673" spans="7:21" x14ac:dyDescent="0.25">
      <c r="G1673" s="14" t="str">
        <f t="shared" si="43"/>
        <v/>
      </c>
      <c r="S1673" s="12"/>
      <c r="T1673" s="12"/>
      <c r="U1673" s="12"/>
    </row>
    <row r="1674" spans="7:21" x14ac:dyDescent="0.25">
      <c r="G1674" s="14" t="str">
        <f t="shared" si="43"/>
        <v/>
      </c>
      <c r="S1674" s="12"/>
      <c r="T1674" s="12"/>
      <c r="U1674" s="12"/>
    </row>
    <row r="1675" spans="7:21" x14ac:dyDescent="0.25">
      <c r="G1675" s="14" t="str">
        <f t="shared" si="43"/>
        <v/>
      </c>
      <c r="S1675" s="12"/>
      <c r="T1675" s="12"/>
      <c r="U1675" s="12"/>
    </row>
    <row r="1676" spans="7:21" x14ac:dyDescent="0.25">
      <c r="G1676" s="14" t="str">
        <f t="shared" si="43"/>
        <v/>
      </c>
      <c r="S1676" s="12"/>
      <c r="T1676" s="12"/>
      <c r="U1676" s="12"/>
    </row>
    <row r="1677" spans="7:21" x14ac:dyDescent="0.25">
      <c r="G1677" s="14" t="str">
        <f t="shared" si="43"/>
        <v/>
      </c>
      <c r="S1677" s="12"/>
      <c r="T1677" s="12"/>
    </row>
    <row r="1678" spans="7:21" x14ac:dyDescent="0.25">
      <c r="G1678" s="14" t="str">
        <f t="shared" si="43"/>
        <v/>
      </c>
      <c r="S1678" s="12"/>
      <c r="T1678" s="12"/>
      <c r="U1678" s="12"/>
    </row>
    <row r="1679" spans="7:21" x14ac:dyDescent="0.25">
      <c r="G1679" s="14" t="str">
        <f t="shared" si="43"/>
        <v/>
      </c>
      <c r="S1679" s="12"/>
      <c r="T1679" s="12"/>
      <c r="U1679" s="12"/>
    </row>
    <row r="1680" spans="7:21" x14ac:dyDescent="0.25">
      <c r="G1680" s="14" t="str">
        <f t="shared" si="43"/>
        <v/>
      </c>
      <c r="S1680" s="12"/>
      <c r="T1680" s="12"/>
      <c r="U1680" s="12"/>
    </row>
    <row r="1681" spans="7:21" x14ac:dyDescent="0.25">
      <c r="G1681" s="14" t="str">
        <f t="shared" si="43"/>
        <v/>
      </c>
      <c r="S1681" s="12"/>
      <c r="T1681" s="12"/>
      <c r="U1681" s="12"/>
    </row>
    <row r="1682" spans="7:21" x14ac:dyDescent="0.25">
      <c r="G1682" s="14" t="str">
        <f t="shared" si="43"/>
        <v/>
      </c>
      <c r="S1682" s="12"/>
      <c r="T1682" s="12"/>
    </row>
    <row r="1683" spans="7:21" x14ac:dyDescent="0.25">
      <c r="G1683" s="14" t="str">
        <f t="shared" si="43"/>
        <v/>
      </c>
      <c r="S1683" s="12"/>
      <c r="T1683" s="12"/>
      <c r="U1683" s="12"/>
    </row>
    <row r="1684" spans="7:21" x14ac:dyDescent="0.25">
      <c r="G1684" s="14" t="str">
        <f t="shared" si="43"/>
        <v/>
      </c>
      <c r="S1684" s="12"/>
      <c r="T1684" s="12"/>
      <c r="U1684" s="12"/>
    </row>
    <row r="1685" spans="7:21" x14ac:dyDescent="0.25">
      <c r="G1685" s="14" t="str">
        <f t="shared" si="43"/>
        <v/>
      </c>
      <c r="S1685" s="12"/>
      <c r="T1685" s="12"/>
    </row>
    <row r="1686" spans="7:21" x14ac:dyDescent="0.25">
      <c r="G1686" s="14" t="str">
        <f t="shared" si="43"/>
        <v/>
      </c>
      <c r="S1686" s="12"/>
      <c r="T1686" s="12"/>
      <c r="U1686" s="12"/>
    </row>
    <row r="1687" spans="7:21" x14ac:dyDescent="0.25">
      <c r="G1687" s="14" t="str">
        <f t="shared" si="43"/>
        <v/>
      </c>
      <c r="S1687" s="12"/>
      <c r="T1687" s="12"/>
      <c r="U1687" s="12"/>
    </row>
    <row r="1688" spans="7:21" x14ac:dyDescent="0.25">
      <c r="G1688" s="14" t="str">
        <f t="shared" si="43"/>
        <v/>
      </c>
      <c r="S1688" s="12"/>
      <c r="T1688" s="12"/>
      <c r="U1688" s="12"/>
    </row>
    <row r="1689" spans="7:21" x14ac:dyDescent="0.25">
      <c r="G1689" s="14" t="str">
        <f t="shared" si="43"/>
        <v/>
      </c>
      <c r="S1689" s="12"/>
      <c r="T1689" s="12"/>
      <c r="U1689" s="12"/>
    </row>
    <row r="1690" spans="7:21" x14ac:dyDescent="0.25">
      <c r="G1690" s="14" t="str">
        <f t="shared" si="43"/>
        <v/>
      </c>
      <c r="S1690" s="12"/>
      <c r="T1690" s="12"/>
      <c r="U1690" s="12"/>
    </row>
    <row r="1691" spans="7:21" x14ac:dyDescent="0.25">
      <c r="G1691" s="14" t="str">
        <f t="shared" si="43"/>
        <v/>
      </c>
      <c r="S1691" s="12"/>
      <c r="T1691" s="12"/>
      <c r="U1691" s="12"/>
    </row>
    <row r="1692" spans="7:21" x14ac:dyDescent="0.25">
      <c r="G1692" s="14" t="str">
        <f t="shared" si="43"/>
        <v/>
      </c>
      <c r="S1692" s="12"/>
      <c r="T1692" s="12"/>
      <c r="U1692" s="12"/>
    </row>
    <row r="1693" spans="7:21" x14ac:dyDescent="0.25">
      <c r="G1693" s="14" t="str">
        <f t="shared" si="43"/>
        <v/>
      </c>
      <c r="S1693" s="12"/>
      <c r="T1693" s="12"/>
      <c r="U1693" s="12"/>
    </row>
    <row r="1694" spans="7:21" x14ac:dyDescent="0.25">
      <c r="G1694" s="14" t="str">
        <f t="shared" si="43"/>
        <v/>
      </c>
      <c r="S1694" s="12"/>
      <c r="T1694" s="12"/>
      <c r="U1694" s="12"/>
    </row>
    <row r="1695" spans="7:21" x14ac:dyDescent="0.25">
      <c r="G1695" s="14" t="str">
        <f t="shared" si="43"/>
        <v/>
      </c>
      <c r="S1695" s="12"/>
      <c r="T1695" s="12"/>
      <c r="U1695" s="12"/>
    </row>
    <row r="1696" spans="7:21" x14ac:dyDescent="0.25">
      <c r="G1696" s="14" t="str">
        <f t="shared" si="43"/>
        <v/>
      </c>
      <c r="S1696" s="12"/>
      <c r="T1696" s="12"/>
      <c r="U1696" s="12"/>
    </row>
    <row r="1697" spans="7:21" x14ac:dyDescent="0.25">
      <c r="G1697" s="14" t="str">
        <f t="shared" si="43"/>
        <v/>
      </c>
      <c r="S1697" s="12"/>
      <c r="T1697" s="12"/>
      <c r="U1697" s="12"/>
    </row>
    <row r="1698" spans="7:21" x14ac:dyDescent="0.25">
      <c r="G1698" s="14" t="str">
        <f t="shared" si="43"/>
        <v/>
      </c>
      <c r="S1698" s="12"/>
      <c r="T1698" s="12"/>
      <c r="U1698" s="12"/>
    </row>
    <row r="1699" spans="7:21" x14ac:dyDescent="0.25">
      <c r="G1699" s="14" t="str">
        <f t="shared" si="43"/>
        <v/>
      </c>
      <c r="S1699" s="12"/>
      <c r="T1699" s="12"/>
      <c r="U1699" s="12"/>
    </row>
    <row r="1700" spans="7:21" x14ac:dyDescent="0.25">
      <c r="G1700" s="14" t="str">
        <f t="shared" si="43"/>
        <v/>
      </c>
      <c r="S1700" s="12"/>
      <c r="T1700" s="12"/>
      <c r="U1700" s="12"/>
    </row>
    <row r="1701" spans="7:21" x14ac:dyDescent="0.25">
      <c r="G1701" s="14" t="str">
        <f t="shared" si="43"/>
        <v/>
      </c>
      <c r="S1701" s="12"/>
      <c r="T1701" s="12"/>
      <c r="U1701" s="12"/>
    </row>
    <row r="1702" spans="7:21" x14ac:dyDescent="0.25">
      <c r="G1702" s="14" t="str">
        <f t="shared" si="43"/>
        <v/>
      </c>
      <c r="S1702" s="12"/>
      <c r="T1702" s="12"/>
      <c r="U1702" s="12"/>
    </row>
    <row r="1703" spans="7:21" x14ac:dyDescent="0.25">
      <c r="G1703" s="14" t="str">
        <f t="shared" si="43"/>
        <v/>
      </c>
      <c r="S1703" s="12"/>
      <c r="T1703" s="12"/>
      <c r="U1703" s="12"/>
    </row>
    <row r="1704" spans="7:21" x14ac:dyDescent="0.25">
      <c r="G1704" s="14" t="str">
        <f t="shared" si="43"/>
        <v/>
      </c>
      <c r="S1704" s="12"/>
      <c r="T1704" s="12"/>
      <c r="U1704" s="12"/>
    </row>
    <row r="1705" spans="7:21" x14ac:dyDescent="0.25">
      <c r="G1705" s="14" t="str">
        <f t="shared" si="43"/>
        <v/>
      </c>
      <c r="S1705" s="12"/>
      <c r="T1705" s="12"/>
      <c r="U1705" s="12"/>
    </row>
    <row r="1706" spans="7:21" x14ac:dyDescent="0.25">
      <c r="G1706" s="14" t="str">
        <f t="shared" si="43"/>
        <v/>
      </c>
      <c r="S1706" s="12"/>
      <c r="T1706" s="12"/>
      <c r="U1706" s="12"/>
    </row>
    <row r="1707" spans="7:21" x14ac:dyDescent="0.25">
      <c r="G1707" s="14" t="str">
        <f t="shared" si="43"/>
        <v/>
      </c>
      <c r="S1707" s="12"/>
      <c r="T1707" s="12"/>
      <c r="U1707" s="12"/>
    </row>
    <row r="1708" spans="7:21" x14ac:dyDescent="0.25">
      <c r="G1708" s="14" t="str">
        <f t="shared" si="43"/>
        <v/>
      </c>
      <c r="S1708" s="12"/>
      <c r="T1708" s="12"/>
      <c r="U1708" s="12"/>
    </row>
    <row r="1709" spans="7:21" x14ac:dyDescent="0.25">
      <c r="G1709" s="14" t="str">
        <f t="shared" si="43"/>
        <v/>
      </c>
      <c r="S1709" s="12"/>
      <c r="T1709" s="12"/>
      <c r="U1709" s="12"/>
    </row>
    <row r="1710" spans="7:21" x14ac:dyDescent="0.25">
      <c r="G1710" s="14" t="str">
        <f t="shared" si="43"/>
        <v/>
      </c>
      <c r="S1710" s="12"/>
      <c r="T1710" s="12"/>
      <c r="U1710" s="12"/>
    </row>
    <row r="1711" spans="7:21" x14ac:dyDescent="0.25">
      <c r="G1711" s="14" t="str">
        <f t="shared" si="43"/>
        <v/>
      </c>
      <c r="S1711" s="12"/>
      <c r="T1711" s="12"/>
      <c r="U1711" s="12"/>
    </row>
    <row r="1712" spans="7:21" x14ac:dyDescent="0.25">
      <c r="G1712" s="14" t="str">
        <f t="shared" si="43"/>
        <v/>
      </c>
      <c r="S1712" s="12"/>
      <c r="T1712" s="12"/>
      <c r="U1712" s="12"/>
    </row>
    <row r="1713" spans="7:21" x14ac:dyDescent="0.25">
      <c r="G1713" s="14" t="str">
        <f t="shared" si="43"/>
        <v/>
      </c>
      <c r="S1713" s="12"/>
      <c r="T1713" s="12"/>
      <c r="U1713" s="12"/>
    </row>
    <row r="1714" spans="7:21" x14ac:dyDescent="0.25">
      <c r="G1714" s="14" t="str">
        <f t="shared" si="43"/>
        <v/>
      </c>
      <c r="S1714" s="12"/>
      <c r="T1714" s="12"/>
      <c r="U1714" s="12"/>
    </row>
    <row r="1715" spans="7:21" x14ac:dyDescent="0.25">
      <c r="G1715" s="14" t="str">
        <f t="shared" si="43"/>
        <v/>
      </c>
      <c r="S1715" s="12"/>
      <c r="T1715" s="12"/>
    </row>
    <row r="1716" spans="7:21" x14ac:dyDescent="0.25">
      <c r="G1716" s="14" t="str">
        <f t="shared" si="43"/>
        <v/>
      </c>
      <c r="S1716" s="12"/>
      <c r="T1716" s="12"/>
      <c r="U1716" s="12"/>
    </row>
    <row r="1717" spans="7:21" x14ac:dyDescent="0.25">
      <c r="G1717" s="14" t="str">
        <f t="shared" si="43"/>
        <v/>
      </c>
      <c r="S1717" s="12"/>
      <c r="T1717" s="12"/>
      <c r="U1717" s="12"/>
    </row>
    <row r="1718" spans="7:21" x14ac:dyDescent="0.25">
      <c r="G1718" s="14" t="str">
        <f t="shared" si="43"/>
        <v/>
      </c>
      <c r="S1718" s="12"/>
      <c r="T1718" s="12"/>
      <c r="U1718" s="12"/>
    </row>
    <row r="1719" spans="7:21" x14ac:dyDescent="0.25">
      <c r="G1719" s="14" t="str">
        <f t="shared" si="43"/>
        <v/>
      </c>
      <c r="S1719" s="12"/>
      <c r="T1719" s="12"/>
      <c r="U1719" s="12"/>
    </row>
    <row r="1720" spans="7:21" x14ac:dyDescent="0.25">
      <c r="G1720" s="14" t="str">
        <f t="shared" si="43"/>
        <v/>
      </c>
      <c r="S1720" s="12"/>
      <c r="T1720" s="12"/>
      <c r="U1720" s="12"/>
    </row>
    <row r="1721" spans="7:21" x14ac:dyDescent="0.25">
      <c r="G1721" s="14" t="str">
        <f t="shared" si="43"/>
        <v/>
      </c>
      <c r="S1721" s="12"/>
      <c r="T1721" s="12"/>
      <c r="U1721" s="12"/>
    </row>
    <row r="1722" spans="7:21" x14ac:dyDescent="0.25">
      <c r="G1722" s="14" t="str">
        <f t="shared" si="43"/>
        <v/>
      </c>
      <c r="S1722" s="12"/>
      <c r="T1722" s="12"/>
      <c r="U1722" s="12"/>
    </row>
    <row r="1723" spans="7:21" x14ac:dyDescent="0.25">
      <c r="G1723" s="14" t="str">
        <f t="shared" si="43"/>
        <v/>
      </c>
      <c r="S1723" s="12"/>
      <c r="T1723" s="12"/>
      <c r="U1723" s="12"/>
    </row>
    <row r="1724" spans="7:21" x14ac:dyDescent="0.25">
      <c r="G1724" s="14" t="str">
        <f t="shared" si="43"/>
        <v/>
      </c>
      <c r="S1724" s="12"/>
      <c r="T1724" s="12"/>
    </row>
    <row r="1725" spans="7:21" x14ac:dyDescent="0.25">
      <c r="G1725" s="14" t="str">
        <f t="shared" si="43"/>
        <v/>
      </c>
      <c r="S1725" s="12"/>
      <c r="T1725" s="12"/>
      <c r="U1725" s="12"/>
    </row>
    <row r="1726" spans="7:21" x14ac:dyDescent="0.25">
      <c r="G1726" s="14" t="str">
        <f t="shared" si="43"/>
        <v/>
      </c>
      <c r="S1726" s="12"/>
      <c r="T1726" s="12"/>
    </row>
    <row r="1727" spans="7:21" x14ac:dyDescent="0.25">
      <c r="G1727" s="14" t="str">
        <f t="shared" si="43"/>
        <v/>
      </c>
      <c r="S1727" s="12"/>
      <c r="T1727" s="12"/>
      <c r="U1727" s="12"/>
    </row>
    <row r="1728" spans="7:21" x14ac:dyDescent="0.25">
      <c r="G1728" s="14" t="str">
        <f t="shared" si="43"/>
        <v/>
      </c>
      <c r="S1728" s="12"/>
      <c r="T1728" s="12"/>
    </row>
    <row r="1729" spans="7:21" x14ac:dyDescent="0.25">
      <c r="G1729" s="14" t="str">
        <f t="shared" si="43"/>
        <v/>
      </c>
      <c r="S1729" s="12"/>
      <c r="T1729" s="12"/>
      <c r="U1729" s="12"/>
    </row>
    <row r="1730" spans="7:21" x14ac:dyDescent="0.25">
      <c r="G1730" s="14" t="str">
        <f t="shared" si="43"/>
        <v/>
      </c>
      <c r="S1730" s="12"/>
      <c r="T1730" s="12"/>
    </row>
    <row r="1731" spans="7:21" x14ac:dyDescent="0.25">
      <c r="G1731" s="14" t="str">
        <f t="shared" si="43"/>
        <v/>
      </c>
      <c r="S1731" s="12"/>
      <c r="T1731" s="12"/>
      <c r="U1731" s="12"/>
    </row>
    <row r="1732" spans="7:21" x14ac:dyDescent="0.25">
      <c r="G1732" s="14" t="str">
        <f t="shared" ref="G1732:G1795" si="44">D1732&amp;E1732</f>
        <v/>
      </c>
      <c r="S1732" s="12"/>
      <c r="T1732" s="12"/>
    </row>
    <row r="1733" spans="7:21" x14ac:dyDescent="0.25">
      <c r="G1733" s="14" t="str">
        <f t="shared" si="44"/>
        <v/>
      </c>
      <c r="S1733" s="12"/>
      <c r="T1733" s="12"/>
      <c r="U1733" s="12"/>
    </row>
    <row r="1734" spans="7:21" x14ac:dyDescent="0.25">
      <c r="G1734" s="14" t="str">
        <f t="shared" si="44"/>
        <v/>
      </c>
      <c r="S1734" s="12"/>
      <c r="T1734" s="12"/>
    </row>
    <row r="1735" spans="7:21" x14ac:dyDescent="0.25">
      <c r="G1735" s="14" t="str">
        <f t="shared" si="44"/>
        <v/>
      </c>
      <c r="S1735" s="12"/>
      <c r="T1735" s="12"/>
    </row>
    <row r="1736" spans="7:21" x14ac:dyDescent="0.25">
      <c r="G1736" s="14" t="str">
        <f t="shared" si="44"/>
        <v/>
      </c>
      <c r="S1736" s="12"/>
      <c r="T1736" s="12"/>
    </row>
    <row r="1737" spans="7:21" x14ac:dyDescent="0.25">
      <c r="G1737" s="14" t="str">
        <f t="shared" si="44"/>
        <v/>
      </c>
      <c r="S1737" s="12"/>
      <c r="T1737" s="12"/>
    </row>
    <row r="1738" spans="7:21" x14ac:dyDescent="0.25">
      <c r="G1738" s="14" t="str">
        <f t="shared" si="44"/>
        <v/>
      </c>
      <c r="S1738" s="12"/>
      <c r="T1738" s="12"/>
    </row>
    <row r="1739" spans="7:21" x14ac:dyDescent="0.25">
      <c r="G1739" s="14" t="str">
        <f t="shared" si="44"/>
        <v/>
      </c>
      <c r="S1739" s="12"/>
      <c r="T1739" s="12"/>
    </row>
    <row r="1740" spans="7:21" x14ac:dyDescent="0.25">
      <c r="G1740" s="14" t="str">
        <f t="shared" si="44"/>
        <v/>
      </c>
      <c r="S1740" s="12"/>
      <c r="T1740" s="12"/>
    </row>
    <row r="1741" spans="7:21" x14ac:dyDescent="0.25">
      <c r="G1741" s="14" t="str">
        <f t="shared" si="44"/>
        <v/>
      </c>
      <c r="S1741" s="12"/>
      <c r="T1741" s="12"/>
    </row>
    <row r="1742" spans="7:21" x14ac:dyDescent="0.25">
      <c r="G1742" s="14" t="str">
        <f t="shared" si="44"/>
        <v/>
      </c>
      <c r="S1742" s="12"/>
      <c r="T1742" s="12"/>
    </row>
    <row r="1743" spans="7:21" x14ac:dyDescent="0.25">
      <c r="G1743" s="14" t="str">
        <f t="shared" si="44"/>
        <v/>
      </c>
      <c r="S1743" s="12"/>
      <c r="T1743" s="12"/>
    </row>
    <row r="1744" spans="7:21" x14ac:dyDescent="0.25">
      <c r="G1744" s="14" t="str">
        <f t="shared" si="44"/>
        <v/>
      </c>
      <c r="S1744" s="12"/>
      <c r="T1744" s="12"/>
    </row>
    <row r="1745" spans="7:20" x14ac:dyDescent="0.25">
      <c r="G1745" s="14" t="str">
        <f t="shared" si="44"/>
        <v/>
      </c>
      <c r="S1745" s="12"/>
      <c r="T1745" s="12"/>
    </row>
    <row r="1746" spans="7:20" x14ac:dyDescent="0.25">
      <c r="G1746" s="14" t="str">
        <f t="shared" si="44"/>
        <v/>
      </c>
      <c r="S1746" s="12"/>
      <c r="T1746" s="12"/>
    </row>
    <row r="1747" spans="7:20" x14ac:dyDescent="0.25">
      <c r="G1747" s="14" t="str">
        <f t="shared" si="44"/>
        <v/>
      </c>
      <c r="S1747" s="12"/>
      <c r="T1747" s="12"/>
    </row>
    <row r="1748" spans="7:20" x14ac:dyDescent="0.25">
      <c r="G1748" s="14" t="str">
        <f t="shared" si="44"/>
        <v/>
      </c>
      <c r="S1748" s="12"/>
      <c r="T1748" s="12"/>
    </row>
    <row r="1749" spans="7:20" x14ac:dyDescent="0.25">
      <c r="G1749" s="14" t="str">
        <f t="shared" si="44"/>
        <v/>
      </c>
      <c r="S1749" s="12"/>
      <c r="T1749" s="12"/>
    </row>
    <row r="1750" spans="7:20" x14ac:dyDescent="0.25">
      <c r="G1750" s="14" t="str">
        <f t="shared" si="44"/>
        <v/>
      </c>
      <c r="S1750" s="12"/>
      <c r="T1750" s="12"/>
    </row>
    <row r="1751" spans="7:20" x14ac:dyDescent="0.25">
      <c r="G1751" s="14" t="str">
        <f t="shared" si="44"/>
        <v/>
      </c>
      <c r="S1751" s="12"/>
      <c r="T1751" s="12"/>
    </row>
    <row r="1752" spans="7:20" x14ac:dyDescent="0.25">
      <c r="G1752" s="14" t="str">
        <f t="shared" si="44"/>
        <v/>
      </c>
      <c r="S1752" s="12"/>
      <c r="T1752" s="12"/>
    </row>
    <row r="1753" spans="7:20" x14ac:dyDescent="0.25">
      <c r="G1753" s="14" t="str">
        <f t="shared" si="44"/>
        <v/>
      </c>
      <c r="S1753" s="12"/>
      <c r="T1753" s="12"/>
    </row>
    <row r="1754" spans="7:20" x14ac:dyDescent="0.25">
      <c r="G1754" s="14" t="str">
        <f t="shared" si="44"/>
        <v/>
      </c>
      <c r="S1754" s="12"/>
      <c r="T1754" s="12"/>
    </row>
    <row r="1755" spans="7:20" x14ac:dyDescent="0.25">
      <c r="G1755" s="14" t="str">
        <f t="shared" si="44"/>
        <v/>
      </c>
      <c r="S1755" s="12"/>
      <c r="T1755" s="12"/>
    </row>
    <row r="1756" spans="7:20" x14ac:dyDescent="0.25">
      <c r="G1756" s="14" t="str">
        <f t="shared" si="44"/>
        <v/>
      </c>
      <c r="S1756" s="12"/>
      <c r="T1756" s="12"/>
    </row>
    <row r="1757" spans="7:20" x14ac:dyDescent="0.25">
      <c r="G1757" s="14" t="str">
        <f t="shared" si="44"/>
        <v/>
      </c>
      <c r="S1757" s="12"/>
      <c r="T1757" s="12"/>
    </row>
    <row r="1758" spans="7:20" x14ac:dyDescent="0.25">
      <c r="G1758" s="14" t="str">
        <f t="shared" si="44"/>
        <v/>
      </c>
      <c r="S1758" s="12"/>
      <c r="T1758" s="12"/>
    </row>
    <row r="1759" spans="7:20" x14ac:dyDescent="0.25">
      <c r="G1759" s="14" t="str">
        <f t="shared" si="44"/>
        <v/>
      </c>
      <c r="S1759" s="12"/>
      <c r="T1759" s="12"/>
    </row>
    <row r="1760" spans="7:20" x14ac:dyDescent="0.25">
      <c r="G1760" s="14" t="str">
        <f t="shared" si="44"/>
        <v/>
      </c>
      <c r="S1760" s="12"/>
      <c r="T1760" s="12"/>
    </row>
    <row r="1761" spans="7:20" x14ac:dyDescent="0.25">
      <c r="G1761" s="14" t="str">
        <f t="shared" si="44"/>
        <v/>
      </c>
      <c r="S1761" s="12"/>
      <c r="T1761" s="12"/>
    </row>
    <row r="1762" spans="7:20" x14ac:dyDescent="0.25">
      <c r="G1762" s="14" t="str">
        <f t="shared" si="44"/>
        <v/>
      </c>
      <c r="S1762" s="12"/>
      <c r="T1762" s="12"/>
    </row>
    <row r="1763" spans="7:20" x14ac:dyDescent="0.25">
      <c r="G1763" s="14" t="str">
        <f t="shared" si="44"/>
        <v/>
      </c>
      <c r="S1763" s="12"/>
      <c r="T1763" s="12"/>
    </row>
    <row r="1764" spans="7:20" x14ac:dyDescent="0.25">
      <c r="G1764" s="14" t="str">
        <f t="shared" si="44"/>
        <v/>
      </c>
      <c r="S1764" s="12"/>
      <c r="T1764" s="12"/>
    </row>
    <row r="1765" spans="7:20" x14ac:dyDescent="0.25">
      <c r="G1765" s="14" t="str">
        <f t="shared" si="44"/>
        <v/>
      </c>
      <c r="S1765" s="12"/>
      <c r="T1765" s="12"/>
    </row>
    <row r="1766" spans="7:20" x14ac:dyDescent="0.25">
      <c r="G1766" s="14" t="str">
        <f t="shared" si="44"/>
        <v/>
      </c>
      <c r="S1766" s="12"/>
      <c r="T1766" s="12"/>
    </row>
    <row r="1767" spans="7:20" x14ac:dyDescent="0.25">
      <c r="G1767" s="14" t="str">
        <f t="shared" si="44"/>
        <v/>
      </c>
      <c r="S1767" s="12"/>
      <c r="T1767" s="12"/>
    </row>
    <row r="1768" spans="7:20" x14ac:dyDescent="0.25">
      <c r="G1768" s="14" t="str">
        <f t="shared" si="44"/>
        <v/>
      </c>
      <c r="S1768" s="12"/>
      <c r="T1768" s="12"/>
    </row>
    <row r="1769" spans="7:20" x14ac:dyDescent="0.25">
      <c r="G1769" s="14" t="str">
        <f t="shared" si="44"/>
        <v/>
      </c>
      <c r="S1769" s="12"/>
      <c r="T1769" s="12"/>
    </row>
    <row r="1770" spans="7:20" x14ac:dyDescent="0.25">
      <c r="G1770" s="14" t="str">
        <f t="shared" si="44"/>
        <v/>
      </c>
      <c r="S1770" s="12"/>
      <c r="T1770" s="12"/>
    </row>
    <row r="1771" spans="7:20" x14ac:dyDescent="0.25">
      <c r="G1771" s="14" t="str">
        <f t="shared" si="44"/>
        <v/>
      </c>
      <c r="S1771" s="12"/>
      <c r="T1771" s="12"/>
    </row>
    <row r="1772" spans="7:20" x14ac:dyDescent="0.25">
      <c r="G1772" s="14" t="str">
        <f t="shared" si="44"/>
        <v/>
      </c>
      <c r="S1772" s="12"/>
      <c r="T1772" s="12"/>
    </row>
    <row r="1773" spans="7:20" x14ac:dyDescent="0.25">
      <c r="G1773" s="14" t="str">
        <f t="shared" si="44"/>
        <v/>
      </c>
      <c r="S1773" s="12"/>
      <c r="T1773" s="12"/>
    </row>
    <row r="1774" spans="7:20" x14ac:dyDescent="0.25">
      <c r="G1774" s="14" t="str">
        <f t="shared" si="44"/>
        <v/>
      </c>
      <c r="S1774" s="12"/>
      <c r="T1774" s="12"/>
    </row>
    <row r="1775" spans="7:20" x14ac:dyDescent="0.25">
      <c r="G1775" s="14" t="str">
        <f t="shared" si="44"/>
        <v/>
      </c>
      <c r="S1775" s="12"/>
      <c r="T1775" s="12"/>
    </row>
    <row r="1776" spans="7:20" x14ac:dyDescent="0.25">
      <c r="G1776" s="14" t="str">
        <f t="shared" si="44"/>
        <v/>
      </c>
      <c r="S1776" s="12"/>
      <c r="T1776" s="12"/>
    </row>
    <row r="1777" spans="7:20" x14ac:dyDescent="0.25">
      <c r="G1777" s="14" t="str">
        <f t="shared" si="44"/>
        <v/>
      </c>
      <c r="S1777" s="12"/>
      <c r="T1777" s="12"/>
    </row>
    <row r="1778" spans="7:20" x14ac:dyDescent="0.25">
      <c r="G1778" s="14" t="str">
        <f t="shared" si="44"/>
        <v/>
      </c>
      <c r="S1778" s="12"/>
      <c r="T1778" s="12"/>
    </row>
    <row r="1779" spans="7:20" x14ac:dyDescent="0.25">
      <c r="G1779" s="14" t="str">
        <f t="shared" si="44"/>
        <v/>
      </c>
      <c r="S1779" s="12"/>
      <c r="T1779" s="12"/>
    </row>
    <row r="1780" spans="7:20" x14ac:dyDescent="0.25">
      <c r="G1780" s="14" t="str">
        <f t="shared" si="44"/>
        <v/>
      </c>
      <c r="S1780" s="12"/>
      <c r="T1780" s="12"/>
    </row>
    <row r="1781" spans="7:20" x14ac:dyDescent="0.25">
      <c r="G1781" s="14" t="str">
        <f t="shared" si="44"/>
        <v/>
      </c>
      <c r="S1781" s="12"/>
      <c r="T1781" s="12"/>
    </row>
    <row r="1782" spans="7:20" x14ac:dyDescent="0.25">
      <c r="G1782" s="14" t="str">
        <f t="shared" si="44"/>
        <v/>
      </c>
      <c r="S1782" s="12"/>
      <c r="T1782" s="12"/>
    </row>
    <row r="1783" spans="7:20" x14ac:dyDescent="0.25">
      <c r="G1783" s="14" t="str">
        <f t="shared" si="44"/>
        <v/>
      </c>
      <c r="S1783" s="12"/>
      <c r="T1783" s="12"/>
    </row>
    <row r="1784" spans="7:20" x14ac:dyDescent="0.25">
      <c r="G1784" s="14" t="str">
        <f t="shared" si="44"/>
        <v/>
      </c>
      <c r="S1784" s="12"/>
      <c r="T1784" s="12"/>
    </row>
    <row r="1785" spans="7:20" x14ac:dyDescent="0.25">
      <c r="G1785" s="14" t="str">
        <f t="shared" si="44"/>
        <v/>
      </c>
      <c r="S1785" s="12"/>
      <c r="T1785" s="12"/>
    </row>
    <row r="1786" spans="7:20" x14ac:dyDescent="0.25">
      <c r="G1786" s="14" t="str">
        <f t="shared" si="44"/>
        <v/>
      </c>
      <c r="S1786" s="12"/>
      <c r="T1786" s="12"/>
    </row>
    <row r="1787" spans="7:20" x14ac:dyDescent="0.25">
      <c r="G1787" s="14" t="str">
        <f t="shared" si="44"/>
        <v/>
      </c>
      <c r="S1787" s="12"/>
      <c r="T1787" s="12"/>
    </row>
    <row r="1788" spans="7:20" x14ac:dyDescent="0.25">
      <c r="G1788" s="14" t="str">
        <f t="shared" si="44"/>
        <v/>
      </c>
      <c r="S1788" s="12"/>
      <c r="T1788" s="12"/>
    </row>
    <row r="1789" spans="7:20" x14ac:dyDescent="0.25">
      <c r="G1789" s="14" t="str">
        <f t="shared" si="44"/>
        <v/>
      </c>
      <c r="S1789" s="12"/>
      <c r="T1789" s="12"/>
    </row>
    <row r="1790" spans="7:20" x14ac:dyDescent="0.25">
      <c r="G1790" s="14" t="str">
        <f t="shared" si="44"/>
        <v/>
      </c>
      <c r="S1790" s="12"/>
      <c r="T1790" s="12"/>
    </row>
    <row r="1791" spans="7:20" x14ac:dyDescent="0.25">
      <c r="G1791" s="14" t="str">
        <f t="shared" si="44"/>
        <v/>
      </c>
      <c r="S1791" s="12"/>
      <c r="T1791" s="12"/>
    </row>
    <row r="1792" spans="7:20" x14ac:dyDescent="0.25">
      <c r="G1792" s="14" t="str">
        <f t="shared" si="44"/>
        <v/>
      </c>
      <c r="S1792" s="12"/>
      <c r="T1792" s="12"/>
    </row>
    <row r="1793" spans="7:20" x14ac:dyDescent="0.25">
      <c r="G1793" s="14" t="str">
        <f t="shared" si="44"/>
        <v/>
      </c>
      <c r="S1793" s="12"/>
      <c r="T1793" s="12"/>
    </row>
    <row r="1794" spans="7:20" x14ac:dyDescent="0.25">
      <c r="G1794" s="14" t="str">
        <f t="shared" si="44"/>
        <v/>
      </c>
      <c r="S1794" s="12"/>
      <c r="T1794" s="12"/>
    </row>
    <row r="1795" spans="7:20" x14ac:dyDescent="0.25">
      <c r="G1795" s="14" t="str">
        <f t="shared" si="44"/>
        <v/>
      </c>
      <c r="S1795" s="12"/>
      <c r="T1795" s="12"/>
    </row>
    <row r="1796" spans="7:20" x14ac:dyDescent="0.25">
      <c r="G1796" s="14" t="str">
        <f t="shared" ref="G1796:G1859" si="45">D1796&amp;E1796</f>
        <v/>
      </c>
      <c r="S1796" s="12"/>
      <c r="T1796" s="12"/>
    </row>
    <row r="1797" spans="7:20" x14ac:dyDescent="0.25">
      <c r="G1797" s="14" t="str">
        <f t="shared" si="45"/>
        <v/>
      </c>
      <c r="S1797" s="12"/>
      <c r="T1797" s="12"/>
    </row>
    <row r="1798" spans="7:20" x14ac:dyDescent="0.25">
      <c r="G1798" s="14" t="str">
        <f t="shared" si="45"/>
        <v/>
      </c>
      <c r="S1798" s="12"/>
      <c r="T1798" s="12"/>
    </row>
    <row r="1799" spans="7:20" x14ac:dyDescent="0.25">
      <c r="G1799" s="14" t="str">
        <f t="shared" si="45"/>
        <v/>
      </c>
      <c r="S1799" s="12"/>
      <c r="T1799" s="12"/>
    </row>
    <row r="1800" spans="7:20" x14ac:dyDescent="0.25">
      <c r="G1800" s="14" t="str">
        <f t="shared" si="45"/>
        <v/>
      </c>
      <c r="S1800" s="12"/>
      <c r="T1800" s="12"/>
    </row>
    <row r="1801" spans="7:20" x14ac:dyDescent="0.25">
      <c r="G1801" s="14" t="str">
        <f t="shared" si="45"/>
        <v/>
      </c>
      <c r="S1801" s="12"/>
      <c r="T1801" s="12"/>
    </row>
    <row r="1802" spans="7:20" x14ac:dyDescent="0.25">
      <c r="G1802" s="14" t="str">
        <f t="shared" si="45"/>
        <v/>
      </c>
      <c r="S1802" s="12"/>
      <c r="T1802" s="12"/>
    </row>
    <row r="1803" spans="7:20" x14ac:dyDescent="0.25">
      <c r="G1803" s="14" t="str">
        <f t="shared" si="45"/>
        <v/>
      </c>
      <c r="S1803" s="12"/>
      <c r="T1803" s="12"/>
    </row>
    <row r="1804" spans="7:20" x14ac:dyDescent="0.25">
      <c r="G1804" s="14" t="str">
        <f t="shared" si="45"/>
        <v/>
      </c>
      <c r="S1804" s="12"/>
      <c r="T1804" s="12"/>
    </row>
    <row r="1805" spans="7:20" x14ac:dyDescent="0.25">
      <c r="G1805" s="14" t="str">
        <f t="shared" si="45"/>
        <v/>
      </c>
      <c r="S1805" s="12"/>
      <c r="T1805" s="12"/>
    </row>
    <row r="1806" spans="7:20" x14ac:dyDescent="0.25">
      <c r="G1806" s="14" t="str">
        <f t="shared" si="45"/>
        <v/>
      </c>
      <c r="S1806" s="12"/>
      <c r="T1806" s="12"/>
    </row>
    <row r="1807" spans="7:20" x14ac:dyDescent="0.25">
      <c r="G1807" s="14" t="str">
        <f t="shared" si="45"/>
        <v/>
      </c>
      <c r="S1807" s="12"/>
      <c r="T1807" s="12"/>
    </row>
    <row r="1808" spans="7:20" x14ac:dyDescent="0.25">
      <c r="G1808" s="14" t="str">
        <f t="shared" si="45"/>
        <v/>
      </c>
      <c r="S1808" s="12"/>
      <c r="T1808" s="12"/>
    </row>
    <row r="1809" spans="7:20" x14ac:dyDescent="0.25">
      <c r="G1809" s="14" t="str">
        <f t="shared" si="45"/>
        <v/>
      </c>
      <c r="S1809" s="12"/>
      <c r="T1809" s="12"/>
    </row>
    <row r="1810" spans="7:20" x14ac:dyDescent="0.25">
      <c r="G1810" s="14" t="str">
        <f t="shared" si="45"/>
        <v/>
      </c>
      <c r="S1810" s="12"/>
      <c r="T1810" s="12"/>
    </row>
    <row r="1811" spans="7:20" x14ac:dyDescent="0.25">
      <c r="G1811" s="14" t="str">
        <f t="shared" si="45"/>
        <v/>
      </c>
      <c r="S1811" s="12"/>
      <c r="T1811" s="12"/>
    </row>
    <row r="1812" spans="7:20" x14ac:dyDescent="0.25">
      <c r="G1812" s="14" t="str">
        <f t="shared" si="45"/>
        <v/>
      </c>
    </row>
    <row r="1813" spans="7:20" x14ac:dyDescent="0.25">
      <c r="G1813" s="14" t="str">
        <f t="shared" si="45"/>
        <v/>
      </c>
    </row>
    <row r="1814" spans="7:20" x14ac:dyDescent="0.25">
      <c r="G1814" s="14" t="str">
        <f t="shared" si="45"/>
        <v/>
      </c>
    </row>
    <row r="1815" spans="7:20" x14ac:dyDescent="0.25">
      <c r="G1815" s="14" t="str">
        <f t="shared" si="45"/>
        <v/>
      </c>
    </row>
    <row r="1816" spans="7:20" x14ac:dyDescent="0.25">
      <c r="G1816" s="14" t="str">
        <f t="shared" si="45"/>
        <v/>
      </c>
    </row>
    <row r="1817" spans="7:20" x14ac:dyDescent="0.25">
      <c r="G1817" s="14" t="str">
        <f t="shared" si="45"/>
        <v/>
      </c>
    </row>
    <row r="1818" spans="7:20" x14ac:dyDescent="0.25">
      <c r="G1818" s="14" t="str">
        <f t="shared" si="45"/>
        <v/>
      </c>
    </row>
    <row r="1819" spans="7:20" x14ac:dyDescent="0.25">
      <c r="G1819" s="14" t="str">
        <f t="shared" si="45"/>
        <v/>
      </c>
    </row>
    <row r="1820" spans="7:20" x14ac:dyDescent="0.25">
      <c r="G1820" s="14" t="str">
        <f t="shared" si="45"/>
        <v/>
      </c>
    </row>
    <row r="1821" spans="7:20" x14ac:dyDescent="0.25">
      <c r="G1821" s="14" t="str">
        <f t="shared" si="45"/>
        <v/>
      </c>
    </row>
    <row r="1822" spans="7:20" x14ac:dyDescent="0.25">
      <c r="G1822" s="14" t="str">
        <f t="shared" si="45"/>
        <v/>
      </c>
    </row>
    <row r="1823" spans="7:20" x14ac:dyDescent="0.25">
      <c r="G1823" s="14" t="str">
        <f t="shared" si="45"/>
        <v/>
      </c>
    </row>
    <row r="1824" spans="7:20" x14ac:dyDescent="0.25">
      <c r="G1824" s="14" t="str">
        <f t="shared" si="45"/>
        <v/>
      </c>
    </row>
    <row r="1825" spans="7:7" x14ac:dyDescent="0.25">
      <c r="G1825" s="14" t="str">
        <f t="shared" si="45"/>
        <v/>
      </c>
    </row>
    <row r="1826" spans="7:7" x14ac:dyDescent="0.25">
      <c r="G1826" s="14" t="str">
        <f t="shared" si="45"/>
        <v/>
      </c>
    </row>
    <row r="1827" spans="7:7" x14ac:dyDescent="0.25">
      <c r="G1827" s="14" t="str">
        <f t="shared" si="45"/>
        <v/>
      </c>
    </row>
    <row r="1828" spans="7:7" x14ac:dyDescent="0.25">
      <c r="G1828" s="14" t="str">
        <f t="shared" si="45"/>
        <v/>
      </c>
    </row>
    <row r="1829" spans="7:7" x14ac:dyDescent="0.25">
      <c r="G1829" s="14" t="str">
        <f t="shared" si="45"/>
        <v/>
      </c>
    </row>
    <row r="1830" spans="7:7" x14ac:dyDescent="0.25">
      <c r="G1830" s="14" t="str">
        <f t="shared" si="45"/>
        <v/>
      </c>
    </row>
    <row r="1831" spans="7:7" x14ac:dyDescent="0.25">
      <c r="G1831" s="14" t="str">
        <f t="shared" si="45"/>
        <v/>
      </c>
    </row>
    <row r="1832" spans="7:7" x14ac:dyDescent="0.25">
      <c r="G1832" s="14" t="str">
        <f t="shared" si="45"/>
        <v/>
      </c>
    </row>
    <row r="1833" spans="7:7" x14ac:dyDescent="0.25">
      <c r="G1833" s="14" t="str">
        <f t="shared" si="45"/>
        <v/>
      </c>
    </row>
    <row r="1834" spans="7:7" x14ac:dyDescent="0.25">
      <c r="G1834" s="14" t="str">
        <f t="shared" si="45"/>
        <v/>
      </c>
    </row>
    <row r="1835" spans="7:7" x14ac:dyDescent="0.25">
      <c r="G1835" s="14" t="str">
        <f t="shared" si="45"/>
        <v/>
      </c>
    </row>
    <row r="1836" spans="7:7" x14ac:dyDescent="0.25">
      <c r="G1836" s="14" t="str">
        <f t="shared" si="45"/>
        <v/>
      </c>
    </row>
    <row r="1837" spans="7:7" x14ac:dyDescent="0.25">
      <c r="G1837" s="14" t="str">
        <f t="shared" si="45"/>
        <v/>
      </c>
    </row>
    <row r="1838" spans="7:7" x14ac:dyDescent="0.25">
      <c r="G1838" s="14" t="str">
        <f t="shared" si="45"/>
        <v/>
      </c>
    </row>
    <row r="1839" spans="7:7" x14ac:dyDescent="0.25">
      <c r="G1839" s="14" t="str">
        <f t="shared" si="45"/>
        <v/>
      </c>
    </row>
    <row r="1840" spans="7:7" x14ac:dyDescent="0.25">
      <c r="G1840" s="14" t="str">
        <f t="shared" si="45"/>
        <v/>
      </c>
    </row>
    <row r="1841" spans="7:7" x14ac:dyDescent="0.25">
      <c r="G1841" s="14" t="str">
        <f t="shared" si="45"/>
        <v/>
      </c>
    </row>
    <row r="1842" spans="7:7" x14ac:dyDescent="0.25">
      <c r="G1842" s="14" t="str">
        <f t="shared" si="45"/>
        <v/>
      </c>
    </row>
    <row r="1843" spans="7:7" x14ac:dyDescent="0.25">
      <c r="G1843" s="14" t="str">
        <f t="shared" si="45"/>
        <v/>
      </c>
    </row>
    <row r="1844" spans="7:7" x14ac:dyDescent="0.25">
      <c r="G1844" s="14" t="str">
        <f t="shared" si="45"/>
        <v/>
      </c>
    </row>
    <row r="1845" spans="7:7" x14ac:dyDescent="0.25">
      <c r="G1845" s="14" t="str">
        <f t="shared" si="45"/>
        <v/>
      </c>
    </row>
    <row r="1846" spans="7:7" x14ac:dyDescent="0.25">
      <c r="G1846" s="14" t="str">
        <f t="shared" si="45"/>
        <v/>
      </c>
    </row>
    <row r="1847" spans="7:7" x14ac:dyDescent="0.25">
      <c r="G1847" s="14" t="str">
        <f t="shared" si="45"/>
        <v/>
      </c>
    </row>
    <row r="1848" spans="7:7" x14ac:dyDescent="0.25">
      <c r="G1848" s="14" t="str">
        <f t="shared" si="45"/>
        <v/>
      </c>
    </row>
    <row r="1849" spans="7:7" x14ac:dyDescent="0.25">
      <c r="G1849" s="14" t="str">
        <f t="shared" si="45"/>
        <v/>
      </c>
    </row>
    <row r="1850" spans="7:7" x14ac:dyDescent="0.25">
      <c r="G1850" s="14" t="str">
        <f t="shared" si="45"/>
        <v/>
      </c>
    </row>
    <row r="1851" spans="7:7" x14ac:dyDescent="0.25">
      <c r="G1851" s="14" t="str">
        <f t="shared" si="45"/>
        <v/>
      </c>
    </row>
    <row r="1852" spans="7:7" x14ac:dyDescent="0.25">
      <c r="G1852" s="14" t="str">
        <f t="shared" si="45"/>
        <v/>
      </c>
    </row>
    <row r="1853" spans="7:7" x14ac:dyDescent="0.25">
      <c r="G1853" s="14" t="str">
        <f t="shared" si="45"/>
        <v/>
      </c>
    </row>
    <row r="1854" spans="7:7" x14ac:dyDescent="0.25">
      <c r="G1854" s="14" t="str">
        <f t="shared" si="45"/>
        <v/>
      </c>
    </row>
    <row r="1855" spans="7:7" x14ac:dyDescent="0.25">
      <c r="G1855" s="14" t="str">
        <f t="shared" si="45"/>
        <v/>
      </c>
    </row>
    <row r="1856" spans="7:7" x14ac:dyDescent="0.25">
      <c r="G1856" s="14" t="str">
        <f t="shared" si="45"/>
        <v/>
      </c>
    </row>
    <row r="1857" spans="7:7" x14ac:dyDescent="0.25">
      <c r="G1857" s="14" t="str">
        <f t="shared" si="45"/>
        <v/>
      </c>
    </row>
    <row r="1858" spans="7:7" x14ac:dyDescent="0.25">
      <c r="G1858" s="14" t="str">
        <f t="shared" si="45"/>
        <v/>
      </c>
    </row>
    <row r="1859" spans="7:7" x14ac:dyDescent="0.25">
      <c r="G1859" s="14" t="str">
        <f t="shared" si="45"/>
        <v/>
      </c>
    </row>
    <row r="1860" spans="7:7" x14ac:dyDescent="0.25">
      <c r="G1860" s="14" t="str">
        <f t="shared" ref="G1860:G1923" si="46">D1860&amp;E1860</f>
        <v/>
      </c>
    </row>
    <row r="1861" spans="7:7" x14ac:dyDescent="0.25">
      <c r="G1861" s="14" t="str">
        <f t="shared" si="46"/>
        <v/>
      </c>
    </row>
    <row r="1862" spans="7:7" x14ac:dyDescent="0.25">
      <c r="G1862" s="14" t="str">
        <f t="shared" si="46"/>
        <v/>
      </c>
    </row>
    <row r="1863" spans="7:7" x14ac:dyDescent="0.25">
      <c r="G1863" s="14" t="str">
        <f t="shared" si="46"/>
        <v/>
      </c>
    </row>
    <row r="1864" spans="7:7" x14ac:dyDescent="0.25">
      <c r="G1864" s="14" t="str">
        <f t="shared" si="46"/>
        <v/>
      </c>
    </row>
    <row r="1865" spans="7:7" x14ac:dyDescent="0.25">
      <c r="G1865" s="14" t="str">
        <f t="shared" si="46"/>
        <v/>
      </c>
    </row>
    <row r="1866" spans="7:7" x14ac:dyDescent="0.25">
      <c r="G1866" s="14" t="str">
        <f t="shared" si="46"/>
        <v/>
      </c>
    </row>
    <row r="1867" spans="7:7" x14ac:dyDescent="0.25">
      <c r="G1867" s="14" t="str">
        <f t="shared" si="46"/>
        <v/>
      </c>
    </row>
    <row r="1868" spans="7:7" x14ac:dyDescent="0.25">
      <c r="G1868" s="14" t="str">
        <f t="shared" si="46"/>
        <v/>
      </c>
    </row>
    <row r="1869" spans="7:7" x14ac:dyDescent="0.25">
      <c r="G1869" s="14" t="str">
        <f t="shared" si="46"/>
        <v/>
      </c>
    </row>
    <row r="1870" spans="7:7" x14ac:dyDescent="0.25">
      <c r="G1870" s="14" t="str">
        <f t="shared" si="46"/>
        <v/>
      </c>
    </row>
    <row r="1871" spans="7:7" x14ac:dyDescent="0.25">
      <c r="G1871" s="14" t="str">
        <f t="shared" si="46"/>
        <v/>
      </c>
    </row>
    <row r="1872" spans="7:7" x14ac:dyDescent="0.25">
      <c r="G1872" s="14" t="str">
        <f t="shared" si="46"/>
        <v/>
      </c>
    </row>
    <row r="1873" spans="7:7" x14ac:dyDescent="0.25">
      <c r="G1873" s="14" t="str">
        <f t="shared" si="46"/>
        <v/>
      </c>
    </row>
    <row r="1874" spans="7:7" x14ac:dyDescent="0.25">
      <c r="G1874" s="14" t="str">
        <f t="shared" si="46"/>
        <v/>
      </c>
    </row>
    <row r="1875" spans="7:7" x14ac:dyDescent="0.25">
      <c r="G1875" s="14" t="str">
        <f t="shared" si="46"/>
        <v/>
      </c>
    </row>
    <row r="1876" spans="7:7" x14ac:dyDescent="0.25">
      <c r="G1876" s="14" t="str">
        <f t="shared" si="46"/>
        <v/>
      </c>
    </row>
    <row r="1877" spans="7:7" x14ac:dyDescent="0.25">
      <c r="G1877" s="14" t="str">
        <f t="shared" si="46"/>
        <v/>
      </c>
    </row>
    <row r="1878" spans="7:7" x14ac:dyDescent="0.25">
      <c r="G1878" s="14" t="str">
        <f t="shared" si="46"/>
        <v/>
      </c>
    </row>
    <row r="1879" spans="7:7" x14ac:dyDescent="0.25">
      <c r="G1879" s="14" t="str">
        <f t="shared" si="46"/>
        <v/>
      </c>
    </row>
    <row r="1880" spans="7:7" x14ac:dyDescent="0.25">
      <c r="G1880" s="14" t="str">
        <f t="shared" si="46"/>
        <v/>
      </c>
    </row>
    <row r="1881" spans="7:7" x14ac:dyDescent="0.25">
      <c r="G1881" s="14" t="str">
        <f t="shared" si="46"/>
        <v/>
      </c>
    </row>
    <row r="1882" spans="7:7" x14ac:dyDescent="0.25">
      <c r="G1882" s="14" t="str">
        <f t="shared" si="46"/>
        <v/>
      </c>
    </row>
    <row r="1883" spans="7:7" x14ac:dyDescent="0.25">
      <c r="G1883" s="14" t="str">
        <f t="shared" si="46"/>
        <v/>
      </c>
    </row>
    <row r="1884" spans="7:7" x14ac:dyDescent="0.25">
      <c r="G1884" s="14" t="str">
        <f t="shared" si="46"/>
        <v/>
      </c>
    </row>
    <row r="1885" spans="7:7" x14ac:dyDescent="0.25">
      <c r="G1885" s="14" t="str">
        <f t="shared" si="46"/>
        <v/>
      </c>
    </row>
    <row r="1886" spans="7:7" x14ac:dyDescent="0.25">
      <c r="G1886" s="14" t="str">
        <f t="shared" si="46"/>
        <v/>
      </c>
    </row>
    <row r="1887" spans="7:7" x14ac:dyDescent="0.25">
      <c r="G1887" s="14" t="str">
        <f t="shared" si="46"/>
        <v/>
      </c>
    </row>
    <row r="1888" spans="7:7" x14ac:dyDescent="0.25">
      <c r="G1888" s="14" t="str">
        <f t="shared" si="46"/>
        <v/>
      </c>
    </row>
    <row r="1889" spans="7:7" x14ac:dyDescent="0.25">
      <c r="G1889" s="14" t="str">
        <f t="shared" si="46"/>
        <v/>
      </c>
    </row>
    <row r="1890" spans="7:7" x14ac:dyDescent="0.25">
      <c r="G1890" s="14" t="str">
        <f t="shared" si="46"/>
        <v/>
      </c>
    </row>
    <row r="1891" spans="7:7" x14ac:dyDescent="0.25">
      <c r="G1891" s="14" t="str">
        <f t="shared" si="46"/>
        <v/>
      </c>
    </row>
    <row r="1892" spans="7:7" x14ac:dyDescent="0.25">
      <c r="G1892" s="14" t="str">
        <f t="shared" si="46"/>
        <v/>
      </c>
    </row>
    <row r="1893" spans="7:7" x14ac:dyDescent="0.25">
      <c r="G1893" s="14" t="str">
        <f t="shared" si="46"/>
        <v/>
      </c>
    </row>
    <row r="1894" spans="7:7" x14ac:dyDescent="0.25">
      <c r="G1894" s="14" t="str">
        <f t="shared" si="46"/>
        <v/>
      </c>
    </row>
    <row r="1895" spans="7:7" x14ac:dyDescent="0.25">
      <c r="G1895" s="14" t="str">
        <f t="shared" si="46"/>
        <v/>
      </c>
    </row>
    <row r="1896" spans="7:7" x14ac:dyDescent="0.25">
      <c r="G1896" s="14" t="str">
        <f t="shared" si="46"/>
        <v/>
      </c>
    </row>
    <row r="1897" spans="7:7" x14ac:dyDescent="0.25">
      <c r="G1897" s="14" t="str">
        <f t="shared" si="46"/>
        <v/>
      </c>
    </row>
    <row r="1898" spans="7:7" x14ac:dyDescent="0.25">
      <c r="G1898" s="14" t="str">
        <f t="shared" si="46"/>
        <v/>
      </c>
    </row>
    <row r="1899" spans="7:7" x14ac:dyDescent="0.25">
      <c r="G1899" s="14" t="str">
        <f t="shared" si="46"/>
        <v/>
      </c>
    </row>
    <row r="1900" spans="7:7" x14ac:dyDescent="0.25">
      <c r="G1900" s="14" t="str">
        <f t="shared" si="46"/>
        <v/>
      </c>
    </row>
    <row r="1901" spans="7:7" x14ac:dyDescent="0.25">
      <c r="G1901" s="14" t="str">
        <f t="shared" si="46"/>
        <v/>
      </c>
    </row>
    <row r="1902" spans="7:7" x14ac:dyDescent="0.25">
      <c r="G1902" s="14" t="str">
        <f t="shared" si="46"/>
        <v/>
      </c>
    </row>
    <row r="1903" spans="7:7" x14ac:dyDescent="0.25">
      <c r="G1903" s="14" t="str">
        <f t="shared" si="46"/>
        <v/>
      </c>
    </row>
    <row r="1904" spans="7:7" x14ac:dyDescent="0.25">
      <c r="G1904" s="14" t="str">
        <f t="shared" si="46"/>
        <v/>
      </c>
    </row>
    <row r="1905" spans="7:7" x14ac:dyDescent="0.25">
      <c r="G1905" s="14" t="str">
        <f t="shared" si="46"/>
        <v/>
      </c>
    </row>
    <row r="1906" spans="7:7" x14ac:dyDescent="0.25">
      <c r="G1906" s="14" t="str">
        <f t="shared" si="46"/>
        <v/>
      </c>
    </row>
    <row r="1907" spans="7:7" x14ac:dyDescent="0.25">
      <c r="G1907" s="14" t="str">
        <f t="shared" si="46"/>
        <v/>
      </c>
    </row>
    <row r="1908" spans="7:7" x14ac:dyDescent="0.25">
      <c r="G1908" s="14" t="str">
        <f t="shared" si="46"/>
        <v/>
      </c>
    </row>
    <row r="1909" spans="7:7" x14ac:dyDescent="0.25">
      <c r="G1909" s="14" t="str">
        <f t="shared" si="46"/>
        <v/>
      </c>
    </row>
    <row r="1910" spans="7:7" x14ac:dyDescent="0.25">
      <c r="G1910" s="14" t="str">
        <f t="shared" si="46"/>
        <v/>
      </c>
    </row>
    <row r="1911" spans="7:7" x14ac:dyDescent="0.25">
      <c r="G1911" s="14" t="str">
        <f t="shared" si="46"/>
        <v/>
      </c>
    </row>
    <row r="1912" spans="7:7" x14ac:dyDescent="0.25">
      <c r="G1912" s="14" t="str">
        <f t="shared" si="46"/>
        <v/>
      </c>
    </row>
    <row r="1913" spans="7:7" x14ac:dyDescent="0.25">
      <c r="G1913" s="14" t="str">
        <f t="shared" si="46"/>
        <v/>
      </c>
    </row>
    <row r="1914" spans="7:7" x14ac:dyDescent="0.25">
      <c r="G1914" s="14" t="str">
        <f t="shared" si="46"/>
        <v/>
      </c>
    </row>
    <row r="1915" spans="7:7" x14ac:dyDescent="0.25">
      <c r="G1915" s="14" t="str">
        <f t="shared" si="46"/>
        <v/>
      </c>
    </row>
    <row r="1916" spans="7:7" x14ac:dyDescent="0.25">
      <c r="G1916" s="14" t="str">
        <f t="shared" si="46"/>
        <v/>
      </c>
    </row>
    <row r="1917" spans="7:7" x14ac:dyDescent="0.25">
      <c r="G1917" s="14" t="str">
        <f t="shared" si="46"/>
        <v/>
      </c>
    </row>
    <row r="1918" spans="7:7" x14ac:dyDescent="0.25">
      <c r="G1918" s="14" t="str">
        <f t="shared" si="46"/>
        <v/>
      </c>
    </row>
    <row r="1919" spans="7:7" x14ac:dyDescent="0.25">
      <c r="G1919" s="14" t="str">
        <f t="shared" si="46"/>
        <v/>
      </c>
    </row>
    <row r="1920" spans="7:7" x14ac:dyDescent="0.25">
      <c r="G1920" s="14" t="str">
        <f t="shared" si="46"/>
        <v/>
      </c>
    </row>
    <row r="1921" spans="7:7" x14ac:dyDescent="0.25">
      <c r="G1921" s="14" t="str">
        <f t="shared" si="46"/>
        <v/>
      </c>
    </row>
    <row r="1922" spans="7:7" x14ac:dyDescent="0.25">
      <c r="G1922" s="14" t="str">
        <f t="shared" si="46"/>
        <v/>
      </c>
    </row>
    <row r="1923" spans="7:7" x14ac:dyDescent="0.25">
      <c r="G1923" s="14" t="str">
        <f t="shared" si="46"/>
        <v/>
      </c>
    </row>
    <row r="1924" spans="7:7" x14ac:dyDescent="0.25">
      <c r="G1924" s="14" t="str">
        <f t="shared" ref="G1924:G1987" si="47">D1924&amp;E1924</f>
        <v/>
      </c>
    </row>
    <row r="1925" spans="7:7" x14ac:dyDescent="0.25">
      <c r="G1925" s="14" t="str">
        <f t="shared" si="47"/>
        <v/>
      </c>
    </row>
    <row r="1926" spans="7:7" x14ac:dyDescent="0.25">
      <c r="G1926" s="14" t="str">
        <f t="shared" si="47"/>
        <v/>
      </c>
    </row>
    <row r="1927" spans="7:7" x14ac:dyDescent="0.25">
      <c r="G1927" s="14" t="str">
        <f t="shared" si="47"/>
        <v/>
      </c>
    </row>
    <row r="1928" spans="7:7" x14ac:dyDescent="0.25">
      <c r="G1928" s="14" t="str">
        <f t="shared" si="47"/>
        <v/>
      </c>
    </row>
    <row r="1929" spans="7:7" x14ac:dyDescent="0.25">
      <c r="G1929" s="14" t="str">
        <f t="shared" si="47"/>
        <v/>
      </c>
    </row>
    <row r="1930" spans="7:7" x14ac:dyDescent="0.25">
      <c r="G1930" s="14" t="str">
        <f t="shared" si="47"/>
        <v/>
      </c>
    </row>
    <row r="1931" spans="7:7" x14ac:dyDescent="0.25">
      <c r="G1931" s="14" t="str">
        <f t="shared" si="47"/>
        <v/>
      </c>
    </row>
    <row r="1932" spans="7:7" x14ac:dyDescent="0.25">
      <c r="G1932" s="14" t="str">
        <f t="shared" si="47"/>
        <v/>
      </c>
    </row>
    <row r="1933" spans="7:7" x14ac:dyDescent="0.25">
      <c r="G1933" s="14" t="str">
        <f t="shared" si="47"/>
        <v/>
      </c>
    </row>
    <row r="1934" spans="7:7" x14ac:dyDescent="0.25">
      <c r="G1934" s="14" t="str">
        <f t="shared" si="47"/>
        <v/>
      </c>
    </row>
    <row r="1935" spans="7:7" x14ac:dyDescent="0.25">
      <c r="G1935" s="14" t="str">
        <f t="shared" si="47"/>
        <v/>
      </c>
    </row>
    <row r="1936" spans="7:7" x14ac:dyDescent="0.25">
      <c r="G1936" s="14" t="str">
        <f t="shared" si="47"/>
        <v/>
      </c>
    </row>
    <row r="1937" spans="7:7" x14ac:dyDescent="0.25">
      <c r="G1937" s="14" t="str">
        <f t="shared" si="47"/>
        <v/>
      </c>
    </row>
    <row r="1938" spans="7:7" x14ac:dyDescent="0.25">
      <c r="G1938" s="14" t="str">
        <f t="shared" si="47"/>
        <v/>
      </c>
    </row>
    <row r="1939" spans="7:7" x14ac:dyDescent="0.25">
      <c r="G1939" s="14" t="str">
        <f t="shared" si="47"/>
        <v/>
      </c>
    </row>
    <row r="1940" spans="7:7" x14ac:dyDescent="0.25">
      <c r="G1940" s="14" t="str">
        <f t="shared" si="47"/>
        <v/>
      </c>
    </row>
    <row r="1941" spans="7:7" x14ac:dyDescent="0.25">
      <c r="G1941" s="14" t="str">
        <f t="shared" si="47"/>
        <v/>
      </c>
    </row>
    <row r="1942" spans="7:7" x14ac:dyDescent="0.25">
      <c r="G1942" s="14" t="str">
        <f t="shared" si="47"/>
        <v/>
      </c>
    </row>
    <row r="1943" spans="7:7" x14ac:dyDescent="0.25">
      <c r="G1943" s="14" t="str">
        <f t="shared" si="47"/>
        <v/>
      </c>
    </row>
    <row r="1944" spans="7:7" x14ac:dyDescent="0.25">
      <c r="G1944" s="14" t="str">
        <f t="shared" si="47"/>
        <v/>
      </c>
    </row>
    <row r="1945" spans="7:7" x14ac:dyDescent="0.25">
      <c r="G1945" s="14" t="str">
        <f t="shared" si="47"/>
        <v/>
      </c>
    </row>
    <row r="1946" spans="7:7" x14ac:dyDescent="0.25">
      <c r="G1946" s="14" t="str">
        <f t="shared" si="47"/>
        <v/>
      </c>
    </row>
    <row r="1947" spans="7:7" x14ac:dyDescent="0.25">
      <c r="G1947" s="14" t="str">
        <f t="shared" si="47"/>
        <v/>
      </c>
    </row>
    <row r="1948" spans="7:7" x14ac:dyDescent="0.25">
      <c r="G1948" s="14" t="str">
        <f t="shared" si="47"/>
        <v/>
      </c>
    </row>
    <row r="1949" spans="7:7" x14ac:dyDescent="0.25">
      <c r="G1949" s="14" t="str">
        <f t="shared" si="47"/>
        <v/>
      </c>
    </row>
    <row r="1950" spans="7:7" x14ac:dyDescent="0.25">
      <c r="G1950" s="14" t="str">
        <f t="shared" si="47"/>
        <v/>
      </c>
    </row>
    <row r="1951" spans="7:7" x14ac:dyDescent="0.25">
      <c r="G1951" s="14" t="str">
        <f t="shared" si="47"/>
        <v/>
      </c>
    </row>
    <row r="1952" spans="7:7" x14ac:dyDescent="0.25">
      <c r="G1952" s="14" t="str">
        <f t="shared" si="47"/>
        <v/>
      </c>
    </row>
    <row r="1953" spans="7:7" x14ac:dyDescent="0.25">
      <c r="G1953" s="14" t="str">
        <f t="shared" si="47"/>
        <v/>
      </c>
    </row>
    <row r="1954" spans="7:7" x14ac:dyDescent="0.25">
      <c r="G1954" s="14" t="str">
        <f t="shared" si="47"/>
        <v/>
      </c>
    </row>
    <row r="1955" spans="7:7" x14ac:dyDescent="0.25">
      <c r="G1955" s="14" t="str">
        <f t="shared" si="47"/>
        <v/>
      </c>
    </row>
    <row r="1956" spans="7:7" x14ac:dyDescent="0.25">
      <c r="G1956" s="14" t="str">
        <f t="shared" si="47"/>
        <v/>
      </c>
    </row>
    <row r="1957" spans="7:7" x14ac:dyDescent="0.25">
      <c r="G1957" s="14" t="str">
        <f t="shared" si="47"/>
        <v/>
      </c>
    </row>
    <row r="1958" spans="7:7" x14ac:dyDescent="0.25">
      <c r="G1958" s="14" t="str">
        <f t="shared" si="47"/>
        <v/>
      </c>
    </row>
    <row r="1959" spans="7:7" x14ac:dyDescent="0.25">
      <c r="G1959" s="14" t="str">
        <f t="shared" si="47"/>
        <v/>
      </c>
    </row>
    <row r="1960" spans="7:7" x14ac:dyDescent="0.25">
      <c r="G1960" s="14" t="str">
        <f t="shared" si="47"/>
        <v/>
      </c>
    </row>
    <row r="1961" spans="7:7" x14ac:dyDescent="0.25">
      <c r="G1961" s="14" t="str">
        <f t="shared" si="47"/>
        <v/>
      </c>
    </row>
    <row r="1962" spans="7:7" x14ac:dyDescent="0.25">
      <c r="G1962" s="14" t="str">
        <f t="shared" si="47"/>
        <v/>
      </c>
    </row>
    <row r="1963" spans="7:7" x14ac:dyDescent="0.25">
      <c r="G1963" s="14" t="str">
        <f t="shared" si="47"/>
        <v/>
      </c>
    </row>
    <row r="1964" spans="7:7" x14ac:dyDescent="0.25">
      <c r="G1964" s="14" t="str">
        <f t="shared" si="47"/>
        <v/>
      </c>
    </row>
    <row r="1965" spans="7:7" x14ac:dyDescent="0.25">
      <c r="G1965" s="14" t="str">
        <f t="shared" si="47"/>
        <v/>
      </c>
    </row>
    <row r="1966" spans="7:7" x14ac:dyDescent="0.25">
      <c r="G1966" s="14" t="str">
        <f t="shared" si="47"/>
        <v/>
      </c>
    </row>
    <row r="1967" spans="7:7" x14ac:dyDescent="0.25">
      <c r="G1967" s="14" t="str">
        <f t="shared" si="47"/>
        <v/>
      </c>
    </row>
    <row r="1968" spans="7:7" x14ac:dyDescent="0.25">
      <c r="G1968" s="14" t="str">
        <f t="shared" si="47"/>
        <v/>
      </c>
    </row>
    <row r="1969" spans="7:7" x14ac:dyDescent="0.25">
      <c r="G1969" s="14" t="str">
        <f t="shared" si="47"/>
        <v/>
      </c>
    </row>
    <row r="1970" spans="7:7" x14ac:dyDescent="0.25">
      <c r="G1970" s="14" t="str">
        <f t="shared" si="47"/>
        <v/>
      </c>
    </row>
    <row r="1971" spans="7:7" x14ac:dyDescent="0.25">
      <c r="G1971" s="14" t="str">
        <f t="shared" si="47"/>
        <v/>
      </c>
    </row>
    <row r="1972" spans="7:7" x14ac:dyDescent="0.25">
      <c r="G1972" s="14" t="str">
        <f t="shared" si="47"/>
        <v/>
      </c>
    </row>
    <row r="1973" spans="7:7" x14ac:dyDescent="0.25">
      <c r="G1973" s="14" t="str">
        <f t="shared" si="47"/>
        <v/>
      </c>
    </row>
    <row r="1974" spans="7:7" x14ac:dyDescent="0.25">
      <c r="G1974" s="14" t="str">
        <f t="shared" si="47"/>
        <v/>
      </c>
    </row>
    <row r="1975" spans="7:7" x14ac:dyDescent="0.25">
      <c r="G1975" s="14" t="str">
        <f t="shared" si="47"/>
        <v/>
      </c>
    </row>
    <row r="1976" spans="7:7" x14ac:dyDescent="0.25">
      <c r="G1976" s="14" t="str">
        <f t="shared" si="47"/>
        <v/>
      </c>
    </row>
    <row r="1977" spans="7:7" x14ac:dyDescent="0.25">
      <c r="G1977" s="14" t="str">
        <f t="shared" si="47"/>
        <v/>
      </c>
    </row>
    <row r="1978" spans="7:7" x14ac:dyDescent="0.25">
      <c r="G1978" s="14" t="str">
        <f t="shared" si="47"/>
        <v/>
      </c>
    </row>
    <row r="1979" spans="7:7" x14ac:dyDescent="0.25">
      <c r="G1979" s="14" t="str">
        <f t="shared" si="47"/>
        <v/>
      </c>
    </row>
    <row r="1980" spans="7:7" x14ac:dyDescent="0.25">
      <c r="G1980" s="14" t="str">
        <f t="shared" si="47"/>
        <v/>
      </c>
    </row>
    <row r="1981" spans="7:7" x14ac:dyDescent="0.25">
      <c r="G1981" s="14" t="str">
        <f t="shared" si="47"/>
        <v/>
      </c>
    </row>
    <row r="1982" spans="7:7" x14ac:dyDescent="0.25">
      <c r="G1982" s="14" t="str">
        <f t="shared" si="47"/>
        <v/>
      </c>
    </row>
    <row r="1983" spans="7:7" x14ac:dyDescent="0.25">
      <c r="G1983" s="14" t="str">
        <f t="shared" si="47"/>
        <v/>
      </c>
    </row>
    <row r="1984" spans="7:7" x14ac:dyDescent="0.25">
      <c r="G1984" s="14" t="str">
        <f t="shared" si="47"/>
        <v/>
      </c>
    </row>
    <row r="1985" spans="7:7" x14ac:dyDescent="0.25">
      <c r="G1985" s="14" t="str">
        <f t="shared" si="47"/>
        <v/>
      </c>
    </row>
    <row r="1986" spans="7:7" x14ac:dyDescent="0.25">
      <c r="G1986" s="14" t="str">
        <f t="shared" si="47"/>
        <v/>
      </c>
    </row>
    <row r="1987" spans="7:7" x14ac:dyDescent="0.25">
      <c r="G1987" s="14" t="str">
        <f t="shared" si="47"/>
        <v/>
      </c>
    </row>
    <row r="1988" spans="7:7" x14ac:dyDescent="0.25">
      <c r="G1988" s="14" t="str">
        <f t="shared" ref="G1988:G2051" si="48">D1988&amp;E1988</f>
        <v/>
      </c>
    </row>
    <row r="1989" spans="7:7" x14ac:dyDescent="0.25">
      <c r="G1989" s="14" t="str">
        <f t="shared" si="48"/>
        <v/>
      </c>
    </row>
    <row r="1990" spans="7:7" x14ac:dyDescent="0.25">
      <c r="G1990" s="14" t="str">
        <f t="shared" si="48"/>
        <v/>
      </c>
    </row>
    <row r="1991" spans="7:7" x14ac:dyDescent="0.25">
      <c r="G1991" s="14" t="str">
        <f t="shared" si="48"/>
        <v/>
      </c>
    </row>
    <row r="1992" spans="7:7" x14ac:dyDescent="0.25">
      <c r="G1992" s="14" t="str">
        <f t="shared" si="48"/>
        <v/>
      </c>
    </row>
    <row r="1993" spans="7:7" x14ac:dyDescent="0.25">
      <c r="G1993" s="14" t="str">
        <f t="shared" si="48"/>
        <v/>
      </c>
    </row>
    <row r="1994" spans="7:7" x14ac:dyDescent="0.25">
      <c r="G1994" s="14" t="str">
        <f t="shared" si="48"/>
        <v/>
      </c>
    </row>
    <row r="1995" spans="7:7" x14ac:dyDescent="0.25">
      <c r="G1995" s="14" t="str">
        <f t="shared" si="48"/>
        <v/>
      </c>
    </row>
    <row r="1996" spans="7:7" x14ac:dyDescent="0.25">
      <c r="G1996" s="14" t="str">
        <f t="shared" si="48"/>
        <v/>
      </c>
    </row>
    <row r="1997" spans="7:7" x14ac:dyDescent="0.25">
      <c r="G1997" s="14" t="str">
        <f t="shared" si="48"/>
        <v/>
      </c>
    </row>
    <row r="1998" spans="7:7" x14ac:dyDescent="0.25">
      <c r="G1998" s="14" t="str">
        <f t="shared" si="48"/>
        <v/>
      </c>
    </row>
    <row r="1999" spans="7:7" x14ac:dyDescent="0.25">
      <c r="G1999" s="14" t="str">
        <f t="shared" si="48"/>
        <v/>
      </c>
    </row>
    <row r="2000" spans="7:7" x14ac:dyDescent="0.25">
      <c r="G2000" s="14" t="str">
        <f t="shared" si="48"/>
        <v/>
      </c>
    </row>
    <row r="2001" spans="7:7" x14ac:dyDescent="0.25">
      <c r="G2001" s="14" t="str">
        <f t="shared" si="48"/>
        <v/>
      </c>
    </row>
    <row r="2002" spans="7:7" x14ac:dyDescent="0.25">
      <c r="G2002" s="14" t="str">
        <f t="shared" si="48"/>
        <v/>
      </c>
    </row>
    <row r="2003" spans="7:7" x14ac:dyDescent="0.25">
      <c r="G2003" s="14" t="str">
        <f t="shared" si="48"/>
        <v/>
      </c>
    </row>
    <row r="2004" spans="7:7" x14ac:dyDescent="0.25">
      <c r="G2004" s="14" t="str">
        <f t="shared" si="48"/>
        <v/>
      </c>
    </row>
    <row r="2005" spans="7:7" x14ac:dyDescent="0.25">
      <c r="G2005" s="14" t="str">
        <f t="shared" si="48"/>
        <v/>
      </c>
    </row>
    <row r="2006" spans="7:7" x14ac:dyDescent="0.25">
      <c r="G2006" s="14" t="str">
        <f t="shared" si="48"/>
        <v/>
      </c>
    </row>
    <row r="2007" spans="7:7" x14ac:dyDescent="0.25">
      <c r="G2007" s="14" t="str">
        <f t="shared" si="48"/>
        <v/>
      </c>
    </row>
    <row r="2008" spans="7:7" x14ac:dyDescent="0.25">
      <c r="G2008" s="14" t="str">
        <f t="shared" si="48"/>
        <v/>
      </c>
    </row>
    <row r="2009" spans="7:7" x14ac:dyDescent="0.25">
      <c r="G2009" s="14" t="str">
        <f t="shared" si="48"/>
        <v/>
      </c>
    </row>
    <row r="2010" spans="7:7" x14ac:dyDescent="0.25">
      <c r="G2010" s="14" t="str">
        <f t="shared" si="48"/>
        <v/>
      </c>
    </row>
    <row r="2011" spans="7:7" x14ac:dyDescent="0.25">
      <c r="G2011" s="14" t="str">
        <f t="shared" si="48"/>
        <v/>
      </c>
    </row>
    <row r="2012" spans="7:7" x14ac:dyDescent="0.25">
      <c r="G2012" s="14" t="str">
        <f t="shared" si="48"/>
        <v/>
      </c>
    </row>
    <row r="2013" spans="7:7" x14ac:dyDescent="0.25">
      <c r="G2013" s="14" t="str">
        <f t="shared" si="48"/>
        <v/>
      </c>
    </row>
    <row r="2014" spans="7:7" x14ac:dyDescent="0.25">
      <c r="G2014" s="14" t="str">
        <f t="shared" si="48"/>
        <v/>
      </c>
    </row>
    <row r="2015" spans="7:7" x14ac:dyDescent="0.25">
      <c r="G2015" s="14" t="str">
        <f t="shared" si="48"/>
        <v/>
      </c>
    </row>
    <row r="2016" spans="7:7" x14ac:dyDescent="0.25">
      <c r="G2016" s="14" t="str">
        <f t="shared" si="48"/>
        <v/>
      </c>
    </row>
    <row r="2017" spans="7:7" x14ac:dyDescent="0.25">
      <c r="G2017" s="14" t="str">
        <f t="shared" si="48"/>
        <v/>
      </c>
    </row>
    <row r="2018" spans="7:7" x14ac:dyDescent="0.25">
      <c r="G2018" s="14" t="str">
        <f t="shared" si="48"/>
        <v/>
      </c>
    </row>
    <row r="2019" spans="7:7" x14ac:dyDescent="0.25">
      <c r="G2019" s="14" t="str">
        <f t="shared" si="48"/>
        <v/>
      </c>
    </row>
    <row r="2020" spans="7:7" x14ac:dyDescent="0.25">
      <c r="G2020" s="14" t="str">
        <f t="shared" si="48"/>
        <v/>
      </c>
    </row>
    <row r="2021" spans="7:7" x14ac:dyDescent="0.25">
      <c r="G2021" s="14" t="str">
        <f t="shared" si="48"/>
        <v/>
      </c>
    </row>
    <row r="2022" spans="7:7" x14ac:dyDescent="0.25">
      <c r="G2022" s="14" t="str">
        <f t="shared" si="48"/>
        <v/>
      </c>
    </row>
    <row r="2023" spans="7:7" x14ac:dyDescent="0.25">
      <c r="G2023" s="14" t="str">
        <f t="shared" si="48"/>
        <v/>
      </c>
    </row>
    <row r="2024" spans="7:7" x14ac:dyDescent="0.25">
      <c r="G2024" s="14" t="str">
        <f t="shared" si="48"/>
        <v/>
      </c>
    </row>
    <row r="2025" spans="7:7" x14ac:dyDescent="0.25">
      <c r="G2025" s="14" t="str">
        <f t="shared" si="48"/>
        <v/>
      </c>
    </row>
    <row r="2026" spans="7:7" x14ac:dyDescent="0.25">
      <c r="G2026" s="14" t="str">
        <f t="shared" si="48"/>
        <v/>
      </c>
    </row>
    <row r="2027" spans="7:7" x14ac:dyDescent="0.25">
      <c r="G2027" s="14" t="str">
        <f t="shared" si="48"/>
        <v/>
      </c>
    </row>
    <row r="2028" spans="7:7" x14ac:dyDescent="0.25">
      <c r="G2028" s="14" t="str">
        <f t="shared" si="48"/>
        <v/>
      </c>
    </row>
    <row r="2029" spans="7:7" x14ac:dyDescent="0.25">
      <c r="G2029" s="14" t="str">
        <f t="shared" si="48"/>
        <v/>
      </c>
    </row>
    <row r="2030" spans="7:7" x14ac:dyDescent="0.25">
      <c r="G2030" s="14" t="str">
        <f t="shared" si="48"/>
        <v/>
      </c>
    </row>
    <row r="2031" spans="7:7" x14ac:dyDescent="0.25">
      <c r="G2031" s="14" t="str">
        <f t="shared" si="48"/>
        <v/>
      </c>
    </row>
    <row r="2032" spans="7:7" x14ac:dyDescent="0.25">
      <c r="G2032" s="14" t="str">
        <f t="shared" si="48"/>
        <v/>
      </c>
    </row>
    <row r="2033" spans="7:7" x14ac:dyDescent="0.25">
      <c r="G2033" s="14" t="str">
        <f t="shared" si="48"/>
        <v/>
      </c>
    </row>
    <row r="2034" spans="7:7" x14ac:dyDescent="0.25">
      <c r="G2034" s="14" t="str">
        <f t="shared" si="48"/>
        <v/>
      </c>
    </row>
    <row r="2035" spans="7:7" x14ac:dyDescent="0.25">
      <c r="G2035" s="14" t="str">
        <f t="shared" si="48"/>
        <v/>
      </c>
    </row>
    <row r="2036" spans="7:7" x14ac:dyDescent="0.25">
      <c r="G2036" s="14" t="str">
        <f t="shared" si="48"/>
        <v/>
      </c>
    </row>
    <row r="2037" spans="7:7" x14ac:dyDescent="0.25">
      <c r="G2037" s="14" t="str">
        <f t="shared" si="48"/>
        <v/>
      </c>
    </row>
    <row r="2038" spans="7:7" x14ac:dyDescent="0.25">
      <c r="G2038" s="14" t="str">
        <f t="shared" si="48"/>
        <v/>
      </c>
    </row>
    <row r="2039" spans="7:7" x14ac:dyDescent="0.25">
      <c r="G2039" s="14" t="str">
        <f t="shared" si="48"/>
        <v/>
      </c>
    </row>
    <row r="2040" spans="7:7" x14ac:dyDescent="0.25">
      <c r="G2040" s="14" t="str">
        <f t="shared" si="48"/>
        <v/>
      </c>
    </row>
    <row r="2041" spans="7:7" x14ac:dyDescent="0.25">
      <c r="G2041" s="14" t="str">
        <f t="shared" si="48"/>
        <v/>
      </c>
    </row>
    <row r="2042" spans="7:7" x14ac:dyDescent="0.25">
      <c r="G2042" s="14" t="str">
        <f t="shared" si="48"/>
        <v/>
      </c>
    </row>
    <row r="2043" spans="7:7" x14ac:dyDescent="0.25">
      <c r="G2043" s="14" t="str">
        <f t="shared" si="48"/>
        <v/>
      </c>
    </row>
    <row r="2044" spans="7:7" x14ac:dyDescent="0.25">
      <c r="G2044" s="14" t="str">
        <f t="shared" si="48"/>
        <v/>
      </c>
    </row>
    <row r="2045" spans="7:7" x14ac:dyDescent="0.25">
      <c r="G2045" s="14" t="str">
        <f t="shared" si="48"/>
        <v/>
      </c>
    </row>
    <row r="2046" spans="7:7" x14ac:dyDescent="0.25">
      <c r="G2046" s="14" t="str">
        <f t="shared" si="48"/>
        <v/>
      </c>
    </row>
    <row r="2047" spans="7:7" x14ac:dyDescent="0.25">
      <c r="G2047" s="14" t="str">
        <f t="shared" si="48"/>
        <v/>
      </c>
    </row>
    <row r="2048" spans="7:7" x14ac:dyDescent="0.25">
      <c r="G2048" s="14" t="str">
        <f t="shared" si="48"/>
        <v/>
      </c>
    </row>
    <row r="2049" spans="7:7" x14ac:dyDescent="0.25">
      <c r="G2049" s="14" t="str">
        <f t="shared" si="48"/>
        <v/>
      </c>
    </row>
    <row r="2050" spans="7:7" x14ac:dyDescent="0.25">
      <c r="G2050" s="14" t="str">
        <f t="shared" si="48"/>
        <v/>
      </c>
    </row>
    <row r="2051" spans="7:7" x14ac:dyDescent="0.25">
      <c r="G2051" s="14" t="str">
        <f t="shared" si="48"/>
        <v/>
      </c>
    </row>
    <row r="2052" spans="7:7" x14ac:dyDescent="0.25">
      <c r="G2052" s="14" t="str">
        <f t="shared" ref="G2052:G2115" si="49">D2052&amp;E2052</f>
        <v/>
      </c>
    </row>
    <row r="2053" spans="7:7" x14ac:dyDescent="0.25">
      <c r="G2053" s="14" t="str">
        <f t="shared" si="49"/>
        <v/>
      </c>
    </row>
    <row r="2054" spans="7:7" x14ac:dyDescent="0.25">
      <c r="G2054" s="14" t="str">
        <f t="shared" si="49"/>
        <v/>
      </c>
    </row>
    <row r="2055" spans="7:7" x14ac:dyDescent="0.25">
      <c r="G2055" s="14" t="str">
        <f t="shared" si="49"/>
        <v/>
      </c>
    </row>
    <row r="2056" spans="7:7" x14ac:dyDescent="0.25">
      <c r="G2056" s="14" t="str">
        <f t="shared" si="49"/>
        <v/>
      </c>
    </row>
    <row r="2057" spans="7:7" x14ac:dyDescent="0.25">
      <c r="G2057" s="14" t="str">
        <f t="shared" si="49"/>
        <v/>
      </c>
    </row>
    <row r="2058" spans="7:7" x14ac:dyDescent="0.25">
      <c r="G2058" s="14" t="str">
        <f t="shared" si="49"/>
        <v/>
      </c>
    </row>
    <row r="2059" spans="7:7" x14ac:dyDescent="0.25">
      <c r="G2059" s="14" t="str">
        <f t="shared" si="49"/>
        <v/>
      </c>
    </row>
    <row r="2060" spans="7:7" x14ac:dyDescent="0.25">
      <c r="G2060" s="14" t="str">
        <f t="shared" si="49"/>
        <v/>
      </c>
    </row>
    <row r="2061" spans="7:7" x14ac:dyDescent="0.25">
      <c r="G2061" s="14" t="str">
        <f t="shared" si="49"/>
        <v/>
      </c>
    </row>
    <row r="2062" spans="7:7" x14ac:dyDescent="0.25">
      <c r="G2062" s="14" t="str">
        <f t="shared" si="49"/>
        <v/>
      </c>
    </row>
    <row r="2063" spans="7:7" x14ac:dyDescent="0.25">
      <c r="G2063" s="14" t="str">
        <f t="shared" si="49"/>
        <v/>
      </c>
    </row>
    <row r="2064" spans="7:7" x14ac:dyDescent="0.25">
      <c r="G2064" s="14" t="str">
        <f t="shared" si="49"/>
        <v/>
      </c>
    </row>
    <row r="2065" spans="7:7" x14ac:dyDescent="0.25">
      <c r="G2065" s="14" t="str">
        <f t="shared" si="49"/>
        <v/>
      </c>
    </row>
    <row r="2066" spans="7:7" x14ac:dyDescent="0.25">
      <c r="G2066" s="14" t="str">
        <f t="shared" si="49"/>
        <v/>
      </c>
    </row>
    <row r="2067" spans="7:7" x14ac:dyDescent="0.25">
      <c r="G2067" s="14" t="str">
        <f t="shared" si="49"/>
        <v/>
      </c>
    </row>
    <row r="2068" spans="7:7" x14ac:dyDescent="0.25">
      <c r="G2068" s="14" t="str">
        <f t="shared" si="49"/>
        <v/>
      </c>
    </row>
    <row r="2069" spans="7:7" x14ac:dyDescent="0.25">
      <c r="G2069" s="14" t="str">
        <f t="shared" si="49"/>
        <v/>
      </c>
    </row>
    <row r="2070" spans="7:7" x14ac:dyDescent="0.25">
      <c r="G2070" s="14" t="str">
        <f t="shared" si="49"/>
        <v/>
      </c>
    </row>
    <row r="2071" spans="7:7" x14ac:dyDescent="0.25">
      <c r="G2071" s="14" t="str">
        <f t="shared" si="49"/>
        <v/>
      </c>
    </row>
    <row r="2072" spans="7:7" x14ac:dyDescent="0.25">
      <c r="G2072" s="14" t="str">
        <f t="shared" si="49"/>
        <v/>
      </c>
    </row>
    <row r="2073" spans="7:7" x14ac:dyDescent="0.25">
      <c r="G2073" s="14" t="str">
        <f t="shared" si="49"/>
        <v/>
      </c>
    </row>
    <row r="2074" spans="7:7" x14ac:dyDescent="0.25">
      <c r="G2074" s="14" t="str">
        <f t="shared" si="49"/>
        <v/>
      </c>
    </row>
    <row r="2075" spans="7:7" x14ac:dyDescent="0.25">
      <c r="G2075" s="14" t="str">
        <f t="shared" si="49"/>
        <v/>
      </c>
    </row>
    <row r="2076" spans="7:7" x14ac:dyDescent="0.25">
      <c r="G2076" s="14" t="str">
        <f t="shared" si="49"/>
        <v/>
      </c>
    </row>
    <row r="2077" spans="7:7" x14ac:dyDescent="0.25">
      <c r="G2077" s="14" t="str">
        <f t="shared" si="49"/>
        <v/>
      </c>
    </row>
    <row r="2078" spans="7:7" x14ac:dyDescent="0.25">
      <c r="G2078" s="14" t="str">
        <f t="shared" si="49"/>
        <v/>
      </c>
    </row>
    <row r="2079" spans="7:7" x14ac:dyDescent="0.25">
      <c r="G2079" s="14" t="str">
        <f t="shared" si="49"/>
        <v/>
      </c>
    </row>
    <row r="2080" spans="7:7" x14ac:dyDescent="0.25">
      <c r="G2080" s="14" t="str">
        <f t="shared" si="49"/>
        <v/>
      </c>
    </row>
    <row r="2081" spans="7:7" x14ac:dyDescent="0.25">
      <c r="G2081" s="14" t="str">
        <f t="shared" si="49"/>
        <v/>
      </c>
    </row>
    <row r="2082" spans="7:7" x14ac:dyDescent="0.25">
      <c r="G2082" s="14" t="str">
        <f t="shared" si="49"/>
        <v/>
      </c>
    </row>
    <row r="2083" spans="7:7" x14ac:dyDescent="0.25">
      <c r="G2083" s="14" t="str">
        <f t="shared" si="49"/>
        <v/>
      </c>
    </row>
    <row r="2084" spans="7:7" x14ac:dyDescent="0.25">
      <c r="G2084" s="14" t="str">
        <f t="shared" si="49"/>
        <v/>
      </c>
    </row>
    <row r="2085" spans="7:7" x14ac:dyDescent="0.25">
      <c r="G2085" s="14" t="str">
        <f t="shared" si="49"/>
        <v/>
      </c>
    </row>
    <row r="2086" spans="7:7" x14ac:dyDescent="0.25">
      <c r="G2086" s="14" t="str">
        <f t="shared" si="49"/>
        <v/>
      </c>
    </row>
    <row r="2087" spans="7:7" x14ac:dyDescent="0.25">
      <c r="G2087" s="14" t="str">
        <f t="shared" si="49"/>
        <v/>
      </c>
    </row>
    <row r="2088" spans="7:7" x14ac:dyDescent="0.25">
      <c r="G2088" s="14" t="str">
        <f t="shared" si="49"/>
        <v/>
      </c>
    </row>
    <row r="2089" spans="7:7" x14ac:dyDescent="0.25">
      <c r="G2089" s="14" t="str">
        <f t="shared" si="49"/>
        <v/>
      </c>
    </row>
    <row r="2090" spans="7:7" x14ac:dyDescent="0.25">
      <c r="G2090" s="14" t="str">
        <f t="shared" si="49"/>
        <v/>
      </c>
    </row>
    <row r="2091" spans="7:7" x14ac:dyDescent="0.25">
      <c r="G2091" s="14" t="str">
        <f t="shared" si="49"/>
        <v/>
      </c>
    </row>
    <row r="2092" spans="7:7" x14ac:dyDescent="0.25">
      <c r="G2092" s="14" t="str">
        <f t="shared" si="49"/>
        <v/>
      </c>
    </row>
    <row r="2093" spans="7:7" x14ac:dyDescent="0.25">
      <c r="G2093" s="14" t="str">
        <f t="shared" si="49"/>
        <v/>
      </c>
    </row>
    <row r="2094" spans="7:7" x14ac:dyDescent="0.25">
      <c r="G2094" s="14" t="str">
        <f t="shared" si="49"/>
        <v/>
      </c>
    </row>
    <row r="2095" spans="7:7" x14ac:dyDescent="0.25">
      <c r="G2095" s="14" t="str">
        <f t="shared" si="49"/>
        <v/>
      </c>
    </row>
    <row r="2096" spans="7:7" x14ac:dyDescent="0.25">
      <c r="G2096" s="14" t="str">
        <f t="shared" si="49"/>
        <v/>
      </c>
    </row>
    <row r="2097" spans="7:7" x14ac:dyDescent="0.25">
      <c r="G2097" s="14" t="str">
        <f t="shared" si="49"/>
        <v/>
      </c>
    </row>
    <row r="2098" spans="7:7" x14ac:dyDescent="0.25">
      <c r="G2098" s="14" t="str">
        <f t="shared" si="49"/>
        <v/>
      </c>
    </row>
    <row r="2099" spans="7:7" x14ac:dyDescent="0.25">
      <c r="G2099" s="14" t="str">
        <f t="shared" si="49"/>
        <v/>
      </c>
    </row>
    <row r="2100" spans="7:7" x14ac:dyDescent="0.25">
      <c r="G2100" s="14" t="str">
        <f t="shared" si="49"/>
        <v/>
      </c>
    </row>
    <row r="2101" spans="7:7" x14ac:dyDescent="0.25">
      <c r="G2101" s="14" t="str">
        <f t="shared" si="49"/>
        <v/>
      </c>
    </row>
    <row r="2102" spans="7:7" x14ac:dyDescent="0.25">
      <c r="G2102" s="14" t="str">
        <f t="shared" si="49"/>
        <v/>
      </c>
    </row>
    <row r="2103" spans="7:7" x14ac:dyDescent="0.25">
      <c r="G2103" s="14" t="str">
        <f t="shared" si="49"/>
        <v/>
      </c>
    </row>
    <row r="2104" spans="7:7" x14ac:dyDescent="0.25">
      <c r="G2104" s="14" t="str">
        <f t="shared" si="49"/>
        <v/>
      </c>
    </row>
    <row r="2105" spans="7:7" x14ac:dyDescent="0.25">
      <c r="G2105" s="14" t="str">
        <f t="shared" si="49"/>
        <v/>
      </c>
    </row>
    <row r="2106" spans="7:7" x14ac:dyDescent="0.25">
      <c r="G2106" s="14" t="str">
        <f t="shared" si="49"/>
        <v/>
      </c>
    </row>
    <row r="2107" spans="7:7" x14ac:dyDescent="0.25">
      <c r="G2107" s="14" t="str">
        <f t="shared" si="49"/>
        <v/>
      </c>
    </row>
    <row r="2108" spans="7:7" x14ac:dyDescent="0.25">
      <c r="G2108" s="14" t="str">
        <f t="shared" si="49"/>
        <v/>
      </c>
    </row>
    <row r="2109" spans="7:7" x14ac:dyDescent="0.25">
      <c r="G2109" s="14" t="str">
        <f t="shared" si="49"/>
        <v/>
      </c>
    </row>
    <row r="2110" spans="7:7" x14ac:dyDescent="0.25">
      <c r="G2110" s="14" t="str">
        <f t="shared" si="49"/>
        <v/>
      </c>
    </row>
    <row r="2111" spans="7:7" x14ac:dyDescent="0.25">
      <c r="G2111" s="14" t="str">
        <f t="shared" si="49"/>
        <v/>
      </c>
    </row>
    <row r="2112" spans="7:7" x14ac:dyDescent="0.25">
      <c r="G2112" s="14" t="str">
        <f t="shared" si="49"/>
        <v/>
      </c>
    </row>
    <row r="2113" spans="7:7" x14ac:dyDescent="0.25">
      <c r="G2113" s="14" t="str">
        <f t="shared" si="49"/>
        <v/>
      </c>
    </row>
    <row r="2114" spans="7:7" x14ac:dyDescent="0.25">
      <c r="G2114" s="14" t="str">
        <f t="shared" si="49"/>
        <v/>
      </c>
    </row>
    <row r="2115" spans="7:7" x14ac:dyDescent="0.25">
      <c r="G2115" s="14" t="str">
        <f t="shared" si="49"/>
        <v/>
      </c>
    </row>
    <row r="2116" spans="7:7" x14ac:dyDescent="0.25">
      <c r="G2116" s="14" t="str">
        <f t="shared" ref="G2116:G2179" si="50">D2116&amp;E2116</f>
        <v/>
      </c>
    </row>
    <row r="2117" spans="7:7" x14ac:dyDescent="0.25">
      <c r="G2117" s="14" t="str">
        <f t="shared" si="50"/>
        <v/>
      </c>
    </row>
    <row r="2118" spans="7:7" x14ac:dyDescent="0.25">
      <c r="G2118" s="14" t="str">
        <f t="shared" si="50"/>
        <v/>
      </c>
    </row>
    <row r="2119" spans="7:7" x14ac:dyDescent="0.25">
      <c r="G2119" s="14" t="str">
        <f t="shared" si="50"/>
        <v/>
      </c>
    </row>
    <row r="2120" spans="7:7" x14ac:dyDescent="0.25">
      <c r="G2120" s="14" t="str">
        <f t="shared" si="50"/>
        <v/>
      </c>
    </row>
    <row r="2121" spans="7:7" x14ac:dyDescent="0.25">
      <c r="G2121" s="14" t="str">
        <f t="shared" si="50"/>
        <v/>
      </c>
    </row>
    <row r="2122" spans="7:7" x14ac:dyDescent="0.25">
      <c r="G2122" s="14" t="str">
        <f t="shared" si="50"/>
        <v/>
      </c>
    </row>
    <row r="2123" spans="7:7" x14ac:dyDescent="0.25">
      <c r="G2123" s="14" t="str">
        <f t="shared" si="50"/>
        <v/>
      </c>
    </row>
    <row r="2124" spans="7:7" x14ac:dyDescent="0.25">
      <c r="G2124" s="14" t="str">
        <f t="shared" si="50"/>
        <v/>
      </c>
    </row>
    <row r="2125" spans="7:7" x14ac:dyDescent="0.25">
      <c r="G2125" s="14" t="str">
        <f t="shared" si="50"/>
        <v/>
      </c>
    </row>
    <row r="2126" spans="7:7" x14ac:dyDescent="0.25">
      <c r="G2126" s="14" t="str">
        <f t="shared" si="50"/>
        <v/>
      </c>
    </row>
    <row r="2127" spans="7:7" x14ac:dyDescent="0.25">
      <c r="G2127" s="14" t="str">
        <f t="shared" si="50"/>
        <v/>
      </c>
    </row>
    <row r="2128" spans="7:7" x14ac:dyDescent="0.25">
      <c r="G2128" s="14" t="str">
        <f t="shared" si="50"/>
        <v/>
      </c>
    </row>
    <row r="2129" spans="7:7" x14ac:dyDescent="0.25">
      <c r="G2129" s="14" t="str">
        <f t="shared" si="50"/>
        <v/>
      </c>
    </row>
    <row r="2130" spans="7:7" x14ac:dyDescent="0.25">
      <c r="G2130" s="14" t="str">
        <f t="shared" si="50"/>
        <v/>
      </c>
    </row>
    <row r="2131" spans="7:7" x14ac:dyDescent="0.25">
      <c r="G2131" s="14" t="str">
        <f t="shared" si="50"/>
        <v/>
      </c>
    </row>
    <row r="2132" spans="7:7" x14ac:dyDescent="0.25">
      <c r="G2132" s="14" t="str">
        <f t="shared" si="50"/>
        <v/>
      </c>
    </row>
    <row r="2133" spans="7:7" x14ac:dyDescent="0.25">
      <c r="G2133" s="14" t="str">
        <f t="shared" si="50"/>
        <v/>
      </c>
    </row>
    <row r="2134" spans="7:7" x14ac:dyDescent="0.25">
      <c r="G2134" s="14" t="str">
        <f t="shared" si="50"/>
        <v/>
      </c>
    </row>
    <row r="2135" spans="7:7" x14ac:dyDescent="0.25">
      <c r="G2135" s="14" t="str">
        <f t="shared" si="50"/>
        <v/>
      </c>
    </row>
    <row r="2136" spans="7:7" x14ac:dyDescent="0.25">
      <c r="G2136" s="14" t="str">
        <f t="shared" si="50"/>
        <v/>
      </c>
    </row>
    <row r="2137" spans="7:7" x14ac:dyDescent="0.25">
      <c r="G2137" s="14" t="str">
        <f t="shared" si="50"/>
        <v/>
      </c>
    </row>
    <row r="2138" spans="7:7" x14ac:dyDescent="0.25">
      <c r="G2138" s="14" t="str">
        <f t="shared" si="50"/>
        <v/>
      </c>
    </row>
    <row r="2139" spans="7:7" x14ac:dyDescent="0.25">
      <c r="G2139" s="14" t="str">
        <f t="shared" si="50"/>
        <v/>
      </c>
    </row>
    <row r="2140" spans="7:7" x14ac:dyDescent="0.25">
      <c r="G2140" s="14" t="str">
        <f t="shared" si="50"/>
        <v/>
      </c>
    </row>
    <row r="2141" spans="7:7" x14ac:dyDescent="0.25">
      <c r="G2141" s="14" t="str">
        <f t="shared" si="50"/>
        <v/>
      </c>
    </row>
    <row r="2142" spans="7:7" x14ac:dyDescent="0.25">
      <c r="G2142" s="14" t="str">
        <f t="shared" si="50"/>
        <v/>
      </c>
    </row>
    <row r="2143" spans="7:7" x14ac:dyDescent="0.25">
      <c r="G2143" s="14" t="str">
        <f t="shared" si="50"/>
        <v/>
      </c>
    </row>
    <row r="2144" spans="7:7" x14ac:dyDescent="0.25">
      <c r="G2144" s="14" t="str">
        <f t="shared" si="50"/>
        <v/>
      </c>
    </row>
    <row r="2145" spans="7:7" x14ac:dyDescent="0.25">
      <c r="G2145" s="14" t="str">
        <f t="shared" si="50"/>
        <v/>
      </c>
    </row>
    <row r="2146" spans="7:7" x14ac:dyDescent="0.25">
      <c r="G2146" s="14" t="str">
        <f t="shared" si="50"/>
        <v/>
      </c>
    </row>
    <row r="2147" spans="7:7" x14ac:dyDescent="0.25">
      <c r="G2147" s="14" t="str">
        <f t="shared" si="50"/>
        <v/>
      </c>
    </row>
    <row r="2148" spans="7:7" x14ac:dyDescent="0.25">
      <c r="G2148" s="14" t="str">
        <f t="shared" si="50"/>
        <v/>
      </c>
    </row>
    <row r="2149" spans="7:7" x14ac:dyDescent="0.25">
      <c r="G2149" s="14" t="str">
        <f t="shared" si="50"/>
        <v/>
      </c>
    </row>
    <row r="2150" spans="7:7" x14ac:dyDescent="0.25">
      <c r="G2150" s="14" t="str">
        <f t="shared" si="50"/>
        <v/>
      </c>
    </row>
    <row r="2151" spans="7:7" x14ac:dyDescent="0.25">
      <c r="G2151" s="14" t="str">
        <f t="shared" si="50"/>
        <v/>
      </c>
    </row>
    <row r="2152" spans="7:7" x14ac:dyDescent="0.25">
      <c r="G2152" s="14" t="str">
        <f t="shared" si="50"/>
        <v/>
      </c>
    </row>
    <row r="2153" spans="7:7" x14ac:dyDescent="0.25">
      <c r="G2153" s="14" t="str">
        <f t="shared" si="50"/>
        <v/>
      </c>
    </row>
    <row r="2154" spans="7:7" x14ac:dyDescent="0.25">
      <c r="G2154" s="14" t="str">
        <f t="shared" si="50"/>
        <v/>
      </c>
    </row>
    <row r="2155" spans="7:7" x14ac:dyDescent="0.25">
      <c r="G2155" s="14" t="str">
        <f t="shared" si="50"/>
        <v/>
      </c>
    </row>
    <row r="2156" spans="7:7" x14ac:dyDescent="0.25">
      <c r="G2156" s="14" t="str">
        <f t="shared" si="50"/>
        <v/>
      </c>
    </row>
    <row r="2157" spans="7:7" x14ac:dyDescent="0.25">
      <c r="G2157" s="14" t="str">
        <f t="shared" si="50"/>
        <v/>
      </c>
    </row>
    <row r="2158" spans="7:7" x14ac:dyDescent="0.25">
      <c r="G2158" s="14" t="str">
        <f t="shared" si="50"/>
        <v/>
      </c>
    </row>
    <row r="2159" spans="7:7" x14ac:dyDescent="0.25">
      <c r="G2159" s="14" t="str">
        <f t="shared" si="50"/>
        <v/>
      </c>
    </row>
    <row r="2160" spans="7:7" x14ac:dyDescent="0.25">
      <c r="G2160" s="14" t="str">
        <f t="shared" si="50"/>
        <v/>
      </c>
    </row>
    <row r="2161" spans="7:7" x14ac:dyDescent="0.25">
      <c r="G2161" s="14" t="str">
        <f t="shared" si="50"/>
        <v/>
      </c>
    </row>
    <row r="2162" spans="7:7" x14ac:dyDescent="0.25">
      <c r="G2162" s="14" t="str">
        <f t="shared" si="50"/>
        <v/>
      </c>
    </row>
    <row r="2163" spans="7:7" x14ac:dyDescent="0.25">
      <c r="G2163" s="14" t="str">
        <f t="shared" si="50"/>
        <v/>
      </c>
    </row>
    <row r="2164" spans="7:7" x14ac:dyDescent="0.25">
      <c r="G2164" s="14" t="str">
        <f t="shared" si="50"/>
        <v/>
      </c>
    </row>
    <row r="2165" spans="7:7" x14ac:dyDescent="0.25">
      <c r="G2165" s="14" t="str">
        <f t="shared" si="50"/>
        <v/>
      </c>
    </row>
    <row r="2166" spans="7:7" x14ac:dyDescent="0.25">
      <c r="G2166" s="14" t="str">
        <f t="shared" si="50"/>
        <v/>
      </c>
    </row>
    <row r="2167" spans="7:7" x14ac:dyDescent="0.25">
      <c r="G2167" s="14" t="str">
        <f t="shared" si="50"/>
        <v/>
      </c>
    </row>
    <row r="2168" spans="7:7" x14ac:dyDescent="0.25">
      <c r="G2168" s="14" t="str">
        <f t="shared" si="50"/>
        <v/>
      </c>
    </row>
    <row r="2169" spans="7:7" x14ac:dyDescent="0.25">
      <c r="G2169" s="14" t="str">
        <f t="shared" si="50"/>
        <v/>
      </c>
    </row>
    <row r="2170" spans="7:7" x14ac:dyDescent="0.25">
      <c r="G2170" s="14" t="str">
        <f t="shared" si="50"/>
        <v/>
      </c>
    </row>
    <row r="2171" spans="7:7" x14ac:dyDescent="0.25">
      <c r="G2171" s="14" t="str">
        <f t="shared" si="50"/>
        <v/>
      </c>
    </row>
    <row r="2172" spans="7:7" x14ac:dyDescent="0.25">
      <c r="G2172" s="14" t="str">
        <f t="shared" si="50"/>
        <v/>
      </c>
    </row>
    <row r="2173" spans="7:7" x14ac:dyDescent="0.25">
      <c r="G2173" s="14" t="str">
        <f t="shared" si="50"/>
        <v/>
      </c>
    </row>
    <row r="2174" spans="7:7" x14ac:dyDescent="0.25">
      <c r="G2174" s="14" t="str">
        <f t="shared" si="50"/>
        <v/>
      </c>
    </row>
    <row r="2175" spans="7:7" x14ac:dyDescent="0.25">
      <c r="G2175" s="14" t="str">
        <f t="shared" si="50"/>
        <v/>
      </c>
    </row>
    <row r="2176" spans="7:7" x14ac:dyDescent="0.25">
      <c r="G2176" s="14" t="str">
        <f t="shared" si="50"/>
        <v/>
      </c>
    </row>
    <row r="2177" spans="7:7" x14ac:dyDescent="0.25">
      <c r="G2177" s="14" t="str">
        <f t="shared" si="50"/>
        <v/>
      </c>
    </row>
    <row r="2178" spans="7:7" x14ac:dyDescent="0.25">
      <c r="G2178" s="14" t="str">
        <f t="shared" si="50"/>
        <v/>
      </c>
    </row>
    <row r="2179" spans="7:7" x14ac:dyDescent="0.25">
      <c r="G2179" s="14" t="str">
        <f t="shared" si="50"/>
        <v/>
      </c>
    </row>
    <row r="2180" spans="7:7" x14ac:dyDescent="0.25">
      <c r="G2180" s="14" t="str">
        <f t="shared" ref="G2180:G2243" si="51">D2180&amp;E2180</f>
        <v/>
      </c>
    </row>
    <row r="2181" spans="7:7" x14ac:dyDescent="0.25">
      <c r="G2181" s="14" t="str">
        <f t="shared" si="51"/>
        <v/>
      </c>
    </row>
    <row r="2182" spans="7:7" x14ac:dyDescent="0.25">
      <c r="G2182" s="14" t="str">
        <f t="shared" si="51"/>
        <v/>
      </c>
    </row>
    <row r="2183" spans="7:7" x14ac:dyDescent="0.25">
      <c r="G2183" s="14" t="str">
        <f t="shared" si="51"/>
        <v/>
      </c>
    </row>
    <row r="2184" spans="7:7" x14ac:dyDescent="0.25">
      <c r="G2184" s="14" t="str">
        <f t="shared" si="51"/>
        <v/>
      </c>
    </row>
    <row r="2185" spans="7:7" x14ac:dyDescent="0.25">
      <c r="G2185" s="14" t="str">
        <f t="shared" si="51"/>
        <v/>
      </c>
    </row>
    <row r="2186" spans="7:7" x14ac:dyDescent="0.25">
      <c r="G2186" s="14" t="str">
        <f t="shared" si="51"/>
        <v/>
      </c>
    </row>
    <row r="2187" spans="7:7" x14ac:dyDescent="0.25">
      <c r="G2187" s="14" t="str">
        <f t="shared" si="51"/>
        <v/>
      </c>
    </row>
    <row r="2188" spans="7:7" x14ac:dyDescent="0.25">
      <c r="G2188" s="14" t="str">
        <f t="shared" si="51"/>
        <v/>
      </c>
    </row>
    <row r="2189" spans="7:7" x14ac:dyDescent="0.25">
      <c r="G2189" s="14" t="str">
        <f t="shared" si="51"/>
        <v/>
      </c>
    </row>
    <row r="2190" spans="7:7" x14ac:dyDescent="0.25">
      <c r="G2190" s="14" t="str">
        <f t="shared" si="51"/>
        <v/>
      </c>
    </row>
    <row r="2191" spans="7:7" x14ac:dyDescent="0.25">
      <c r="G2191" s="14" t="str">
        <f t="shared" si="51"/>
        <v/>
      </c>
    </row>
    <row r="2192" spans="7:7" x14ac:dyDescent="0.25">
      <c r="G2192" s="14" t="str">
        <f t="shared" si="51"/>
        <v/>
      </c>
    </row>
    <row r="2193" spans="7:7" x14ac:dyDescent="0.25">
      <c r="G2193" s="14" t="str">
        <f t="shared" si="51"/>
        <v/>
      </c>
    </row>
    <row r="2194" spans="7:7" x14ac:dyDescent="0.25">
      <c r="G2194" s="14" t="str">
        <f t="shared" si="51"/>
        <v/>
      </c>
    </row>
    <row r="2195" spans="7:7" x14ac:dyDescent="0.25">
      <c r="G2195" s="14" t="str">
        <f t="shared" si="51"/>
        <v/>
      </c>
    </row>
    <row r="2196" spans="7:7" x14ac:dyDescent="0.25">
      <c r="G2196" s="14" t="str">
        <f t="shared" si="51"/>
        <v/>
      </c>
    </row>
    <row r="2197" spans="7:7" x14ac:dyDescent="0.25">
      <c r="G2197" s="14" t="str">
        <f t="shared" si="51"/>
        <v/>
      </c>
    </row>
    <row r="2198" spans="7:7" x14ac:dyDescent="0.25">
      <c r="G2198" s="14" t="str">
        <f t="shared" si="51"/>
        <v/>
      </c>
    </row>
    <row r="2199" spans="7:7" x14ac:dyDescent="0.25">
      <c r="G2199" s="14" t="str">
        <f t="shared" si="51"/>
        <v/>
      </c>
    </row>
    <row r="2200" spans="7:7" x14ac:dyDescent="0.25">
      <c r="G2200" s="14" t="str">
        <f t="shared" si="51"/>
        <v/>
      </c>
    </row>
    <row r="2201" spans="7:7" x14ac:dyDescent="0.25">
      <c r="G2201" s="14" t="str">
        <f t="shared" si="51"/>
        <v/>
      </c>
    </row>
    <row r="2202" spans="7:7" x14ac:dyDescent="0.25">
      <c r="G2202" s="14" t="str">
        <f t="shared" si="51"/>
        <v/>
      </c>
    </row>
    <row r="2203" spans="7:7" x14ac:dyDescent="0.25">
      <c r="G2203" s="14" t="str">
        <f t="shared" si="51"/>
        <v/>
      </c>
    </row>
    <row r="2204" spans="7:7" x14ac:dyDescent="0.25">
      <c r="G2204" s="14" t="str">
        <f t="shared" si="51"/>
        <v/>
      </c>
    </row>
    <row r="2205" spans="7:7" x14ac:dyDescent="0.25">
      <c r="G2205" s="14" t="str">
        <f t="shared" si="51"/>
        <v/>
      </c>
    </row>
    <row r="2206" spans="7:7" x14ac:dyDescent="0.25">
      <c r="G2206" s="14" t="str">
        <f t="shared" si="51"/>
        <v/>
      </c>
    </row>
    <row r="2207" spans="7:7" x14ac:dyDescent="0.25">
      <c r="G2207" s="14" t="str">
        <f t="shared" si="51"/>
        <v/>
      </c>
    </row>
    <row r="2208" spans="7:7" x14ac:dyDescent="0.25">
      <c r="G2208" s="14" t="str">
        <f t="shared" si="51"/>
        <v/>
      </c>
    </row>
    <row r="2209" spans="7:7" x14ac:dyDescent="0.25">
      <c r="G2209" s="14" t="str">
        <f t="shared" si="51"/>
        <v/>
      </c>
    </row>
    <row r="2210" spans="7:7" x14ac:dyDescent="0.25">
      <c r="G2210" s="14" t="str">
        <f t="shared" si="51"/>
        <v/>
      </c>
    </row>
    <row r="2211" spans="7:7" x14ac:dyDescent="0.25">
      <c r="G2211" s="14" t="str">
        <f t="shared" si="51"/>
        <v/>
      </c>
    </row>
    <row r="2212" spans="7:7" x14ac:dyDescent="0.25">
      <c r="G2212" s="14" t="str">
        <f t="shared" si="51"/>
        <v/>
      </c>
    </row>
    <row r="2213" spans="7:7" x14ac:dyDescent="0.25">
      <c r="G2213" s="14" t="str">
        <f t="shared" si="51"/>
        <v/>
      </c>
    </row>
    <row r="2214" spans="7:7" x14ac:dyDescent="0.25">
      <c r="G2214" s="14" t="str">
        <f t="shared" si="51"/>
        <v/>
      </c>
    </row>
    <row r="2215" spans="7:7" x14ac:dyDescent="0.25">
      <c r="G2215" s="14" t="str">
        <f t="shared" si="51"/>
        <v/>
      </c>
    </row>
    <row r="2216" spans="7:7" x14ac:dyDescent="0.25">
      <c r="G2216" s="14" t="str">
        <f t="shared" si="51"/>
        <v/>
      </c>
    </row>
    <row r="2217" spans="7:7" x14ac:dyDescent="0.25">
      <c r="G2217" s="14" t="str">
        <f t="shared" si="51"/>
        <v/>
      </c>
    </row>
    <row r="2218" spans="7:7" x14ac:dyDescent="0.25">
      <c r="G2218" s="14" t="str">
        <f t="shared" si="51"/>
        <v/>
      </c>
    </row>
    <row r="2219" spans="7:7" x14ac:dyDescent="0.25">
      <c r="G2219" s="14" t="str">
        <f t="shared" si="51"/>
        <v/>
      </c>
    </row>
    <row r="2220" spans="7:7" x14ac:dyDescent="0.25">
      <c r="G2220" s="14" t="str">
        <f t="shared" si="51"/>
        <v/>
      </c>
    </row>
    <row r="2221" spans="7:7" x14ac:dyDescent="0.25">
      <c r="G2221" s="14" t="str">
        <f t="shared" si="51"/>
        <v/>
      </c>
    </row>
    <row r="2222" spans="7:7" x14ac:dyDescent="0.25">
      <c r="G2222" s="14" t="str">
        <f t="shared" si="51"/>
        <v/>
      </c>
    </row>
    <row r="2223" spans="7:7" x14ac:dyDescent="0.25">
      <c r="G2223" s="14" t="str">
        <f t="shared" si="51"/>
        <v/>
      </c>
    </row>
    <row r="2224" spans="7:7" x14ac:dyDescent="0.25">
      <c r="G2224" s="14" t="str">
        <f t="shared" si="51"/>
        <v/>
      </c>
    </row>
    <row r="2225" spans="7:7" x14ac:dyDescent="0.25">
      <c r="G2225" s="14" t="str">
        <f t="shared" si="51"/>
        <v/>
      </c>
    </row>
    <row r="2226" spans="7:7" x14ac:dyDescent="0.25">
      <c r="G2226" s="14" t="str">
        <f t="shared" si="51"/>
        <v/>
      </c>
    </row>
    <row r="2227" spans="7:7" x14ac:dyDescent="0.25">
      <c r="G2227" s="14" t="str">
        <f t="shared" si="51"/>
        <v/>
      </c>
    </row>
    <row r="2228" spans="7:7" x14ac:dyDescent="0.25">
      <c r="G2228" s="14" t="str">
        <f t="shared" si="51"/>
        <v/>
      </c>
    </row>
    <row r="2229" spans="7:7" x14ac:dyDescent="0.25">
      <c r="G2229" s="14" t="str">
        <f t="shared" si="51"/>
        <v/>
      </c>
    </row>
    <row r="2230" spans="7:7" x14ac:dyDescent="0.25">
      <c r="G2230" s="14" t="str">
        <f t="shared" si="51"/>
        <v/>
      </c>
    </row>
    <row r="2231" spans="7:7" x14ac:dyDescent="0.25">
      <c r="G2231" s="14" t="str">
        <f t="shared" si="51"/>
        <v/>
      </c>
    </row>
    <row r="2232" spans="7:7" x14ac:dyDescent="0.25">
      <c r="G2232" s="14" t="str">
        <f t="shared" si="51"/>
        <v/>
      </c>
    </row>
    <row r="2233" spans="7:7" x14ac:dyDescent="0.25">
      <c r="G2233" s="14" t="str">
        <f t="shared" si="51"/>
        <v/>
      </c>
    </row>
    <row r="2234" spans="7:7" x14ac:dyDescent="0.25">
      <c r="G2234" s="14" t="str">
        <f t="shared" si="51"/>
        <v/>
      </c>
    </row>
    <row r="2235" spans="7:7" x14ac:dyDescent="0.25">
      <c r="G2235" s="14" t="str">
        <f t="shared" si="51"/>
        <v/>
      </c>
    </row>
    <row r="2236" spans="7:7" x14ac:dyDescent="0.25">
      <c r="G2236" s="14" t="str">
        <f t="shared" si="51"/>
        <v/>
      </c>
    </row>
    <row r="2237" spans="7:7" x14ac:dyDescent="0.25">
      <c r="G2237" s="14" t="str">
        <f t="shared" si="51"/>
        <v/>
      </c>
    </row>
    <row r="2238" spans="7:7" x14ac:dyDescent="0.25">
      <c r="G2238" s="14" t="str">
        <f t="shared" si="51"/>
        <v/>
      </c>
    </row>
    <row r="2239" spans="7:7" x14ac:dyDescent="0.25">
      <c r="G2239" s="14" t="str">
        <f t="shared" si="51"/>
        <v/>
      </c>
    </row>
    <row r="2240" spans="7:7" x14ac:dyDescent="0.25">
      <c r="G2240" s="14" t="str">
        <f t="shared" si="51"/>
        <v/>
      </c>
    </row>
    <row r="2241" spans="7:7" x14ac:dyDescent="0.25">
      <c r="G2241" s="14" t="str">
        <f t="shared" si="51"/>
        <v/>
      </c>
    </row>
    <row r="2242" spans="7:7" x14ac:dyDescent="0.25">
      <c r="G2242" s="14" t="str">
        <f t="shared" si="51"/>
        <v/>
      </c>
    </row>
    <row r="2243" spans="7:7" x14ac:dyDescent="0.25">
      <c r="G2243" s="14" t="str">
        <f t="shared" si="51"/>
        <v/>
      </c>
    </row>
    <row r="2244" spans="7:7" x14ac:dyDescent="0.25">
      <c r="G2244" s="14" t="str">
        <f t="shared" ref="G2244:G2307" si="52">D2244&amp;E2244</f>
        <v/>
      </c>
    </row>
    <row r="2245" spans="7:7" x14ac:dyDescent="0.25">
      <c r="G2245" s="14" t="str">
        <f t="shared" si="52"/>
        <v/>
      </c>
    </row>
    <row r="2246" spans="7:7" x14ac:dyDescent="0.25">
      <c r="G2246" s="14" t="str">
        <f t="shared" si="52"/>
        <v/>
      </c>
    </row>
    <row r="2247" spans="7:7" x14ac:dyDescent="0.25">
      <c r="G2247" s="14" t="str">
        <f t="shared" si="52"/>
        <v/>
      </c>
    </row>
    <row r="2248" spans="7:7" x14ac:dyDescent="0.25">
      <c r="G2248" s="14" t="str">
        <f t="shared" si="52"/>
        <v/>
      </c>
    </row>
    <row r="2249" spans="7:7" x14ac:dyDescent="0.25">
      <c r="G2249" s="14" t="str">
        <f t="shared" si="52"/>
        <v/>
      </c>
    </row>
    <row r="2250" spans="7:7" x14ac:dyDescent="0.25">
      <c r="G2250" s="14" t="str">
        <f t="shared" si="52"/>
        <v/>
      </c>
    </row>
    <row r="2251" spans="7:7" x14ac:dyDescent="0.25">
      <c r="G2251" s="14" t="str">
        <f t="shared" si="52"/>
        <v/>
      </c>
    </row>
    <row r="2252" spans="7:7" x14ac:dyDescent="0.25">
      <c r="G2252" s="14" t="str">
        <f t="shared" si="52"/>
        <v/>
      </c>
    </row>
    <row r="2253" spans="7:7" x14ac:dyDescent="0.25">
      <c r="G2253" s="14" t="str">
        <f t="shared" si="52"/>
        <v/>
      </c>
    </row>
    <row r="2254" spans="7:7" x14ac:dyDescent="0.25">
      <c r="G2254" s="14" t="str">
        <f t="shared" si="52"/>
        <v/>
      </c>
    </row>
    <row r="2255" spans="7:7" x14ac:dyDescent="0.25">
      <c r="G2255" s="14" t="str">
        <f t="shared" si="52"/>
        <v/>
      </c>
    </row>
    <row r="2256" spans="7:7" x14ac:dyDescent="0.25">
      <c r="G2256" s="14" t="str">
        <f t="shared" si="52"/>
        <v/>
      </c>
    </row>
    <row r="2257" spans="7:7" x14ac:dyDescent="0.25">
      <c r="G2257" s="14" t="str">
        <f t="shared" si="52"/>
        <v/>
      </c>
    </row>
    <row r="2258" spans="7:7" x14ac:dyDescent="0.25">
      <c r="G2258" s="14" t="str">
        <f t="shared" si="52"/>
        <v/>
      </c>
    </row>
    <row r="2259" spans="7:7" x14ac:dyDescent="0.25">
      <c r="G2259" s="14" t="str">
        <f t="shared" si="52"/>
        <v/>
      </c>
    </row>
    <row r="2260" spans="7:7" x14ac:dyDescent="0.25">
      <c r="G2260" s="14" t="str">
        <f t="shared" si="52"/>
        <v/>
      </c>
    </row>
    <row r="2261" spans="7:7" x14ac:dyDescent="0.25">
      <c r="G2261" s="14" t="str">
        <f t="shared" si="52"/>
        <v/>
      </c>
    </row>
    <row r="2262" spans="7:7" x14ac:dyDescent="0.25">
      <c r="G2262" s="14" t="str">
        <f t="shared" si="52"/>
        <v/>
      </c>
    </row>
    <row r="2263" spans="7:7" x14ac:dyDescent="0.25">
      <c r="G2263" s="14" t="str">
        <f t="shared" si="52"/>
        <v/>
      </c>
    </row>
    <row r="2264" spans="7:7" x14ac:dyDescent="0.25">
      <c r="G2264" s="14" t="str">
        <f t="shared" si="52"/>
        <v/>
      </c>
    </row>
    <row r="2265" spans="7:7" x14ac:dyDescent="0.25">
      <c r="G2265" s="14" t="str">
        <f t="shared" si="52"/>
        <v/>
      </c>
    </row>
    <row r="2266" spans="7:7" x14ac:dyDescent="0.25">
      <c r="G2266" s="14" t="str">
        <f t="shared" si="52"/>
        <v/>
      </c>
    </row>
    <row r="2267" spans="7:7" x14ac:dyDescent="0.25">
      <c r="G2267" s="14" t="str">
        <f t="shared" si="52"/>
        <v/>
      </c>
    </row>
    <row r="2268" spans="7:7" x14ac:dyDescent="0.25">
      <c r="G2268" s="14" t="str">
        <f t="shared" si="52"/>
        <v/>
      </c>
    </row>
    <row r="2269" spans="7:7" x14ac:dyDescent="0.25">
      <c r="G2269" s="14" t="str">
        <f t="shared" si="52"/>
        <v/>
      </c>
    </row>
    <row r="2270" spans="7:7" x14ac:dyDescent="0.25">
      <c r="G2270" s="14" t="str">
        <f t="shared" si="52"/>
        <v/>
      </c>
    </row>
    <row r="2271" spans="7:7" x14ac:dyDescent="0.25">
      <c r="G2271" s="14" t="str">
        <f t="shared" si="52"/>
        <v/>
      </c>
    </row>
    <row r="2272" spans="7:7" x14ac:dyDescent="0.25">
      <c r="G2272" s="14" t="str">
        <f t="shared" si="52"/>
        <v/>
      </c>
    </row>
    <row r="2273" spans="7:7" x14ac:dyDescent="0.25">
      <c r="G2273" s="14" t="str">
        <f t="shared" si="52"/>
        <v/>
      </c>
    </row>
    <row r="2274" spans="7:7" x14ac:dyDescent="0.25">
      <c r="G2274" s="14" t="str">
        <f t="shared" si="52"/>
        <v/>
      </c>
    </row>
    <row r="2275" spans="7:7" x14ac:dyDescent="0.25">
      <c r="G2275" s="14" t="str">
        <f t="shared" si="52"/>
        <v/>
      </c>
    </row>
    <row r="2276" spans="7:7" x14ac:dyDescent="0.25">
      <c r="G2276" s="14" t="str">
        <f t="shared" si="52"/>
        <v/>
      </c>
    </row>
    <row r="2277" spans="7:7" x14ac:dyDescent="0.25">
      <c r="G2277" s="14" t="str">
        <f t="shared" si="52"/>
        <v/>
      </c>
    </row>
    <row r="2278" spans="7:7" x14ac:dyDescent="0.25">
      <c r="G2278" s="14" t="str">
        <f t="shared" si="52"/>
        <v/>
      </c>
    </row>
    <row r="2279" spans="7:7" x14ac:dyDescent="0.25">
      <c r="G2279" s="14" t="str">
        <f t="shared" si="52"/>
        <v/>
      </c>
    </row>
    <row r="2280" spans="7:7" x14ac:dyDescent="0.25">
      <c r="G2280" s="14" t="str">
        <f t="shared" si="52"/>
        <v/>
      </c>
    </row>
    <row r="2281" spans="7:7" x14ac:dyDescent="0.25">
      <c r="G2281" s="14" t="str">
        <f t="shared" si="52"/>
        <v/>
      </c>
    </row>
    <row r="2282" spans="7:7" x14ac:dyDescent="0.25">
      <c r="G2282" s="14" t="str">
        <f t="shared" si="52"/>
        <v/>
      </c>
    </row>
    <row r="2283" spans="7:7" x14ac:dyDescent="0.25">
      <c r="G2283" s="14" t="str">
        <f t="shared" si="52"/>
        <v/>
      </c>
    </row>
    <row r="2284" spans="7:7" x14ac:dyDescent="0.25">
      <c r="G2284" s="14" t="str">
        <f t="shared" si="52"/>
        <v/>
      </c>
    </row>
    <row r="2285" spans="7:7" x14ac:dyDescent="0.25">
      <c r="G2285" s="14" t="str">
        <f t="shared" si="52"/>
        <v/>
      </c>
    </row>
    <row r="2286" spans="7:7" x14ac:dyDescent="0.25">
      <c r="G2286" s="14" t="str">
        <f t="shared" si="52"/>
        <v/>
      </c>
    </row>
    <row r="2287" spans="7:7" x14ac:dyDescent="0.25">
      <c r="G2287" s="14" t="str">
        <f t="shared" si="52"/>
        <v/>
      </c>
    </row>
    <row r="2288" spans="7:7" x14ac:dyDescent="0.25">
      <c r="G2288" s="14" t="str">
        <f t="shared" si="52"/>
        <v/>
      </c>
    </row>
    <row r="2289" spans="7:7" x14ac:dyDescent="0.25">
      <c r="G2289" s="14" t="str">
        <f t="shared" si="52"/>
        <v/>
      </c>
    </row>
    <row r="2290" spans="7:7" x14ac:dyDescent="0.25">
      <c r="G2290" s="14" t="str">
        <f t="shared" si="52"/>
        <v/>
      </c>
    </row>
    <row r="2291" spans="7:7" x14ac:dyDescent="0.25">
      <c r="G2291" s="14" t="str">
        <f t="shared" si="52"/>
        <v/>
      </c>
    </row>
    <row r="2292" spans="7:7" x14ac:dyDescent="0.25">
      <c r="G2292" s="14" t="str">
        <f t="shared" si="52"/>
        <v/>
      </c>
    </row>
    <row r="2293" spans="7:7" x14ac:dyDescent="0.25">
      <c r="G2293" s="14" t="str">
        <f t="shared" si="52"/>
        <v/>
      </c>
    </row>
    <row r="2294" spans="7:7" x14ac:dyDescent="0.25">
      <c r="G2294" s="14" t="str">
        <f t="shared" si="52"/>
        <v/>
      </c>
    </row>
    <row r="2295" spans="7:7" x14ac:dyDescent="0.25">
      <c r="G2295" s="14" t="str">
        <f t="shared" si="52"/>
        <v/>
      </c>
    </row>
    <row r="2296" spans="7:7" x14ac:dyDescent="0.25">
      <c r="G2296" s="14" t="str">
        <f t="shared" si="52"/>
        <v/>
      </c>
    </row>
    <row r="2297" spans="7:7" x14ac:dyDescent="0.25">
      <c r="G2297" s="14" t="str">
        <f t="shared" si="52"/>
        <v/>
      </c>
    </row>
    <row r="2298" spans="7:7" x14ac:dyDescent="0.25">
      <c r="G2298" s="14" t="str">
        <f t="shared" si="52"/>
        <v/>
      </c>
    </row>
    <row r="2299" spans="7:7" x14ac:dyDescent="0.25">
      <c r="G2299" s="14" t="str">
        <f t="shared" si="52"/>
        <v/>
      </c>
    </row>
    <row r="2300" spans="7:7" x14ac:dyDescent="0.25">
      <c r="G2300" s="14" t="str">
        <f t="shared" si="52"/>
        <v/>
      </c>
    </row>
    <row r="2301" spans="7:7" x14ac:dyDescent="0.25">
      <c r="G2301" s="14" t="str">
        <f t="shared" si="52"/>
        <v/>
      </c>
    </row>
    <row r="2302" spans="7:7" x14ac:dyDescent="0.25">
      <c r="G2302" s="14" t="str">
        <f t="shared" si="52"/>
        <v/>
      </c>
    </row>
    <row r="2303" spans="7:7" x14ac:dyDescent="0.25">
      <c r="G2303" s="14" t="str">
        <f t="shared" si="52"/>
        <v/>
      </c>
    </row>
    <row r="2304" spans="7:7" x14ac:dyDescent="0.25">
      <c r="G2304" s="14" t="str">
        <f t="shared" si="52"/>
        <v/>
      </c>
    </row>
    <row r="2305" spans="7:7" x14ac:dyDescent="0.25">
      <c r="G2305" s="14" t="str">
        <f t="shared" si="52"/>
        <v/>
      </c>
    </row>
    <row r="2306" spans="7:7" x14ac:dyDescent="0.25">
      <c r="G2306" s="14" t="str">
        <f t="shared" si="52"/>
        <v/>
      </c>
    </row>
    <row r="2307" spans="7:7" x14ac:dyDescent="0.25">
      <c r="G2307" s="14" t="str">
        <f t="shared" si="52"/>
        <v/>
      </c>
    </row>
    <row r="2308" spans="7:7" x14ac:dyDescent="0.25">
      <c r="G2308" s="14" t="str">
        <f t="shared" ref="G2308:G2314" si="53">D2308&amp;E2308</f>
        <v/>
      </c>
    </row>
    <row r="2309" spans="7:7" x14ac:dyDescent="0.25">
      <c r="G2309" s="14" t="str">
        <f t="shared" si="53"/>
        <v/>
      </c>
    </row>
    <row r="2310" spans="7:7" x14ac:dyDescent="0.25">
      <c r="G2310" s="14" t="str">
        <f t="shared" si="53"/>
        <v/>
      </c>
    </row>
    <row r="2311" spans="7:7" x14ac:dyDescent="0.25">
      <c r="G2311" s="14" t="str">
        <f t="shared" si="53"/>
        <v/>
      </c>
    </row>
    <row r="2312" spans="7:7" x14ac:dyDescent="0.25">
      <c r="G2312" s="14" t="str">
        <f t="shared" si="53"/>
        <v/>
      </c>
    </row>
    <row r="2313" spans="7:7" x14ac:dyDescent="0.25">
      <c r="G2313" s="14" t="str">
        <f t="shared" si="53"/>
        <v/>
      </c>
    </row>
    <row r="2314" spans="7:7" x14ac:dyDescent="0.25">
      <c r="G2314" s="14" t="str">
        <f t="shared" si="5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8AB4-B8F2-4E2E-84F7-D861A8582E94}">
  <dimension ref="A1:W2314"/>
  <sheetViews>
    <sheetView topLeftCell="A315" zoomScale="85" zoomScaleNormal="85" workbookViewId="0">
      <selection activeCell="D345" sqref="D345"/>
    </sheetView>
  </sheetViews>
  <sheetFormatPr defaultRowHeight="15" x14ac:dyDescent="0.25"/>
  <cols>
    <col min="1" max="1" width="28.5703125" bestFit="1" customWidth="1"/>
    <col min="2" max="3" width="13.42578125" bestFit="1" customWidth="1"/>
    <col min="4" max="4" width="16.140625" bestFit="1" customWidth="1"/>
    <col min="5" max="5" width="14.5703125" bestFit="1" customWidth="1"/>
    <col min="6" max="6" width="15.5703125" bestFit="1" customWidth="1"/>
    <col min="7" max="7" width="23.42578125" style="14" bestFit="1" customWidth="1"/>
    <col min="8" max="8" width="5.5703125" bestFit="1" customWidth="1"/>
    <col min="9" max="9" width="8.42578125" bestFit="1" customWidth="1"/>
    <col min="10" max="10" width="11" bestFit="1" customWidth="1"/>
    <col min="11" max="11" width="16.42578125" bestFit="1" customWidth="1"/>
    <col min="12" max="12" width="15.5703125" bestFit="1" customWidth="1"/>
    <col min="13" max="13" width="13.42578125" bestFit="1" customWidth="1"/>
    <col min="14" max="14" width="17.5703125" bestFit="1" customWidth="1"/>
    <col min="15" max="15" width="25.5703125" bestFit="1" customWidth="1"/>
    <col min="16" max="16" width="5.5703125" bestFit="1" customWidth="1"/>
    <col min="17" max="17" width="6.42578125" bestFit="1" customWidth="1"/>
    <col min="18" max="18" width="18" bestFit="1" customWidth="1"/>
    <col min="19" max="20" width="15.5703125" bestFit="1" customWidth="1"/>
    <col min="21" max="21" width="23.42578125" bestFit="1" customWidth="1"/>
    <col min="22" max="22" width="24.140625" bestFit="1" customWidth="1"/>
  </cols>
  <sheetData>
    <row r="1" spans="1:22" x14ac:dyDescent="0.25">
      <c r="A1" t="s">
        <v>0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14" t="s">
        <v>592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x14ac:dyDescent="0.25">
      <c r="A4" t="s">
        <v>1061</v>
      </c>
      <c r="B4" t="s">
        <v>1062</v>
      </c>
      <c r="C4" t="s">
        <v>1062</v>
      </c>
      <c r="D4" t="s">
        <v>1061</v>
      </c>
      <c r="E4" t="s">
        <v>1062</v>
      </c>
      <c r="F4" t="s">
        <v>1062</v>
      </c>
      <c r="G4" s="14" t="str">
        <f>D4&amp;F4</f>
        <v>OOCL NORFOLK279W</v>
      </c>
      <c r="H4" t="s">
        <v>214</v>
      </c>
      <c r="I4" t="s">
        <v>26</v>
      </c>
      <c r="J4" t="s">
        <v>476</v>
      </c>
      <c r="K4" t="s">
        <v>476</v>
      </c>
      <c r="L4" t="s">
        <v>217</v>
      </c>
      <c r="M4" t="s">
        <v>35</v>
      </c>
      <c r="N4" t="str">
        <f t="shared" ref="N4:N19" si="0">"1"</f>
        <v>1</v>
      </c>
      <c r="O4" t="s">
        <v>155</v>
      </c>
      <c r="P4" t="s">
        <v>189</v>
      </c>
      <c r="Q4" t="s">
        <v>190</v>
      </c>
      <c r="R4" t="s">
        <v>50</v>
      </c>
      <c r="S4" s="12">
        <v>45472.947916666664</v>
      </c>
      <c r="T4" s="12">
        <v>45474.03125</v>
      </c>
      <c r="U4" s="12">
        <v>45473.723611111112</v>
      </c>
      <c r="V4" t="s">
        <v>26</v>
      </c>
    </row>
    <row r="5" spans="1:22" x14ac:dyDescent="0.25">
      <c r="A5" t="s">
        <v>1063</v>
      </c>
      <c r="B5" t="s">
        <v>1064</v>
      </c>
      <c r="C5" t="s">
        <v>1064</v>
      </c>
      <c r="D5" t="s">
        <v>1065</v>
      </c>
      <c r="E5" t="s">
        <v>1064</v>
      </c>
      <c r="F5" t="s">
        <v>1064</v>
      </c>
      <c r="G5" s="14" t="str">
        <f t="shared" ref="G5:G67" si="1">D5&amp;F5</f>
        <v>MARCO P 118PS496</v>
      </c>
      <c r="H5" t="s">
        <v>51</v>
      </c>
      <c r="I5" t="s">
        <v>26</v>
      </c>
      <c r="J5" t="s">
        <v>52</v>
      </c>
      <c r="K5" t="s">
        <v>53</v>
      </c>
      <c r="L5" t="s">
        <v>54</v>
      </c>
      <c r="M5" t="s">
        <v>35</v>
      </c>
      <c r="N5" t="str">
        <f t="shared" si="0"/>
        <v>1</v>
      </c>
      <c r="O5" t="s">
        <v>47</v>
      </c>
      <c r="P5" t="s">
        <v>92</v>
      </c>
      <c r="Q5" t="s">
        <v>93</v>
      </c>
      <c r="R5" t="s">
        <v>50</v>
      </c>
      <c r="S5" s="12">
        <v>45472.868055555555</v>
      </c>
      <c r="T5" s="12">
        <v>45473.371527777781</v>
      </c>
      <c r="U5" s="12">
        <v>45473.058333333334</v>
      </c>
      <c r="V5" t="s">
        <v>26</v>
      </c>
    </row>
    <row r="6" spans="1:22" x14ac:dyDescent="0.25">
      <c r="A6" t="s">
        <v>1066</v>
      </c>
      <c r="B6" t="s">
        <v>1067</v>
      </c>
      <c r="C6" t="s">
        <v>1067</v>
      </c>
      <c r="D6" t="s">
        <v>1068</v>
      </c>
      <c r="E6" t="s">
        <v>1067</v>
      </c>
      <c r="F6" t="s">
        <v>1067</v>
      </c>
      <c r="G6" s="14" t="str">
        <f t="shared" si="1"/>
        <v>ONE INTEGRIT004W</v>
      </c>
      <c r="H6" t="s">
        <v>101</v>
      </c>
      <c r="I6" t="s">
        <v>102</v>
      </c>
      <c r="J6" t="s">
        <v>386</v>
      </c>
      <c r="K6" t="s">
        <v>386</v>
      </c>
      <c r="L6" t="s">
        <v>101</v>
      </c>
      <c r="M6" t="s">
        <v>28</v>
      </c>
      <c r="N6" t="str">
        <f t="shared" si="0"/>
        <v>1</v>
      </c>
      <c r="O6" t="s">
        <v>104</v>
      </c>
      <c r="P6" t="s">
        <v>207</v>
      </c>
      <c r="Q6" t="s">
        <v>251</v>
      </c>
      <c r="R6" t="s">
        <v>32</v>
      </c>
      <c r="S6" s="12">
        <v>45472.857638888891</v>
      </c>
      <c r="T6" s="12">
        <v>45474.708333333336</v>
      </c>
      <c r="U6" t="s">
        <v>26</v>
      </c>
      <c r="V6" t="s">
        <v>26</v>
      </c>
    </row>
    <row r="7" spans="1:22" x14ac:dyDescent="0.25">
      <c r="A7" t="s">
        <v>433</v>
      </c>
      <c r="B7" t="s">
        <v>1069</v>
      </c>
      <c r="C7" t="s">
        <v>1070</v>
      </c>
      <c r="D7" t="s">
        <v>433</v>
      </c>
      <c r="E7" t="s">
        <v>1071</v>
      </c>
      <c r="F7" t="s">
        <v>1072</v>
      </c>
      <c r="G7" s="14" t="str">
        <f t="shared" si="1"/>
        <v>ELA6ZN1NC</v>
      </c>
      <c r="H7" t="s">
        <v>194</v>
      </c>
      <c r="I7" t="s">
        <v>26</v>
      </c>
      <c r="J7" t="s">
        <v>1657</v>
      </c>
      <c r="K7" t="s">
        <v>1658</v>
      </c>
      <c r="L7" t="s">
        <v>195</v>
      </c>
      <c r="M7" t="s">
        <v>117</v>
      </c>
      <c r="N7" t="str">
        <f t="shared" si="0"/>
        <v>1</v>
      </c>
      <c r="O7" t="s">
        <v>65</v>
      </c>
      <c r="P7" t="s">
        <v>87</v>
      </c>
      <c r="Q7" t="s">
        <v>275</v>
      </c>
      <c r="R7" t="s">
        <v>32</v>
      </c>
      <c r="S7" s="12">
        <v>45472.850694444445</v>
      </c>
      <c r="T7" s="12">
        <v>45474.352083333331</v>
      </c>
      <c r="U7" t="s">
        <v>26</v>
      </c>
      <c r="V7" t="s">
        <v>26</v>
      </c>
    </row>
    <row r="8" spans="1:22" x14ac:dyDescent="0.25">
      <c r="A8" t="s">
        <v>1073</v>
      </c>
      <c r="B8" t="s">
        <v>508</v>
      </c>
      <c r="C8" t="s">
        <v>508</v>
      </c>
      <c r="D8" t="s">
        <v>1074</v>
      </c>
      <c r="E8" t="s">
        <v>508</v>
      </c>
      <c r="F8" t="s">
        <v>508</v>
      </c>
      <c r="G8" s="14" t="str">
        <f t="shared" si="1"/>
        <v>MS EDIRNE423W</v>
      </c>
      <c r="H8" t="s">
        <v>113</v>
      </c>
      <c r="I8" t="s">
        <v>26</v>
      </c>
      <c r="J8" t="s">
        <v>1659</v>
      </c>
      <c r="K8" t="s">
        <v>1659</v>
      </c>
      <c r="L8" t="s">
        <v>116</v>
      </c>
      <c r="M8" t="s">
        <v>35</v>
      </c>
      <c r="N8" t="str">
        <f t="shared" si="0"/>
        <v>1</v>
      </c>
      <c r="O8" t="s">
        <v>65</v>
      </c>
      <c r="P8" t="s">
        <v>172</v>
      </c>
      <c r="Q8" t="s">
        <v>173</v>
      </c>
      <c r="R8" t="s">
        <v>50</v>
      </c>
      <c r="S8" s="12">
        <v>45472.833333333336</v>
      </c>
      <c r="T8" s="12">
        <v>45473.315972222219</v>
      </c>
      <c r="U8" s="12">
        <v>45473.088194444441</v>
      </c>
      <c r="V8" t="s">
        <v>26</v>
      </c>
    </row>
    <row r="9" spans="1:22" x14ac:dyDescent="0.25">
      <c r="A9" t="s">
        <v>429</v>
      </c>
      <c r="B9" t="s">
        <v>1075</v>
      </c>
      <c r="C9" t="s">
        <v>1075</v>
      </c>
      <c r="D9" t="s">
        <v>429</v>
      </c>
      <c r="E9" t="s">
        <v>1076</v>
      </c>
      <c r="F9" t="s">
        <v>1076</v>
      </c>
      <c r="G9" s="14" t="str">
        <f t="shared" si="1"/>
        <v>CNC SATURN59E1NC</v>
      </c>
      <c r="H9" t="s">
        <v>194</v>
      </c>
      <c r="I9" t="s">
        <v>26</v>
      </c>
      <c r="J9" t="s">
        <v>430</v>
      </c>
      <c r="K9" t="s">
        <v>431</v>
      </c>
      <c r="L9" t="s">
        <v>195</v>
      </c>
      <c r="M9" t="s">
        <v>35</v>
      </c>
      <c r="N9" t="str">
        <f t="shared" si="0"/>
        <v>1</v>
      </c>
      <c r="O9" t="s">
        <v>65</v>
      </c>
      <c r="P9" t="s">
        <v>256</v>
      </c>
      <c r="Q9" t="s">
        <v>257</v>
      </c>
      <c r="R9" t="s">
        <v>50</v>
      </c>
      <c r="S9" s="12">
        <v>45472.743055555555</v>
      </c>
      <c r="T9" s="12">
        <v>45473.895833333336</v>
      </c>
      <c r="U9" s="12">
        <v>45473.663888888892</v>
      </c>
      <c r="V9" t="s">
        <v>26</v>
      </c>
    </row>
    <row r="10" spans="1:22" x14ac:dyDescent="0.25">
      <c r="A10" t="s">
        <v>294</v>
      </c>
      <c r="B10" t="s">
        <v>488</v>
      </c>
      <c r="C10" t="s">
        <v>1077</v>
      </c>
      <c r="D10" t="s">
        <v>296</v>
      </c>
      <c r="E10" t="s">
        <v>488</v>
      </c>
      <c r="F10" t="s">
        <v>1077</v>
      </c>
      <c r="G10" s="14" t="str">
        <f t="shared" si="1"/>
        <v>TRAD ER168S</v>
      </c>
      <c r="H10" t="s">
        <v>63</v>
      </c>
      <c r="I10" t="s">
        <v>26</v>
      </c>
      <c r="J10" t="s">
        <v>297</v>
      </c>
      <c r="K10" t="s">
        <v>298</v>
      </c>
      <c r="L10" t="s">
        <v>64</v>
      </c>
      <c r="M10" t="s">
        <v>35</v>
      </c>
      <c r="N10" t="str">
        <f t="shared" si="0"/>
        <v>1</v>
      </c>
      <c r="O10" t="s">
        <v>65</v>
      </c>
      <c r="P10" t="s">
        <v>122</v>
      </c>
      <c r="Q10" t="s">
        <v>123</v>
      </c>
      <c r="R10" t="s">
        <v>32</v>
      </c>
      <c r="S10" s="12">
        <v>45472.739583333336</v>
      </c>
      <c r="T10" s="12">
        <v>45474.052083333336</v>
      </c>
      <c r="U10" s="12">
        <v>45473.780555555553</v>
      </c>
      <c r="V10" t="s">
        <v>26</v>
      </c>
    </row>
    <row r="11" spans="1:22" x14ac:dyDescent="0.25">
      <c r="A11" t="s">
        <v>459</v>
      </c>
      <c r="B11" t="s">
        <v>1078</v>
      </c>
      <c r="C11" t="s">
        <v>1079</v>
      </c>
      <c r="D11" t="s">
        <v>459</v>
      </c>
      <c r="E11" t="s">
        <v>1078</v>
      </c>
      <c r="F11" t="s">
        <v>1079</v>
      </c>
      <c r="G11" s="14" t="str">
        <f>D11&amp;F11</f>
        <v>WAHANA 3908SW</v>
      </c>
      <c r="H11" t="s">
        <v>94</v>
      </c>
      <c r="I11" t="s">
        <v>26</v>
      </c>
      <c r="J11" t="s">
        <v>460</v>
      </c>
      <c r="K11" t="s">
        <v>460</v>
      </c>
      <c r="L11" t="s">
        <v>96</v>
      </c>
      <c r="M11" t="s">
        <v>35</v>
      </c>
      <c r="N11" t="str">
        <f t="shared" si="0"/>
        <v>1</v>
      </c>
      <c r="O11" t="s">
        <v>71</v>
      </c>
      <c r="P11" t="s">
        <v>72</v>
      </c>
      <c r="Q11" t="s">
        <v>45</v>
      </c>
      <c r="R11" t="s">
        <v>32</v>
      </c>
      <c r="S11" s="12">
        <v>45472.673611111109</v>
      </c>
      <c r="T11" s="12">
        <v>45474.003472222219</v>
      </c>
      <c r="U11" s="12">
        <v>45473.36041666667</v>
      </c>
      <c r="V11" t="s">
        <v>26</v>
      </c>
    </row>
    <row r="12" spans="1:22" x14ac:dyDescent="0.25">
      <c r="A12" t="s">
        <v>1080</v>
      </c>
      <c r="B12" t="s">
        <v>791</v>
      </c>
      <c r="C12" t="s">
        <v>791</v>
      </c>
      <c r="D12" t="s">
        <v>790</v>
      </c>
      <c r="E12" t="s">
        <v>791</v>
      </c>
      <c r="F12" t="s">
        <v>791</v>
      </c>
      <c r="G12" s="14" t="str">
        <f t="shared" si="1"/>
        <v>CAT LAI E061N</v>
      </c>
      <c r="H12" t="s">
        <v>25</v>
      </c>
      <c r="I12" t="s">
        <v>26</v>
      </c>
      <c r="J12" t="s">
        <v>389</v>
      </c>
      <c r="K12" t="s">
        <v>389</v>
      </c>
      <c r="L12" t="s">
        <v>25</v>
      </c>
      <c r="M12" t="s">
        <v>35</v>
      </c>
      <c r="N12" t="str">
        <f t="shared" si="0"/>
        <v>1</v>
      </c>
      <c r="O12" t="s">
        <v>36</v>
      </c>
      <c r="P12" t="s">
        <v>226</v>
      </c>
      <c r="Q12" t="s">
        <v>227</v>
      </c>
      <c r="R12" t="s">
        <v>32</v>
      </c>
      <c r="S12" s="12">
        <v>45472.663194444445</v>
      </c>
      <c r="T12" s="12">
        <v>45473.75</v>
      </c>
      <c r="U12" s="12">
        <v>45473.519444444442</v>
      </c>
      <c r="V12" t="s">
        <v>26</v>
      </c>
    </row>
    <row r="13" spans="1:22" x14ac:dyDescent="0.25">
      <c r="A13" t="s">
        <v>1081</v>
      </c>
      <c r="B13" t="s">
        <v>1082</v>
      </c>
      <c r="C13" t="s">
        <v>1082</v>
      </c>
      <c r="D13" t="s">
        <v>1081</v>
      </c>
      <c r="E13" t="s">
        <v>1082</v>
      </c>
      <c r="F13" t="s">
        <v>1082</v>
      </c>
      <c r="G13" s="14" t="str">
        <f t="shared" si="1"/>
        <v>MTT SANDAKAN43N</v>
      </c>
      <c r="H13" t="s">
        <v>1660</v>
      </c>
      <c r="I13" t="s">
        <v>26</v>
      </c>
      <c r="J13" t="s">
        <v>401</v>
      </c>
      <c r="K13" t="s">
        <v>401</v>
      </c>
      <c r="L13" t="s">
        <v>1661</v>
      </c>
      <c r="M13" t="s">
        <v>35</v>
      </c>
      <c r="N13" t="str">
        <f t="shared" si="0"/>
        <v>1</v>
      </c>
      <c r="O13" t="s">
        <v>47</v>
      </c>
      <c r="P13" t="s">
        <v>109</v>
      </c>
      <c r="Q13" t="s">
        <v>238</v>
      </c>
      <c r="R13" t="s">
        <v>50</v>
      </c>
      <c r="S13" s="12">
        <v>45472.625</v>
      </c>
      <c r="T13" s="12">
        <v>45473.420138888891</v>
      </c>
      <c r="U13" s="12">
        <v>45473.143750000003</v>
      </c>
      <c r="V13" t="s">
        <v>26</v>
      </c>
    </row>
    <row r="14" spans="1:22" x14ac:dyDescent="0.25">
      <c r="A14" t="s">
        <v>231</v>
      </c>
      <c r="B14" t="s">
        <v>1083</v>
      </c>
      <c r="C14" t="s">
        <v>1083</v>
      </c>
      <c r="D14" t="s">
        <v>232</v>
      </c>
      <c r="E14" t="s">
        <v>1083</v>
      </c>
      <c r="F14" t="s">
        <v>1083</v>
      </c>
      <c r="G14" s="14" t="str">
        <f t="shared" si="1"/>
        <v>ANHAI018N</v>
      </c>
      <c r="H14" t="s">
        <v>63</v>
      </c>
      <c r="I14" t="s">
        <v>26</v>
      </c>
      <c r="J14" t="s">
        <v>233</v>
      </c>
      <c r="K14" t="s">
        <v>233</v>
      </c>
      <c r="L14" t="s">
        <v>64</v>
      </c>
      <c r="M14" t="s">
        <v>35</v>
      </c>
      <c r="N14" t="str">
        <f t="shared" si="0"/>
        <v>1</v>
      </c>
      <c r="O14" t="s">
        <v>65</v>
      </c>
      <c r="P14" t="s">
        <v>196</v>
      </c>
      <c r="Q14" t="s">
        <v>440</v>
      </c>
      <c r="R14" t="s">
        <v>32</v>
      </c>
      <c r="S14" s="12">
        <v>45472.607638888891</v>
      </c>
      <c r="T14" s="12">
        <v>45473.690972222219</v>
      </c>
      <c r="U14" s="12">
        <v>45473.457638888889</v>
      </c>
      <c r="V14" t="s">
        <v>26</v>
      </c>
    </row>
    <row r="15" spans="1:22" x14ac:dyDescent="0.25">
      <c r="A15" t="s">
        <v>1084</v>
      </c>
      <c r="B15" t="s">
        <v>1085</v>
      </c>
      <c r="C15" t="s">
        <v>1085</v>
      </c>
      <c r="D15" t="s">
        <v>1086</v>
      </c>
      <c r="E15" t="s">
        <v>1087</v>
      </c>
      <c r="F15" t="s">
        <v>1087</v>
      </c>
      <c r="G15" s="14" t="str">
        <f t="shared" si="1"/>
        <v>CMA ELBEIDE1MA</v>
      </c>
      <c r="H15" t="s">
        <v>57</v>
      </c>
      <c r="I15" t="s">
        <v>130</v>
      </c>
      <c r="J15" t="s">
        <v>288</v>
      </c>
      <c r="K15" t="s">
        <v>289</v>
      </c>
      <c r="L15" t="s">
        <v>58</v>
      </c>
      <c r="M15" t="s">
        <v>35</v>
      </c>
      <c r="N15" t="str">
        <f t="shared" si="0"/>
        <v>1</v>
      </c>
      <c r="O15" t="s">
        <v>65</v>
      </c>
      <c r="P15" t="s">
        <v>151</v>
      </c>
      <c r="Q15" t="s">
        <v>56</v>
      </c>
      <c r="R15" t="s">
        <v>50</v>
      </c>
      <c r="S15" s="12">
        <v>45472.597222222219</v>
      </c>
      <c r="T15" s="12">
        <v>45473.649305555555</v>
      </c>
      <c r="U15" s="12">
        <v>45473.490277777775</v>
      </c>
      <c r="V15" t="s">
        <v>26</v>
      </c>
    </row>
    <row r="16" spans="1:22" x14ac:dyDescent="0.25">
      <c r="A16" t="s">
        <v>1088</v>
      </c>
      <c r="B16" t="s">
        <v>1089</v>
      </c>
      <c r="C16" t="s">
        <v>1089</v>
      </c>
      <c r="D16" t="s">
        <v>1090</v>
      </c>
      <c r="E16" t="s">
        <v>1089</v>
      </c>
      <c r="F16" t="s">
        <v>1089</v>
      </c>
      <c r="G16" s="14" t="str">
        <f>D16&amp;F16</f>
        <v>MSC LAUSANNEZF420R</v>
      </c>
      <c r="H16" t="s">
        <v>77</v>
      </c>
      <c r="I16" t="s">
        <v>26</v>
      </c>
      <c r="J16" t="s">
        <v>1662</v>
      </c>
      <c r="K16" t="s">
        <v>1662</v>
      </c>
      <c r="L16" t="s">
        <v>78</v>
      </c>
      <c r="M16" t="s">
        <v>35</v>
      </c>
      <c r="N16" t="str">
        <f t="shared" si="0"/>
        <v>1</v>
      </c>
      <c r="O16" t="s">
        <v>79</v>
      </c>
      <c r="P16" t="s">
        <v>223</v>
      </c>
      <c r="Q16" t="s">
        <v>470</v>
      </c>
      <c r="R16" t="s">
        <v>50</v>
      </c>
      <c r="S16" s="12">
        <v>45472.590277777781</v>
      </c>
      <c r="T16" s="12">
        <v>45474.128472222219</v>
      </c>
      <c r="U16" s="12">
        <v>45473.884027777778</v>
      </c>
      <c r="V16" t="s">
        <v>26</v>
      </c>
    </row>
    <row r="17" spans="1:22" x14ac:dyDescent="0.25">
      <c r="A17" t="s">
        <v>343</v>
      </c>
      <c r="B17" t="s">
        <v>1091</v>
      </c>
      <c r="C17" t="s">
        <v>1092</v>
      </c>
      <c r="D17" t="s">
        <v>344</v>
      </c>
      <c r="E17" t="s">
        <v>1091</v>
      </c>
      <c r="F17" t="s">
        <v>1092</v>
      </c>
      <c r="G17" s="14" t="str">
        <f t="shared" si="1"/>
        <v>N2501401SN</v>
      </c>
      <c r="H17" t="s">
        <v>184</v>
      </c>
      <c r="I17" t="s">
        <v>26</v>
      </c>
      <c r="J17" t="s">
        <v>1663</v>
      </c>
      <c r="K17" t="s">
        <v>1664</v>
      </c>
      <c r="L17" t="s">
        <v>185</v>
      </c>
      <c r="M17" t="s">
        <v>35</v>
      </c>
      <c r="N17" t="str">
        <f t="shared" si="0"/>
        <v>1</v>
      </c>
      <c r="O17" t="s">
        <v>71</v>
      </c>
      <c r="P17" t="s">
        <v>72</v>
      </c>
      <c r="Q17" t="s">
        <v>267</v>
      </c>
      <c r="R17" t="s">
        <v>32</v>
      </c>
      <c r="S17" s="12">
        <v>45472.572916666664</v>
      </c>
      <c r="T17" s="12">
        <v>45473.027777777781</v>
      </c>
      <c r="U17" s="12">
        <v>45472.593055555553</v>
      </c>
      <c r="V17" t="s">
        <v>26</v>
      </c>
    </row>
    <row r="18" spans="1:22" x14ac:dyDescent="0.25">
      <c r="A18" t="s">
        <v>239</v>
      </c>
      <c r="B18" t="s">
        <v>240</v>
      </c>
      <c r="C18" t="s">
        <v>240</v>
      </c>
      <c r="D18" t="s">
        <v>241</v>
      </c>
      <c r="E18" t="s">
        <v>240</v>
      </c>
      <c r="F18" t="s">
        <v>240</v>
      </c>
      <c r="G18" s="14" t="str">
        <f t="shared" si="1"/>
        <v>TUAS TEST 2Y002</v>
      </c>
      <c r="H18" t="s">
        <v>242</v>
      </c>
      <c r="I18" t="s">
        <v>26</v>
      </c>
      <c r="J18" t="s">
        <v>242</v>
      </c>
      <c r="K18" t="s">
        <v>242</v>
      </c>
      <c r="L18" t="s">
        <v>243</v>
      </c>
      <c r="M18" t="s">
        <v>59</v>
      </c>
      <c r="N18" t="str">
        <f t="shared" si="0"/>
        <v>1</v>
      </c>
      <c r="O18" t="s">
        <v>79</v>
      </c>
      <c r="P18" t="s">
        <v>244</v>
      </c>
      <c r="Q18" t="s">
        <v>26</v>
      </c>
      <c r="R18" t="s">
        <v>50</v>
      </c>
      <c r="S18" s="12">
        <v>45472.480555555558</v>
      </c>
      <c r="T18" s="12">
        <v>45473.886805555558</v>
      </c>
      <c r="U18" t="s">
        <v>26</v>
      </c>
      <c r="V18" t="s">
        <v>26</v>
      </c>
    </row>
    <row r="19" spans="1:22" x14ac:dyDescent="0.25">
      <c r="A19" t="s">
        <v>515</v>
      </c>
      <c r="B19" t="s">
        <v>1093</v>
      </c>
      <c r="C19" t="s">
        <v>1093</v>
      </c>
      <c r="D19" t="s">
        <v>516</v>
      </c>
      <c r="E19" t="s">
        <v>1093</v>
      </c>
      <c r="F19" t="s">
        <v>1093</v>
      </c>
      <c r="G19" s="14" t="str">
        <f t="shared" si="1"/>
        <v>MARCOPOLO148PS124</v>
      </c>
      <c r="H19" t="s">
        <v>51</v>
      </c>
      <c r="I19" t="s">
        <v>26</v>
      </c>
      <c r="J19" t="s">
        <v>52</v>
      </c>
      <c r="K19" t="s">
        <v>53</v>
      </c>
      <c r="L19" t="s">
        <v>54</v>
      </c>
      <c r="M19" t="s">
        <v>35</v>
      </c>
      <c r="N19" t="str">
        <f t="shared" si="0"/>
        <v>1</v>
      </c>
      <c r="O19" t="s">
        <v>155</v>
      </c>
      <c r="P19" t="s">
        <v>189</v>
      </c>
      <c r="Q19" t="s">
        <v>331</v>
      </c>
      <c r="R19" t="s">
        <v>50</v>
      </c>
      <c r="S19" s="12">
        <v>45472.451388888891</v>
      </c>
      <c r="T19" s="12">
        <v>45472.599305555559</v>
      </c>
      <c r="U19" t="s">
        <v>26</v>
      </c>
      <c r="V19" t="s">
        <v>26</v>
      </c>
    </row>
    <row r="20" spans="1:22" x14ac:dyDescent="0.25">
      <c r="A20" t="s">
        <v>515</v>
      </c>
      <c r="B20" t="s">
        <v>1093</v>
      </c>
      <c r="C20" t="s">
        <v>1093</v>
      </c>
      <c r="D20" t="s">
        <v>516</v>
      </c>
      <c r="E20" t="s">
        <v>1093</v>
      </c>
      <c r="F20" t="s">
        <v>1093</v>
      </c>
      <c r="G20" s="14" t="str">
        <f t="shared" si="1"/>
        <v>MARCOPOLO148PS124</v>
      </c>
      <c r="H20" t="s">
        <v>51</v>
      </c>
      <c r="I20" t="s">
        <v>26</v>
      </c>
      <c r="J20" t="s">
        <v>52</v>
      </c>
      <c r="K20" t="s">
        <v>53</v>
      </c>
      <c r="L20" t="s">
        <v>54</v>
      </c>
      <c r="M20" t="s">
        <v>35</v>
      </c>
      <c r="N20" t="str">
        <f>"2"</f>
        <v>2</v>
      </c>
      <c r="O20" t="s">
        <v>155</v>
      </c>
      <c r="P20" t="s">
        <v>189</v>
      </c>
      <c r="Q20" t="s">
        <v>331</v>
      </c>
      <c r="R20" t="s">
        <v>50</v>
      </c>
      <c r="S20" s="12">
        <v>45472.6</v>
      </c>
      <c r="T20" s="12">
        <v>45473.284722222219</v>
      </c>
      <c r="U20" s="12">
        <v>45472.913888888892</v>
      </c>
      <c r="V20" t="s">
        <v>26</v>
      </c>
    </row>
    <row r="21" spans="1:22" x14ac:dyDescent="0.25">
      <c r="A21" t="s">
        <v>1094</v>
      </c>
      <c r="B21" t="s">
        <v>1095</v>
      </c>
      <c r="C21" t="s">
        <v>1095</v>
      </c>
      <c r="D21" t="s">
        <v>1094</v>
      </c>
      <c r="E21" t="s">
        <v>1096</v>
      </c>
      <c r="F21" t="s">
        <v>1096</v>
      </c>
      <c r="G21" s="14" t="str">
        <f t="shared" si="1"/>
        <v>ALS HERCULES5XS1NC</v>
      </c>
      <c r="H21" t="s">
        <v>194</v>
      </c>
      <c r="I21" t="s">
        <v>26</v>
      </c>
      <c r="J21" t="s">
        <v>1665</v>
      </c>
      <c r="K21" t="s">
        <v>1665</v>
      </c>
      <c r="L21" t="s">
        <v>195</v>
      </c>
      <c r="M21" t="s">
        <v>35</v>
      </c>
      <c r="N21" t="str">
        <f>"1"</f>
        <v>1</v>
      </c>
      <c r="O21" t="s">
        <v>65</v>
      </c>
      <c r="P21" t="s">
        <v>151</v>
      </c>
      <c r="Q21" t="s">
        <v>318</v>
      </c>
      <c r="R21" t="s">
        <v>50</v>
      </c>
      <c r="S21" s="12">
        <v>45472.440972222219</v>
      </c>
      <c r="T21" s="12">
        <v>45473.291666666664</v>
      </c>
      <c r="U21" s="12">
        <v>45472.972916666666</v>
      </c>
      <c r="V21" t="s">
        <v>26</v>
      </c>
    </row>
    <row r="22" spans="1:22" x14ac:dyDescent="0.25">
      <c r="A22" t="s">
        <v>324</v>
      </c>
      <c r="B22" t="s">
        <v>764</v>
      </c>
      <c r="C22" t="s">
        <v>494</v>
      </c>
      <c r="D22" t="s">
        <v>326</v>
      </c>
      <c r="E22" t="s">
        <v>764</v>
      </c>
      <c r="F22" t="s">
        <v>494</v>
      </c>
      <c r="G22" s="14" t="str">
        <f t="shared" si="1"/>
        <v>ZG XIA MEN426S</v>
      </c>
      <c r="H22" t="s">
        <v>113</v>
      </c>
      <c r="I22" t="s">
        <v>26</v>
      </c>
      <c r="J22" t="s">
        <v>327</v>
      </c>
      <c r="K22" t="s">
        <v>327</v>
      </c>
      <c r="L22" t="s">
        <v>116</v>
      </c>
      <c r="M22" t="s">
        <v>28</v>
      </c>
      <c r="N22" t="str">
        <f>"1"</f>
        <v>1</v>
      </c>
      <c r="O22" t="s">
        <v>79</v>
      </c>
      <c r="P22" t="s">
        <v>236</v>
      </c>
      <c r="Q22" t="s">
        <v>555</v>
      </c>
      <c r="R22" t="s">
        <v>50</v>
      </c>
      <c r="S22" s="12">
        <v>45472.427083333336</v>
      </c>
      <c r="T22" s="12">
        <v>45473.385416666664</v>
      </c>
      <c r="U22" t="s">
        <v>26</v>
      </c>
      <c r="V22" t="s">
        <v>26</v>
      </c>
    </row>
    <row r="23" spans="1:22" x14ac:dyDescent="0.25">
      <c r="A23" t="s">
        <v>324</v>
      </c>
      <c r="B23" t="s">
        <v>764</v>
      </c>
      <c r="C23" t="s">
        <v>494</v>
      </c>
      <c r="D23" t="s">
        <v>326</v>
      </c>
      <c r="E23" t="s">
        <v>764</v>
      </c>
      <c r="F23" t="s">
        <v>494</v>
      </c>
      <c r="G23" s="14" t="str">
        <f t="shared" si="1"/>
        <v>ZG XIA MEN426S</v>
      </c>
      <c r="H23" t="s">
        <v>113</v>
      </c>
      <c r="I23" t="s">
        <v>26</v>
      </c>
      <c r="J23" t="s">
        <v>327</v>
      </c>
      <c r="K23" t="s">
        <v>327</v>
      </c>
      <c r="L23" t="s">
        <v>116</v>
      </c>
      <c r="M23" t="s">
        <v>28</v>
      </c>
      <c r="N23" t="str">
        <f>"2"</f>
        <v>2</v>
      </c>
      <c r="O23" t="s">
        <v>36</v>
      </c>
      <c r="P23" t="s">
        <v>76</v>
      </c>
      <c r="Q23" t="s">
        <v>390</v>
      </c>
      <c r="R23" t="s">
        <v>32</v>
      </c>
      <c r="S23" s="12">
        <v>45473.5</v>
      </c>
      <c r="T23" s="12">
        <v>45474.458333333336</v>
      </c>
      <c r="U23" t="s">
        <v>26</v>
      </c>
      <c r="V23" t="s">
        <v>26</v>
      </c>
    </row>
    <row r="24" spans="1:22" x14ac:dyDescent="0.25">
      <c r="A24" t="s">
        <v>228</v>
      </c>
      <c r="B24" t="s">
        <v>1097</v>
      </c>
      <c r="C24" t="s">
        <v>1097</v>
      </c>
      <c r="D24" t="s">
        <v>229</v>
      </c>
      <c r="E24" t="s">
        <v>1097</v>
      </c>
      <c r="F24" t="s">
        <v>1097</v>
      </c>
      <c r="G24" s="14" t="str">
        <f t="shared" si="1"/>
        <v>BSW 393598N</v>
      </c>
      <c r="H24" t="s">
        <v>137</v>
      </c>
      <c r="I24" t="s">
        <v>26</v>
      </c>
      <c r="J24" t="s">
        <v>138</v>
      </c>
      <c r="K24" t="s">
        <v>139</v>
      </c>
      <c r="L24" t="s">
        <v>140</v>
      </c>
      <c r="M24" t="s">
        <v>35</v>
      </c>
      <c r="N24" t="str">
        <f t="shared" ref="N24:N32" si="2">"1"</f>
        <v>1</v>
      </c>
      <c r="O24" t="s">
        <v>71</v>
      </c>
      <c r="P24" t="s">
        <v>178</v>
      </c>
      <c r="Q24" t="s">
        <v>179</v>
      </c>
      <c r="R24" t="s">
        <v>50</v>
      </c>
      <c r="S24" s="12">
        <v>45472.416666666664</v>
      </c>
      <c r="T24" s="12">
        <v>45472.604166666664</v>
      </c>
      <c r="U24" s="12">
        <v>45472.595138888886</v>
      </c>
      <c r="V24" t="s">
        <v>26</v>
      </c>
    </row>
    <row r="25" spans="1:22" x14ac:dyDescent="0.25">
      <c r="A25" t="s">
        <v>269</v>
      </c>
      <c r="B25" t="s">
        <v>1098</v>
      </c>
      <c r="C25" t="s">
        <v>1099</v>
      </c>
      <c r="D25" t="s">
        <v>269</v>
      </c>
      <c r="E25" t="s">
        <v>1098</v>
      </c>
      <c r="F25" t="s">
        <v>1099</v>
      </c>
      <c r="G25" s="14" t="str">
        <f t="shared" si="1"/>
        <v>SINAR BANDA330N</v>
      </c>
      <c r="H25" t="s">
        <v>33</v>
      </c>
      <c r="I25" t="s">
        <v>26</v>
      </c>
      <c r="J25" t="s">
        <v>270</v>
      </c>
      <c r="K25" t="s">
        <v>271</v>
      </c>
      <c r="L25" t="s">
        <v>33</v>
      </c>
      <c r="M25" t="s">
        <v>35</v>
      </c>
      <c r="N25" t="str">
        <f t="shared" si="2"/>
        <v>1</v>
      </c>
      <c r="O25" t="s">
        <v>155</v>
      </c>
      <c r="P25" t="s">
        <v>156</v>
      </c>
      <c r="Q25" t="s">
        <v>357</v>
      </c>
      <c r="R25" t="s">
        <v>50</v>
      </c>
      <c r="S25" s="12">
        <v>45472.416666666664</v>
      </c>
      <c r="T25" s="12">
        <v>45473.378472222219</v>
      </c>
      <c r="U25" s="12">
        <v>45473.118750000001</v>
      </c>
      <c r="V25" t="s">
        <v>26</v>
      </c>
    </row>
    <row r="26" spans="1:22" x14ac:dyDescent="0.25">
      <c r="A26" t="s">
        <v>1100</v>
      </c>
      <c r="B26" t="s">
        <v>1101</v>
      </c>
      <c r="C26" t="s">
        <v>1101</v>
      </c>
      <c r="D26" t="s">
        <v>1100</v>
      </c>
      <c r="E26" t="s">
        <v>1101</v>
      </c>
      <c r="F26" t="s">
        <v>1101</v>
      </c>
      <c r="G26" s="14" t="str">
        <f t="shared" si="1"/>
        <v>SEATTLE C028S</v>
      </c>
      <c r="H26" t="s">
        <v>214</v>
      </c>
      <c r="I26" t="s">
        <v>26</v>
      </c>
      <c r="J26" t="s">
        <v>395</v>
      </c>
      <c r="K26" t="s">
        <v>396</v>
      </c>
      <c r="L26" t="s">
        <v>217</v>
      </c>
      <c r="M26" t="s">
        <v>35</v>
      </c>
      <c r="N26" t="str">
        <f t="shared" si="2"/>
        <v>1</v>
      </c>
      <c r="O26" t="s">
        <v>65</v>
      </c>
      <c r="P26" t="s">
        <v>218</v>
      </c>
      <c r="Q26" t="s">
        <v>1666</v>
      </c>
      <c r="R26" t="s">
        <v>50</v>
      </c>
      <c r="S26" s="12">
        <v>45472.413194444445</v>
      </c>
      <c r="T26" s="12">
        <v>45473.489583333336</v>
      </c>
      <c r="U26" s="12">
        <v>45473.413194444445</v>
      </c>
      <c r="V26" t="s">
        <v>26</v>
      </c>
    </row>
    <row r="27" spans="1:22" x14ac:dyDescent="0.25">
      <c r="A27" t="s">
        <v>322</v>
      </c>
      <c r="B27" t="s">
        <v>1102</v>
      </c>
      <c r="C27" t="s">
        <v>1103</v>
      </c>
      <c r="D27" t="s">
        <v>322</v>
      </c>
      <c r="E27" t="s">
        <v>1102</v>
      </c>
      <c r="F27" t="s">
        <v>1103</v>
      </c>
      <c r="G27" s="14" t="str">
        <f t="shared" si="1"/>
        <v>CAPRICORN 51PG416</v>
      </c>
      <c r="H27" t="s">
        <v>175</v>
      </c>
      <c r="I27" t="s">
        <v>26</v>
      </c>
      <c r="J27" t="s">
        <v>176</v>
      </c>
      <c r="K27" t="s">
        <v>176</v>
      </c>
      <c r="L27" t="s">
        <v>177</v>
      </c>
      <c r="M27" t="s">
        <v>35</v>
      </c>
      <c r="N27" t="str">
        <f t="shared" si="2"/>
        <v>1</v>
      </c>
      <c r="O27" t="s">
        <v>47</v>
      </c>
      <c r="P27" t="s">
        <v>92</v>
      </c>
      <c r="Q27" t="s">
        <v>186</v>
      </c>
      <c r="R27" t="s">
        <v>50</v>
      </c>
      <c r="S27" s="12">
        <v>45472.40625</v>
      </c>
      <c r="T27" s="12">
        <v>45472.756944444445</v>
      </c>
      <c r="U27" s="12">
        <v>45472.554166666669</v>
      </c>
      <c r="V27" t="s">
        <v>26</v>
      </c>
    </row>
    <row r="28" spans="1:22" x14ac:dyDescent="0.25">
      <c r="A28" t="s">
        <v>1104</v>
      </c>
      <c r="B28" t="s">
        <v>1105</v>
      </c>
      <c r="C28" t="s">
        <v>1105</v>
      </c>
      <c r="D28" t="s">
        <v>1106</v>
      </c>
      <c r="E28" t="s">
        <v>1105</v>
      </c>
      <c r="F28" t="s">
        <v>1105</v>
      </c>
      <c r="G28" s="14" t="str">
        <f t="shared" si="1"/>
        <v>MSC ULSAN 3HO424A</v>
      </c>
      <c r="H28" t="s">
        <v>77</v>
      </c>
      <c r="I28" t="s">
        <v>26</v>
      </c>
      <c r="J28" t="s">
        <v>309</v>
      </c>
      <c r="K28" t="s">
        <v>309</v>
      </c>
      <c r="L28" t="s">
        <v>78</v>
      </c>
      <c r="M28" t="s">
        <v>35</v>
      </c>
      <c r="N28" t="str">
        <f t="shared" si="2"/>
        <v>1</v>
      </c>
      <c r="O28" t="s">
        <v>79</v>
      </c>
      <c r="P28" t="s">
        <v>305</v>
      </c>
      <c r="Q28" t="s">
        <v>119</v>
      </c>
      <c r="R28" t="s">
        <v>50</v>
      </c>
      <c r="S28" s="12">
        <v>45472.399305555555</v>
      </c>
      <c r="T28" s="12">
        <v>45473.274305555555</v>
      </c>
      <c r="U28" s="12">
        <v>45472.916666666664</v>
      </c>
      <c r="V28" t="s">
        <v>26</v>
      </c>
    </row>
    <row r="29" spans="1:22" x14ac:dyDescent="0.25">
      <c r="A29" t="s">
        <v>1107</v>
      </c>
      <c r="B29" t="s">
        <v>1108</v>
      </c>
      <c r="C29" t="s">
        <v>1108</v>
      </c>
      <c r="D29" t="s">
        <v>1107</v>
      </c>
      <c r="E29" t="s">
        <v>1108</v>
      </c>
      <c r="F29" t="s">
        <v>1108</v>
      </c>
      <c r="G29" s="14" t="str">
        <f t="shared" si="1"/>
        <v>MSC BERYLFD423W</v>
      </c>
      <c r="H29" t="s">
        <v>77</v>
      </c>
      <c r="I29" t="s">
        <v>26</v>
      </c>
      <c r="J29" t="s">
        <v>469</v>
      </c>
      <c r="K29" t="s">
        <v>469</v>
      </c>
      <c r="L29" t="s">
        <v>78</v>
      </c>
      <c r="M29" t="s">
        <v>35</v>
      </c>
      <c r="N29" t="str">
        <f t="shared" si="2"/>
        <v>1</v>
      </c>
      <c r="O29" t="s">
        <v>79</v>
      </c>
      <c r="P29" t="s">
        <v>125</v>
      </c>
      <c r="Q29" t="s">
        <v>126</v>
      </c>
      <c r="R29" t="s">
        <v>50</v>
      </c>
      <c r="S29" s="12">
        <v>45472.395833333336</v>
      </c>
      <c r="T29" s="12">
        <v>45473.517361111109</v>
      </c>
      <c r="U29" s="12">
        <v>45473.331250000003</v>
      </c>
      <c r="V29" t="s">
        <v>26</v>
      </c>
    </row>
    <row r="30" spans="1:22" x14ac:dyDescent="0.25">
      <c r="A30" t="s">
        <v>1109</v>
      </c>
      <c r="B30" t="s">
        <v>163</v>
      </c>
      <c r="C30" t="s">
        <v>163</v>
      </c>
      <c r="D30" t="s">
        <v>1110</v>
      </c>
      <c r="E30" t="s">
        <v>163</v>
      </c>
      <c r="F30" t="s">
        <v>163</v>
      </c>
      <c r="G30" s="14" t="str">
        <f t="shared" si="1"/>
        <v>CELSIUS BRIC425W</v>
      </c>
      <c r="H30" t="s">
        <v>113</v>
      </c>
      <c r="I30" t="s">
        <v>26</v>
      </c>
      <c r="J30" t="s">
        <v>481</v>
      </c>
      <c r="K30" t="s">
        <v>482</v>
      </c>
      <c r="L30" t="s">
        <v>116</v>
      </c>
      <c r="M30" t="s">
        <v>59</v>
      </c>
      <c r="N30" t="str">
        <f t="shared" si="2"/>
        <v>1</v>
      </c>
      <c r="O30" t="s">
        <v>60</v>
      </c>
      <c r="P30" t="s">
        <v>61</v>
      </c>
      <c r="Q30" t="s">
        <v>26</v>
      </c>
      <c r="R30" t="s">
        <v>26</v>
      </c>
      <c r="S30" s="12">
        <v>45472.375</v>
      </c>
      <c r="T30" s="12">
        <v>45472.958333333336</v>
      </c>
      <c r="U30" t="s">
        <v>26</v>
      </c>
      <c r="V30" t="s">
        <v>26</v>
      </c>
    </row>
    <row r="31" spans="1:22" x14ac:dyDescent="0.25">
      <c r="A31" t="s">
        <v>1111</v>
      </c>
      <c r="B31" t="s">
        <v>1112</v>
      </c>
      <c r="C31" t="s">
        <v>1112</v>
      </c>
      <c r="D31" t="s">
        <v>1113</v>
      </c>
      <c r="E31" t="s">
        <v>1112</v>
      </c>
      <c r="F31" t="s">
        <v>1112</v>
      </c>
      <c r="G31" s="14" t="str">
        <f t="shared" si="1"/>
        <v>ANL HEDLAND3424S</v>
      </c>
      <c r="H31" t="s">
        <v>254</v>
      </c>
      <c r="I31" t="s">
        <v>26</v>
      </c>
      <c r="J31" t="s">
        <v>255</v>
      </c>
      <c r="K31" t="s">
        <v>255</v>
      </c>
      <c r="L31" t="s">
        <v>58</v>
      </c>
      <c r="M31" t="s">
        <v>35</v>
      </c>
      <c r="N31" t="str">
        <f t="shared" si="2"/>
        <v>1</v>
      </c>
      <c r="O31" t="s">
        <v>65</v>
      </c>
      <c r="P31" t="s">
        <v>212</v>
      </c>
      <c r="Q31" t="s">
        <v>213</v>
      </c>
      <c r="R31" t="s">
        <v>32</v>
      </c>
      <c r="S31" s="12">
        <v>45472.364583333336</v>
      </c>
      <c r="T31" s="12">
        <v>45473.239583333336</v>
      </c>
      <c r="U31" s="12">
        <v>45472.92083333333</v>
      </c>
      <c r="V31" t="s">
        <v>26</v>
      </c>
    </row>
    <row r="32" spans="1:22" x14ac:dyDescent="0.25">
      <c r="A32" t="s">
        <v>1114</v>
      </c>
      <c r="B32" t="s">
        <v>1115</v>
      </c>
      <c r="C32" t="s">
        <v>1115</v>
      </c>
      <c r="D32" t="s">
        <v>1114</v>
      </c>
      <c r="E32" t="s">
        <v>1115</v>
      </c>
      <c r="F32" t="s">
        <v>1115</v>
      </c>
      <c r="G32" s="14" t="str">
        <f t="shared" si="1"/>
        <v>MSC DILETTAFJ419E</v>
      </c>
      <c r="H32" t="s">
        <v>77</v>
      </c>
      <c r="I32" t="s">
        <v>114</v>
      </c>
      <c r="J32" t="s">
        <v>365</v>
      </c>
      <c r="K32" t="s">
        <v>365</v>
      </c>
      <c r="L32" t="s">
        <v>78</v>
      </c>
      <c r="M32" t="s">
        <v>28</v>
      </c>
      <c r="N32" t="str">
        <f t="shared" si="2"/>
        <v>1</v>
      </c>
      <c r="O32" t="s">
        <v>79</v>
      </c>
      <c r="P32" t="s">
        <v>85</v>
      </c>
      <c r="Q32" t="s">
        <v>1667</v>
      </c>
      <c r="R32" t="s">
        <v>50</v>
      </c>
      <c r="S32" s="12">
        <v>45472.336805555555</v>
      </c>
      <c r="T32" s="12">
        <v>45474.043055555558</v>
      </c>
      <c r="U32" s="12">
        <v>45473.857638888891</v>
      </c>
      <c r="V32" t="s">
        <v>26</v>
      </c>
    </row>
    <row r="33" spans="1:22" x14ac:dyDescent="0.25">
      <c r="A33" t="s">
        <v>1114</v>
      </c>
      <c r="B33" t="s">
        <v>1115</v>
      </c>
      <c r="C33" t="s">
        <v>1115</v>
      </c>
      <c r="D33" t="s">
        <v>1114</v>
      </c>
      <c r="E33" t="s">
        <v>1115</v>
      </c>
      <c r="F33" t="s">
        <v>1115</v>
      </c>
      <c r="G33" s="14" t="str">
        <f t="shared" si="1"/>
        <v>MSC DILETTAFJ419E</v>
      </c>
      <c r="H33" t="s">
        <v>77</v>
      </c>
      <c r="I33" t="s">
        <v>114</v>
      </c>
      <c r="J33" t="s">
        <v>365</v>
      </c>
      <c r="K33" t="s">
        <v>365</v>
      </c>
      <c r="L33" t="s">
        <v>78</v>
      </c>
      <c r="M33" t="s">
        <v>28</v>
      </c>
      <c r="N33" t="str">
        <f>"2"</f>
        <v>2</v>
      </c>
      <c r="O33" t="s">
        <v>104</v>
      </c>
      <c r="P33" t="s">
        <v>1668</v>
      </c>
      <c r="Q33" t="s">
        <v>1669</v>
      </c>
      <c r="R33" t="s">
        <v>32</v>
      </c>
      <c r="S33" s="12">
        <v>45475.125</v>
      </c>
      <c r="T33" s="12">
        <v>45476.208333333336</v>
      </c>
      <c r="U33" t="s">
        <v>26</v>
      </c>
      <c r="V33" t="s">
        <v>26</v>
      </c>
    </row>
    <row r="34" spans="1:22" x14ac:dyDescent="0.25">
      <c r="A34" t="s">
        <v>1116</v>
      </c>
      <c r="B34" t="s">
        <v>1117</v>
      </c>
      <c r="C34" t="s">
        <v>1118</v>
      </c>
      <c r="D34" t="s">
        <v>1116</v>
      </c>
      <c r="E34" t="s">
        <v>1119</v>
      </c>
      <c r="F34" t="s">
        <v>1120</v>
      </c>
      <c r="G34" s="14" t="str">
        <f t="shared" si="1"/>
        <v>EVER ORIGIN6-021N</v>
      </c>
      <c r="H34" t="s">
        <v>350</v>
      </c>
      <c r="I34" t="s">
        <v>26</v>
      </c>
      <c r="J34" t="s">
        <v>471</v>
      </c>
      <c r="K34" t="s">
        <v>471</v>
      </c>
      <c r="L34" t="s">
        <v>132</v>
      </c>
      <c r="M34" t="s">
        <v>35</v>
      </c>
      <c r="N34" t="str">
        <f t="shared" ref="N34:N43" si="3">"1"</f>
        <v>1</v>
      </c>
      <c r="O34" t="s">
        <v>29</v>
      </c>
      <c r="P34" t="s">
        <v>191</v>
      </c>
      <c r="Q34" t="s">
        <v>1670</v>
      </c>
      <c r="R34" t="s">
        <v>32</v>
      </c>
      <c r="S34" s="12">
        <v>45472.329861111109</v>
      </c>
      <c r="T34" s="12">
        <v>45473.149305555555</v>
      </c>
      <c r="U34" s="12">
        <v>45473.07708333333</v>
      </c>
      <c r="V34" t="s">
        <v>26</v>
      </c>
    </row>
    <row r="35" spans="1:22" x14ac:dyDescent="0.25">
      <c r="A35" t="s">
        <v>1121</v>
      </c>
      <c r="B35" t="s">
        <v>1122</v>
      </c>
      <c r="C35" t="s">
        <v>1122</v>
      </c>
      <c r="D35" t="s">
        <v>1121</v>
      </c>
      <c r="E35" t="s">
        <v>1122</v>
      </c>
      <c r="F35" t="s">
        <v>1122</v>
      </c>
      <c r="G35" s="14" t="str">
        <f t="shared" si="1"/>
        <v>MSC JADEFT423W</v>
      </c>
      <c r="H35" t="s">
        <v>77</v>
      </c>
      <c r="I35" t="s">
        <v>114</v>
      </c>
      <c r="J35" t="s">
        <v>203</v>
      </c>
      <c r="K35" t="s">
        <v>203</v>
      </c>
      <c r="L35" t="s">
        <v>78</v>
      </c>
      <c r="M35" t="s">
        <v>35</v>
      </c>
      <c r="N35" t="str">
        <f t="shared" si="3"/>
        <v>1</v>
      </c>
      <c r="O35" t="s">
        <v>79</v>
      </c>
      <c r="P35" t="s">
        <v>204</v>
      </c>
      <c r="Q35" t="s">
        <v>1671</v>
      </c>
      <c r="R35" t="s">
        <v>32</v>
      </c>
      <c r="S35" s="12">
        <v>45472.322916666664</v>
      </c>
      <c r="T35" s="12">
        <v>45473.600694444445</v>
      </c>
      <c r="U35" s="12">
        <v>45473.444444444445</v>
      </c>
      <c r="V35" t="s">
        <v>26</v>
      </c>
    </row>
    <row r="36" spans="1:22" x14ac:dyDescent="0.25">
      <c r="A36" t="s">
        <v>901</v>
      </c>
      <c r="B36" t="s">
        <v>902</v>
      </c>
      <c r="C36" t="s">
        <v>902</v>
      </c>
      <c r="D36" t="s">
        <v>901</v>
      </c>
      <c r="E36" t="s">
        <v>902</v>
      </c>
      <c r="F36" t="s">
        <v>902</v>
      </c>
      <c r="G36" s="14" t="str">
        <f t="shared" si="1"/>
        <v>YM COSMOS177E</v>
      </c>
      <c r="H36" t="s">
        <v>41</v>
      </c>
      <c r="I36" t="s">
        <v>102</v>
      </c>
      <c r="J36" t="s">
        <v>266</v>
      </c>
      <c r="K36" t="s">
        <v>266</v>
      </c>
      <c r="L36" t="s">
        <v>43</v>
      </c>
      <c r="M36" t="s">
        <v>35</v>
      </c>
      <c r="N36" t="str">
        <f t="shared" si="3"/>
        <v>1</v>
      </c>
      <c r="O36" t="s">
        <v>36</v>
      </c>
      <c r="P36" t="s">
        <v>44</v>
      </c>
      <c r="Q36" t="s">
        <v>45</v>
      </c>
      <c r="R36" t="s">
        <v>32</v>
      </c>
      <c r="S36" s="12">
        <v>45472.298611111109</v>
      </c>
      <c r="T36" s="12">
        <v>45473.111111111109</v>
      </c>
      <c r="U36" s="12">
        <v>45473.027777777781</v>
      </c>
      <c r="V36" t="s">
        <v>26</v>
      </c>
    </row>
    <row r="37" spans="1:22" x14ac:dyDescent="0.25">
      <c r="A37" t="s">
        <v>448</v>
      </c>
      <c r="B37" t="s">
        <v>873</v>
      </c>
      <c r="C37" t="s">
        <v>873</v>
      </c>
      <c r="D37" t="s">
        <v>448</v>
      </c>
      <c r="E37" t="s">
        <v>873</v>
      </c>
      <c r="F37" t="s">
        <v>873</v>
      </c>
      <c r="G37" s="14" t="str">
        <f t="shared" si="1"/>
        <v>CAPE FAWLEY126S</v>
      </c>
      <c r="H37" t="s">
        <v>63</v>
      </c>
      <c r="I37" t="s">
        <v>26</v>
      </c>
      <c r="J37" t="s">
        <v>449</v>
      </c>
      <c r="K37" t="s">
        <v>449</v>
      </c>
      <c r="L37" t="s">
        <v>64</v>
      </c>
      <c r="M37" t="s">
        <v>35</v>
      </c>
      <c r="N37" t="str">
        <f t="shared" si="3"/>
        <v>1</v>
      </c>
      <c r="O37" t="s">
        <v>65</v>
      </c>
      <c r="P37" t="s">
        <v>218</v>
      </c>
      <c r="Q37" t="s">
        <v>67</v>
      </c>
      <c r="R37" t="s">
        <v>32</v>
      </c>
      <c r="S37" s="12">
        <v>45472.225694444445</v>
      </c>
      <c r="T37" s="12">
        <v>45473.288194444445</v>
      </c>
      <c r="U37" s="12">
        <v>45473.09375</v>
      </c>
      <c r="V37" t="s">
        <v>26</v>
      </c>
    </row>
    <row r="38" spans="1:22" x14ac:dyDescent="0.25">
      <c r="A38" t="s">
        <v>816</v>
      </c>
      <c r="B38" t="s">
        <v>1123</v>
      </c>
      <c r="C38" t="s">
        <v>349</v>
      </c>
      <c r="D38" t="s">
        <v>816</v>
      </c>
      <c r="E38" t="s">
        <v>1123</v>
      </c>
      <c r="F38" t="s">
        <v>349</v>
      </c>
      <c r="G38" s="14" t="str">
        <f t="shared" si="1"/>
        <v>KOTA RANCAK0324W</v>
      </c>
      <c r="H38" t="s">
        <v>68</v>
      </c>
      <c r="I38" t="s">
        <v>26</v>
      </c>
      <c r="J38" t="s">
        <v>1672</v>
      </c>
      <c r="K38" t="s">
        <v>1672</v>
      </c>
      <c r="L38" t="s">
        <v>68</v>
      </c>
      <c r="M38" t="s">
        <v>35</v>
      </c>
      <c r="N38" t="str">
        <f t="shared" si="3"/>
        <v>1</v>
      </c>
      <c r="O38" t="s">
        <v>47</v>
      </c>
      <c r="P38" t="s">
        <v>55</v>
      </c>
      <c r="Q38" t="s">
        <v>56</v>
      </c>
      <c r="R38" t="s">
        <v>50</v>
      </c>
      <c r="S38" s="12">
        <v>45472.21875</v>
      </c>
      <c r="T38" s="12">
        <v>45473.243055555555</v>
      </c>
      <c r="U38" s="12">
        <v>45473.186805555553</v>
      </c>
      <c r="V38" t="s">
        <v>26</v>
      </c>
    </row>
    <row r="39" spans="1:22" x14ac:dyDescent="0.25">
      <c r="A39" t="s">
        <v>1124</v>
      </c>
      <c r="B39" t="s">
        <v>1125</v>
      </c>
      <c r="C39" t="s">
        <v>1125</v>
      </c>
      <c r="D39" t="s">
        <v>1124</v>
      </c>
      <c r="E39" t="s">
        <v>1125</v>
      </c>
      <c r="F39" t="s">
        <v>1125</v>
      </c>
      <c r="G39" s="14" t="str">
        <f t="shared" si="1"/>
        <v>ONE MINATO023W</v>
      </c>
      <c r="H39" t="s">
        <v>101</v>
      </c>
      <c r="I39" t="s">
        <v>102</v>
      </c>
      <c r="J39" t="s">
        <v>252</v>
      </c>
      <c r="K39" t="s">
        <v>252</v>
      </c>
      <c r="L39" t="s">
        <v>101</v>
      </c>
      <c r="M39" t="s">
        <v>35</v>
      </c>
      <c r="N39" t="str">
        <f t="shared" si="3"/>
        <v>1</v>
      </c>
      <c r="O39" t="s">
        <v>36</v>
      </c>
      <c r="P39" t="s">
        <v>90</v>
      </c>
      <c r="Q39" t="s">
        <v>253</v>
      </c>
      <c r="R39" t="s">
        <v>50</v>
      </c>
      <c r="S39" s="12">
        <v>45472.208333333336</v>
      </c>
      <c r="T39" s="12">
        <v>45473.197916666664</v>
      </c>
      <c r="U39" s="12">
        <v>45472.927777777775</v>
      </c>
      <c r="V39" t="s">
        <v>26</v>
      </c>
    </row>
    <row r="40" spans="1:22" x14ac:dyDescent="0.25">
      <c r="A40" t="s">
        <v>183</v>
      </c>
      <c r="B40" t="s">
        <v>1126</v>
      </c>
      <c r="C40" t="s">
        <v>1126</v>
      </c>
      <c r="D40" t="s">
        <v>183</v>
      </c>
      <c r="E40" t="s">
        <v>1127</v>
      </c>
      <c r="F40" t="s">
        <v>1127</v>
      </c>
      <c r="G40" s="14" t="str">
        <f t="shared" si="1"/>
        <v>SINDO FALCON379 SN</v>
      </c>
      <c r="H40" t="s">
        <v>184</v>
      </c>
      <c r="I40" t="s">
        <v>26</v>
      </c>
      <c r="J40" t="s">
        <v>1673</v>
      </c>
      <c r="K40" t="s">
        <v>1674</v>
      </c>
      <c r="L40" t="s">
        <v>185</v>
      </c>
      <c r="M40" t="s">
        <v>35</v>
      </c>
      <c r="N40" t="str">
        <f t="shared" si="3"/>
        <v>1</v>
      </c>
      <c r="O40" t="s">
        <v>71</v>
      </c>
      <c r="P40" t="s">
        <v>72</v>
      </c>
      <c r="Q40" t="s">
        <v>267</v>
      </c>
      <c r="R40" t="s">
        <v>32</v>
      </c>
      <c r="S40" s="12">
        <v>45472.1875</v>
      </c>
      <c r="T40" s="12">
        <v>45472.479166666664</v>
      </c>
      <c r="U40" s="12">
        <v>45472.452777777777</v>
      </c>
      <c r="V40" t="s">
        <v>26</v>
      </c>
    </row>
    <row r="41" spans="1:22" x14ac:dyDescent="0.25">
      <c r="A41" t="s">
        <v>1128</v>
      </c>
      <c r="B41" t="s">
        <v>1129</v>
      </c>
      <c r="C41" t="s">
        <v>1130</v>
      </c>
      <c r="D41" t="s">
        <v>1128</v>
      </c>
      <c r="E41" t="s">
        <v>1129</v>
      </c>
      <c r="F41" t="s">
        <v>1130</v>
      </c>
      <c r="G41" s="14" t="str">
        <f t="shared" si="1"/>
        <v>ORA BHUM525N</v>
      </c>
      <c r="H41" t="s">
        <v>187</v>
      </c>
      <c r="I41" t="s">
        <v>26</v>
      </c>
      <c r="J41" t="s">
        <v>1675</v>
      </c>
      <c r="K41" t="s">
        <v>1676</v>
      </c>
      <c r="L41" t="s">
        <v>188</v>
      </c>
      <c r="M41" t="s">
        <v>35</v>
      </c>
      <c r="N41" t="str">
        <f t="shared" si="3"/>
        <v>1</v>
      </c>
      <c r="O41" t="s">
        <v>155</v>
      </c>
      <c r="P41" t="s">
        <v>189</v>
      </c>
      <c r="Q41" t="s">
        <v>190</v>
      </c>
      <c r="R41" t="s">
        <v>32</v>
      </c>
      <c r="S41" s="12">
        <v>45472.184027777781</v>
      </c>
      <c r="T41" s="12">
        <v>45472.895833333336</v>
      </c>
      <c r="U41" s="12">
        <v>45472.73541666667</v>
      </c>
      <c r="V41" t="s">
        <v>26</v>
      </c>
    </row>
    <row r="42" spans="1:22" x14ac:dyDescent="0.25">
      <c r="A42" t="s">
        <v>1131</v>
      </c>
      <c r="B42" t="s">
        <v>1132</v>
      </c>
      <c r="C42" t="s">
        <v>1132</v>
      </c>
      <c r="D42" t="s">
        <v>862</v>
      </c>
      <c r="E42" t="s">
        <v>863</v>
      </c>
      <c r="F42" t="s">
        <v>863</v>
      </c>
      <c r="G42" s="14" t="str">
        <f t="shared" si="1"/>
        <v>CMA JEAN GABIBW1MA</v>
      </c>
      <c r="H42" t="s">
        <v>57</v>
      </c>
      <c r="I42" t="s">
        <v>130</v>
      </c>
      <c r="J42" t="s">
        <v>446</v>
      </c>
      <c r="K42" t="s">
        <v>447</v>
      </c>
      <c r="L42" t="s">
        <v>58</v>
      </c>
      <c r="M42" t="s">
        <v>35</v>
      </c>
      <c r="N42" t="str">
        <f t="shared" si="3"/>
        <v>1</v>
      </c>
      <c r="O42" t="s">
        <v>65</v>
      </c>
      <c r="P42" t="s">
        <v>193</v>
      </c>
      <c r="Q42" t="s">
        <v>391</v>
      </c>
      <c r="R42" t="s">
        <v>50</v>
      </c>
      <c r="S42" s="12">
        <v>45472.173611111109</v>
      </c>
      <c r="T42" s="12">
        <v>45473.152777777781</v>
      </c>
      <c r="U42" s="12">
        <v>45473.055555555555</v>
      </c>
      <c r="V42" t="s">
        <v>26</v>
      </c>
    </row>
    <row r="43" spans="1:22" x14ac:dyDescent="0.25">
      <c r="A43" t="s">
        <v>1133</v>
      </c>
      <c r="B43" t="s">
        <v>508</v>
      </c>
      <c r="C43" t="s">
        <v>163</v>
      </c>
      <c r="D43" t="s">
        <v>1133</v>
      </c>
      <c r="E43" t="s">
        <v>508</v>
      </c>
      <c r="F43" t="s">
        <v>163</v>
      </c>
      <c r="G43" s="14" t="str">
        <f t="shared" si="1"/>
        <v>HOPE ISLAND425W</v>
      </c>
      <c r="H43" t="s">
        <v>113</v>
      </c>
      <c r="I43" t="s">
        <v>26</v>
      </c>
      <c r="J43" t="s">
        <v>1677</v>
      </c>
      <c r="K43" t="s">
        <v>1678</v>
      </c>
      <c r="L43" t="s">
        <v>116</v>
      </c>
      <c r="M43" t="s">
        <v>28</v>
      </c>
      <c r="N43" t="str">
        <f t="shared" si="3"/>
        <v>1</v>
      </c>
      <c r="O43" t="s">
        <v>36</v>
      </c>
      <c r="P43" t="s">
        <v>141</v>
      </c>
      <c r="Q43" t="s">
        <v>142</v>
      </c>
      <c r="R43" t="s">
        <v>32</v>
      </c>
      <c r="S43" s="12">
        <v>45472.159722222219</v>
      </c>
      <c r="T43" s="12">
        <v>45472.986111111109</v>
      </c>
      <c r="U43" t="s">
        <v>26</v>
      </c>
      <c r="V43" t="s">
        <v>26</v>
      </c>
    </row>
    <row r="44" spans="1:22" x14ac:dyDescent="0.25">
      <c r="A44" t="s">
        <v>1133</v>
      </c>
      <c r="B44" t="s">
        <v>508</v>
      </c>
      <c r="C44" t="s">
        <v>163</v>
      </c>
      <c r="D44" t="s">
        <v>1133</v>
      </c>
      <c r="E44" t="s">
        <v>508</v>
      </c>
      <c r="F44" t="s">
        <v>163</v>
      </c>
      <c r="G44" s="14" t="str">
        <f t="shared" si="1"/>
        <v>HOPE ISLAND425W</v>
      </c>
      <c r="H44" t="s">
        <v>113</v>
      </c>
      <c r="I44" t="s">
        <v>26</v>
      </c>
      <c r="J44" t="s">
        <v>1677</v>
      </c>
      <c r="K44" t="s">
        <v>1678</v>
      </c>
      <c r="L44" t="s">
        <v>116</v>
      </c>
      <c r="M44" t="s">
        <v>28</v>
      </c>
      <c r="N44" t="str">
        <f>"2"</f>
        <v>2</v>
      </c>
      <c r="O44" t="s">
        <v>79</v>
      </c>
      <c r="P44" t="s">
        <v>236</v>
      </c>
      <c r="Q44" t="s">
        <v>1679</v>
      </c>
      <c r="R44" t="s">
        <v>50</v>
      </c>
      <c r="S44" s="12">
        <v>45473.447916666664</v>
      </c>
      <c r="T44" s="12">
        <v>45474.645833333336</v>
      </c>
      <c r="U44" t="s">
        <v>26</v>
      </c>
      <c r="V44" t="s">
        <v>26</v>
      </c>
    </row>
    <row r="45" spans="1:22" x14ac:dyDescent="0.25">
      <c r="A45" t="s">
        <v>1134</v>
      </c>
      <c r="B45" t="s">
        <v>24</v>
      </c>
      <c r="C45" t="s">
        <v>24</v>
      </c>
      <c r="D45" t="s">
        <v>860</v>
      </c>
      <c r="E45" t="s">
        <v>24</v>
      </c>
      <c r="F45" t="s">
        <v>24</v>
      </c>
      <c r="G45" s="14" t="str">
        <f t="shared" si="1"/>
        <v>CMA BIANCA424S</v>
      </c>
      <c r="H45" t="s">
        <v>254</v>
      </c>
      <c r="I45" t="s">
        <v>26</v>
      </c>
      <c r="J45" t="s">
        <v>572</v>
      </c>
      <c r="K45" t="s">
        <v>572</v>
      </c>
      <c r="L45" t="s">
        <v>58</v>
      </c>
      <c r="M45" t="s">
        <v>35</v>
      </c>
      <c r="N45" t="str">
        <f t="shared" ref="N45:N51" si="4">"1"</f>
        <v>1</v>
      </c>
      <c r="O45" t="s">
        <v>29</v>
      </c>
      <c r="P45" t="s">
        <v>30</v>
      </c>
      <c r="Q45" t="s">
        <v>31</v>
      </c>
      <c r="R45" t="s">
        <v>32</v>
      </c>
      <c r="S45" s="12">
        <v>45472.152777777781</v>
      </c>
      <c r="T45" s="12">
        <v>45474.201388888891</v>
      </c>
      <c r="U45" s="12">
        <v>45473.868750000001</v>
      </c>
      <c r="V45" t="s">
        <v>26</v>
      </c>
    </row>
    <row r="46" spans="1:22" x14ac:dyDescent="0.25">
      <c r="A46" t="s">
        <v>351</v>
      </c>
      <c r="B46" t="s">
        <v>1135</v>
      </c>
      <c r="C46" t="s">
        <v>1136</v>
      </c>
      <c r="D46" t="s">
        <v>351</v>
      </c>
      <c r="E46" t="s">
        <v>1135</v>
      </c>
      <c r="F46" t="s">
        <v>1136</v>
      </c>
      <c r="G46" s="14" t="str">
        <f t="shared" si="1"/>
        <v>SINAR SANUR065S</v>
      </c>
      <c r="H46" t="s">
        <v>33</v>
      </c>
      <c r="I46" t="s">
        <v>26</v>
      </c>
      <c r="J46" t="s">
        <v>352</v>
      </c>
      <c r="K46" t="s">
        <v>353</v>
      </c>
      <c r="L46" t="s">
        <v>33</v>
      </c>
      <c r="M46" t="s">
        <v>35</v>
      </c>
      <c r="N46" t="str">
        <f t="shared" si="4"/>
        <v>1</v>
      </c>
      <c r="O46" t="s">
        <v>36</v>
      </c>
      <c r="P46" t="s">
        <v>234</v>
      </c>
      <c r="Q46" t="s">
        <v>285</v>
      </c>
      <c r="R46" t="s">
        <v>50</v>
      </c>
      <c r="S46" s="12">
        <v>45472.076388888891</v>
      </c>
      <c r="T46" s="12">
        <v>45474.246527777781</v>
      </c>
      <c r="U46" s="12">
        <v>45474.144444444442</v>
      </c>
      <c r="V46" t="s">
        <v>26</v>
      </c>
    </row>
    <row r="47" spans="1:22" x14ac:dyDescent="0.25">
      <c r="A47" t="s">
        <v>369</v>
      </c>
      <c r="B47" t="s">
        <v>1137</v>
      </c>
      <c r="C47" t="s">
        <v>854</v>
      </c>
      <c r="D47" t="s">
        <v>369</v>
      </c>
      <c r="E47" t="s">
        <v>1137</v>
      </c>
      <c r="F47" t="s">
        <v>854</v>
      </c>
      <c r="G47" s="14" t="str">
        <f t="shared" si="1"/>
        <v>SEVILLIA934S</v>
      </c>
      <c r="H47" t="s">
        <v>33</v>
      </c>
      <c r="I47" t="s">
        <v>26</v>
      </c>
      <c r="J47" t="s">
        <v>370</v>
      </c>
      <c r="K47" t="s">
        <v>370</v>
      </c>
      <c r="L47" t="s">
        <v>33</v>
      </c>
      <c r="M47" t="s">
        <v>35</v>
      </c>
      <c r="N47" t="str">
        <f t="shared" si="4"/>
        <v>1</v>
      </c>
      <c r="O47" t="s">
        <v>36</v>
      </c>
      <c r="P47" t="s">
        <v>234</v>
      </c>
      <c r="Q47" t="s">
        <v>235</v>
      </c>
      <c r="R47" t="s">
        <v>50</v>
      </c>
      <c r="S47" s="12">
        <v>45472.065972222219</v>
      </c>
      <c r="T47" s="12">
        <v>45473.729166666664</v>
      </c>
      <c r="U47" s="12">
        <v>45473.430555555555</v>
      </c>
      <c r="V47" t="s">
        <v>26</v>
      </c>
    </row>
    <row r="48" spans="1:22" x14ac:dyDescent="0.25">
      <c r="A48" t="s">
        <v>167</v>
      </c>
      <c r="B48" t="s">
        <v>1138</v>
      </c>
      <c r="C48" t="s">
        <v>1139</v>
      </c>
      <c r="D48" t="s">
        <v>168</v>
      </c>
      <c r="E48" t="s">
        <v>1138</v>
      </c>
      <c r="F48" t="s">
        <v>1139</v>
      </c>
      <c r="G48" s="14" t="str">
        <f t="shared" si="1"/>
        <v>BUANA OC 09S40628</v>
      </c>
      <c r="H48" t="s">
        <v>169</v>
      </c>
      <c r="I48" t="s">
        <v>26</v>
      </c>
      <c r="J48" t="s">
        <v>170</v>
      </c>
      <c r="K48" t="s">
        <v>170</v>
      </c>
      <c r="L48" t="s">
        <v>169</v>
      </c>
      <c r="M48" t="s">
        <v>35</v>
      </c>
      <c r="N48" t="str">
        <f t="shared" si="4"/>
        <v>1</v>
      </c>
      <c r="O48" t="s">
        <v>71</v>
      </c>
      <c r="P48" t="s">
        <v>72</v>
      </c>
      <c r="Q48" t="s">
        <v>267</v>
      </c>
      <c r="R48" t="s">
        <v>32</v>
      </c>
      <c r="S48" s="12">
        <v>45472.052083333336</v>
      </c>
      <c r="T48" s="12">
        <v>45472.194444444445</v>
      </c>
      <c r="U48" s="12">
        <v>45472.145833333336</v>
      </c>
      <c r="V48" t="s">
        <v>26</v>
      </c>
    </row>
    <row r="49" spans="1:22" x14ac:dyDescent="0.25">
      <c r="A49" t="s">
        <v>1140</v>
      </c>
      <c r="B49" t="s">
        <v>1141</v>
      </c>
      <c r="C49" t="s">
        <v>1141</v>
      </c>
      <c r="D49" t="s">
        <v>1142</v>
      </c>
      <c r="E49" t="s">
        <v>1143</v>
      </c>
      <c r="F49" t="s">
        <v>1143</v>
      </c>
      <c r="G49" s="14" t="str">
        <f t="shared" si="1"/>
        <v>CMA ARKANSASHSE1MA</v>
      </c>
      <c r="H49" t="s">
        <v>57</v>
      </c>
      <c r="I49" t="s">
        <v>26</v>
      </c>
      <c r="J49" t="s">
        <v>265</v>
      </c>
      <c r="K49" t="s">
        <v>1680</v>
      </c>
      <c r="L49" t="s">
        <v>58</v>
      </c>
      <c r="M49" t="s">
        <v>35</v>
      </c>
      <c r="N49" t="str">
        <f t="shared" si="4"/>
        <v>1</v>
      </c>
      <c r="O49" t="s">
        <v>65</v>
      </c>
      <c r="P49" t="s">
        <v>212</v>
      </c>
      <c r="Q49" t="s">
        <v>1681</v>
      </c>
      <c r="R49" t="s">
        <v>50</v>
      </c>
      <c r="S49" s="12">
        <v>45472.048611111109</v>
      </c>
      <c r="T49" s="12">
        <v>45472.958333333336</v>
      </c>
      <c r="U49" s="12">
        <v>45472.866666666669</v>
      </c>
      <c r="V49" t="s">
        <v>26</v>
      </c>
    </row>
    <row r="50" spans="1:22" x14ac:dyDescent="0.25">
      <c r="A50" t="s">
        <v>230</v>
      </c>
      <c r="B50" t="s">
        <v>1144</v>
      </c>
      <c r="C50" t="s">
        <v>1144</v>
      </c>
      <c r="D50" t="s">
        <v>230</v>
      </c>
      <c r="E50" t="s">
        <v>1144</v>
      </c>
      <c r="F50" t="s">
        <v>1144</v>
      </c>
      <c r="G50" s="14" t="str">
        <f t="shared" si="1"/>
        <v>CAPRICORN 57MG177</v>
      </c>
      <c r="H50" t="s">
        <v>175</v>
      </c>
      <c r="I50" t="s">
        <v>26</v>
      </c>
      <c r="J50" t="s">
        <v>176</v>
      </c>
      <c r="K50" t="s">
        <v>176</v>
      </c>
      <c r="L50" t="s">
        <v>177</v>
      </c>
      <c r="M50" t="s">
        <v>35</v>
      </c>
      <c r="N50" t="str">
        <f t="shared" si="4"/>
        <v>1</v>
      </c>
      <c r="O50" t="s">
        <v>71</v>
      </c>
      <c r="P50" t="s">
        <v>178</v>
      </c>
      <c r="Q50" t="s">
        <v>179</v>
      </c>
      <c r="R50" t="s">
        <v>32</v>
      </c>
      <c r="S50" s="12">
        <v>45472.03125</v>
      </c>
      <c r="T50" s="12">
        <v>45472.385416666664</v>
      </c>
      <c r="U50" s="12">
        <v>45472.385416666664</v>
      </c>
      <c r="V50" t="s">
        <v>26</v>
      </c>
    </row>
    <row r="51" spans="1:22" x14ac:dyDescent="0.25">
      <c r="A51" t="s">
        <v>472</v>
      </c>
      <c r="B51" t="s">
        <v>1145</v>
      </c>
      <c r="C51" t="s">
        <v>1145</v>
      </c>
      <c r="D51" t="s">
        <v>472</v>
      </c>
      <c r="E51" t="s">
        <v>1145</v>
      </c>
      <c r="F51" t="s">
        <v>1145</v>
      </c>
      <c r="G51" s="14" t="str">
        <f t="shared" si="1"/>
        <v>MSC TANIAKE426A</v>
      </c>
      <c r="H51" t="s">
        <v>77</v>
      </c>
      <c r="I51" t="s">
        <v>26</v>
      </c>
      <c r="J51" t="s">
        <v>347</v>
      </c>
      <c r="K51" t="s">
        <v>347</v>
      </c>
      <c r="L51" t="s">
        <v>78</v>
      </c>
      <c r="M51" t="s">
        <v>35</v>
      </c>
      <c r="N51" t="str">
        <f t="shared" si="4"/>
        <v>1</v>
      </c>
      <c r="O51" t="s">
        <v>79</v>
      </c>
      <c r="P51" t="s">
        <v>80</v>
      </c>
      <c r="Q51" t="s">
        <v>81</v>
      </c>
      <c r="R51" t="s">
        <v>50</v>
      </c>
      <c r="S51" s="12">
        <v>45472.010416666664</v>
      </c>
      <c r="T51" s="12">
        <v>45472.965277777781</v>
      </c>
      <c r="U51" t="s">
        <v>26</v>
      </c>
      <c r="V51" t="s">
        <v>26</v>
      </c>
    </row>
    <row r="52" spans="1:22" x14ac:dyDescent="0.25">
      <c r="A52" t="s">
        <v>472</v>
      </c>
      <c r="B52" t="s">
        <v>1145</v>
      </c>
      <c r="C52" t="s">
        <v>1145</v>
      </c>
      <c r="D52" t="s">
        <v>472</v>
      </c>
      <c r="E52" t="s">
        <v>1145</v>
      </c>
      <c r="F52" t="s">
        <v>1145</v>
      </c>
      <c r="G52" s="14" t="str">
        <f t="shared" si="1"/>
        <v>MSC TANIAKE426A</v>
      </c>
      <c r="H52" t="s">
        <v>77</v>
      </c>
      <c r="I52" t="s">
        <v>26</v>
      </c>
      <c r="J52" t="s">
        <v>347</v>
      </c>
      <c r="K52" t="s">
        <v>347</v>
      </c>
      <c r="L52" t="s">
        <v>78</v>
      </c>
      <c r="M52" t="s">
        <v>35</v>
      </c>
      <c r="N52" t="str">
        <f>"2"</f>
        <v>2</v>
      </c>
      <c r="O52" t="s">
        <v>104</v>
      </c>
      <c r="P52" t="s">
        <v>307</v>
      </c>
      <c r="Q52" t="s">
        <v>308</v>
      </c>
      <c r="R52" t="s">
        <v>32</v>
      </c>
      <c r="S52" s="12">
        <v>45473.361111111109</v>
      </c>
      <c r="T52" s="12">
        <v>45473.6875</v>
      </c>
      <c r="U52" s="12">
        <v>45473.632638888892</v>
      </c>
      <c r="V52" t="s">
        <v>26</v>
      </c>
    </row>
    <row r="53" spans="1:22" x14ac:dyDescent="0.25">
      <c r="A53" t="s">
        <v>1146</v>
      </c>
      <c r="B53" t="s">
        <v>1147</v>
      </c>
      <c r="C53" t="s">
        <v>1147</v>
      </c>
      <c r="D53" t="s">
        <v>1146</v>
      </c>
      <c r="E53" t="s">
        <v>1147</v>
      </c>
      <c r="F53" t="s">
        <v>1147</v>
      </c>
      <c r="G53" s="14" t="str">
        <f t="shared" si="1"/>
        <v>KOTA SETIA0067E</v>
      </c>
      <c r="H53" t="s">
        <v>68</v>
      </c>
      <c r="I53" t="s">
        <v>26</v>
      </c>
      <c r="J53" t="s">
        <v>338</v>
      </c>
      <c r="K53" t="s">
        <v>339</v>
      </c>
      <c r="L53" t="s">
        <v>68</v>
      </c>
      <c r="M53" t="s">
        <v>35</v>
      </c>
      <c r="N53" t="str">
        <f>"1"</f>
        <v>1</v>
      </c>
      <c r="O53" t="s">
        <v>47</v>
      </c>
      <c r="P53" t="s">
        <v>149</v>
      </c>
      <c r="Q53" t="s">
        <v>318</v>
      </c>
      <c r="R53" t="s">
        <v>50</v>
      </c>
      <c r="S53" s="12">
        <v>45472.006944444445</v>
      </c>
      <c r="T53" s="12">
        <v>45473.152777777781</v>
      </c>
      <c r="U53" s="12">
        <v>45473.018750000003</v>
      </c>
      <c r="V53" t="s">
        <v>26</v>
      </c>
    </row>
    <row r="54" spans="1:22" x14ac:dyDescent="0.25">
      <c r="A54" t="s">
        <v>1148</v>
      </c>
      <c r="B54" t="s">
        <v>1149</v>
      </c>
      <c r="C54" t="s">
        <v>1150</v>
      </c>
      <c r="D54" t="s">
        <v>1148</v>
      </c>
      <c r="E54" t="s">
        <v>1149</v>
      </c>
      <c r="F54" t="s">
        <v>1150</v>
      </c>
      <c r="G54" s="14" t="str">
        <f t="shared" si="1"/>
        <v>ASIATIC SUN008W</v>
      </c>
      <c r="H54" t="s">
        <v>33</v>
      </c>
      <c r="I54" t="s">
        <v>26</v>
      </c>
      <c r="J54" t="s">
        <v>1682</v>
      </c>
      <c r="K54" t="s">
        <v>1683</v>
      </c>
      <c r="L54" t="s">
        <v>33</v>
      </c>
      <c r="M54" t="s">
        <v>35</v>
      </c>
      <c r="N54" t="str">
        <f>"1"</f>
        <v>1</v>
      </c>
      <c r="O54" t="s">
        <v>155</v>
      </c>
      <c r="P54" t="s">
        <v>292</v>
      </c>
      <c r="Q54" t="s">
        <v>293</v>
      </c>
      <c r="R54" t="s">
        <v>50</v>
      </c>
      <c r="S54" s="12">
        <v>45471.975694444445</v>
      </c>
      <c r="T54" s="12">
        <v>45472.923611111109</v>
      </c>
      <c r="U54" s="12">
        <v>45472.708333333336</v>
      </c>
      <c r="V54" t="s">
        <v>26</v>
      </c>
    </row>
    <row r="55" spans="1:22" x14ac:dyDescent="0.25">
      <c r="A55" t="s">
        <v>1151</v>
      </c>
      <c r="B55" t="s">
        <v>810</v>
      </c>
      <c r="C55" t="s">
        <v>810</v>
      </c>
      <c r="D55" t="s">
        <v>905</v>
      </c>
      <c r="E55" t="s">
        <v>810</v>
      </c>
      <c r="F55" t="s">
        <v>810</v>
      </c>
      <c r="G55" s="14" t="str">
        <f t="shared" si="1"/>
        <v>O PIRAEUS004E</v>
      </c>
      <c r="H55" t="s">
        <v>214</v>
      </c>
      <c r="I55" t="s">
        <v>130</v>
      </c>
      <c r="J55" t="s">
        <v>354</v>
      </c>
      <c r="K55" t="s">
        <v>1684</v>
      </c>
      <c r="L55" t="s">
        <v>217</v>
      </c>
      <c r="M55" t="s">
        <v>35</v>
      </c>
      <c r="N55" t="str">
        <f>"1"</f>
        <v>1</v>
      </c>
      <c r="O55" t="s">
        <v>65</v>
      </c>
      <c r="P55" t="s">
        <v>181</v>
      </c>
      <c r="Q55" t="s">
        <v>182</v>
      </c>
      <c r="R55" t="s">
        <v>32</v>
      </c>
      <c r="S55" s="12">
        <v>45471.96875</v>
      </c>
      <c r="T55" s="12">
        <v>45474.149305555555</v>
      </c>
      <c r="U55" s="12">
        <v>45473.931250000001</v>
      </c>
      <c r="V55" t="s">
        <v>26</v>
      </c>
    </row>
    <row r="56" spans="1:22" x14ac:dyDescent="0.25">
      <c r="A56" t="s">
        <v>1152</v>
      </c>
      <c r="B56" t="s">
        <v>409</v>
      </c>
      <c r="C56" t="s">
        <v>409</v>
      </c>
      <c r="D56" t="s">
        <v>1153</v>
      </c>
      <c r="E56" t="s">
        <v>409</v>
      </c>
      <c r="F56" t="s">
        <v>409</v>
      </c>
      <c r="G56" s="14" t="str">
        <f t="shared" si="1"/>
        <v>HY HONGKONG001E</v>
      </c>
      <c r="H56" t="s">
        <v>101</v>
      </c>
      <c r="I56" t="s">
        <v>26</v>
      </c>
      <c r="J56" t="s">
        <v>146</v>
      </c>
      <c r="K56" t="s">
        <v>1685</v>
      </c>
      <c r="L56" t="s">
        <v>101</v>
      </c>
      <c r="M56" t="s">
        <v>35</v>
      </c>
      <c r="N56" t="str">
        <f>"1"</f>
        <v>1</v>
      </c>
      <c r="O56" t="s">
        <v>104</v>
      </c>
      <c r="P56" t="s">
        <v>558</v>
      </c>
      <c r="Q56" t="s">
        <v>559</v>
      </c>
      <c r="R56" t="s">
        <v>32</v>
      </c>
      <c r="S56" s="12">
        <v>45471.947916666664</v>
      </c>
      <c r="T56" s="12">
        <v>45473.923611111109</v>
      </c>
      <c r="U56" s="12">
        <v>45473.741666666669</v>
      </c>
      <c r="V56" t="s">
        <v>26</v>
      </c>
    </row>
    <row r="57" spans="1:22" x14ac:dyDescent="0.25">
      <c r="A57" t="s">
        <v>362</v>
      </c>
      <c r="B57" t="s">
        <v>1154</v>
      </c>
      <c r="C57" t="s">
        <v>1154</v>
      </c>
      <c r="D57" t="s">
        <v>363</v>
      </c>
      <c r="E57" t="s">
        <v>1154</v>
      </c>
      <c r="F57" t="s">
        <v>1154</v>
      </c>
      <c r="G57" s="14" t="str">
        <f t="shared" si="1"/>
        <v>MARCOPOLO152BS277</v>
      </c>
      <c r="H57" t="s">
        <v>51</v>
      </c>
      <c r="I57" t="s">
        <v>26</v>
      </c>
      <c r="J57" t="s">
        <v>51</v>
      </c>
      <c r="K57" t="s">
        <v>91</v>
      </c>
      <c r="L57" t="s">
        <v>54</v>
      </c>
      <c r="M57" t="s">
        <v>35</v>
      </c>
      <c r="N57" t="str">
        <f>"1"</f>
        <v>1</v>
      </c>
      <c r="O57" t="s">
        <v>47</v>
      </c>
      <c r="P57" t="s">
        <v>1686</v>
      </c>
      <c r="Q57" t="s">
        <v>26</v>
      </c>
      <c r="R57" t="s">
        <v>32</v>
      </c>
      <c r="S57" s="12">
        <v>45471.944444444445</v>
      </c>
      <c r="T57" s="12">
        <v>45473.166666666664</v>
      </c>
      <c r="U57" t="s">
        <v>26</v>
      </c>
      <c r="V57" t="s">
        <v>26</v>
      </c>
    </row>
    <row r="58" spans="1:22" x14ac:dyDescent="0.25">
      <c r="A58" t="s">
        <v>362</v>
      </c>
      <c r="B58" t="s">
        <v>1154</v>
      </c>
      <c r="C58" t="s">
        <v>1154</v>
      </c>
      <c r="D58" t="s">
        <v>363</v>
      </c>
      <c r="E58" t="s">
        <v>1154</v>
      </c>
      <c r="F58" t="s">
        <v>1154</v>
      </c>
      <c r="G58" s="14" t="str">
        <f t="shared" si="1"/>
        <v>MARCOPOLO152BS277</v>
      </c>
      <c r="H58" t="s">
        <v>51</v>
      </c>
      <c r="I58" t="s">
        <v>26</v>
      </c>
      <c r="J58" t="s">
        <v>51</v>
      </c>
      <c r="K58" t="s">
        <v>91</v>
      </c>
      <c r="L58" t="s">
        <v>54</v>
      </c>
      <c r="M58" t="s">
        <v>35</v>
      </c>
      <c r="N58" t="str">
        <f>"2"</f>
        <v>2</v>
      </c>
      <c r="O58" t="s">
        <v>47</v>
      </c>
      <c r="P58" t="s">
        <v>1686</v>
      </c>
      <c r="Q58" t="s">
        <v>98</v>
      </c>
      <c r="R58" t="s">
        <v>32</v>
      </c>
      <c r="S58" s="12">
        <v>45473.166666666664</v>
      </c>
      <c r="T58" s="12">
        <v>45473.965277777781</v>
      </c>
      <c r="U58" s="12">
        <v>45473.49722222222</v>
      </c>
      <c r="V58" t="s">
        <v>26</v>
      </c>
    </row>
    <row r="59" spans="1:22" x14ac:dyDescent="0.25">
      <c r="A59" t="s">
        <v>427</v>
      </c>
      <c r="B59" t="s">
        <v>1155</v>
      </c>
      <c r="C59" t="s">
        <v>1156</v>
      </c>
      <c r="D59" t="s">
        <v>427</v>
      </c>
      <c r="E59" t="s">
        <v>1155</v>
      </c>
      <c r="F59" t="s">
        <v>1156</v>
      </c>
      <c r="G59" s="14" t="str">
        <f t="shared" si="1"/>
        <v>KOTA AZAM2418N</v>
      </c>
      <c r="H59" t="s">
        <v>68</v>
      </c>
      <c r="I59" t="s">
        <v>26</v>
      </c>
      <c r="J59" t="s">
        <v>428</v>
      </c>
      <c r="K59" t="s">
        <v>428</v>
      </c>
      <c r="L59" t="s">
        <v>68</v>
      </c>
      <c r="M59" t="s">
        <v>35</v>
      </c>
      <c r="N59" t="str">
        <f t="shared" ref="N59:N73" si="5">"1"</f>
        <v>1</v>
      </c>
      <c r="O59" t="s">
        <v>47</v>
      </c>
      <c r="P59" t="s">
        <v>149</v>
      </c>
      <c r="Q59" t="s">
        <v>70</v>
      </c>
      <c r="R59" t="s">
        <v>50</v>
      </c>
      <c r="S59" s="12">
        <v>45471.9375</v>
      </c>
      <c r="T59" s="12">
        <v>45473.059027777781</v>
      </c>
      <c r="U59" s="12">
        <v>45472.795138888891</v>
      </c>
      <c r="V59" t="s">
        <v>26</v>
      </c>
    </row>
    <row r="60" spans="1:22" x14ac:dyDescent="0.25">
      <c r="A60" t="s">
        <v>135</v>
      </c>
      <c r="B60" t="s">
        <v>1157</v>
      </c>
      <c r="C60" t="s">
        <v>1157</v>
      </c>
      <c r="D60" t="s">
        <v>136</v>
      </c>
      <c r="E60" t="s">
        <v>1157</v>
      </c>
      <c r="F60" t="s">
        <v>1157</v>
      </c>
      <c r="G60" s="14" t="str">
        <f t="shared" si="1"/>
        <v>BSW 583598S</v>
      </c>
      <c r="H60" t="s">
        <v>137</v>
      </c>
      <c r="I60" t="s">
        <v>26</v>
      </c>
      <c r="J60" t="s">
        <v>138</v>
      </c>
      <c r="K60" t="s">
        <v>139</v>
      </c>
      <c r="L60" t="s">
        <v>140</v>
      </c>
      <c r="M60" t="s">
        <v>35</v>
      </c>
      <c r="N60" t="str">
        <f t="shared" si="5"/>
        <v>1</v>
      </c>
      <c r="O60" t="s">
        <v>71</v>
      </c>
      <c r="P60" t="s">
        <v>72</v>
      </c>
      <c r="Q60" t="s">
        <v>267</v>
      </c>
      <c r="R60" t="s">
        <v>50</v>
      </c>
      <c r="S60" s="12">
        <v>45471.878472222219</v>
      </c>
      <c r="T60" s="12">
        <v>45472.055555555555</v>
      </c>
      <c r="U60" s="12">
        <v>45472.055555555555</v>
      </c>
      <c r="V60" t="s">
        <v>26</v>
      </c>
    </row>
    <row r="61" spans="1:22" x14ac:dyDescent="0.25">
      <c r="A61" t="s">
        <v>230</v>
      </c>
      <c r="B61" t="s">
        <v>1158</v>
      </c>
      <c r="C61" t="s">
        <v>1158</v>
      </c>
      <c r="D61" t="s">
        <v>230</v>
      </c>
      <c r="E61" t="s">
        <v>1158</v>
      </c>
      <c r="F61" t="s">
        <v>1158</v>
      </c>
      <c r="G61" s="14" t="str">
        <f t="shared" si="1"/>
        <v>CAPRICORN 57MB177</v>
      </c>
      <c r="H61" t="s">
        <v>175</v>
      </c>
      <c r="I61" t="s">
        <v>26</v>
      </c>
      <c r="J61" t="s">
        <v>176</v>
      </c>
      <c r="K61" t="s">
        <v>176</v>
      </c>
      <c r="L61" t="s">
        <v>177</v>
      </c>
      <c r="M61" t="s">
        <v>35</v>
      </c>
      <c r="N61" t="str">
        <f t="shared" si="5"/>
        <v>1</v>
      </c>
      <c r="O61" t="s">
        <v>47</v>
      </c>
      <c r="P61" t="s">
        <v>55</v>
      </c>
      <c r="Q61" t="s">
        <v>56</v>
      </c>
      <c r="R61" t="s">
        <v>50</v>
      </c>
      <c r="S61" s="12">
        <v>45471.829861111109</v>
      </c>
      <c r="T61" s="12">
        <v>45471.986111111109</v>
      </c>
      <c r="U61" s="12">
        <v>45471.961805555555</v>
      </c>
      <c r="V61" t="s">
        <v>26</v>
      </c>
    </row>
    <row r="62" spans="1:22" x14ac:dyDescent="0.25">
      <c r="A62" t="s">
        <v>1159</v>
      </c>
      <c r="B62" t="s">
        <v>1160</v>
      </c>
      <c r="C62" t="s">
        <v>1160</v>
      </c>
      <c r="D62" t="s">
        <v>1159</v>
      </c>
      <c r="E62" t="s">
        <v>1160</v>
      </c>
      <c r="F62" t="s">
        <v>1160</v>
      </c>
      <c r="G62" s="14" t="str">
        <f t="shared" si="1"/>
        <v>EVER VIM006W</v>
      </c>
      <c r="H62" t="s">
        <v>129</v>
      </c>
      <c r="I62" t="s">
        <v>26</v>
      </c>
      <c r="J62" t="s">
        <v>454</v>
      </c>
      <c r="K62" t="s">
        <v>454</v>
      </c>
      <c r="L62" t="s">
        <v>132</v>
      </c>
      <c r="M62" t="s">
        <v>35</v>
      </c>
      <c r="N62" t="str">
        <f t="shared" si="5"/>
        <v>1</v>
      </c>
      <c r="O62" t="s">
        <v>65</v>
      </c>
      <c r="P62" t="s">
        <v>151</v>
      </c>
      <c r="Q62" t="s">
        <v>290</v>
      </c>
      <c r="R62" t="s">
        <v>50</v>
      </c>
      <c r="S62" s="12">
        <v>45471.760416666664</v>
      </c>
      <c r="T62" s="12">
        <v>45472.496527777781</v>
      </c>
      <c r="U62" s="12">
        <v>45472.425694444442</v>
      </c>
      <c r="V62" t="s">
        <v>26</v>
      </c>
    </row>
    <row r="63" spans="1:22" x14ac:dyDescent="0.25">
      <c r="A63" t="s">
        <v>1161</v>
      </c>
      <c r="B63" t="s">
        <v>1162</v>
      </c>
      <c r="C63" t="s">
        <v>1163</v>
      </c>
      <c r="D63" t="s">
        <v>1161</v>
      </c>
      <c r="E63" t="s">
        <v>1162</v>
      </c>
      <c r="F63" t="s">
        <v>1163</v>
      </c>
      <c r="G63" s="14" t="str">
        <f t="shared" si="1"/>
        <v>MSC RINI IIISD426A</v>
      </c>
      <c r="H63" t="s">
        <v>77</v>
      </c>
      <c r="I63" t="s">
        <v>26</v>
      </c>
      <c r="J63" t="s">
        <v>222</v>
      </c>
      <c r="K63" t="s">
        <v>222</v>
      </c>
      <c r="L63" t="s">
        <v>78</v>
      </c>
      <c r="M63" t="s">
        <v>35</v>
      </c>
      <c r="N63" t="str">
        <f t="shared" si="5"/>
        <v>1</v>
      </c>
      <c r="O63" t="s">
        <v>104</v>
      </c>
      <c r="P63" t="s">
        <v>307</v>
      </c>
      <c r="Q63" t="s">
        <v>348</v>
      </c>
      <c r="R63" t="s">
        <v>32</v>
      </c>
      <c r="S63" s="12">
        <v>45471.753472222219</v>
      </c>
      <c r="T63" s="12">
        <v>45473.083333333336</v>
      </c>
      <c r="U63" s="12">
        <v>45473.063194444447</v>
      </c>
      <c r="V63" t="s">
        <v>26</v>
      </c>
    </row>
    <row r="64" spans="1:22" x14ac:dyDescent="0.25">
      <c r="A64" t="s">
        <v>1164</v>
      </c>
      <c r="B64" t="s">
        <v>1165</v>
      </c>
      <c r="C64" t="s">
        <v>1165</v>
      </c>
      <c r="D64" t="s">
        <v>1166</v>
      </c>
      <c r="E64" t="s">
        <v>1165</v>
      </c>
      <c r="F64" t="s">
        <v>1165</v>
      </c>
      <c r="G64" s="14" t="str">
        <f t="shared" si="1"/>
        <v>MSC BREMERHAHW422A</v>
      </c>
      <c r="H64" t="s">
        <v>77</v>
      </c>
      <c r="I64" t="s">
        <v>26</v>
      </c>
      <c r="J64" t="s">
        <v>485</v>
      </c>
      <c r="K64" t="s">
        <v>485</v>
      </c>
      <c r="L64" t="s">
        <v>78</v>
      </c>
      <c r="M64" t="s">
        <v>35</v>
      </c>
      <c r="N64" t="str">
        <f t="shared" si="5"/>
        <v>1</v>
      </c>
      <c r="O64" t="s">
        <v>79</v>
      </c>
      <c r="P64" t="s">
        <v>305</v>
      </c>
      <c r="Q64" t="s">
        <v>119</v>
      </c>
      <c r="R64" t="s">
        <v>50</v>
      </c>
      <c r="S64" s="12">
        <v>45471.725694444445</v>
      </c>
      <c r="T64" s="12">
        <v>45472.34375</v>
      </c>
      <c r="U64" s="12">
        <v>45472.273611111108</v>
      </c>
      <c r="V64" t="s">
        <v>26</v>
      </c>
    </row>
    <row r="65" spans="1:22" x14ac:dyDescent="0.25">
      <c r="A65" t="s">
        <v>493</v>
      </c>
      <c r="B65" t="s">
        <v>1167</v>
      </c>
      <c r="C65" t="s">
        <v>1168</v>
      </c>
      <c r="D65" t="s">
        <v>493</v>
      </c>
      <c r="E65" t="s">
        <v>1167</v>
      </c>
      <c r="F65" t="s">
        <v>1168</v>
      </c>
      <c r="G65" s="14" t="str">
        <f t="shared" si="1"/>
        <v>METHI BHUM428N</v>
      </c>
      <c r="H65" t="s">
        <v>187</v>
      </c>
      <c r="I65" t="s">
        <v>26</v>
      </c>
      <c r="J65" t="s">
        <v>496</v>
      </c>
      <c r="K65" t="s">
        <v>497</v>
      </c>
      <c r="L65" t="s">
        <v>188</v>
      </c>
      <c r="M65" t="s">
        <v>35</v>
      </c>
      <c r="N65" t="str">
        <f t="shared" si="5"/>
        <v>1</v>
      </c>
      <c r="O65" t="s">
        <v>65</v>
      </c>
      <c r="P65" t="s">
        <v>87</v>
      </c>
      <c r="Q65" t="s">
        <v>1687</v>
      </c>
      <c r="R65" t="s">
        <v>32</v>
      </c>
      <c r="S65" s="12">
        <v>45471.677083333336</v>
      </c>
      <c r="T65" s="12">
        <v>45472.746527777781</v>
      </c>
      <c r="U65" s="12">
        <v>45472.547222222223</v>
      </c>
      <c r="V65" t="s">
        <v>26</v>
      </c>
    </row>
    <row r="66" spans="1:22" x14ac:dyDescent="0.25">
      <c r="A66" t="s">
        <v>1169</v>
      </c>
      <c r="B66" t="s">
        <v>1170</v>
      </c>
      <c r="C66" t="s">
        <v>1171</v>
      </c>
      <c r="D66" t="s">
        <v>1169</v>
      </c>
      <c r="E66" t="s">
        <v>1170</v>
      </c>
      <c r="F66" t="s">
        <v>1171</v>
      </c>
      <c r="G66" s="14" t="str">
        <f t="shared" si="1"/>
        <v>KOTA NAZIM034E</v>
      </c>
      <c r="H66" t="s">
        <v>187</v>
      </c>
      <c r="I66" t="s">
        <v>26</v>
      </c>
      <c r="J66" t="s">
        <v>489</v>
      </c>
      <c r="K66" t="s">
        <v>1688</v>
      </c>
      <c r="L66" t="s">
        <v>188</v>
      </c>
      <c r="M66" t="s">
        <v>35</v>
      </c>
      <c r="N66" t="str">
        <f t="shared" si="5"/>
        <v>1</v>
      </c>
      <c r="O66" t="s">
        <v>47</v>
      </c>
      <c r="P66" t="s">
        <v>109</v>
      </c>
      <c r="Q66" t="s">
        <v>238</v>
      </c>
      <c r="R66" t="s">
        <v>50</v>
      </c>
      <c r="S66" s="12">
        <v>45471.645833333336</v>
      </c>
      <c r="T66" s="12">
        <v>45472.559027777781</v>
      </c>
      <c r="U66" s="12">
        <v>45472.359722222223</v>
      </c>
      <c r="V66" t="s">
        <v>26</v>
      </c>
    </row>
    <row r="67" spans="1:22" x14ac:dyDescent="0.25">
      <c r="A67" t="s">
        <v>1172</v>
      </c>
      <c r="B67" t="s">
        <v>1173</v>
      </c>
      <c r="C67" t="s">
        <v>1173</v>
      </c>
      <c r="D67" t="s">
        <v>1172</v>
      </c>
      <c r="E67" t="s">
        <v>1173</v>
      </c>
      <c r="F67" t="s">
        <v>1173</v>
      </c>
      <c r="G67" s="14" t="str">
        <f t="shared" si="1"/>
        <v>CAPE SOUNIOFI422A</v>
      </c>
      <c r="H67" t="s">
        <v>77</v>
      </c>
      <c r="I67" t="s">
        <v>26</v>
      </c>
      <c r="J67" t="s">
        <v>384</v>
      </c>
      <c r="K67" t="s">
        <v>385</v>
      </c>
      <c r="L67" t="s">
        <v>78</v>
      </c>
      <c r="M67" t="s">
        <v>35</v>
      </c>
      <c r="N67" t="str">
        <f t="shared" si="5"/>
        <v>1</v>
      </c>
      <c r="O67" t="s">
        <v>104</v>
      </c>
      <c r="P67" t="s">
        <v>411</v>
      </c>
      <c r="Q67" t="s">
        <v>418</v>
      </c>
      <c r="R67" t="s">
        <v>32</v>
      </c>
      <c r="S67" s="12">
        <v>45471.607638888891</v>
      </c>
      <c r="T67" s="12">
        <v>45473.708333333336</v>
      </c>
      <c r="U67" s="12">
        <v>45473.527083333334</v>
      </c>
      <c r="V67" t="s">
        <v>26</v>
      </c>
    </row>
    <row r="68" spans="1:22" x14ac:dyDescent="0.25">
      <c r="A68" t="s">
        <v>1174</v>
      </c>
      <c r="B68" t="s">
        <v>1175</v>
      </c>
      <c r="C68" t="s">
        <v>1175</v>
      </c>
      <c r="D68" t="s">
        <v>1174</v>
      </c>
      <c r="E68" t="s">
        <v>1175</v>
      </c>
      <c r="F68" t="s">
        <v>1175</v>
      </c>
      <c r="G68" s="14" t="str">
        <f t="shared" ref="G68:G131" si="6">D68&amp;F68</f>
        <v>LL 250931 JN</v>
      </c>
      <c r="H68" t="s">
        <v>184</v>
      </c>
      <c r="I68" t="s">
        <v>26</v>
      </c>
      <c r="J68" t="s">
        <v>506</v>
      </c>
      <c r="K68" t="s">
        <v>506</v>
      </c>
      <c r="L68" t="s">
        <v>185</v>
      </c>
      <c r="M68" t="s">
        <v>35</v>
      </c>
      <c r="N68" t="str">
        <f t="shared" si="5"/>
        <v>1</v>
      </c>
      <c r="O68" t="s">
        <v>47</v>
      </c>
      <c r="P68" t="s">
        <v>92</v>
      </c>
      <c r="Q68" t="s">
        <v>186</v>
      </c>
      <c r="R68" t="s">
        <v>50</v>
      </c>
      <c r="S68" s="12">
        <v>45471.586805555555</v>
      </c>
      <c r="T68" s="12">
        <v>45472.3125</v>
      </c>
      <c r="U68" s="12">
        <v>45471.904166666667</v>
      </c>
      <c r="V68" t="s">
        <v>26</v>
      </c>
    </row>
    <row r="69" spans="1:22" x14ac:dyDescent="0.25">
      <c r="A69" t="s">
        <v>239</v>
      </c>
      <c r="B69" t="s">
        <v>1176</v>
      </c>
      <c r="C69" t="s">
        <v>1176</v>
      </c>
      <c r="D69" t="s">
        <v>241</v>
      </c>
      <c r="E69" t="s">
        <v>1176</v>
      </c>
      <c r="F69" t="s">
        <v>1176</v>
      </c>
      <c r="G69" s="14" t="str">
        <f t="shared" si="6"/>
        <v>TUAS TEST 2716-2</v>
      </c>
      <c r="H69" t="s">
        <v>242</v>
      </c>
      <c r="I69" t="s">
        <v>26</v>
      </c>
      <c r="J69" t="s">
        <v>242</v>
      </c>
      <c r="K69" t="s">
        <v>242</v>
      </c>
      <c r="L69" t="s">
        <v>243</v>
      </c>
      <c r="M69" t="s">
        <v>35</v>
      </c>
      <c r="N69" t="str">
        <f t="shared" si="5"/>
        <v>1</v>
      </c>
      <c r="O69" t="s">
        <v>79</v>
      </c>
      <c r="P69" t="s">
        <v>244</v>
      </c>
      <c r="Q69" t="s">
        <v>1689</v>
      </c>
      <c r="R69" t="s">
        <v>50</v>
      </c>
      <c r="S69" s="12">
        <v>45471.552083333336</v>
      </c>
      <c r="T69" s="12">
        <v>45471.613888888889</v>
      </c>
      <c r="U69" s="12">
        <v>45471.613888888889</v>
      </c>
      <c r="V69" t="s">
        <v>26</v>
      </c>
    </row>
    <row r="70" spans="1:22" x14ac:dyDescent="0.25">
      <c r="A70" t="s">
        <v>1177</v>
      </c>
      <c r="B70" t="s">
        <v>1178</v>
      </c>
      <c r="C70" t="s">
        <v>1178</v>
      </c>
      <c r="D70" t="s">
        <v>1177</v>
      </c>
      <c r="E70" t="s">
        <v>1179</v>
      </c>
      <c r="F70" t="s">
        <v>1179</v>
      </c>
      <c r="G70" s="14" t="str">
        <f t="shared" si="6"/>
        <v>EVER ORDER4-066S</v>
      </c>
      <c r="H70" t="s">
        <v>350</v>
      </c>
      <c r="I70" t="s">
        <v>26</v>
      </c>
      <c r="J70" t="s">
        <v>498</v>
      </c>
      <c r="K70" t="s">
        <v>498</v>
      </c>
      <c r="L70" t="s">
        <v>132</v>
      </c>
      <c r="M70" t="s">
        <v>35</v>
      </c>
      <c r="N70" t="str">
        <f t="shared" si="5"/>
        <v>1</v>
      </c>
      <c r="O70" t="s">
        <v>29</v>
      </c>
      <c r="P70" t="s">
        <v>191</v>
      </c>
      <c r="Q70" t="s">
        <v>192</v>
      </c>
      <c r="R70" t="s">
        <v>32</v>
      </c>
      <c r="S70" s="12">
        <v>45471.53125</v>
      </c>
      <c r="T70" s="12">
        <v>45472.260416666664</v>
      </c>
      <c r="U70" s="12">
        <v>45472.200694444444</v>
      </c>
      <c r="V70" t="s">
        <v>26</v>
      </c>
    </row>
    <row r="71" spans="1:22" x14ac:dyDescent="0.25">
      <c r="A71" t="s">
        <v>1180</v>
      </c>
      <c r="B71" t="s">
        <v>416</v>
      </c>
      <c r="C71" t="s">
        <v>416</v>
      </c>
      <c r="D71" t="s">
        <v>1180</v>
      </c>
      <c r="E71" t="s">
        <v>416</v>
      </c>
      <c r="F71" t="s">
        <v>416</v>
      </c>
      <c r="G71" s="14" t="str">
        <f t="shared" si="6"/>
        <v>PORTO419E</v>
      </c>
      <c r="H71" t="s">
        <v>1660</v>
      </c>
      <c r="I71" t="s">
        <v>26</v>
      </c>
      <c r="J71" t="s">
        <v>75</v>
      </c>
      <c r="K71" t="s">
        <v>1690</v>
      </c>
      <c r="L71" t="s">
        <v>1661</v>
      </c>
      <c r="M71" t="s">
        <v>35</v>
      </c>
      <c r="N71" t="str">
        <f t="shared" si="5"/>
        <v>1</v>
      </c>
      <c r="O71" t="s">
        <v>47</v>
      </c>
      <c r="P71" t="s">
        <v>48</v>
      </c>
      <c r="Q71" t="s">
        <v>319</v>
      </c>
      <c r="R71" t="s">
        <v>32</v>
      </c>
      <c r="S71" s="12">
        <v>45471.496527777781</v>
      </c>
      <c r="T71" s="12">
        <v>45472.236111111109</v>
      </c>
      <c r="U71" s="12">
        <v>45472.054861111108</v>
      </c>
      <c r="V71" t="s">
        <v>26</v>
      </c>
    </row>
    <row r="72" spans="1:22" x14ac:dyDescent="0.25">
      <c r="A72" t="s">
        <v>456</v>
      </c>
      <c r="B72" t="s">
        <v>1181</v>
      </c>
      <c r="C72" t="s">
        <v>1181</v>
      </c>
      <c r="D72" t="s">
        <v>456</v>
      </c>
      <c r="E72" t="s">
        <v>1181</v>
      </c>
      <c r="F72" t="s">
        <v>1181</v>
      </c>
      <c r="G72" s="14" t="str">
        <f t="shared" si="6"/>
        <v>INFINITI 9SG2406</v>
      </c>
      <c r="H72" t="s">
        <v>457</v>
      </c>
      <c r="I72" t="s">
        <v>26</v>
      </c>
      <c r="J72" t="s">
        <v>146</v>
      </c>
      <c r="K72" t="s">
        <v>146</v>
      </c>
      <c r="L72" t="s">
        <v>458</v>
      </c>
      <c r="M72" t="s">
        <v>35</v>
      </c>
      <c r="N72" t="str">
        <f t="shared" si="5"/>
        <v>1</v>
      </c>
      <c r="O72" t="s">
        <v>65</v>
      </c>
      <c r="P72" t="s">
        <v>256</v>
      </c>
      <c r="Q72" t="s">
        <v>56</v>
      </c>
      <c r="R72" t="s">
        <v>50</v>
      </c>
      <c r="S72" s="12">
        <v>45471.486111111109</v>
      </c>
      <c r="T72" s="12">
        <v>45471.614583333336</v>
      </c>
      <c r="U72" s="12">
        <v>45471.613194444442</v>
      </c>
      <c r="V72" t="s">
        <v>26</v>
      </c>
    </row>
    <row r="73" spans="1:22" x14ac:dyDescent="0.25">
      <c r="A73" t="s">
        <v>512</v>
      </c>
      <c r="B73" t="s">
        <v>1182</v>
      </c>
      <c r="C73" t="s">
        <v>1182</v>
      </c>
      <c r="D73" t="s">
        <v>512</v>
      </c>
      <c r="E73" t="s">
        <v>1182</v>
      </c>
      <c r="F73" t="s">
        <v>1182</v>
      </c>
      <c r="G73" s="14" t="str">
        <f t="shared" si="6"/>
        <v>VISION 201TS010</v>
      </c>
      <c r="H73" t="s">
        <v>51</v>
      </c>
      <c r="I73" t="s">
        <v>26</v>
      </c>
      <c r="J73" t="s">
        <v>513</v>
      </c>
      <c r="K73" t="s">
        <v>514</v>
      </c>
      <c r="L73" t="s">
        <v>54</v>
      </c>
      <c r="M73" t="s">
        <v>35</v>
      </c>
      <c r="N73" t="str">
        <f t="shared" si="5"/>
        <v>1</v>
      </c>
      <c r="O73" t="s">
        <v>155</v>
      </c>
      <c r="P73" t="s">
        <v>189</v>
      </c>
      <c r="Q73" t="s">
        <v>1691</v>
      </c>
      <c r="R73" t="s">
        <v>50</v>
      </c>
      <c r="S73" s="12">
        <v>45471.46875</v>
      </c>
      <c r="T73" s="12">
        <v>45472.083333333336</v>
      </c>
      <c r="U73" s="12">
        <v>45471.859722222223</v>
      </c>
      <c r="V73" t="s">
        <v>26</v>
      </c>
    </row>
    <row r="74" spans="1:22" x14ac:dyDescent="0.25">
      <c r="A74" t="s">
        <v>512</v>
      </c>
      <c r="B74" t="s">
        <v>1182</v>
      </c>
      <c r="C74" t="s">
        <v>1182</v>
      </c>
      <c r="D74" t="s">
        <v>512</v>
      </c>
      <c r="E74" t="s">
        <v>1182</v>
      </c>
      <c r="F74" t="s">
        <v>1182</v>
      </c>
      <c r="G74" s="14" t="str">
        <f t="shared" si="6"/>
        <v>VISION 201TS010</v>
      </c>
      <c r="H74" t="s">
        <v>51</v>
      </c>
      <c r="I74" t="s">
        <v>26</v>
      </c>
      <c r="J74" t="s">
        <v>513</v>
      </c>
      <c r="K74" t="s">
        <v>514</v>
      </c>
      <c r="L74" t="s">
        <v>54</v>
      </c>
      <c r="M74" t="s">
        <v>35</v>
      </c>
      <c r="N74" t="str">
        <f>"2"</f>
        <v>2</v>
      </c>
      <c r="O74" t="s">
        <v>155</v>
      </c>
      <c r="P74" t="s">
        <v>189</v>
      </c>
      <c r="Q74" t="s">
        <v>26</v>
      </c>
      <c r="R74" t="s">
        <v>50</v>
      </c>
      <c r="S74" s="12">
        <v>45472.083333333336</v>
      </c>
      <c r="T74" s="12">
        <v>45472.28125</v>
      </c>
      <c r="U74" t="s">
        <v>26</v>
      </c>
      <c r="V74" t="s">
        <v>26</v>
      </c>
    </row>
    <row r="75" spans="1:22" x14ac:dyDescent="0.25">
      <c r="A75" t="s">
        <v>239</v>
      </c>
      <c r="B75" t="s">
        <v>1183</v>
      </c>
      <c r="C75" t="s">
        <v>1183</v>
      </c>
      <c r="D75" t="s">
        <v>241</v>
      </c>
      <c r="E75" t="s">
        <v>1183</v>
      </c>
      <c r="F75" t="s">
        <v>1183</v>
      </c>
      <c r="G75" s="14" t="str">
        <f t="shared" si="6"/>
        <v>TUAS TEST 2716-1</v>
      </c>
      <c r="H75" t="s">
        <v>242</v>
      </c>
      <c r="I75" t="s">
        <v>26</v>
      </c>
      <c r="J75" t="s">
        <v>242</v>
      </c>
      <c r="K75" t="s">
        <v>242</v>
      </c>
      <c r="L75" t="s">
        <v>243</v>
      </c>
      <c r="M75" t="s">
        <v>35</v>
      </c>
      <c r="N75" t="str">
        <f t="shared" ref="N75:N85" si="7">"1"</f>
        <v>1</v>
      </c>
      <c r="O75" t="s">
        <v>79</v>
      </c>
      <c r="P75" t="s">
        <v>244</v>
      </c>
      <c r="Q75" t="s">
        <v>1689</v>
      </c>
      <c r="R75" t="s">
        <v>50</v>
      </c>
      <c r="S75" s="12">
        <v>45471.455555555556</v>
      </c>
      <c r="T75" s="12">
        <v>45471.529166666667</v>
      </c>
      <c r="U75" s="12">
        <v>45471.529166666667</v>
      </c>
      <c r="V75" t="s">
        <v>26</v>
      </c>
    </row>
    <row r="76" spans="1:22" x14ac:dyDescent="0.25">
      <c r="A76" t="s">
        <v>1184</v>
      </c>
      <c r="B76" t="s">
        <v>1185</v>
      </c>
      <c r="C76" t="s">
        <v>1186</v>
      </c>
      <c r="D76" t="s">
        <v>1184</v>
      </c>
      <c r="E76" t="s">
        <v>1185</v>
      </c>
      <c r="F76" t="s">
        <v>1186</v>
      </c>
      <c r="G76" s="14" t="str">
        <f t="shared" si="6"/>
        <v>TS DALIAN009W</v>
      </c>
      <c r="H76" t="s">
        <v>101</v>
      </c>
      <c r="I76" t="s">
        <v>26</v>
      </c>
      <c r="J76" t="s">
        <v>381</v>
      </c>
      <c r="K76" t="s">
        <v>381</v>
      </c>
      <c r="L76" t="s">
        <v>101</v>
      </c>
      <c r="M76" t="s">
        <v>35</v>
      </c>
      <c r="N76" t="str">
        <f t="shared" si="7"/>
        <v>1</v>
      </c>
      <c r="O76" t="s">
        <v>104</v>
      </c>
      <c r="P76" t="s">
        <v>105</v>
      </c>
      <c r="Q76" t="s">
        <v>106</v>
      </c>
      <c r="R76" t="s">
        <v>32</v>
      </c>
      <c r="S76" s="12">
        <v>45471.454861111109</v>
      </c>
      <c r="T76" s="12">
        <v>45472.993055555555</v>
      </c>
      <c r="U76" s="12">
        <v>45472.611111111109</v>
      </c>
      <c r="V76" t="s">
        <v>26</v>
      </c>
    </row>
    <row r="77" spans="1:22" x14ac:dyDescent="0.25">
      <c r="A77" t="s">
        <v>1187</v>
      </c>
      <c r="B77" t="s">
        <v>366</v>
      </c>
      <c r="C77" t="s">
        <v>366</v>
      </c>
      <c r="D77" t="s">
        <v>1188</v>
      </c>
      <c r="E77" t="s">
        <v>366</v>
      </c>
      <c r="F77" t="s">
        <v>366</v>
      </c>
      <c r="G77" s="14" t="str">
        <f t="shared" si="6"/>
        <v>MANILA MS420E</v>
      </c>
      <c r="H77" t="s">
        <v>113</v>
      </c>
      <c r="I77" t="s">
        <v>114</v>
      </c>
      <c r="J77" t="s">
        <v>417</v>
      </c>
      <c r="K77" t="s">
        <v>417</v>
      </c>
      <c r="L77" t="s">
        <v>116</v>
      </c>
      <c r="M77" t="s">
        <v>35</v>
      </c>
      <c r="N77" t="str">
        <f t="shared" si="7"/>
        <v>1</v>
      </c>
      <c r="O77" t="s">
        <v>104</v>
      </c>
      <c r="P77" t="s">
        <v>207</v>
      </c>
      <c r="Q77" t="s">
        <v>1692</v>
      </c>
      <c r="R77" t="s">
        <v>32</v>
      </c>
      <c r="S77" s="12">
        <v>45471.413194444445</v>
      </c>
      <c r="T77" s="12">
        <v>45472.708333333336</v>
      </c>
      <c r="U77" s="12">
        <v>45472.506249999999</v>
      </c>
      <c r="V77" t="s">
        <v>26</v>
      </c>
    </row>
    <row r="78" spans="1:22" x14ac:dyDescent="0.25">
      <c r="A78" t="s">
        <v>480</v>
      </c>
      <c r="B78" t="s">
        <v>1189</v>
      </c>
      <c r="C78" t="s">
        <v>1189</v>
      </c>
      <c r="D78" t="s">
        <v>480</v>
      </c>
      <c r="E78" t="s">
        <v>1189</v>
      </c>
      <c r="F78" t="s">
        <v>1189</v>
      </c>
      <c r="G78" s="14" t="str">
        <f t="shared" si="6"/>
        <v>SANTA LOUKIA246S</v>
      </c>
      <c r="H78" t="s">
        <v>214</v>
      </c>
      <c r="I78" t="s">
        <v>26</v>
      </c>
      <c r="J78" t="s">
        <v>246</v>
      </c>
      <c r="K78" t="s">
        <v>247</v>
      </c>
      <c r="L78" t="s">
        <v>217</v>
      </c>
      <c r="M78" t="s">
        <v>35</v>
      </c>
      <c r="N78" t="str">
        <f t="shared" si="7"/>
        <v>1</v>
      </c>
      <c r="O78" t="s">
        <v>65</v>
      </c>
      <c r="P78" t="s">
        <v>196</v>
      </c>
      <c r="Q78" t="s">
        <v>450</v>
      </c>
      <c r="R78" t="s">
        <v>50</v>
      </c>
      <c r="S78" s="12">
        <v>45471.399305555555</v>
      </c>
      <c r="T78" s="12">
        <v>45472.045138888891</v>
      </c>
      <c r="U78" s="12">
        <v>45471.956250000003</v>
      </c>
      <c r="V78" t="s">
        <v>26</v>
      </c>
    </row>
    <row r="79" spans="1:22" x14ac:dyDescent="0.25">
      <c r="A79" t="s">
        <v>1190</v>
      </c>
      <c r="B79" t="s">
        <v>249</v>
      </c>
      <c r="C79" t="s">
        <v>249</v>
      </c>
      <c r="D79" t="s">
        <v>1190</v>
      </c>
      <c r="E79" t="s">
        <v>249</v>
      </c>
      <c r="F79" t="s">
        <v>249</v>
      </c>
      <c r="G79" s="14" t="str">
        <f t="shared" si="6"/>
        <v>ONE CYGNUS017W</v>
      </c>
      <c r="H79" t="s">
        <v>101</v>
      </c>
      <c r="I79" t="s">
        <v>102</v>
      </c>
      <c r="J79" t="s">
        <v>462</v>
      </c>
      <c r="K79" t="s">
        <v>462</v>
      </c>
      <c r="L79" t="s">
        <v>101</v>
      </c>
      <c r="M79" t="s">
        <v>35</v>
      </c>
      <c r="N79" t="str">
        <f t="shared" si="7"/>
        <v>1</v>
      </c>
      <c r="O79" t="s">
        <v>104</v>
      </c>
      <c r="P79" t="s">
        <v>209</v>
      </c>
      <c r="Q79" t="s">
        <v>1693</v>
      </c>
      <c r="R79" t="s">
        <v>32</v>
      </c>
      <c r="S79" s="12">
        <v>45471.385416666664</v>
      </c>
      <c r="T79" s="12">
        <v>45473.260416666664</v>
      </c>
      <c r="U79" s="12">
        <v>45473.133333333331</v>
      </c>
      <c r="V79" t="s">
        <v>26</v>
      </c>
    </row>
    <row r="80" spans="1:22" x14ac:dyDescent="0.25">
      <c r="A80" t="s">
        <v>1191</v>
      </c>
      <c r="B80" t="s">
        <v>1192</v>
      </c>
      <c r="C80" t="s">
        <v>787</v>
      </c>
      <c r="D80" t="s">
        <v>786</v>
      </c>
      <c r="E80" t="s">
        <v>1192</v>
      </c>
      <c r="F80" t="s">
        <v>787</v>
      </c>
      <c r="G80" s="14" t="str">
        <f t="shared" si="6"/>
        <v>O CALIFORNIA149N</v>
      </c>
      <c r="H80" t="s">
        <v>214</v>
      </c>
      <c r="I80" t="s">
        <v>26</v>
      </c>
      <c r="J80" t="s">
        <v>486</v>
      </c>
      <c r="K80" t="s">
        <v>1694</v>
      </c>
      <c r="L80" t="s">
        <v>217</v>
      </c>
      <c r="M80" t="s">
        <v>35</v>
      </c>
      <c r="N80" t="str">
        <f t="shared" si="7"/>
        <v>1</v>
      </c>
      <c r="O80" t="s">
        <v>65</v>
      </c>
      <c r="P80" t="s">
        <v>218</v>
      </c>
      <c r="Q80" t="s">
        <v>49</v>
      </c>
      <c r="R80" t="s">
        <v>32</v>
      </c>
      <c r="S80" s="12">
        <v>45471.378472222219</v>
      </c>
      <c r="T80" s="12">
        <v>45472.34375</v>
      </c>
      <c r="U80" s="12">
        <v>45471.926388888889</v>
      </c>
      <c r="V80" t="s">
        <v>26</v>
      </c>
    </row>
    <row r="81" spans="1:22" x14ac:dyDescent="0.25">
      <c r="A81" t="s">
        <v>174</v>
      </c>
      <c r="B81" t="s">
        <v>1193</v>
      </c>
      <c r="C81" t="s">
        <v>1194</v>
      </c>
      <c r="D81" t="s">
        <v>174</v>
      </c>
      <c r="E81" t="s">
        <v>1193</v>
      </c>
      <c r="F81" t="s">
        <v>1194</v>
      </c>
      <c r="G81" s="14" t="str">
        <f t="shared" si="6"/>
        <v>CAPRICORN 59RG827</v>
      </c>
      <c r="H81" t="s">
        <v>175</v>
      </c>
      <c r="I81" t="s">
        <v>26</v>
      </c>
      <c r="J81" t="s">
        <v>176</v>
      </c>
      <c r="K81" t="s">
        <v>176</v>
      </c>
      <c r="L81" t="s">
        <v>177</v>
      </c>
      <c r="M81" t="s">
        <v>35</v>
      </c>
      <c r="N81" t="str">
        <f t="shared" si="7"/>
        <v>1</v>
      </c>
      <c r="O81" t="s">
        <v>71</v>
      </c>
      <c r="P81" t="s">
        <v>72</v>
      </c>
      <c r="Q81" t="s">
        <v>45</v>
      </c>
      <c r="R81" t="s">
        <v>50</v>
      </c>
      <c r="S81" s="12">
        <v>45471.375</v>
      </c>
      <c r="T81" s="12">
        <v>45472.003472222219</v>
      </c>
      <c r="U81" s="12">
        <v>45471.75</v>
      </c>
      <c r="V81" t="s">
        <v>26</v>
      </c>
    </row>
    <row r="82" spans="1:22" x14ac:dyDescent="0.25">
      <c r="A82" t="s">
        <v>135</v>
      </c>
      <c r="B82" t="s">
        <v>1195</v>
      </c>
      <c r="C82" t="s">
        <v>1195</v>
      </c>
      <c r="D82" t="s">
        <v>136</v>
      </c>
      <c r="E82" t="s">
        <v>1195</v>
      </c>
      <c r="F82" t="s">
        <v>1195</v>
      </c>
      <c r="G82" s="14" t="str">
        <f t="shared" si="6"/>
        <v>BSW 583597N</v>
      </c>
      <c r="H82" t="s">
        <v>137</v>
      </c>
      <c r="I82" t="s">
        <v>26</v>
      </c>
      <c r="J82" t="s">
        <v>138</v>
      </c>
      <c r="K82" t="s">
        <v>139</v>
      </c>
      <c r="L82" t="s">
        <v>140</v>
      </c>
      <c r="M82" t="s">
        <v>35</v>
      </c>
      <c r="N82" t="str">
        <f t="shared" si="7"/>
        <v>1</v>
      </c>
      <c r="O82" t="s">
        <v>47</v>
      </c>
      <c r="P82" t="s">
        <v>97</v>
      </c>
      <c r="Q82" t="s">
        <v>98</v>
      </c>
      <c r="R82" t="s">
        <v>50</v>
      </c>
      <c r="S82" s="12">
        <v>45471.354166666664</v>
      </c>
      <c r="T82" s="12">
        <v>45471.496527777781</v>
      </c>
      <c r="U82" s="12">
        <v>45471.489583333336</v>
      </c>
      <c r="V82" t="s">
        <v>26</v>
      </c>
    </row>
    <row r="83" spans="1:22" x14ac:dyDescent="0.25">
      <c r="A83" t="s">
        <v>1196</v>
      </c>
      <c r="B83" t="s">
        <v>437</v>
      </c>
      <c r="C83" t="s">
        <v>1197</v>
      </c>
      <c r="D83" t="s">
        <v>1196</v>
      </c>
      <c r="E83" t="s">
        <v>437</v>
      </c>
      <c r="F83" t="s">
        <v>1197</v>
      </c>
      <c r="G83" s="14" t="str">
        <f t="shared" si="6"/>
        <v>SINAR BAJO900N</v>
      </c>
      <c r="H83" t="s">
        <v>33</v>
      </c>
      <c r="I83" t="s">
        <v>26</v>
      </c>
      <c r="J83" t="s">
        <v>1695</v>
      </c>
      <c r="K83" t="s">
        <v>1695</v>
      </c>
      <c r="L83" t="s">
        <v>33</v>
      </c>
      <c r="M83" t="s">
        <v>35</v>
      </c>
      <c r="N83" t="str">
        <f t="shared" si="7"/>
        <v>1</v>
      </c>
      <c r="O83" t="s">
        <v>155</v>
      </c>
      <c r="P83" t="s">
        <v>156</v>
      </c>
      <c r="Q83" t="s">
        <v>161</v>
      </c>
      <c r="R83" t="s">
        <v>50</v>
      </c>
      <c r="S83" s="12">
        <v>45471.350694444445</v>
      </c>
      <c r="T83" s="12">
        <v>45472.430555555555</v>
      </c>
      <c r="U83" s="12">
        <v>45472.213888888888</v>
      </c>
      <c r="V83" t="s">
        <v>26</v>
      </c>
    </row>
    <row r="84" spans="1:22" x14ac:dyDescent="0.25">
      <c r="A84" t="s">
        <v>1198</v>
      </c>
      <c r="B84" t="s">
        <v>162</v>
      </c>
      <c r="C84" t="s">
        <v>162</v>
      </c>
      <c r="D84" t="s">
        <v>1199</v>
      </c>
      <c r="E84" t="s">
        <v>162</v>
      </c>
      <c r="F84" t="s">
        <v>162</v>
      </c>
      <c r="G84" s="14" t="str">
        <f t="shared" si="6"/>
        <v>MS LEBU421E</v>
      </c>
      <c r="H84" t="s">
        <v>113</v>
      </c>
      <c r="I84" t="s">
        <v>26</v>
      </c>
      <c r="J84" t="s">
        <v>367</v>
      </c>
      <c r="K84" t="s">
        <v>367</v>
      </c>
      <c r="L84" t="s">
        <v>116</v>
      </c>
      <c r="M84" t="s">
        <v>35</v>
      </c>
      <c r="N84" t="str">
        <f t="shared" si="7"/>
        <v>1</v>
      </c>
      <c r="O84" t="s">
        <v>36</v>
      </c>
      <c r="P84" t="s">
        <v>37</v>
      </c>
      <c r="Q84" t="s">
        <v>38</v>
      </c>
      <c r="R84" t="s">
        <v>32</v>
      </c>
      <c r="S84" s="12">
        <v>45471.277777777781</v>
      </c>
      <c r="T84" s="12">
        <v>45473.177083333336</v>
      </c>
      <c r="U84" s="12">
        <v>45473.025000000001</v>
      </c>
      <c r="V84" t="s">
        <v>26</v>
      </c>
    </row>
    <row r="85" spans="1:22" x14ac:dyDescent="0.25">
      <c r="A85" t="s">
        <v>1200</v>
      </c>
      <c r="B85" t="s">
        <v>1201</v>
      </c>
      <c r="C85" t="s">
        <v>1201</v>
      </c>
      <c r="D85" t="s">
        <v>1200</v>
      </c>
      <c r="E85" t="s">
        <v>1201</v>
      </c>
      <c r="F85" t="s">
        <v>1201</v>
      </c>
      <c r="G85" s="14" t="str">
        <f t="shared" si="6"/>
        <v>KOTA LUMAYAN170N</v>
      </c>
      <c r="H85" t="s">
        <v>68</v>
      </c>
      <c r="I85" t="s">
        <v>26</v>
      </c>
      <c r="J85" t="s">
        <v>573</v>
      </c>
      <c r="K85" t="s">
        <v>574</v>
      </c>
      <c r="L85" t="s">
        <v>68</v>
      </c>
      <c r="M85" t="s">
        <v>35</v>
      </c>
      <c r="N85" t="str">
        <f t="shared" si="7"/>
        <v>1</v>
      </c>
      <c r="O85" t="s">
        <v>47</v>
      </c>
      <c r="P85" t="s">
        <v>149</v>
      </c>
      <c r="Q85" t="s">
        <v>318</v>
      </c>
      <c r="R85" t="s">
        <v>50</v>
      </c>
      <c r="S85" s="12">
        <v>45471.246527777781</v>
      </c>
      <c r="T85" s="12">
        <v>45471.954861111109</v>
      </c>
      <c r="U85" s="12">
        <v>45471.825694444444</v>
      </c>
      <c r="V85" t="s">
        <v>26</v>
      </c>
    </row>
    <row r="86" spans="1:22" x14ac:dyDescent="0.25">
      <c r="A86" t="s">
        <v>1200</v>
      </c>
      <c r="B86" t="s">
        <v>1201</v>
      </c>
      <c r="C86" t="s">
        <v>1201</v>
      </c>
      <c r="D86" t="s">
        <v>1200</v>
      </c>
      <c r="E86" t="s">
        <v>1201</v>
      </c>
      <c r="F86" t="s">
        <v>1201</v>
      </c>
      <c r="G86" s="14" t="str">
        <f t="shared" si="6"/>
        <v>KOTA LUMAYAN170N</v>
      </c>
      <c r="H86" t="s">
        <v>68</v>
      </c>
      <c r="I86" t="s">
        <v>26</v>
      </c>
      <c r="J86" t="s">
        <v>573</v>
      </c>
      <c r="K86" t="s">
        <v>574</v>
      </c>
      <c r="L86" t="s">
        <v>68</v>
      </c>
      <c r="M86" t="s">
        <v>35</v>
      </c>
      <c r="N86" t="str">
        <f>"2"</f>
        <v>2</v>
      </c>
      <c r="O86" t="s">
        <v>65</v>
      </c>
      <c r="P86" t="s">
        <v>196</v>
      </c>
      <c r="Q86" t="s">
        <v>440</v>
      </c>
      <c r="R86" t="s">
        <v>50</v>
      </c>
      <c r="S86" s="12">
        <v>45472.086805555555</v>
      </c>
      <c r="T86" s="12">
        <v>45472.559027777781</v>
      </c>
      <c r="U86" t="s">
        <v>26</v>
      </c>
      <c r="V86" t="s">
        <v>26</v>
      </c>
    </row>
    <row r="87" spans="1:22" x14ac:dyDescent="0.25">
      <c r="A87" t="s">
        <v>1202</v>
      </c>
      <c r="B87" t="s">
        <v>850</v>
      </c>
      <c r="C87" t="s">
        <v>850</v>
      </c>
      <c r="D87" t="s">
        <v>1202</v>
      </c>
      <c r="E87" t="s">
        <v>850</v>
      </c>
      <c r="F87" t="s">
        <v>850</v>
      </c>
      <c r="G87" s="14" t="str">
        <f t="shared" si="6"/>
        <v>ONE HANNOVER094W</v>
      </c>
      <c r="H87" t="s">
        <v>101</v>
      </c>
      <c r="I87" t="s">
        <v>102</v>
      </c>
      <c r="J87" t="s">
        <v>522</v>
      </c>
      <c r="K87" t="s">
        <v>522</v>
      </c>
      <c r="L87" t="s">
        <v>101</v>
      </c>
      <c r="M87" t="s">
        <v>35</v>
      </c>
      <c r="N87" t="str">
        <f t="shared" ref="N87:N115" si="8">"1"</f>
        <v>1</v>
      </c>
      <c r="O87" t="s">
        <v>36</v>
      </c>
      <c r="P87" t="s">
        <v>199</v>
      </c>
      <c r="Q87" t="s">
        <v>200</v>
      </c>
      <c r="R87" t="s">
        <v>50</v>
      </c>
      <c r="S87" s="12">
        <v>45471.243055555555</v>
      </c>
      <c r="T87" s="12">
        <v>45473.5625</v>
      </c>
      <c r="U87" s="12">
        <v>45472.930555555555</v>
      </c>
      <c r="V87" t="s">
        <v>26</v>
      </c>
    </row>
    <row r="88" spans="1:22" x14ac:dyDescent="0.25">
      <c r="A88" t="s">
        <v>1203</v>
      </c>
      <c r="B88" t="s">
        <v>1204</v>
      </c>
      <c r="C88" t="s">
        <v>1204</v>
      </c>
      <c r="D88" t="s">
        <v>1205</v>
      </c>
      <c r="E88" t="s">
        <v>1206</v>
      </c>
      <c r="F88" t="s">
        <v>1206</v>
      </c>
      <c r="G88" s="14" t="str">
        <f t="shared" si="6"/>
        <v>CMA BAHIAIGW1MA</v>
      </c>
      <c r="H88" t="s">
        <v>57</v>
      </c>
      <c r="I88" t="s">
        <v>26</v>
      </c>
      <c r="J88" t="s">
        <v>265</v>
      </c>
      <c r="K88" t="s">
        <v>1680</v>
      </c>
      <c r="L88" t="s">
        <v>58</v>
      </c>
      <c r="M88" t="s">
        <v>35</v>
      </c>
      <c r="N88" t="str">
        <f t="shared" si="8"/>
        <v>1</v>
      </c>
      <c r="O88" t="s">
        <v>65</v>
      </c>
      <c r="P88" t="s">
        <v>193</v>
      </c>
      <c r="Q88" t="s">
        <v>391</v>
      </c>
      <c r="R88" t="s">
        <v>50</v>
      </c>
      <c r="S88" s="12">
        <v>45471.201388888891</v>
      </c>
      <c r="T88" s="12">
        <v>45472.083333333336</v>
      </c>
      <c r="U88" s="12">
        <v>45471.631249999999</v>
      </c>
      <c r="V88" t="s">
        <v>26</v>
      </c>
    </row>
    <row r="89" spans="1:22" x14ac:dyDescent="0.25">
      <c r="A89" t="s">
        <v>1207</v>
      </c>
      <c r="B89" t="s">
        <v>1101</v>
      </c>
      <c r="C89" t="s">
        <v>1208</v>
      </c>
      <c r="D89" t="s">
        <v>1209</v>
      </c>
      <c r="E89" t="s">
        <v>1101</v>
      </c>
      <c r="F89" t="s">
        <v>1208</v>
      </c>
      <c r="G89" s="14" t="str">
        <f t="shared" si="6"/>
        <v>X PRESS DHAU029N</v>
      </c>
      <c r="H89" t="s">
        <v>159</v>
      </c>
      <c r="I89" t="s">
        <v>26</v>
      </c>
      <c r="J89" t="s">
        <v>356</v>
      </c>
      <c r="K89" t="s">
        <v>356</v>
      </c>
      <c r="L89" t="s">
        <v>159</v>
      </c>
      <c r="M89" t="s">
        <v>35</v>
      </c>
      <c r="N89" t="str">
        <f t="shared" si="8"/>
        <v>1</v>
      </c>
      <c r="O89" t="s">
        <v>65</v>
      </c>
      <c r="P89" t="s">
        <v>212</v>
      </c>
      <c r="Q89" t="s">
        <v>213</v>
      </c>
      <c r="R89" t="s">
        <v>32</v>
      </c>
      <c r="S89" s="12">
        <v>45471.149305555555</v>
      </c>
      <c r="T89" s="12">
        <v>45472.3125</v>
      </c>
      <c r="U89" s="12">
        <v>45472.083333333336</v>
      </c>
      <c r="V89" t="s">
        <v>26</v>
      </c>
    </row>
    <row r="90" spans="1:22" x14ac:dyDescent="0.25">
      <c r="A90" t="s">
        <v>404</v>
      </c>
      <c r="B90" t="s">
        <v>410</v>
      </c>
      <c r="C90" t="s">
        <v>410</v>
      </c>
      <c r="D90" t="s">
        <v>404</v>
      </c>
      <c r="E90" t="s">
        <v>410</v>
      </c>
      <c r="F90" t="s">
        <v>410</v>
      </c>
      <c r="G90" s="14" t="str">
        <f t="shared" si="6"/>
        <v>WHUTTHI BHUM043S</v>
      </c>
      <c r="H90" t="s">
        <v>187</v>
      </c>
      <c r="I90" t="s">
        <v>26</v>
      </c>
      <c r="J90" t="s">
        <v>341</v>
      </c>
      <c r="K90" t="s">
        <v>405</v>
      </c>
      <c r="L90" t="s">
        <v>188</v>
      </c>
      <c r="M90" t="s">
        <v>35</v>
      </c>
      <c r="N90" t="str">
        <f t="shared" si="8"/>
        <v>1</v>
      </c>
      <c r="O90" t="s">
        <v>155</v>
      </c>
      <c r="P90" t="s">
        <v>189</v>
      </c>
      <c r="Q90" t="s">
        <v>157</v>
      </c>
      <c r="R90" t="s">
        <v>50</v>
      </c>
      <c r="S90" s="12">
        <v>45471.138888888891</v>
      </c>
      <c r="T90" s="12">
        <v>45472.142361111109</v>
      </c>
      <c r="U90" s="12">
        <v>45471.867361111108</v>
      </c>
      <c r="V90" t="s">
        <v>26</v>
      </c>
    </row>
    <row r="91" spans="1:22" x14ac:dyDescent="0.25">
      <c r="A91" t="s">
        <v>300</v>
      </c>
      <c r="B91" t="s">
        <v>1210</v>
      </c>
      <c r="C91" t="s">
        <v>1211</v>
      </c>
      <c r="D91" t="s">
        <v>301</v>
      </c>
      <c r="E91" t="s">
        <v>1210</v>
      </c>
      <c r="F91" t="s">
        <v>1211</v>
      </c>
      <c r="G91" s="14" t="str">
        <f t="shared" si="6"/>
        <v>BUANA OC 08S40627</v>
      </c>
      <c r="H91" t="s">
        <v>169</v>
      </c>
      <c r="I91" t="s">
        <v>26</v>
      </c>
      <c r="J91" t="s">
        <v>170</v>
      </c>
      <c r="K91" t="s">
        <v>170</v>
      </c>
      <c r="L91" t="s">
        <v>169</v>
      </c>
      <c r="M91" t="s">
        <v>35</v>
      </c>
      <c r="N91" t="str">
        <f t="shared" si="8"/>
        <v>1</v>
      </c>
      <c r="O91" t="s">
        <v>47</v>
      </c>
      <c r="P91" t="s">
        <v>97</v>
      </c>
      <c r="Q91" t="s">
        <v>98</v>
      </c>
      <c r="R91" t="s">
        <v>50</v>
      </c>
      <c r="S91" s="12">
        <v>45471.128472222219</v>
      </c>
      <c r="T91" s="12">
        <v>45471.25</v>
      </c>
      <c r="U91" s="12">
        <v>45471.163194444445</v>
      </c>
      <c r="V91" t="s">
        <v>26</v>
      </c>
    </row>
    <row r="92" spans="1:22" x14ac:dyDescent="0.25">
      <c r="A92" t="s">
        <v>335</v>
      </c>
      <c r="B92" t="s">
        <v>1212</v>
      </c>
      <c r="C92" t="s">
        <v>1213</v>
      </c>
      <c r="D92" t="s">
        <v>336</v>
      </c>
      <c r="E92" t="s">
        <v>1212</v>
      </c>
      <c r="F92" t="s">
        <v>1213</v>
      </c>
      <c r="G92" s="14" t="str">
        <f t="shared" si="6"/>
        <v>GSTR 16332N</v>
      </c>
      <c r="H92" t="s">
        <v>33</v>
      </c>
      <c r="I92" t="s">
        <v>26</v>
      </c>
      <c r="J92" t="s">
        <v>337</v>
      </c>
      <c r="K92" t="s">
        <v>337</v>
      </c>
      <c r="L92" t="s">
        <v>33</v>
      </c>
      <c r="M92" t="s">
        <v>35</v>
      </c>
      <c r="N92" t="str">
        <f t="shared" si="8"/>
        <v>1</v>
      </c>
      <c r="O92" t="s">
        <v>71</v>
      </c>
      <c r="P92" t="s">
        <v>72</v>
      </c>
      <c r="Q92" t="s">
        <v>45</v>
      </c>
      <c r="R92" t="s">
        <v>32</v>
      </c>
      <c r="S92" s="12">
        <v>45471.104166666664</v>
      </c>
      <c r="T92" s="12">
        <v>45471.861111111109</v>
      </c>
      <c r="U92" s="12">
        <v>45471.375</v>
      </c>
      <c r="V92" t="s">
        <v>26</v>
      </c>
    </row>
    <row r="93" spans="1:22" x14ac:dyDescent="0.25">
      <c r="A93" t="s">
        <v>228</v>
      </c>
      <c r="B93" t="s">
        <v>1214</v>
      </c>
      <c r="C93" t="s">
        <v>1214</v>
      </c>
      <c r="D93" t="s">
        <v>229</v>
      </c>
      <c r="E93" t="s">
        <v>1214</v>
      </c>
      <c r="F93" t="s">
        <v>1214</v>
      </c>
      <c r="G93" s="14" t="str">
        <f t="shared" si="6"/>
        <v>BSW 393597S</v>
      </c>
      <c r="H93" t="s">
        <v>137</v>
      </c>
      <c r="I93" t="s">
        <v>26</v>
      </c>
      <c r="J93" t="s">
        <v>138</v>
      </c>
      <c r="K93" t="s">
        <v>139</v>
      </c>
      <c r="L93" t="s">
        <v>140</v>
      </c>
      <c r="M93" t="s">
        <v>35</v>
      </c>
      <c r="N93" t="str">
        <f t="shared" si="8"/>
        <v>1</v>
      </c>
      <c r="O93" t="s">
        <v>71</v>
      </c>
      <c r="P93" t="s">
        <v>72</v>
      </c>
      <c r="Q93" t="s">
        <v>267</v>
      </c>
      <c r="R93" t="s">
        <v>50</v>
      </c>
      <c r="S93" s="12">
        <v>45470.986111111109</v>
      </c>
      <c r="T93" s="12">
        <v>45471.083333333336</v>
      </c>
      <c r="U93" s="12">
        <v>45471.083333333336</v>
      </c>
      <c r="V93" t="s">
        <v>26</v>
      </c>
    </row>
    <row r="94" spans="1:22" x14ac:dyDescent="0.25">
      <c r="A94" t="s">
        <v>340</v>
      </c>
      <c r="B94" t="s">
        <v>1215</v>
      </c>
      <c r="C94" t="s">
        <v>1215</v>
      </c>
      <c r="D94" t="s">
        <v>340</v>
      </c>
      <c r="E94" t="s">
        <v>1215</v>
      </c>
      <c r="F94" t="s">
        <v>1215</v>
      </c>
      <c r="G94" s="14" t="str">
        <f t="shared" si="6"/>
        <v>LADY OF LUCK242N</v>
      </c>
      <c r="H94" t="s">
        <v>33</v>
      </c>
      <c r="I94" t="s">
        <v>26</v>
      </c>
      <c r="J94" t="s">
        <v>341</v>
      </c>
      <c r="K94" t="s">
        <v>341</v>
      </c>
      <c r="L94" t="s">
        <v>33</v>
      </c>
      <c r="M94" t="s">
        <v>35</v>
      </c>
      <c r="N94" t="str">
        <f t="shared" si="8"/>
        <v>1</v>
      </c>
      <c r="O94" t="s">
        <v>36</v>
      </c>
      <c r="P94" t="s">
        <v>226</v>
      </c>
      <c r="Q94" t="s">
        <v>477</v>
      </c>
      <c r="R94" t="s">
        <v>32</v>
      </c>
      <c r="S94" s="12">
        <v>45470.927083333336</v>
      </c>
      <c r="T94" s="12">
        <v>45471.892361111109</v>
      </c>
      <c r="U94" s="12">
        <v>45471.583333333336</v>
      </c>
      <c r="V94" t="s">
        <v>26</v>
      </c>
    </row>
    <row r="95" spans="1:22" x14ac:dyDescent="0.25">
      <c r="A95" t="s">
        <v>893</v>
      </c>
      <c r="B95" t="s">
        <v>508</v>
      </c>
      <c r="C95" t="s">
        <v>508</v>
      </c>
      <c r="D95" t="s">
        <v>893</v>
      </c>
      <c r="E95" t="s">
        <v>508</v>
      </c>
      <c r="F95" t="s">
        <v>508</v>
      </c>
      <c r="G95" s="14" t="str">
        <f t="shared" si="6"/>
        <v>KOTA KARIM423W</v>
      </c>
      <c r="H95" t="s">
        <v>68</v>
      </c>
      <c r="I95" t="s">
        <v>26</v>
      </c>
      <c r="J95" t="s">
        <v>74</v>
      </c>
      <c r="K95" t="s">
        <v>378</v>
      </c>
      <c r="L95" t="s">
        <v>68</v>
      </c>
      <c r="M95" t="s">
        <v>35</v>
      </c>
      <c r="N95" t="str">
        <f t="shared" si="8"/>
        <v>1</v>
      </c>
      <c r="O95" t="s">
        <v>47</v>
      </c>
      <c r="P95" t="s">
        <v>55</v>
      </c>
      <c r="Q95" t="s">
        <v>56</v>
      </c>
      <c r="R95" t="s">
        <v>50</v>
      </c>
      <c r="S95" s="12">
        <v>45470.916666666664</v>
      </c>
      <c r="T95" s="12">
        <v>45471.649305555555</v>
      </c>
      <c r="U95" s="12">
        <v>45471.541666666664</v>
      </c>
      <c r="V95" t="s">
        <v>26</v>
      </c>
    </row>
    <row r="96" spans="1:22" x14ac:dyDescent="0.25">
      <c r="A96" t="s">
        <v>1216</v>
      </c>
      <c r="B96" t="s">
        <v>1217</v>
      </c>
      <c r="C96" t="s">
        <v>1217</v>
      </c>
      <c r="D96" t="s">
        <v>1218</v>
      </c>
      <c r="E96" t="s">
        <v>1219</v>
      </c>
      <c r="F96" t="s">
        <v>1219</v>
      </c>
      <c r="G96" s="14" t="str">
        <f t="shared" si="6"/>
        <v>APL ESPLANADAYE1MA</v>
      </c>
      <c r="H96" t="s">
        <v>57</v>
      </c>
      <c r="I96" t="s">
        <v>130</v>
      </c>
      <c r="J96" t="s">
        <v>360</v>
      </c>
      <c r="K96" t="s">
        <v>361</v>
      </c>
      <c r="L96" t="s">
        <v>58</v>
      </c>
      <c r="M96" t="s">
        <v>35</v>
      </c>
      <c r="N96" t="str">
        <f t="shared" si="8"/>
        <v>1</v>
      </c>
      <c r="O96" t="s">
        <v>65</v>
      </c>
      <c r="P96" t="s">
        <v>151</v>
      </c>
      <c r="Q96" t="s">
        <v>148</v>
      </c>
      <c r="R96" t="s">
        <v>50</v>
      </c>
      <c r="S96" s="12">
        <v>45470.909722222219</v>
      </c>
      <c r="T96" s="12">
        <v>45472.340277777781</v>
      </c>
      <c r="U96" s="12">
        <v>45472.199305555558</v>
      </c>
      <c r="V96" t="s">
        <v>26</v>
      </c>
    </row>
    <row r="97" spans="1:22" x14ac:dyDescent="0.25">
      <c r="A97" t="s">
        <v>322</v>
      </c>
      <c r="B97" t="s">
        <v>1220</v>
      </c>
      <c r="C97" t="s">
        <v>1220</v>
      </c>
      <c r="D97" t="s">
        <v>322</v>
      </c>
      <c r="E97" t="s">
        <v>1220</v>
      </c>
      <c r="F97" t="s">
        <v>1220</v>
      </c>
      <c r="G97" s="14" t="str">
        <f t="shared" si="6"/>
        <v>CAPRICORN 51PG415</v>
      </c>
      <c r="H97" t="s">
        <v>175</v>
      </c>
      <c r="I97" t="s">
        <v>26</v>
      </c>
      <c r="J97" t="s">
        <v>176</v>
      </c>
      <c r="K97" t="s">
        <v>176</v>
      </c>
      <c r="L97" t="s">
        <v>177</v>
      </c>
      <c r="M97" t="s">
        <v>35</v>
      </c>
      <c r="N97" t="str">
        <f t="shared" si="8"/>
        <v>1</v>
      </c>
      <c r="O97" t="s">
        <v>71</v>
      </c>
      <c r="P97" t="s">
        <v>72</v>
      </c>
      <c r="Q97" t="s">
        <v>45</v>
      </c>
      <c r="R97" t="s">
        <v>50</v>
      </c>
      <c r="S97" s="12">
        <v>45470.902777777781</v>
      </c>
      <c r="T97" s="12">
        <v>45471.0625</v>
      </c>
      <c r="U97" s="12">
        <v>45471.0625</v>
      </c>
      <c r="V97" t="s">
        <v>26</v>
      </c>
    </row>
    <row r="98" spans="1:22" x14ac:dyDescent="0.25">
      <c r="A98" t="s">
        <v>1221</v>
      </c>
      <c r="B98" t="s">
        <v>1222</v>
      </c>
      <c r="C98" t="s">
        <v>1223</v>
      </c>
      <c r="D98" t="s">
        <v>1224</v>
      </c>
      <c r="E98" t="s">
        <v>1222</v>
      </c>
      <c r="F98" t="s">
        <v>1223</v>
      </c>
      <c r="G98" s="14" t="str">
        <f t="shared" si="6"/>
        <v>MSC COLETTE3HV425R</v>
      </c>
      <c r="H98" t="s">
        <v>77</v>
      </c>
      <c r="I98" t="s">
        <v>26</v>
      </c>
      <c r="J98" t="s">
        <v>465</v>
      </c>
      <c r="K98" t="s">
        <v>465</v>
      </c>
      <c r="L98" t="s">
        <v>78</v>
      </c>
      <c r="M98" t="s">
        <v>35</v>
      </c>
      <c r="N98" t="str">
        <f t="shared" si="8"/>
        <v>1</v>
      </c>
      <c r="O98" t="s">
        <v>79</v>
      </c>
      <c r="P98" t="s">
        <v>204</v>
      </c>
      <c r="Q98" t="s">
        <v>1696</v>
      </c>
      <c r="R98" t="s">
        <v>32</v>
      </c>
      <c r="S98" s="12">
        <v>45470.902777777781</v>
      </c>
      <c r="T98" s="12">
        <v>45472.166666666664</v>
      </c>
      <c r="U98" s="12">
        <v>45472.090277777781</v>
      </c>
      <c r="V98" t="s">
        <v>26</v>
      </c>
    </row>
    <row r="99" spans="1:22" x14ac:dyDescent="0.25">
      <c r="A99" t="s">
        <v>1225</v>
      </c>
      <c r="B99" t="s">
        <v>1226</v>
      </c>
      <c r="C99" t="s">
        <v>1226</v>
      </c>
      <c r="D99" t="s">
        <v>867</v>
      </c>
      <c r="E99" t="s">
        <v>868</v>
      </c>
      <c r="F99" t="s">
        <v>868</v>
      </c>
      <c r="G99" s="14" t="str">
        <f t="shared" si="6"/>
        <v>CMA OHIOK6E1MA</v>
      </c>
      <c r="H99" t="s">
        <v>57</v>
      </c>
      <c r="I99" t="s">
        <v>26</v>
      </c>
      <c r="J99" t="s">
        <v>1697</v>
      </c>
      <c r="K99" t="s">
        <v>1698</v>
      </c>
      <c r="L99" t="s">
        <v>58</v>
      </c>
      <c r="M99" t="s">
        <v>35</v>
      </c>
      <c r="N99" t="str">
        <f t="shared" si="8"/>
        <v>1</v>
      </c>
      <c r="O99" t="s">
        <v>65</v>
      </c>
      <c r="P99" t="s">
        <v>212</v>
      </c>
      <c r="Q99" t="s">
        <v>145</v>
      </c>
      <c r="R99" t="s">
        <v>50</v>
      </c>
      <c r="S99" s="12">
        <v>45470.895833333336</v>
      </c>
      <c r="T99" s="12">
        <v>45471.979166666664</v>
      </c>
      <c r="U99" s="12">
        <v>45471.784722222219</v>
      </c>
      <c r="V99" t="s">
        <v>26</v>
      </c>
    </row>
    <row r="100" spans="1:22" x14ac:dyDescent="0.25">
      <c r="A100" t="s">
        <v>910</v>
      </c>
      <c r="B100" t="s">
        <v>1227</v>
      </c>
      <c r="C100" t="s">
        <v>911</v>
      </c>
      <c r="D100" t="s">
        <v>910</v>
      </c>
      <c r="E100" t="s">
        <v>1227</v>
      </c>
      <c r="F100" t="s">
        <v>911</v>
      </c>
      <c r="G100" s="14" t="str">
        <f t="shared" si="6"/>
        <v>KOTA RIA0566W</v>
      </c>
      <c r="H100" t="s">
        <v>68</v>
      </c>
      <c r="I100" t="s">
        <v>26</v>
      </c>
      <c r="J100" t="s">
        <v>1699</v>
      </c>
      <c r="K100" t="s">
        <v>1699</v>
      </c>
      <c r="L100" t="s">
        <v>68</v>
      </c>
      <c r="M100" t="s">
        <v>35</v>
      </c>
      <c r="N100" t="str">
        <f t="shared" si="8"/>
        <v>1</v>
      </c>
      <c r="O100" t="s">
        <v>47</v>
      </c>
      <c r="P100" t="s">
        <v>149</v>
      </c>
      <c r="Q100" t="s">
        <v>148</v>
      </c>
      <c r="R100" t="s">
        <v>50</v>
      </c>
      <c r="S100" s="12">
        <v>45470.878472222219</v>
      </c>
      <c r="T100" s="12">
        <v>45471.885416666664</v>
      </c>
      <c r="U100" s="12">
        <v>45471.609722222223</v>
      </c>
      <c r="V100" t="s">
        <v>26</v>
      </c>
    </row>
    <row r="101" spans="1:22" x14ac:dyDescent="0.25">
      <c r="A101" t="s">
        <v>1228</v>
      </c>
      <c r="B101" t="s">
        <v>1229</v>
      </c>
      <c r="C101" t="s">
        <v>1229</v>
      </c>
      <c r="D101" t="s">
        <v>1228</v>
      </c>
      <c r="E101" t="s">
        <v>1230</v>
      </c>
      <c r="F101" t="s">
        <v>1230</v>
      </c>
      <c r="G101" s="14" t="str">
        <f t="shared" si="6"/>
        <v>OREA0NE1MA</v>
      </c>
      <c r="H101" t="s">
        <v>57</v>
      </c>
      <c r="I101" t="s">
        <v>26</v>
      </c>
      <c r="J101" t="s">
        <v>146</v>
      </c>
      <c r="K101" t="s">
        <v>1700</v>
      </c>
      <c r="L101" t="s">
        <v>58</v>
      </c>
      <c r="M101" t="s">
        <v>35</v>
      </c>
      <c r="N101" t="str">
        <f t="shared" si="8"/>
        <v>1</v>
      </c>
      <c r="O101" t="s">
        <v>65</v>
      </c>
      <c r="P101" t="s">
        <v>196</v>
      </c>
      <c r="Q101" t="s">
        <v>1701</v>
      </c>
      <c r="R101" t="s">
        <v>32</v>
      </c>
      <c r="S101" s="12">
        <v>45470.875</v>
      </c>
      <c r="T101" s="12">
        <v>45471.329861111109</v>
      </c>
      <c r="U101" s="12">
        <v>45470.956944444442</v>
      </c>
      <c r="V101" t="s">
        <v>26</v>
      </c>
    </row>
    <row r="102" spans="1:22" x14ac:dyDescent="0.25">
      <c r="A102" t="s">
        <v>1231</v>
      </c>
      <c r="B102" t="s">
        <v>902</v>
      </c>
      <c r="C102" t="s">
        <v>844</v>
      </c>
      <c r="D102" t="s">
        <v>1231</v>
      </c>
      <c r="E102" t="s">
        <v>902</v>
      </c>
      <c r="F102" t="s">
        <v>844</v>
      </c>
      <c r="G102" s="14" t="str">
        <f t="shared" si="6"/>
        <v>FITZ ROY178W</v>
      </c>
      <c r="H102" t="s">
        <v>214</v>
      </c>
      <c r="I102" t="s">
        <v>26</v>
      </c>
      <c r="J102" t="s">
        <v>1702</v>
      </c>
      <c r="K102" t="s">
        <v>1702</v>
      </c>
      <c r="L102" t="s">
        <v>217</v>
      </c>
      <c r="M102" t="s">
        <v>35</v>
      </c>
      <c r="N102" t="str">
        <f t="shared" si="8"/>
        <v>1</v>
      </c>
      <c r="O102" t="s">
        <v>65</v>
      </c>
      <c r="P102" t="s">
        <v>122</v>
      </c>
      <c r="Q102" t="s">
        <v>123</v>
      </c>
      <c r="R102" t="s">
        <v>32</v>
      </c>
      <c r="S102" s="12">
        <v>45470.861111111109</v>
      </c>
      <c r="T102" s="12">
        <v>45472.659722222219</v>
      </c>
      <c r="U102" s="12">
        <v>45472.145833333336</v>
      </c>
      <c r="V102" t="s">
        <v>26</v>
      </c>
    </row>
    <row r="103" spans="1:22" x14ac:dyDescent="0.25">
      <c r="A103" t="s">
        <v>809</v>
      </c>
      <c r="B103" t="s">
        <v>810</v>
      </c>
      <c r="C103" t="s">
        <v>810</v>
      </c>
      <c r="D103" t="s">
        <v>809</v>
      </c>
      <c r="E103" t="s">
        <v>810</v>
      </c>
      <c r="F103" t="s">
        <v>810</v>
      </c>
      <c r="G103" s="14" t="str">
        <f t="shared" si="6"/>
        <v>ONE FRUITION004E</v>
      </c>
      <c r="H103" t="s">
        <v>101</v>
      </c>
      <c r="I103" t="s">
        <v>102</v>
      </c>
      <c r="J103" t="s">
        <v>252</v>
      </c>
      <c r="K103" t="s">
        <v>252</v>
      </c>
      <c r="L103" t="s">
        <v>101</v>
      </c>
      <c r="M103" t="s">
        <v>35</v>
      </c>
      <c r="N103" t="str">
        <f t="shared" si="8"/>
        <v>1</v>
      </c>
      <c r="O103" t="s">
        <v>36</v>
      </c>
      <c r="P103" t="s">
        <v>90</v>
      </c>
      <c r="Q103" t="s">
        <v>1703</v>
      </c>
      <c r="R103" t="s">
        <v>50</v>
      </c>
      <c r="S103" s="12">
        <v>45470.854166666664</v>
      </c>
      <c r="T103" s="12">
        <v>45472.118055555555</v>
      </c>
      <c r="U103" s="12">
        <v>45472.024305555555</v>
      </c>
      <c r="V103" t="s">
        <v>26</v>
      </c>
    </row>
    <row r="104" spans="1:22" x14ac:dyDescent="0.25">
      <c r="A104" t="s">
        <v>1232</v>
      </c>
      <c r="B104" t="s">
        <v>163</v>
      </c>
      <c r="C104" t="s">
        <v>163</v>
      </c>
      <c r="D104" t="s">
        <v>869</v>
      </c>
      <c r="E104" t="s">
        <v>163</v>
      </c>
      <c r="F104" t="s">
        <v>163</v>
      </c>
      <c r="G104" s="14" t="str">
        <f t="shared" si="6"/>
        <v>MS STOCKHOLM425W</v>
      </c>
      <c r="H104" t="s">
        <v>113</v>
      </c>
      <c r="I104" t="s">
        <v>114</v>
      </c>
      <c r="J104" t="s">
        <v>394</v>
      </c>
      <c r="K104" t="s">
        <v>394</v>
      </c>
      <c r="L104" t="s">
        <v>116</v>
      </c>
      <c r="M104" t="s">
        <v>35</v>
      </c>
      <c r="N104" t="str">
        <f t="shared" si="8"/>
        <v>1</v>
      </c>
      <c r="O104" t="s">
        <v>79</v>
      </c>
      <c r="P104" t="s">
        <v>125</v>
      </c>
      <c r="Q104" t="s">
        <v>126</v>
      </c>
      <c r="R104" t="s">
        <v>50</v>
      </c>
      <c r="S104" s="12">
        <v>45470.847222222219</v>
      </c>
      <c r="T104" s="12">
        <v>45472.295138888891</v>
      </c>
      <c r="U104" s="12">
        <v>45472.015277777777</v>
      </c>
      <c r="V104" t="s">
        <v>26</v>
      </c>
    </row>
    <row r="105" spans="1:22" x14ac:dyDescent="0.25">
      <c r="A105" t="s">
        <v>152</v>
      </c>
      <c r="B105" t="s">
        <v>1233</v>
      </c>
      <c r="C105" t="s">
        <v>1234</v>
      </c>
      <c r="D105" t="s">
        <v>152</v>
      </c>
      <c r="E105" t="s">
        <v>1233</v>
      </c>
      <c r="F105" t="s">
        <v>1234</v>
      </c>
      <c r="G105" s="14" t="str">
        <f t="shared" si="6"/>
        <v>MTT SIBUJ162NA</v>
      </c>
      <c r="H105" t="s">
        <v>153</v>
      </c>
      <c r="I105" t="s">
        <v>26</v>
      </c>
      <c r="J105" t="s">
        <v>505</v>
      </c>
      <c r="K105" t="s">
        <v>505</v>
      </c>
      <c r="L105" t="s">
        <v>154</v>
      </c>
      <c r="M105" t="s">
        <v>35</v>
      </c>
      <c r="N105" t="str">
        <f t="shared" si="8"/>
        <v>1</v>
      </c>
      <c r="O105" t="s">
        <v>155</v>
      </c>
      <c r="P105" t="s">
        <v>292</v>
      </c>
      <c r="Q105" t="s">
        <v>293</v>
      </c>
      <c r="R105" t="s">
        <v>50</v>
      </c>
      <c r="S105" s="12">
        <v>45470.815972222219</v>
      </c>
      <c r="T105" s="12">
        <v>45471.642361111109</v>
      </c>
      <c r="U105" s="12">
        <v>45471.208333333336</v>
      </c>
      <c r="V105" t="s">
        <v>26</v>
      </c>
    </row>
    <row r="106" spans="1:22" x14ac:dyDescent="0.25">
      <c r="A106" t="s">
        <v>1235</v>
      </c>
      <c r="B106" t="s">
        <v>409</v>
      </c>
      <c r="C106" t="s">
        <v>409</v>
      </c>
      <c r="D106" t="s">
        <v>817</v>
      </c>
      <c r="E106" t="s">
        <v>409</v>
      </c>
      <c r="F106" t="s">
        <v>409</v>
      </c>
      <c r="G106" s="14" t="str">
        <f t="shared" si="6"/>
        <v>BUSAN E001E</v>
      </c>
      <c r="H106" t="s">
        <v>25</v>
      </c>
      <c r="I106" t="s">
        <v>102</v>
      </c>
      <c r="J106" t="s">
        <v>386</v>
      </c>
      <c r="K106" t="s">
        <v>386</v>
      </c>
      <c r="L106" t="s">
        <v>25</v>
      </c>
      <c r="M106" t="s">
        <v>35</v>
      </c>
      <c r="N106" t="str">
        <f t="shared" si="8"/>
        <v>1</v>
      </c>
      <c r="O106" t="s">
        <v>29</v>
      </c>
      <c r="P106" t="s">
        <v>133</v>
      </c>
      <c r="Q106" t="s">
        <v>134</v>
      </c>
      <c r="R106" t="s">
        <v>50</v>
      </c>
      <c r="S106" s="12">
        <v>45470.795138888891</v>
      </c>
      <c r="T106" s="12">
        <v>45473.364583333336</v>
      </c>
      <c r="U106" s="12">
        <v>45472.949305555558</v>
      </c>
      <c r="V106" t="s">
        <v>26</v>
      </c>
    </row>
    <row r="107" spans="1:22" x14ac:dyDescent="0.25">
      <c r="A107" t="s">
        <v>1236</v>
      </c>
      <c r="B107" t="s">
        <v>1237</v>
      </c>
      <c r="C107" t="s">
        <v>1237</v>
      </c>
      <c r="D107" t="s">
        <v>1238</v>
      </c>
      <c r="E107" t="s">
        <v>1237</v>
      </c>
      <c r="F107" t="s">
        <v>1237</v>
      </c>
      <c r="G107" s="14" t="str">
        <f t="shared" si="6"/>
        <v>O ZEEBRUGGE003W</v>
      </c>
      <c r="H107" t="s">
        <v>214</v>
      </c>
      <c r="I107" t="s">
        <v>130</v>
      </c>
      <c r="J107" t="s">
        <v>354</v>
      </c>
      <c r="K107" t="s">
        <v>1684</v>
      </c>
      <c r="L107" t="s">
        <v>217</v>
      </c>
      <c r="M107" t="s">
        <v>35</v>
      </c>
      <c r="N107" t="str">
        <f t="shared" si="8"/>
        <v>1</v>
      </c>
      <c r="O107" t="s">
        <v>65</v>
      </c>
      <c r="P107" t="s">
        <v>181</v>
      </c>
      <c r="Q107" t="s">
        <v>368</v>
      </c>
      <c r="R107" t="s">
        <v>32</v>
      </c>
      <c r="S107" s="12">
        <v>45470.788194444445</v>
      </c>
      <c r="T107" s="12">
        <v>45471.836805555555</v>
      </c>
      <c r="U107" s="12">
        <v>45471.630555555559</v>
      </c>
      <c r="V107" t="s">
        <v>26</v>
      </c>
    </row>
    <row r="108" spans="1:22" x14ac:dyDescent="0.25">
      <c r="A108" t="s">
        <v>1239</v>
      </c>
      <c r="B108" t="s">
        <v>1240</v>
      </c>
      <c r="C108" t="s">
        <v>1240</v>
      </c>
      <c r="D108" t="s">
        <v>1241</v>
      </c>
      <c r="E108" t="s">
        <v>1240</v>
      </c>
      <c r="F108" t="s">
        <v>1240</v>
      </c>
      <c r="G108" s="14" t="str">
        <f t="shared" si="6"/>
        <v>XIN CANG ZHO261W</v>
      </c>
      <c r="H108" t="s">
        <v>63</v>
      </c>
      <c r="I108" t="s">
        <v>26</v>
      </c>
      <c r="J108" t="s">
        <v>120</v>
      </c>
      <c r="K108" t="s">
        <v>121</v>
      </c>
      <c r="L108" t="s">
        <v>64</v>
      </c>
      <c r="M108" t="s">
        <v>35</v>
      </c>
      <c r="N108" t="str">
        <f t="shared" si="8"/>
        <v>1</v>
      </c>
      <c r="O108" t="s">
        <v>65</v>
      </c>
      <c r="P108" t="s">
        <v>218</v>
      </c>
      <c r="Q108" t="s">
        <v>280</v>
      </c>
      <c r="R108" t="s">
        <v>32</v>
      </c>
      <c r="S108" s="12">
        <v>45470.736111111109</v>
      </c>
      <c r="T108" s="12">
        <v>45471.295138888891</v>
      </c>
      <c r="U108" s="12">
        <v>45470.768055555556</v>
      </c>
      <c r="V108" t="s">
        <v>26</v>
      </c>
    </row>
    <row r="109" spans="1:22" x14ac:dyDescent="0.25">
      <c r="A109" t="s">
        <v>1242</v>
      </c>
      <c r="B109" t="s">
        <v>1243</v>
      </c>
      <c r="C109" t="s">
        <v>1244</v>
      </c>
      <c r="D109" t="s">
        <v>1245</v>
      </c>
      <c r="E109" t="s">
        <v>1243</v>
      </c>
      <c r="F109" t="s">
        <v>1244</v>
      </c>
      <c r="G109" s="14" t="str">
        <f t="shared" si="6"/>
        <v>YM TRANQUILI012E</v>
      </c>
      <c r="H109" t="s">
        <v>41</v>
      </c>
      <c r="I109" t="s">
        <v>102</v>
      </c>
      <c r="J109" t="s">
        <v>1704</v>
      </c>
      <c r="K109" t="s">
        <v>1704</v>
      </c>
      <c r="L109" t="s">
        <v>43</v>
      </c>
      <c r="M109" t="s">
        <v>35</v>
      </c>
      <c r="N109" t="str">
        <f t="shared" si="8"/>
        <v>1</v>
      </c>
      <c r="O109" t="s">
        <v>36</v>
      </c>
      <c r="P109" t="s">
        <v>44</v>
      </c>
      <c r="Q109" t="s">
        <v>227</v>
      </c>
      <c r="R109" t="s">
        <v>32</v>
      </c>
      <c r="S109" s="12">
        <v>45470.736111111109</v>
      </c>
      <c r="T109" s="12">
        <v>45472.232638888891</v>
      </c>
      <c r="U109" s="12">
        <v>45471.905555555553</v>
      </c>
      <c r="V109" t="s">
        <v>26</v>
      </c>
    </row>
    <row r="110" spans="1:22" x14ac:dyDescent="0.25">
      <c r="A110" t="s">
        <v>259</v>
      </c>
      <c r="B110" t="s">
        <v>1246</v>
      </c>
      <c r="C110" t="s">
        <v>1247</v>
      </c>
      <c r="D110" t="s">
        <v>260</v>
      </c>
      <c r="E110" t="s">
        <v>1246</v>
      </c>
      <c r="F110" t="s">
        <v>1247</v>
      </c>
      <c r="G110" s="14" t="str">
        <f t="shared" si="6"/>
        <v>SAMUDRA B 88P27F24</v>
      </c>
      <c r="H110" t="s">
        <v>261</v>
      </c>
      <c r="I110" t="s">
        <v>26</v>
      </c>
      <c r="J110" t="s">
        <v>262</v>
      </c>
      <c r="K110" t="s">
        <v>263</v>
      </c>
      <c r="L110" t="s">
        <v>264</v>
      </c>
      <c r="M110" t="s">
        <v>35</v>
      </c>
      <c r="N110" t="str">
        <f t="shared" si="8"/>
        <v>1</v>
      </c>
      <c r="O110" t="s">
        <v>71</v>
      </c>
      <c r="P110" t="s">
        <v>72</v>
      </c>
      <c r="Q110" t="s">
        <v>267</v>
      </c>
      <c r="R110" t="s">
        <v>50</v>
      </c>
      <c r="S110" s="12">
        <v>45470.729166666664</v>
      </c>
      <c r="T110" s="12">
        <v>45470.972222222219</v>
      </c>
      <c r="U110" s="12">
        <v>45470.832638888889</v>
      </c>
      <c r="V110" t="s">
        <v>26</v>
      </c>
    </row>
    <row r="111" spans="1:22" x14ac:dyDescent="0.25">
      <c r="A111" t="s">
        <v>1248</v>
      </c>
      <c r="B111" t="s">
        <v>1249</v>
      </c>
      <c r="C111" t="s">
        <v>1249</v>
      </c>
      <c r="D111" t="s">
        <v>1248</v>
      </c>
      <c r="E111" t="s">
        <v>1250</v>
      </c>
      <c r="F111" t="s">
        <v>1250</v>
      </c>
      <c r="G111" s="14" t="str">
        <f t="shared" si="6"/>
        <v>MMSS 27116QW1MA</v>
      </c>
      <c r="H111" t="s">
        <v>57</v>
      </c>
      <c r="I111" t="s">
        <v>26</v>
      </c>
      <c r="J111" t="s">
        <v>237</v>
      </c>
      <c r="K111" t="s">
        <v>1705</v>
      </c>
      <c r="L111" t="s">
        <v>58</v>
      </c>
      <c r="M111" t="s">
        <v>35</v>
      </c>
      <c r="N111" t="str">
        <f t="shared" si="8"/>
        <v>1</v>
      </c>
      <c r="O111" t="s">
        <v>65</v>
      </c>
      <c r="P111" t="s">
        <v>193</v>
      </c>
      <c r="Q111" t="s">
        <v>173</v>
      </c>
      <c r="R111" t="s">
        <v>50</v>
      </c>
      <c r="S111" s="12">
        <v>45470.6875</v>
      </c>
      <c r="T111" s="12">
        <v>45471.625</v>
      </c>
      <c r="U111" s="12">
        <v>45471.206250000003</v>
      </c>
      <c r="V111" t="s">
        <v>26</v>
      </c>
    </row>
    <row r="112" spans="1:22" x14ac:dyDescent="0.25">
      <c r="A112" t="s">
        <v>1251</v>
      </c>
      <c r="B112" t="s">
        <v>1252</v>
      </c>
      <c r="C112" t="s">
        <v>1252</v>
      </c>
      <c r="D112" t="s">
        <v>1253</v>
      </c>
      <c r="E112" t="s">
        <v>1254</v>
      </c>
      <c r="F112" t="s">
        <v>1254</v>
      </c>
      <c r="G112" s="14" t="str">
        <f t="shared" si="6"/>
        <v>NAVIOS VERAN43S1NC</v>
      </c>
      <c r="H112" t="s">
        <v>194</v>
      </c>
      <c r="I112" t="s">
        <v>26</v>
      </c>
      <c r="J112" t="s">
        <v>299</v>
      </c>
      <c r="K112" t="s">
        <v>299</v>
      </c>
      <c r="L112" t="s">
        <v>195</v>
      </c>
      <c r="M112" t="s">
        <v>35</v>
      </c>
      <c r="N112" t="str">
        <f t="shared" si="8"/>
        <v>1</v>
      </c>
      <c r="O112" t="s">
        <v>65</v>
      </c>
      <c r="P112" t="s">
        <v>172</v>
      </c>
      <c r="Q112" t="s">
        <v>1706</v>
      </c>
      <c r="R112" t="s">
        <v>50</v>
      </c>
      <c r="S112" s="12">
        <v>45470.677083333336</v>
      </c>
      <c r="T112" s="12">
        <v>45472.236111111109</v>
      </c>
      <c r="U112" s="12">
        <v>45471.979166666664</v>
      </c>
      <c r="V112" t="s">
        <v>26</v>
      </c>
    </row>
    <row r="113" spans="1:22" x14ac:dyDescent="0.25">
      <c r="A113" t="s">
        <v>343</v>
      </c>
      <c r="B113" t="s">
        <v>1255</v>
      </c>
      <c r="C113" t="s">
        <v>1256</v>
      </c>
      <c r="D113" t="s">
        <v>344</v>
      </c>
      <c r="E113" t="s">
        <v>1255</v>
      </c>
      <c r="F113" t="s">
        <v>1256</v>
      </c>
      <c r="G113" s="14" t="str">
        <f t="shared" si="6"/>
        <v>N2501399SN</v>
      </c>
      <c r="H113" t="s">
        <v>184</v>
      </c>
      <c r="I113" t="s">
        <v>26</v>
      </c>
      <c r="J113" t="s">
        <v>345</v>
      </c>
      <c r="K113" t="s">
        <v>346</v>
      </c>
      <c r="L113" t="s">
        <v>185</v>
      </c>
      <c r="M113" t="s">
        <v>35</v>
      </c>
      <c r="N113" t="str">
        <f t="shared" si="8"/>
        <v>1</v>
      </c>
      <c r="O113" t="s">
        <v>71</v>
      </c>
      <c r="P113" t="s">
        <v>72</v>
      </c>
      <c r="Q113" t="s">
        <v>267</v>
      </c>
      <c r="R113" t="s">
        <v>32</v>
      </c>
      <c r="S113" s="12">
        <v>45470.663194444445</v>
      </c>
      <c r="T113" s="12">
        <v>45470.677083333336</v>
      </c>
      <c r="U113" s="12">
        <v>45470.67083333333</v>
      </c>
      <c r="V113" t="s">
        <v>26</v>
      </c>
    </row>
    <row r="114" spans="1:22" x14ac:dyDescent="0.25">
      <c r="A114" t="s">
        <v>1257</v>
      </c>
      <c r="B114" t="s">
        <v>1258</v>
      </c>
      <c r="C114" t="s">
        <v>1259</v>
      </c>
      <c r="D114" t="s">
        <v>1260</v>
      </c>
      <c r="E114" t="s">
        <v>1258</v>
      </c>
      <c r="F114" t="s">
        <v>1259</v>
      </c>
      <c r="G114" s="14" t="str">
        <f t="shared" si="6"/>
        <v>MARCOPOLO220SO085</v>
      </c>
      <c r="H114" t="s">
        <v>51</v>
      </c>
      <c r="I114" t="s">
        <v>26</v>
      </c>
      <c r="J114" t="s">
        <v>52</v>
      </c>
      <c r="K114" t="s">
        <v>53</v>
      </c>
      <c r="L114" t="s">
        <v>54</v>
      </c>
      <c r="M114" t="s">
        <v>35</v>
      </c>
      <c r="N114" t="str">
        <f t="shared" si="8"/>
        <v>1</v>
      </c>
      <c r="O114" t="s">
        <v>47</v>
      </c>
      <c r="P114" t="s">
        <v>97</v>
      </c>
      <c r="Q114" t="s">
        <v>98</v>
      </c>
      <c r="R114" t="s">
        <v>50</v>
      </c>
      <c r="S114" s="12">
        <v>45470.625</v>
      </c>
      <c r="T114" s="12">
        <v>45471.163194444445</v>
      </c>
      <c r="U114" s="12">
        <v>45470.834722222222</v>
      </c>
      <c r="V114" t="s">
        <v>26</v>
      </c>
    </row>
    <row r="115" spans="1:22" x14ac:dyDescent="0.25">
      <c r="A115" t="s">
        <v>1261</v>
      </c>
      <c r="B115" t="s">
        <v>1262</v>
      </c>
      <c r="C115" t="s">
        <v>1262</v>
      </c>
      <c r="D115" t="s">
        <v>1263</v>
      </c>
      <c r="E115" t="s">
        <v>1262</v>
      </c>
      <c r="F115" t="s">
        <v>1262</v>
      </c>
      <c r="G115" s="14" t="str">
        <f t="shared" si="6"/>
        <v>COSCO HAMBUR275S</v>
      </c>
      <c r="H115" t="s">
        <v>63</v>
      </c>
      <c r="I115" t="s">
        <v>26</v>
      </c>
      <c r="J115" t="s">
        <v>591</v>
      </c>
      <c r="K115" t="s">
        <v>424</v>
      </c>
      <c r="L115" t="s">
        <v>64</v>
      </c>
      <c r="M115" t="s">
        <v>35</v>
      </c>
      <c r="N115" t="str">
        <f t="shared" si="8"/>
        <v>1</v>
      </c>
      <c r="O115" t="s">
        <v>65</v>
      </c>
      <c r="P115" t="s">
        <v>66</v>
      </c>
      <c r="Q115" t="s">
        <v>443</v>
      </c>
      <c r="R115" t="s">
        <v>32</v>
      </c>
      <c r="S115" s="12">
        <v>45470.618055555555</v>
      </c>
      <c r="T115" s="12">
        <v>45472.1875</v>
      </c>
      <c r="U115" t="s">
        <v>26</v>
      </c>
      <c r="V115" t="s">
        <v>26</v>
      </c>
    </row>
    <row r="116" spans="1:22" x14ac:dyDescent="0.25">
      <c r="A116" t="s">
        <v>1261</v>
      </c>
      <c r="B116" t="s">
        <v>1262</v>
      </c>
      <c r="C116" t="s">
        <v>1262</v>
      </c>
      <c r="D116" t="s">
        <v>1263</v>
      </c>
      <c r="E116" t="s">
        <v>1262</v>
      </c>
      <c r="F116" t="s">
        <v>1262</v>
      </c>
      <c r="G116" s="14" t="str">
        <f t="shared" si="6"/>
        <v>COSCO HAMBUR275S</v>
      </c>
      <c r="H116" t="s">
        <v>63</v>
      </c>
      <c r="I116" t="s">
        <v>26</v>
      </c>
      <c r="J116" t="s">
        <v>591</v>
      </c>
      <c r="K116" t="s">
        <v>424</v>
      </c>
      <c r="L116" t="s">
        <v>64</v>
      </c>
      <c r="M116" t="s">
        <v>35</v>
      </c>
      <c r="N116" t="str">
        <f>"2"</f>
        <v>2</v>
      </c>
      <c r="O116" t="s">
        <v>47</v>
      </c>
      <c r="P116" t="s">
        <v>48</v>
      </c>
      <c r="Q116" t="s">
        <v>319</v>
      </c>
      <c r="R116" t="s">
        <v>50</v>
      </c>
      <c r="S116" s="12">
        <v>45472.298611111109</v>
      </c>
      <c r="T116" s="12">
        <v>45473.125</v>
      </c>
      <c r="U116" s="12">
        <v>45473.023611111108</v>
      </c>
      <c r="V116" t="s">
        <v>26</v>
      </c>
    </row>
    <row r="117" spans="1:22" x14ac:dyDescent="0.25">
      <c r="A117" t="s">
        <v>1264</v>
      </c>
      <c r="B117" t="s">
        <v>1265</v>
      </c>
      <c r="C117" t="s">
        <v>1265</v>
      </c>
      <c r="D117" t="s">
        <v>1266</v>
      </c>
      <c r="E117" t="s">
        <v>1265</v>
      </c>
      <c r="F117" t="s">
        <v>1265</v>
      </c>
      <c r="G117" s="14" t="str">
        <f t="shared" si="6"/>
        <v>MSC SHANVI 3HD423A</v>
      </c>
      <c r="H117" t="s">
        <v>77</v>
      </c>
      <c r="I117" t="s">
        <v>26</v>
      </c>
      <c r="J117" t="s">
        <v>432</v>
      </c>
      <c r="K117" t="s">
        <v>432</v>
      </c>
      <c r="L117" t="s">
        <v>78</v>
      </c>
      <c r="M117" t="s">
        <v>35</v>
      </c>
      <c r="N117" t="str">
        <f>"1"</f>
        <v>1</v>
      </c>
      <c r="O117" t="s">
        <v>79</v>
      </c>
      <c r="P117" t="s">
        <v>236</v>
      </c>
      <c r="Q117" t="s">
        <v>1679</v>
      </c>
      <c r="R117" t="s">
        <v>50</v>
      </c>
      <c r="S117" s="12">
        <v>45470.597222222219</v>
      </c>
      <c r="T117" s="12">
        <v>45472.378472222219</v>
      </c>
      <c r="U117" s="12">
        <v>45472.077777777777</v>
      </c>
      <c r="V117" t="s">
        <v>26</v>
      </c>
    </row>
    <row r="118" spans="1:22" x14ac:dyDescent="0.25">
      <c r="A118" t="s">
        <v>1267</v>
      </c>
      <c r="B118" t="s">
        <v>1268</v>
      </c>
      <c r="C118" t="s">
        <v>1268</v>
      </c>
      <c r="D118" t="s">
        <v>1267</v>
      </c>
      <c r="E118" t="s">
        <v>1268</v>
      </c>
      <c r="F118" t="s">
        <v>1268</v>
      </c>
      <c r="G118" s="14" t="str">
        <f t="shared" si="6"/>
        <v>MSC GULSUNFJ422W</v>
      </c>
      <c r="H118" t="s">
        <v>77</v>
      </c>
      <c r="I118" t="s">
        <v>114</v>
      </c>
      <c r="J118" t="s">
        <v>365</v>
      </c>
      <c r="K118" t="s">
        <v>365</v>
      </c>
      <c r="L118" t="s">
        <v>78</v>
      </c>
      <c r="M118" t="s">
        <v>35</v>
      </c>
      <c r="N118" t="str">
        <f>"1"</f>
        <v>1</v>
      </c>
      <c r="O118" t="s">
        <v>79</v>
      </c>
      <c r="P118" t="s">
        <v>223</v>
      </c>
      <c r="Q118" t="s">
        <v>224</v>
      </c>
      <c r="R118" t="s">
        <v>50</v>
      </c>
      <c r="S118" s="12">
        <v>45470.590277777781</v>
      </c>
      <c r="T118" s="12">
        <v>45472.447916666664</v>
      </c>
      <c r="U118" s="12">
        <v>45472.068055555559</v>
      </c>
      <c r="V118" t="s">
        <v>26</v>
      </c>
    </row>
    <row r="119" spans="1:22" x14ac:dyDescent="0.25">
      <c r="A119" t="s">
        <v>1269</v>
      </c>
      <c r="B119" t="s">
        <v>1270</v>
      </c>
      <c r="C119" t="s">
        <v>1271</v>
      </c>
      <c r="D119" t="s">
        <v>1269</v>
      </c>
      <c r="E119" t="s">
        <v>1270</v>
      </c>
      <c r="F119" t="s">
        <v>1271</v>
      </c>
      <c r="G119" s="14" t="str">
        <f t="shared" si="6"/>
        <v>KOTA RATNA0183W</v>
      </c>
      <c r="H119" t="s">
        <v>68</v>
      </c>
      <c r="I119" t="s">
        <v>26</v>
      </c>
      <c r="J119" t="s">
        <v>258</v>
      </c>
      <c r="K119" t="s">
        <v>258</v>
      </c>
      <c r="L119" t="s">
        <v>68</v>
      </c>
      <c r="M119" t="s">
        <v>35</v>
      </c>
      <c r="N119" t="str">
        <f>"1"</f>
        <v>1</v>
      </c>
      <c r="O119" t="s">
        <v>47</v>
      </c>
      <c r="P119" t="s">
        <v>149</v>
      </c>
      <c r="Q119" t="s">
        <v>501</v>
      </c>
      <c r="R119" t="s">
        <v>50</v>
      </c>
      <c r="S119" s="12">
        <v>45470.548611111109</v>
      </c>
      <c r="T119" s="12">
        <v>45471.194444444445</v>
      </c>
      <c r="U119" s="12">
        <v>45470.997916666667</v>
      </c>
      <c r="V119" t="s">
        <v>26</v>
      </c>
    </row>
    <row r="120" spans="1:22" x14ac:dyDescent="0.25">
      <c r="A120" t="s">
        <v>467</v>
      </c>
      <c r="B120" t="s">
        <v>1272</v>
      </c>
      <c r="C120" t="s">
        <v>1272</v>
      </c>
      <c r="D120" t="s">
        <v>468</v>
      </c>
      <c r="E120" t="s">
        <v>1272</v>
      </c>
      <c r="F120" t="s">
        <v>1272</v>
      </c>
      <c r="G120" s="14" t="str">
        <f t="shared" si="6"/>
        <v>MARCOPOLO292BS298</v>
      </c>
      <c r="H120" t="s">
        <v>51</v>
      </c>
      <c r="I120" t="s">
        <v>26</v>
      </c>
      <c r="J120" t="s">
        <v>51</v>
      </c>
      <c r="K120" t="s">
        <v>91</v>
      </c>
      <c r="L120" t="s">
        <v>54</v>
      </c>
      <c r="M120" t="s">
        <v>35</v>
      </c>
      <c r="N120" t="str">
        <f>"1"</f>
        <v>1</v>
      </c>
      <c r="O120" t="s">
        <v>47</v>
      </c>
      <c r="P120" t="s">
        <v>92</v>
      </c>
      <c r="Q120" t="s">
        <v>186</v>
      </c>
      <c r="R120" t="s">
        <v>50</v>
      </c>
      <c r="S120" s="12">
        <v>45470.510416666664</v>
      </c>
      <c r="T120" s="12">
        <v>45471.479166666664</v>
      </c>
      <c r="U120" s="12">
        <v>45470.832638888889</v>
      </c>
      <c r="V120" t="s">
        <v>26</v>
      </c>
    </row>
    <row r="121" spans="1:22" x14ac:dyDescent="0.25">
      <c r="A121" t="s">
        <v>1273</v>
      </c>
      <c r="B121" t="s">
        <v>1274</v>
      </c>
      <c r="C121" t="s">
        <v>1275</v>
      </c>
      <c r="D121" t="s">
        <v>1276</v>
      </c>
      <c r="E121" t="s">
        <v>1274</v>
      </c>
      <c r="F121" t="s">
        <v>1275</v>
      </c>
      <c r="G121" s="14" t="str">
        <f t="shared" si="6"/>
        <v>SUMBER J2515S393S</v>
      </c>
      <c r="H121" t="s">
        <v>94</v>
      </c>
      <c r="I121" t="s">
        <v>26</v>
      </c>
      <c r="J121" t="s">
        <v>95</v>
      </c>
      <c r="K121" t="s">
        <v>95</v>
      </c>
      <c r="L121" t="s">
        <v>96</v>
      </c>
      <c r="M121" t="s">
        <v>35</v>
      </c>
      <c r="N121" t="str">
        <f>"1"</f>
        <v>1</v>
      </c>
      <c r="O121" t="s">
        <v>155</v>
      </c>
      <c r="P121" t="s">
        <v>273</v>
      </c>
      <c r="Q121" t="s">
        <v>364</v>
      </c>
      <c r="R121" t="s">
        <v>50</v>
      </c>
      <c r="S121" s="12">
        <v>45470.496527777781</v>
      </c>
      <c r="T121" s="12">
        <v>45470.838194444441</v>
      </c>
      <c r="U121" s="12">
        <v>45470.834722222222</v>
      </c>
      <c r="V121" t="s">
        <v>26</v>
      </c>
    </row>
    <row r="122" spans="1:22" x14ac:dyDescent="0.25">
      <c r="A122" t="s">
        <v>1273</v>
      </c>
      <c r="B122" t="s">
        <v>1274</v>
      </c>
      <c r="C122" t="s">
        <v>1275</v>
      </c>
      <c r="D122" t="s">
        <v>1276</v>
      </c>
      <c r="E122" t="s">
        <v>1274</v>
      </c>
      <c r="F122" t="s">
        <v>1275</v>
      </c>
      <c r="G122" s="14" t="str">
        <f t="shared" si="6"/>
        <v>SUMBER J2515S393S</v>
      </c>
      <c r="H122" t="s">
        <v>94</v>
      </c>
      <c r="I122" t="s">
        <v>26</v>
      </c>
      <c r="J122" t="s">
        <v>95</v>
      </c>
      <c r="K122" t="s">
        <v>95</v>
      </c>
      <c r="L122" t="s">
        <v>96</v>
      </c>
      <c r="M122" t="s">
        <v>35</v>
      </c>
      <c r="N122" t="str">
        <f>"2"</f>
        <v>2</v>
      </c>
      <c r="O122" t="s">
        <v>155</v>
      </c>
      <c r="P122" t="s">
        <v>273</v>
      </c>
      <c r="Q122" t="s">
        <v>26</v>
      </c>
      <c r="R122" t="s">
        <v>50</v>
      </c>
      <c r="S122" s="12">
        <v>45470.838888888888</v>
      </c>
      <c r="T122" s="12">
        <v>45471.270833333336</v>
      </c>
      <c r="U122" t="s">
        <v>26</v>
      </c>
      <c r="V122" t="s">
        <v>26</v>
      </c>
    </row>
    <row r="123" spans="1:22" x14ac:dyDescent="0.25">
      <c r="A123" t="s">
        <v>1277</v>
      </c>
      <c r="B123" t="s">
        <v>420</v>
      </c>
      <c r="C123" t="s">
        <v>1278</v>
      </c>
      <c r="D123" t="s">
        <v>1277</v>
      </c>
      <c r="E123" t="s">
        <v>420</v>
      </c>
      <c r="F123" t="s">
        <v>1278</v>
      </c>
      <c r="G123" s="14" t="str">
        <f t="shared" si="6"/>
        <v>PELICAN007N</v>
      </c>
      <c r="H123" t="s">
        <v>101</v>
      </c>
      <c r="I123" t="s">
        <v>26</v>
      </c>
      <c r="J123" t="s">
        <v>1707</v>
      </c>
      <c r="K123" t="s">
        <v>1708</v>
      </c>
      <c r="L123" t="s">
        <v>101</v>
      </c>
      <c r="M123" t="s">
        <v>35</v>
      </c>
      <c r="N123" t="str">
        <f>"1"</f>
        <v>1</v>
      </c>
      <c r="O123" t="s">
        <v>104</v>
      </c>
      <c r="P123" t="s">
        <v>278</v>
      </c>
      <c r="Q123" t="s">
        <v>1709</v>
      </c>
      <c r="R123" t="s">
        <v>32</v>
      </c>
      <c r="S123" s="12">
        <v>45470.475694444445</v>
      </c>
      <c r="T123" s="12">
        <v>45471.8125</v>
      </c>
      <c r="U123" s="12">
        <v>45471.5</v>
      </c>
      <c r="V123" t="s">
        <v>1710</v>
      </c>
    </row>
    <row r="124" spans="1:22" x14ac:dyDescent="0.25">
      <c r="A124" t="s">
        <v>1279</v>
      </c>
      <c r="B124" t="s">
        <v>1280</v>
      </c>
      <c r="C124" t="s">
        <v>1280</v>
      </c>
      <c r="D124" t="s">
        <v>1281</v>
      </c>
      <c r="E124" t="s">
        <v>1280</v>
      </c>
      <c r="F124" t="s">
        <v>1280</v>
      </c>
      <c r="G124" s="14" t="str">
        <f t="shared" si="6"/>
        <v>ONE HAMMERS084E</v>
      </c>
      <c r="H124" t="s">
        <v>101</v>
      </c>
      <c r="I124" t="s">
        <v>102</v>
      </c>
      <c r="J124" t="s">
        <v>522</v>
      </c>
      <c r="K124" t="s">
        <v>522</v>
      </c>
      <c r="L124" t="s">
        <v>101</v>
      </c>
      <c r="M124" t="s">
        <v>35</v>
      </c>
      <c r="N124" t="str">
        <f>"1"</f>
        <v>1</v>
      </c>
      <c r="O124" t="s">
        <v>36</v>
      </c>
      <c r="P124" t="s">
        <v>234</v>
      </c>
      <c r="Q124" t="s">
        <v>285</v>
      </c>
      <c r="R124" t="s">
        <v>50</v>
      </c>
      <c r="S124" s="12">
        <v>45470.454861111109</v>
      </c>
      <c r="T124" s="12">
        <v>45471.975694444445</v>
      </c>
      <c r="U124" s="12">
        <v>45471.750694444447</v>
      </c>
      <c r="V124" t="s">
        <v>26</v>
      </c>
    </row>
    <row r="125" spans="1:22" x14ac:dyDescent="0.25">
      <c r="A125" t="s">
        <v>1282</v>
      </c>
      <c r="B125" t="s">
        <v>1283</v>
      </c>
      <c r="C125" t="s">
        <v>1283</v>
      </c>
      <c r="D125" t="s">
        <v>1284</v>
      </c>
      <c r="E125" t="s">
        <v>1283</v>
      </c>
      <c r="F125" t="s">
        <v>1283</v>
      </c>
      <c r="G125" s="14" t="str">
        <f t="shared" si="6"/>
        <v>MARCOPOLO262BS049</v>
      </c>
      <c r="H125" t="s">
        <v>51</v>
      </c>
      <c r="I125" t="s">
        <v>26</v>
      </c>
      <c r="J125" t="s">
        <v>51</v>
      </c>
      <c r="K125" t="s">
        <v>91</v>
      </c>
      <c r="L125" t="s">
        <v>54</v>
      </c>
      <c r="M125" t="s">
        <v>35</v>
      </c>
      <c r="N125" t="str">
        <f>"1"</f>
        <v>1</v>
      </c>
      <c r="O125" t="s">
        <v>155</v>
      </c>
      <c r="P125" t="s">
        <v>156</v>
      </c>
      <c r="Q125" t="s">
        <v>26</v>
      </c>
      <c r="R125" t="s">
        <v>50</v>
      </c>
      <c r="S125" s="12">
        <v>45470.4375</v>
      </c>
      <c r="T125" s="12">
        <v>45470.541666666664</v>
      </c>
      <c r="U125" t="s">
        <v>26</v>
      </c>
      <c r="V125" t="s">
        <v>26</v>
      </c>
    </row>
    <row r="126" spans="1:22" x14ac:dyDescent="0.25">
      <c r="A126" t="s">
        <v>1282</v>
      </c>
      <c r="B126" t="s">
        <v>1283</v>
      </c>
      <c r="C126" t="s">
        <v>1283</v>
      </c>
      <c r="D126" t="s">
        <v>1284</v>
      </c>
      <c r="E126" t="s">
        <v>1283</v>
      </c>
      <c r="F126" t="s">
        <v>1283</v>
      </c>
      <c r="G126" s="14" t="str">
        <f t="shared" si="6"/>
        <v>MARCOPOLO262BS049</v>
      </c>
      <c r="H126" t="s">
        <v>51</v>
      </c>
      <c r="I126" t="s">
        <v>26</v>
      </c>
      <c r="J126" t="s">
        <v>51</v>
      </c>
      <c r="K126" t="s">
        <v>91</v>
      </c>
      <c r="L126" t="s">
        <v>54</v>
      </c>
      <c r="M126" t="s">
        <v>35</v>
      </c>
      <c r="N126" t="str">
        <f>"2"</f>
        <v>2</v>
      </c>
      <c r="O126" t="s">
        <v>155</v>
      </c>
      <c r="P126" t="s">
        <v>156</v>
      </c>
      <c r="Q126" t="s">
        <v>157</v>
      </c>
      <c r="R126" t="s">
        <v>50</v>
      </c>
      <c r="S126" s="12">
        <v>45470.541666666664</v>
      </c>
      <c r="T126" s="12">
        <v>45471.28125</v>
      </c>
      <c r="U126" s="12">
        <v>45470.875</v>
      </c>
      <c r="V126" t="s">
        <v>26</v>
      </c>
    </row>
    <row r="127" spans="1:22" x14ac:dyDescent="0.25">
      <c r="A127" t="s">
        <v>1285</v>
      </c>
      <c r="B127" t="s">
        <v>406</v>
      </c>
      <c r="C127" t="s">
        <v>406</v>
      </c>
      <c r="D127" t="s">
        <v>898</v>
      </c>
      <c r="E127" t="s">
        <v>406</v>
      </c>
      <c r="F127" t="s">
        <v>406</v>
      </c>
      <c r="G127" s="14" t="str">
        <f t="shared" si="6"/>
        <v>KMTC SHENZHE2406S</v>
      </c>
      <c r="H127" t="s">
        <v>281</v>
      </c>
      <c r="I127" t="s">
        <v>26</v>
      </c>
      <c r="J127" t="s">
        <v>282</v>
      </c>
      <c r="K127" t="s">
        <v>283</v>
      </c>
      <c r="L127" t="s">
        <v>284</v>
      </c>
      <c r="M127" t="s">
        <v>35</v>
      </c>
      <c r="N127" t="str">
        <f t="shared" ref="N127:N155" si="9">"1"</f>
        <v>1</v>
      </c>
      <c r="O127" t="s">
        <v>47</v>
      </c>
      <c r="P127" t="s">
        <v>48</v>
      </c>
      <c r="Q127" t="s">
        <v>110</v>
      </c>
      <c r="R127" t="s">
        <v>50</v>
      </c>
      <c r="S127" s="12">
        <v>45470.427083333336</v>
      </c>
      <c r="T127" s="12">
        <v>45470.944444444445</v>
      </c>
      <c r="U127" s="12">
        <v>45470.761805555558</v>
      </c>
      <c r="V127" t="s">
        <v>26</v>
      </c>
    </row>
    <row r="128" spans="1:22" x14ac:dyDescent="0.25">
      <c r="A128" t="s">
        <v>1228</v>
      </c>
      <c r="B128" t="s">
        <v>1286</v>
      </c>
      <c r="C128" t="s">
        <v>1287</v>
      </c>
      <c r="D128" t="s">
        <v>1228</v>
      </c>
      <c r="E128" t="s">
        <v>1286</v>
      </c>
      <c r="F128" t="s">
        <v>1287</v>
      </c>
      <c r="G128" s="14" t="str">
        <f t="shared" si="6"/>
        <v>OREA054N</v>
      </c>
      <c r="H128" t="s">
        <v>214</v>
      </c>
      <c r="I128" t="s">
        <v>26</v>
      </c>
      <c r="J128" t="s">
        <v>438</v>
      </c>
      <c r="K128" t="s">
        <v>439</v>
      </c>
      <c r="L128" t="s">
        <v>217</v>
      </c>
      <c r="M128" t="s">
        <v>35</v>
      </c>
      <c r="N128" t="str">
        <f t="shared" si="9"/>
        <v>1</v>
      </c>
      <c r="O128" t="s">
        <v>65</v>
      </c>
      <c r="P128" t="s">
        <v>196</v>
      </c>
      <c r="Q128" t="s">
        <v>440</v>
      </c>
      <c r="R128" t="s">
        <v>32</v>
      </c>
      <c r="S128" s="12">
        <v>45470.402777777781</v>
      </c>
      <c r="T128" s="12">
        <v>45470.961805555555</v>
      </c>
      <c r="U128" s="12">
        <v>45470.954861111109</v>
      </c>
      <c r="V128" t="s">
        <v>26</v>
      </c>
    </row>
    <row r="129" spans="1:22" x14ac:dyDescent="0.25">
      <c r="A129" t="s">
        <v>1288</v>
      </c>
      <c r="B129" t="s">
        <v>1289</v>
      </c>
      <c r="C129" t="s">
        <v>1289</v>
      </c>
      <c r="D129" t="s">
        <v>1290</v>
      </c>
      <c r="E129" t="s">
        <v>1289</v>
      </c>
      <c r="F129" t="s">
        <v>1289</v>
      </c>
      <c r="G129" s="14" t="str">
        <f t="shared" si="6"/>
        <v>ANL BURRUP T3124S</v>
      </c>
      <c r="H129" t="s">
        <v>254</v>
      </c>
      <c r="I129" t="s">
        <v>26</v>
      </c>
      <c r="J129" t="s">
        <v>255</v>
      </c>
      <c r="K129" t="s">
        <v>255</v>
      </c>
      <c r="L129" t="s">
        <v>58</v>
      </c>
      <c r="M129" t="s">
        <v>35</v>
      </c>
      <c r="N129" t="str">
        <f t="shared" si="9"/>
        <v>1</v>
      </c>
      <c r="O129" t="s">
        <v>65</v>
      </c>
      <c r="P129" t="s">
        <v>87</v>
      </c>
      <c r="Q129" t="s">
        <v>1687</v>
      </c>
      <c r="R129" t="s">
        <v>32</v>
      </c>
      <c r="S129" s="12">
        <v>45470.388888888891</v>
      </c>
      <c r="T129" s="12">
        <v>45471.628472222219</v>
      </c>
      <c r="U129" s="12">
        <v>45471.020833333336</v>
      </c>
      <c r="V129" t="s">
        <v>26</v>
      </c>
    </row>
    <row r="130" spans="1:22" x14ac:dyDescent="0.25">
      <c r="A130" t="s">
        <v>228</v>
      </c>
      <c r="B130" t="s">
        <v>1291</v>
      </c>
      <c r="C130" t="s">
        <v>1291</v>
      </c>
      <c r="D130" t="s">
        <v>229</v>
      </c>
      <c r="E130" t="s">
        <v>1291</v>
      </c>
      <c r="F130" t="s">
        <v>1291</v>
      </c>
      <c r="G130" s="14" t="str">
        <f t="shared" si="6"/>
        <v>BSW 393596N</v>
      </c>
      <c r="H130" t="s">
        <v>137</v>
      </c>
      <c r="I130" t="s">
        <v>26</v>
      </c>
      <c r="J130" t="s">
        <v>138</v>
      </c>
      <c r="K130" t="s">
        <v>139</v>
      </c>
      <c r="L130" t="s">
        <v>140</v>
      </c>
      <c r="M130" t="s">
        <v>35</v>
      </c>
      <c r="N130" t="str">
        <f t="shared" si="9"/>
        <v>1</v>
      </c>
      <c r="O130" t="s">
        <v>47</v>
      </c>
      <c r="P130" t="s">
        <v>149</v>
      </c>
      <c r="Q130" t="s">
        <v>93</v>
      </c>
      <c r="R130" t="s">
        <v>50</v>
      </c>
      <c r="S130" s="12">
        <v>45470.388888888891</v>
      </c>
      <c r="T130" s="12">
        <v>45470.475694444445</v>
      </c>
      <c r="U130" s="12">
        <v>45470.470833333333</v>
      </c>
      <c r="V130" t="s">
        <v>26</v>
      </c>
    </row>
    <row r="131" spans="1:22" x14ac:dyDescent="0.25">
      <c r="A131" t="s">
        <v>322</v>
      </c>
      <c r="B131" t="s">
        <v>1292</v>
      </c>
      <c r="C131" t="s">
        <v>1292</v>
      </c>
      <c r="D131" t="s">
        <v>322</v>
      </c>
      <c r="E131" t="s">
        <v>1292</v>
      </c>
      <c r="F131" t="s">
        <v>1292</v>
      </c>
      <c r="G131" s="14" t="str">
        <f t="shared" si="6"/>
        <v>CAPRICORN 51PB415</v>
      </c>
      <c r="H131" t="s">
        <v>175</v>
      </c>
      <c r="I131" t="s">
        <v>26</v>
      </c>
      <c r="J131" t="s">
        <v>176</v>
      </c>
      <c r="K131" t="s">
        <v>176</v>
      </c>
      <c r="L131" t="s">
        <v>177</v>
      </c>
      <c r="M131" t="s">
        <v>35</v>
      </c>
      <c r="N131" t="str">
        <f t="shared" si="9"/>
        <v>1</v>
      </c>
      <c r="O131" t="s">
        <v>71</v>
      </c>
      <c r="P131" t="s">
        <v>72</v>
      </c>
      <c r="Q131" t="s">
        <v>45</v>
      </c>
      <c r="R131" t="s">
        <v>50</v>
      </c>
      <c r="S131" s="12">
        <v>45470.388888888891</v>
      </c>
      <c r="T131" s="12">
        <v>45470.59375</v>
      </c>
      <c r="U131" s="12">
        <v>45470.590277777781</v>
      </c>
      <c r="V131" t="s">
        <v>26</v>
      </c>
    </row>
    <row r="132" spans="1:22" x14ac:dyDescent="0.25">
      <c r="A132" t="s">
        <v>1293</v>
      </c>
      <c r="B132" t="s">
        <v>1294</v>
      </c>
      <c r="C132" t="s">
        <v>1294</v>
      </c>
      <c r="D132" t="s">
        <v>1293</v>
      </c>
      <c r="E132" t="s">
        <v>1295</v>
      </c>
      <c r="F132" t="s">
        <v>1295</v>
      </c>
      <c r="G132" s="14" t="str">
        <f t="shared" ref="G132:G195" si="10">D132&amp;F132</f>
        <v>APL MERLIONPNW1MA</v>
      </c>
      <c r="H132" t="s">
        <v>57</v>
      </c>
      <c r="I132" t="s">
        <v>130</v>
      </c>
      <c r="J132" t="s">
        <v>1711</v>
      </c>
      <c r="K132" t="s">
        <v>1712</v>
      </c>
      <c r="L132" t="s">
        <v>58</v>
      </c>
      <c r="M132" t="s">
        <v>35</v>
      </c>
      <c r="N132" t="str">
        <f t="shared" si="9"/>
        <v>1</v>
      </c>
      <c r="O132" t="s">
        <v>65</v>
      </c>
      <c r="P132" t="s">
        <v>256</v>
      </c>
      <c r="Q132" t="s">
        <v>257</v>
      </c>
      <c r="R132" t="s">
        <v>50</v>
      </c>
      <c r="S132" s="12">
        <v>45470.368055555555</v>
      </c>
      <c r="T132" s="12">
        <v>45471.28125</v>
      </c>
      <c r="U132" s="12">
        <v>45471.076388888891</v>
      </c>
      <c r="V132" t="s">
        <v>26</v>
      </c>
    </row>
    <row r="133" spans="1:22" x14ac:dyDescent="0.25">
      <c r="A133" t="s">
        <v>291</v>
      </c>
      <c r="B133" t="s">
        <v>1296</v>
      </c>
      <c r="C133" t="s">
        <v>857</v>
      </c>
      <c r="D133" t="s">
        <v>291</v>
      </c>
      <c r="E133" t="s">
        <v>1296</v>
      </c>
      <c r="F133" t="s">
        <v>857</v>
      </c>
      <c r="G133" s="14" t="str">
        <f t="shared" si="10"/>
        <v>ALS SUMIRE145N</v>
      </c>
      <c r="H133" t="s">
        <v>33</v>
      </c>
      <c r="I133" t="s">
        <v>26</v>
      </c>
      <c r="J133" t="s">
        <v>1713</v>
      </c>
      <c r="K133" t="s">
        <v>1713</v>
      </c>
      <c r="L133" t="s">
        <v>33</v>
      </c>
      <c r="M133" t="s">
        <v>35</v>
      </c>
      <c r="N133" t="str">
        <f t="shared" si="9"/>
        <v>1</v>
      </c>
      <c r="O133" t="s">
        <v>155</v>
      </c>
      <c r="P133" t="s">
        <v>156</v>
      </c>
      <c r="Q133" t="s">
        <v>161</v>
      </c>
      <c r="R133" t="s">
        <v>50</v>
      </c>
      <c r="S133" s="12">
        <v>45470.329861111109</v>
      </c>
      <c r="T133" s="12">
        <v>45471.232638888891</v>
      </c>
      <c r="U133" s="12">
        <v>45471.104166666664</v>
      </c>
      <c r="V133" t="s">
        <v>26</v>
      </c>
    </row>
    <row r="134" spans="1:22" x14ac:dyDescent="0.25">
      <c r="A134" t="s">
        <v>1297</v>
      </c>
      <c r="B134" t="s">
        <v>1298</v>
      </c>
      <c r="C134" t="s">
        <v>1298</v>
      </c>
      <c r="D134" t="s">
        <v>1297</v>
      </c>
      <c r="E134" t="s">
        <v>1298</v>
      </c>
      <c r="F134" t="s">
        <v>1298</v>
      </c>
      <c r="G134" s="14" t="str">
        <f t="shared" si="10"/>
        <v>KOTA CEMPAKA0066W</v>
      </c>
      <c r="H134" t="s">
        <v>68</v>
      </c>
      <c r="I134" t="s">
        <v>26</v>
      </c>
      <c r="J134" t="s">
        <v>338</v>
      </c>
      <c r="K134" t="s">
        <v>339</v>
      </c>
      <c r="L134" t="s">
        <v>68</v>
      </c>
      <c r="M134" t="s">
        <v>35</v>
      </c>
      <c r="N134" t="str">
        <f t="shared" si="9"/>
        <v>1</v>
      </c>
      <c r="O134" t="s">
        <v>47</v>
      </c>
      <c r="P134" t="s">
        <v>149</v>
      </c>
      <c r="Q134" t="s">
        <v>400</v>
      </c>
      <c r="R134" t="s">
        <v>50</v>
      </c>
      <c r="S134" s="12">
        <v>45470.319444444445</v>
      </c>
      <c r="T134" s="12">
        <v>45470.809027777781</v>
      </c>
      <c r="U134" s="12">
        <v>45470.577777777777</v>
      </c>
      <c r="V134" t="s">
        <v>26</v>
      </c>
    </row>
    <row r="135" spans="1:22" x14ac:dyDescent="0.25">
      <c r="A135" t="s">
        <v>1299</v>
      </c>
      <c r="B135" t="s">
        <v>416</v>
      </c>
      <c r="C135" t="s">
        <v>163</v>
      </c>
      <c r="D135" t="s">
        <v>1300</v>
      </c>
      <c r="E135" t="s">
        <v>416</v>
      </c>
      <c r="F135" t="s">
        <v>163</v>
      </c>
      <c r="G135" s="14" t="str">
        <f t="shared" si="10"/>
        <v>MS CHILKA425W</v>
      </c>
      <c r="H135" t="s">
        <v>113</v>
      </c>
      <c r="I135" t="s">
        <v>26</v>
      </c>
      <c r="J135" t="s">
        <v>1714</v>
      </c>
      <c r="K135" t="s">
        <v>1714</v>
      </c>
      <c r="L135" t="s">
        <v>116</v>
      </c>
      <c r="M135" t="s">
        <v>35</v>
      </c>
      <c r="N135" t="str">
        <f t="shared" si="9"/>
        <v>1</v>
      </c>
      <c r="O135" t="s">
        <v>36</v>
      </c>
      <c r="P135" t="s">
        <v>141</v>
      </c>
      <c r="Q135" t="s">
        <v>1715</v>
      </c>
      <c r="R135" t="s">
        <v>32</v>
      </c>
      <c r="S135" s="12">
        <v>45470.3125</v>
      </c>
      <c r="T135" s="12">
        <v>45472.086805555555</v>
      </c>
      <c r="U135" s="12">
        <v>45471.926388888889</v>
      </c>
      <c r="V135" t="s">
        <v>26</v>
      </c>
    </row>
    <row r="136" spans="1:22" x14ac:dyDescent="0.25">
      <c r="A136" t="s">
        <v>167</v>
      </c>
      <c r="B136" t="s">
        <v>1301</v>
      </c>
      <c r="C136" t="s">
        <v>1302</v>
      </c>
      <c r="D136" t="s">
        <v>168</v>
      </c>
      <c r="E136" t="s">
        <v>1301</v>
      </c>
      <c r="F136" t="s">
        <v>1302</v>
      </c>
      <c r="G136" s="14" t="str">
        <f t="shared" si="10"/>
        <v>BUANA OC 09S40626</v>
      </c>
      <c r="H136" t="s">
        <v>169</v>
      </c>
      <c r="I136" t="s">
        <v>26</v>
      </c>
      <c r="J136" t="s">
        <v>170</v>
      </c>
      <c r="K136" t="s">
        <v>170</v>
      </c>
      <c r="L136" t="s">
        <v>169</v>
      </c>
      <c r="M136" t="s">
        <v>35</v>
      </c>
      <c r="N136" t="str">
        <f t="shared" si="9"/>
        <v>1</v>
      </c>
      <c r="O136" t="s">
        <v>47</v>
      </c>
      <c r="P136" t="s">
        <v>97</v>
      </c>
      <c r="Q136" t="s">
        <v>98</v>
      </c>
      <c r="R136" t="s">
        <v>50</v>
      </c>
      <c r="S136" s="12">
        <v>45470.270833333336</v>
      </c>
      <c r="T136" s="12">
        <v>45470.363194444442</v>
      </c>
      <c r="U136" s="12">
        <v>45470.327777777777</v>
      </c>
      <c r="V136" t="s">
        <v>26</v>
      </c>
    </row>
    <row r="137" spans="1:22" x14ac:dyDescent="0.25">
      <c r="A137" t="s">
        <v>1303</v>
      </c>
      <c r="B137" t="s">
        <v>1304</v>
      </c>
      <c r="C137" t="s">
        <v>1304</v>
      </c>
      <c r="D137" t="s">
        <v>1303</v>
      </c>
      <c r="E137" t="s">
        <v>1304</v>
      </c>
      <c r="F137" t="s">
        <v>1304</v>
      </c>
      <c r="G137" s="14" t="str">
        <f t="shared" si="10"/>
        <v>LAKONIA062W</v>
      </c>
      <c r="H137" t="s">
        <v>63</v>
      </c>
      <c r="I137" t="s">
        <v>26</v>
      </c>
      <c r="J137" t="s">
        <v>164</v>
      </c>
      <c r="K137" t="s">
        <v>165</v>
      </c>
      <c r="L137" t="s">
        <v>64</v>
      </c>
      <c r="M137" t="s">
        <v>35</v>
      </c>
      <c r="N137" t="str">
        <f t="shared" si="9"/>
        <v>1</v>
      </c>
      <c r="O137" t="s">
        <v>65</v>
      </c>
      <c r="P137" t="s">
        <v>181</v>
      </c>
      <c r="Q137" t="s">
        <v>110</v>
      </c>
      <c r="R137" t="s">
        <v>50</v>
      </c>
      <c r="S137" s="12">
        <v>45470.270833333336</v>
      </c>
      <c r="T137" s="12">
        <v>45470.673611111109</v>
      </c>
      <c r="U137" s="12">
        <v>45470.532638888886</v>
      </c>
      <c r="V137" t="s">
        <v>26</v>
      </c>
    </row>
    <row r="138" spans="1:22" x14ac:dyDescent="0.25">
      <c r="A138" t="s">
        <v>550</v>
      </c>
      <c r="B138" t="s">
        <v>1305</v>
      </c>
      <c r="C138" t="s">
        <v>1306</v>
      </c>
      <c r="D138" t="s">
        <v>551</v>
      </c>
      <c r="E138" t="s">
        <v>1305</v>
      </c>
      <c r="F138" t="s">
        <v>1306</v>
      </c>
      <c r="G138" s="14" t="str">
        <f t="shared" si="10"/>
        <v>ISEACO GENES229N</v>
      </c>
      <c r="H138" t="s">
        <v>63</v>
      </c>
      <c r="I138" t="s">
        <v>26</v>
      </c>
      <c r="J138" t="s">
        <v>496</v>
      </c>
      <c r="K138" t="s">
        <v>497</v>
      </c>
      <c r="L138" t="s">
        <v>64</v>
      </c>
      <c r="M138" t="s">
        <v>35</v>
      </c>
      <c r="N138" t="str">
        <f t="shared" si="9"/>
        <v>1</v>
      </c>
      <c r="O138" t="s">
        <v>29</v>
      </c>
      <c r="P138" t="s">
        <v>191</v>
      </c>
      <c r="Q138" t="s">
        <v>1670</v>
      </c>
      <c r="R138" t="s">
        <v>32</v>
      </c>
      <c r="S138" s="12">
        <v>45470.1875</v>
      </c>
      <c r="T138" s="12">
        <v>45471.465277777781</v>
      </c>
      <c r="U138" s="12">
        <v>45471.228472222225</v>
      </c>
      <c r="V138" t="s">
        <v>26</v>
      </c>
    </row>
    <row r="139" spans="1:22" x14ac:dyDescent="0.25">
      <c r="A139" t="s">
        <v>1307</v>
      </c>
      <c r="B139" t="s">
        <v>1156</v>
      </c>
      <c r="C139" t="s">
        <v>1308</v>
      </c>
      <c r="D139" t="s">
        <v>1307</v>
      </c>
      <c r="E139" t="s">
        <v>1156</v>
      </c>
      <c r="F139" t="s">
        <v>1308</v>
      </c>
      <c r="G139" s="14" t="str">
        <f t="shared" si="10"/>
        <v>KOTA HIDAYAH2420S</v>
      </c>
      <c r="H139" t="s">
        <v>1716</v>
      </c>
      <c r="I139" t="s">
        <v>26</v>
      </c>
      <c r="J139" t="s">
        <v>507</v>
      </c>
      <c r="K139" t="s">
        <v>1717</v>
      </c>
      <c r="L139" t="s">
        <v>1718</v>
      </c>
      <c r="M139" t="s">
        <v>35</v>
      </c>
      <c r="N139" t="str">
        <f t="shared" si="9"/>
        <v>1</v>
      </c>
      <c r="O139" t="s">
        <v>47</v>
      </c>
      <c r="P139" t="s">
        <v>55</v>
      </c>
      <c r="Q139" t="s">
        <v>56</v>
      </c>
      <c r="R139" t="s">
        <v>50</v>
      </c>
      <c r="S139" s="12">
        <v>45470.173611111109</v>
      </c>
      <c r="T139" s="12">
        <v>45470.822916666664</v>
      </c>
      <c r="U139" s="12">
        <v>45470.631944444445</v>
      </c>
      <c r="V139" t="s">
        <v>26</v>
      </c>
    </row>
    <row r="140" spans="1:22" x14ac:dyDescent="0.25">
      <c r="A140" t="s">
        <v>451</v>
      </c>
      <c r="B140" t="s">
        <v>1309</v>
      </c>
      <c r="C140" t="s">
        <v>1310</v>
      </c>
      <c r="D140" t="s">
        <v>451</v>
      </c>
      <c r="E140" t="s">
        <v>1309</v>
      </c>
      <c r="F140" t="s">
        <v>1310</v>
      </c>
      <c r="G140" s="14" t="str">
        <f t="shared" si="10"/>
        <v>ATI BHUM337SW</v>
      </c>
      <c r="H140" t="s">
        <v>187</v>
      </c>
      <c r="I140" t="s">
        <v>26</v>
      </c>
      <c r="J140" t="s">
        <v>452</v>
      </c>
      <c r="K140" t="s">
        <v>452</v>
      </c>
      <c r="L140" t="s">
        <v>188</v>
      </c>
      <c r="M140" t="s">
        <v>35</v>
      </c>
      <c r="N140" t="str">
        <f t="shared" si="9"/>
        <v>1</v>
      </c>
      <c r="O140" t="s">
        <v>155</v>
      </c>
      <c r="P140" t="s">
        <v>292</v>
      </c>
      <c r="Q140" t="s">
        <v>293</v>
      </c>
      <c r="R140" t="s">
        <v>32</v>
      </c>
      <c r="S140" s="12">
        <v>45470.152777777781</v>
      </c>
      <c r="T140" s="12">
        <v>45470.756944444445</v>
      </c>
      <c r="U140" s="12">
        <v>45470.538194444445</v>
      </c>
      <c r="V140" t="s">
        <v>26</v>
      </c>
    </row>
    <row r="141" spans="1:22" x14ac:dyDescent="0.25">
      <c r="A141" t="s">
        <v>530</v>
      </c>
      <c r="B141" t="s">
        <v>811</v>
      </c>
      <c r="C141" t="s">
        <v>811</v>
      </c>
      <c r="D141" t="s">
        <v>530</v>
      </c>
      <c r="E141" t="s">
        <v>811</v>
      </c>
      <c r="F141" t="s">
        <v>811</v>
      </c>
      <c r="G141" s="14" t="str">
        <f t="shared" si="10"/>
        <v>BRIDGE303N</v>
      </c>
      <c r="H141" t="s">
        <v>33</v>
      </c>
      <c r="I141" t="s">
        <v>26</v>
      </c>
      <c r="J141" t="s">
        <v>34</v>
      </c>
      <c r="K141" t="s">
        <v>34</v>
      </c>
      <c r="L141" t="s">
        <v>33</v>
      </c>
      <c r="M141" t="s">
        <v>35</v>
      </c>
      <c r="N141" t="str">
        <f t="shared" si="9"/>
        <v>1</v>
      </c>
      <c r="O141" t="s">
        <v>36</v>
      </c>
      <c r="P141" t="s">
        <v>44</v>
      </c>
      <c r="Q141" t="s">
        <v>504</v>
      </c>
      <c r="R141" t="s">
        <v>32</v>
      </c>
      <c r="S141" s="12">
        <v>45470.135416666664</v>
      </c>
      <c r="T141" s="12">
        <v>45471.215277777781</v>
      </c>
      <c r="U141" s="12">
        <v>45470.979166666664</v>
      </c>
      <c r="V141" t="s">
        <v>26</v>
      </c>
    </row>
    <row r="142" spans="1:22" x14ac:dyDescent="0.25">
      <c r="A142" t="s">
        <v>1311</v>
      </c>
      <c r="B142" t="s">
        <v>1312</v>
      </c>
      <c r="C142" t="s">
        <v>1312</v>
      </c>
      <c r="D142" t="s">
        <v>1311</v>
      </c>
      <c r="E142" t="s">
        <v>1313</v>
      </c>
      <c r="F142" t="s">
        <v>1313</v>
      </c>
      <c r="G142" s="14" t="str">
        <f t="shared" si="10"/>
        <v>EVER FINE4-017E</v>
      </c>
      <c r="H142" t="s">
        <v>129</v>
      </c>
      <c r="I142" t="s">
        <v>26</v>
      </c>
      <c r="J142" t="s">
        <v>171</v>
      </c>
      <c r="K142" t="s">
        <v>1719</v>
      </c>
      <c r="L142" t="s">
        <v>132</v>
      </c>
      <c r="M142" t="s">
        <v>35</v>
      </c>
      <c r="N142" t="str">
        <f t="shared" si="9"/>
        <v>1</v>
      </c>
      <c r="O142" t="s">
        <v>29</v>
      </c>
      <c r="P142" t="s">
        <v>30</v>
      </c>
      <c r="Q142" t="s">
        <v>31</v>
      </c>
      <c r="R142" t="s">
        <v>32</v>
      </c>
      <c r="S142" s="12">
        <v>45470.128472222219</v>
      </c>
      <c r="T142" s="12">
        <v>45472.020833333336</v>
      </c>
      <c r="U142" s="12">
        <v>45471.875694444447</v>
      </c>
      <c r="V142" t="s">
        <v>26</v>
      </c>
    </row>
    <row r="143" spans="1:22" x14ac:dyDescent="0.25">
      <c r="A143" t="s">
        <v>1314</v>
      </c>
      <c r="B143" t="s">
        <v>571</v>
      </c>
      <c r="C143" t="s">
        <v>764</v>
      </c>
      <c r="D143" t="s">
        <v>828</v>
      </c>
      <c r="E143" t="s">
        <v>571</v>
      </c>
      <c r="F143" t="s">
        <v>764</v>
      </c>
      <c r="G143" s="14" t="str">
        <f t="shared" si="10"/>
        <v>MAERSK NORBE425N</v>
      </c>
      <c r="H143" t="s">
        <v>113</v>
      </c>
      <c r="I143" t="s">
        <v>26</v>
      </c>
      <c r="J143" t="s">
        <v>314</v>
      </c>
      <c r="K143" t="s">
        <v>314</v>
      </c>
      <c r="L143" t="s">
        <v>116</v>
      </c>
      <c r="M143" t="s">
        <v>35</v>
      </c>
      <c r="N143" t="str">
        <f t="shared" si="9"/>
        <v>1</v>
      </c>
      <c r="O143" t="s">
        <v>36</v>
      </c>
      <c r="P143" t="s">
        <v>37</v>
      </c>
      <c r="Q143" t="s">
        <v>473</v>
      </c>
      <c r="R143" t="s">
        <v>50</v>
      </c>
      <c r="S143" s="12">
        <v>45470.128472222219</v>
      </c>
      <c r="T143" s="12">
        <v>45471.010416666664</v>
      </c>
      <c r="U143" s="12">
        <v>45470.695833333331</v>
      </c>
      <c r="V143" t="s">
        <v>26</v>
      </c>
    </row>
    <row r="144" spans="1:22" x14ac:dyDescent="0.25">
      <c r="A144" t="s">
        <v>135</v>
      </c>
      <c r="B144" t="s">
        <v>1315</v>
      </c>
      <c r="C144" t="s">
        <v>1315</v>
      </c>
      <c r="D144" t="s">
        <v>136</v>
      </c>
      <c r="E144" t="s">
        <v>1315</v>
      </c>
      <c r="F144" t="s">
        <v>1315</v>
      </c>
      <c r="G144" s="14" t="str">
        <f t="shared" si="10"/>
        <v>BSW 583596S</v>
      </c>
      <c r="H144" t="s">
        <v>137</v>
      </c>
      <c r="I144" t="s">
        <v>26</v>
      </c>
      <c r="J144" t="s">
        <v>138</v>
      </c>
      <c r="K144" t="s">
        <v>139</v>
      </c>
      <c r="L144" t="s">
        <v>140</v>
      </c>
      <c r="M144" t="s">
        <v>35</v>
      </c>
      <c r="N144" t="str">
        <f t="shared" si="9"/>
        <v>1</v>
      </c>
      <c r="O144" t="s">
        <v>47</v>
      </c>
      <c r="P144" t="s">
        <v>48</v>
      </c>
      <c r="Q144" t="s">
        <v>49</v>
      </c>
      <c r="R144" t="s">
        <v>50</v>
      </c>
      <c r="S144" s="12">
        <v>45470.076388888891</v>
      </c>
      <c r="T144" s="12">
        <v>45470.197916666664</v>
      </c>
      <c r="U144" s="12">
        <v>45470.197222222225</v>
      </c>
      <c r="V144" t="s">
        <v>26</v>
      </c>
    </row>
    <row r="145" spans="1:22" x14ac:dyDescent="0.25">
      <c r="A145" t="s">
        <v>1316</v>
      </c>
      <c r="B145" t="s">
        <v>1317</v>
      </c>
      <c r="C145" t="s">
        <v>1317</v>
      </c>
      <c r="D145" t="s">
        <v>1316</v>
      </c>
      <c r="E145" t="s">
        <v>1317</v>
      </c>
      <c r="F145" t="s">
        <v>1317</v>
      </c>
      <c r="G145" s="14" t="str">
        <f t="shared" si="10"/>
        <v>MSC VENICEQG419E</v>
      </c>
      <c r="H145" t="s">
        <v>77</v>
      </c>
      <c r="I145" t="s">
        <v>114</v>
      </c>
      <c r="J145" t="s">
        <v>1720</v>
      </c>
      <c r="K145" t="s">
        <v>1720</v>
      </c>
      <c r="L145" t="s">
        <v>78</v>
      </c>
      <c r="M145" t="s">
        <v>35</v>
      </c>
      <c r="N145" t="str">
        <f t="shared" si="9"/>
        <v>1</v>
      </c>
      <c r="O145" t="s">
        <v>104</v>
      </c>
      <c r="P145" t="s">
        <v>411</v>
      </c>
      <c r="Q145" t="s">
        <v>418</v>
      </c>
      <c r="R145" t="s">
        <v>50</v>
      </c>
      <c r="S145" s="12">
        <v>45470.069444444445</v>
      </c>
      <c r="T145" s="12">
        <v>45471.524305555555</v>
      </c>
      <c r="U145" s="12">
        <v>45471.402083333334</v>
      </c>
      <c r="V145" t="s">
        <v>26</v>
      </c>
    </row>
    <row r="146" spans="1:22" x14ac:dyDescent="0.25">
      <c r="A146" t="s">
        <v>881</v>
      </c>
      <c r="B146" t="s">
        <v>882</v>
      </c>
      <c r="C146" t="s">
        <v>882</v>
      </c>
      <c r="D146" t="s">
        <v>881</v>
      </c>
      <c r="E146" t="s">
        <v>882</v>
      </c>
      <c r="F146" t="s">
        <v>882</v>
      </c>
      <c r="G146" s="14" t="str">
        <f t="shared" si="10"/>
        <v>COSCO HAIFA120N</v>
      </c>
      <c r="H146" t="s">
        <v>63</v>
      </c>
      <c r="I146" t="s">
        <v>26</v>
      </c>
      <c r="J146" t="s">
        <v>211</v>
      </c>
      <c r="K146" t="s">
        <v>211</v>
      </c>
      <c r="L146" t="s">
        <v>64</v>
      </c>
      <c r="M146" t="s">
        <v>35</v>
      </c>
      <c r="N146" t="str">
        <f t="shared" si="9"/>
        <v>1</v>
      </c>
      <c r="O146" t="s">
        <v>65</v>
      </c>
      <c r="P146" t="s">
        <v>66</v>
      </c>
      <c r="Q146" t="s">
        <v>248</v>
      </c>
      <c r="R146" t="s">
        <v>32</v>
      </c>
      <c r="S146" s="12">
        <v>45470.03125</v>
      </c>
      <c r="T146" s="12">
        <v>45470.559027777781</v>
      </c>
      <c r="U146" s="12">
        <v>45470.503472222219</v>
      </c>
      <c r="V146" t="s">
        <v>26</v>
      </c>
    </row>
    <row r="147" spans="1:22" x14ac:dyDescent="0.25">
      <c r="A147" t="s">
        <v>1318</v>
      </c>
      <c r="B147" t="s">
        <v>1319</v>
      </c>
      <c r="C147" t="s">
        <v>1320</v>
      </c>
      <c r="D147" t="s">
        <v>1318</v>
      </c>
      <c r="E147" t="s">
        <v>1319</v>
      </c>
      <c r="F147" t="s">
        <v>1320</v>
      </c>
      <c r="G147" s="14" t="str">
        <f t="shared" si="10"/>
        <v>SOL STRIDE2410N</v>
      </c>
      <c r="H147" t="s">
        <v>552</v>
      </c>
      <c r="I147" t="s">
        <v>26</v>
      </c>
      <c r="J147" t="s">
        <v>553</v>
      </c>
      <c r="K147" t="s">
        <v>554</v>
      </c>
      <c r="L147" t="s">
        <v>552</v>
      </c>
      <c r="M147" t="s">
        <v>35</v>
      </c>
      <c r="N147" t="str">
        <f t="shared" si="9"/>
        <v>1</v>
      </c>
      <c r="O147" t="s">
        <v>47</v>
      </c>
      <c r="P147" t="s">
        <v>48</v>
      </c>
      <c r="Q147" t="s">
        <v>319</v>
      </c>
      <c r="R147" t="s">
        <v>32</v>
      </c>
      <c r="S147" s="12">
        <v>45469.975694444445</v>
      </c>
      <c r="T147" s="12">
        <v>45470.444444444445</v>
      </c>
      <c r="U147" s="12">
        <v>45470.344444444447</v>
      </c>
      <c r="V147" t="s">
        <v>26</v>
      </c>
    </row>
    <row r="148" spans="1:22" x14ac:dyDescent="0.25">
      <c r="A148" t="s">
        <v>174</v>
      </c>
      <c r="B148" t="s">
        <v>1321</v>
      </c>
      <c r="C148" t="s">
        <v>1321</v>
      </c>
      <c r="D148" t="s">
        <v>174</v>
      </c>
      <c r="E148" t="s">
        <v>1321</v>
      </c>
      <c r="F148" t="s">
        <v>1321</v>
      </c>
      <c r="G148" s="14" t="str">
        <f t="shared" si="10"/>
        <v>CAPRICORN 59RG826</v>
      </c>
      <c r="H148" t="s">
        <v>175</v>
      </c>
      <c r="I148" t="s">
        <v>26</v>
      </c>
      <c r="J148" t="s">
        <v>176</v>
      </c>
      <c r="K148" t="s">
        <v>176</v>
      </c>
      <c r="L148" t="s">
        <v>177</v>
      </c>
      <c r="M148" t="s">
        <v>35</v>
      </c>
      <c r="N148" t="str">
        <f t="shared" si="9"/>
        <v>1</v>
      </c>
      <c r="O148" t="s">
        <v>71</v>
      </c>
      <c r="P148" t="s">
        <v>72</v>
      </c>
      <c r="Q148" t="s">
        <v>45</v>
      </c>
      <c r="R148" t="s">
        <v>50</v>
      </c>
      <c r="S148" s="12">
        <v>45469.895833333336</v>
      </c>
      <c r="T148" s="12">
        <v>45470.395833333336</v>
      </c>
      <c r="U148" s="12">
        <v>45470.388194444444</v>
      </c>
      <c r="V148" t="s">
        <v>26</v>
      </c>
    </row>
    <row r="149" spans="1:22" x14ac:dyDescent="0.25">
      <c r="A149" t="s">
        <v>1322</v>
      </c>
      <c r="B149" t="s">
        <v>1323</v>
      </c>
      <c r="C149" t="s">
        <v>1323</v>
      </c>
      <c r="D149" t="s">
        <v>1322</v>
      </c>
      <c r="E149" t="s">
        <v>1323</v>
      </c>
      <c r="F149" t="s">
        <v>1323</v>
      </c>
      <c r="G149" s="14" t="str">
        <f t="shared" si="10"/>
        <v>MSC LELLAFY419R</v>
      </c>
      <c r="H149" t="s">
        <v>77</v>
      </c>
      <c r="I149" t="s">
        <v>26</v>
      </c>
      <c r="J149" t="s">
        <v>560</v>
      </c>
      <c r="K149" t="s">
        <v>560</v>
      </c>
      <c r="L149" t="s">
        <v>78</v>
      </c>
      <c r="M149" t="s">
        <v>35</v>
      </c>
      <c r="N149" t="str">
        <f t="shared" si="9"/>
        <v>1</v>
      </c>
      <c r="O149" t="s">
        <v>79</v>
      </c>
      <c r="P149" t="s">
        <v>85</v>
      </c>
      <c r="Q149" t="s">
        <v>1721</v>
      </c>
      <c r="R149" t="s">
        <v>50</v>
      </c>
      <c r="S149" s="12">
        <v>45469.836805555555</v>
      </c>
      <c r="T149" s="12">
        <v>45472.166666666664</v>
      </c>
      <c r="U149" s="12">
        <v>45471.728472222225</v>
      </c>
      <c r="V149" t="s">
        <v>26</v>
      </c>
    </row>
    <row r="150" spans="1:22" x14ac:dyDescent="0.25">
      <c r="A150" t="s">
        <v>1324</v>
      </c>
      <c r="B150" t="s">
        <v>1325</v>
      </c>
      <c r="C150" t="s">
        <v>1325</v>
      </c>
      <c r="D150" t="s">
        <v>1324</v>
      </c>
      <c r="E150" t="s">
        <v>1325</v>
      </c>
      <c r="F150" t="s">
        <v>1325</v>
      </c>
      <c r="G150" s="14" t="str">
        <f t="shared" si="10"/>
        <v>MSC DARIAFD422W</v>
      </c>
      <c r="H150" t="s">
        <v>77</v>
      </c>
      <c r="I150" t="s">
        <v>26</v>
      </c>
      <c r="J150" t="s">
        <v>469</v>
      </c>
      <c r="K150" t="s">
        <v>469</v>
      </c>
      <c r="L150" t="s">
        <v>78</v>
      </c>
      <c r="M150" t="s">
        <v>35</v>
      </c>
      <c r="N150" t="str">
        <f t="shared" si="9"/>
        <v>1</v>
      </c>
      <c r="O150" t="s">
        <v>79</v>
      </c>
      <c r="P150" t="s">
        <v>118</v>
      </c>
      <c r="Q150" t="s">
        <v>403</v>
      </c>
      <c r="R150" t="s">
        <v>50</v>
      </c>
      <c r="S150" s="12">
        <v>45469.822916666664</v>
      </c>
      <c r="T150" s="12">
        <v>45471.645833333336</v>
      </c>
      <c r="U150" s="12">
        <v>45471.27847222222</v>
      </c>
      <c r="V150" t="s">
        <v>26</v>
      </c>
    </row>
    <row r="151" spans="1:22" x14ac:dyDescent="0.25">
      <c r="A151" t="s">
        <v>491</v>
      </c>
      <c r="B151" t="s">
        <v>1326</v>
      </c>
      <c r="C151" t="s">
        <v>1327</v>
      </c>
      <c r="D151" t="s">
        <v>492</v>
      </c>
      <c r="E151" t="s">
        <v>1326</v>
      </c>
      <c r="F151" t="s">
        <v>1327</v>
      </c>
      <c r="G151" s="14" t="str">
        <f t="shared" si="10"/>
        <v>SINAR BANDUN821N</v>
      </c>
      <c r="H151" t="s">
        <v>33</v>
      </c>
      <c r="I151" t="s">
        <v>26</v>
      </c>
      <c r="J151" t="s">
        <v>1722</v>
      </c>
      <c r="K151" t="s">
        <v>1722</v>
      </c>
      <c r="L151" t="s">
        <v>33</v>
      </c>
      <c r="M151" t="s">
        <v>35</v>
      </c>
      <c r="N151" t="str">
        <f t="shared" si="9"/>
        <v>1</v>
      </c>
      <c r="O151" t="s">
        <v>155</v>
      </c>
      <c r="P151" t="s">
        <v>189</v>
      </c>
      <c r="Q151" t="s">
        <v>272</v>
      </c>
      <c r="R151" t="s">
        <v>32</v>
      </c>
      <c r="S151" s="12">
        <v>45469.822916666664</v>
      </c>
      <c r="T151" s="12">
        <v>45471.104166666664</v>
      </c>
      <c r="U151" s="12">
        <v>45470.754166666666</v>
      </c>
      <c r="V151" t="s">
        <v>26</v>
      </c>
    </row>
    <row r="152" spans="1:22" x14ac:dyDescent="0.25">
      <c r="A152" t="s">
        <v>1328</v>
      </c>
      <c r="B152" t="s">
        <v>1329</v>
      </c>
      <c r="C152" t="s">
        <v>1329</v>
      </c>
      <c r="D152" t="s">
        <v>1330</v>
      </c>
      <c r="E152" t="s">
        <v>1329</v>
      </c>
      <c r="F152" t="s">
        <v>1329</v>
      </c>
      <c r="G152" s="14" t="str">
        <f t="shared" si="10"/>
        <v>HY COLOMBO137E</v>
      </c>
      <c r="H152" t="s">
        <v>46</v>
      </c>
      <c r="I152" t="s">
        <v>26</v>
      </c>
      <c r="J152" t="s">
        <v>576</v>
      </c>
      <c r="K152" t="s">
        <v>576</v>
      </c>
      <c r="L152" t="s">
        <v>46</v>
      </c>
      <c r="M152" t="s">
        <v>35</v>
      </c>
      <c r="N152" t="str">
        <f t="shared" si="9"/>
        <v>1</v>
      </c>
      <c r="O152" t="s">
        <v>65</v>
      </c>
      <c r="P152" t="s">
        <v>218</v>
      </c>
      <c r="Q152" t="s">
        <v>319</v>
      </c>
      <c r="R152" t="s">
        <v>32</v>
      </c>
      <c r="S152" s="12">
        <v>45469.774305555555</v>
      </c>
      <c r="T152" s="12">
        <v>45470.649305555555</v>
      </c>
      <c r="U152" s="12">
        <v>45470.476388888892</v>
      </c>
      <c r="V152" t="s">
        <v>26</v>
      </c>
    </row>
    <row r="153" spans="1:22" x14ac:dyDescent="0.25">
      <c r="A153" t="s">
        <v>1331</v>
      </c>
      <c r="B153" t="s">
        <v>1332</v>
      </c>
      <c r="C153" t="s">
        <v>1332</v>
      </c>
      <c r="D153" t="s">
        <v>1333</v>
      </c>
      <c r="E153" t="s">
        <v>1334</v>
      </c>
      <c r="F153" t="s">
        <v>1334</v>
      </c>
      <c r="G153" s="14" t="str">
        <f t="shared" si="10"/>
        <v>CMA MADISON7BN1MA</v>
      </c>
      <c r="H153" t="s">
        <v>57</v>
      </c>
      <c r="I153" t="s">
        <v>130</v>
      </c>
      <c r="J153" t="s">
        <v>379</v>
      </c>
      <c r="K153" t="s">
        <v>380</v>
      </c>
      <c r="L153" t="s">
        <v>58</v>
      </c>
      <c r="M153" t="s">
        <v>35</v>
      </c>
      <c r="N153" t="str">
        <f t="shared" si="9"/>
        <v>1</v>
      </c>
      <c r="O153" t="s">
        <v>65</v>
      </c>
      <c r="P153" t="s">
        <v>172</v>
      </c>
      <c r="Q153" t="s">
        <v>1723</v>
      </c>
      <c r="R153" t="s">
        <v>50</v>
      </c>
      <c r="S153" s="12">
        <v>45469.753472222219</v>
      </c>
      <c r="T153" s="12">
        <v>45470.604166666664</v>
      </c>
      <c r="U153" s="12">
        <v>45470.502083333333</v>
      </c>
      <c r="V153" t="s">
        <v>26</v>
      </c>
    </row>
    <row r="154" spans="1:22" x14ac:dyDescent="0.25">
      <c r="A154" t="s">
        <v>1335</v>
      </c>
      <c r="B154" t="s">
        <v>1336</v>
      </c>
      <c r="C154" t="s">
        <v>1336</v>
      </c>
      <c r="D154" t="s">
        <v>1335</v>
      </c>
      <c r="E154" t="s">
        <v>1337</v>
      </c>
      <c r="F154" t="s">
        <v>1337</v>
      </c>
      <c r="G154" s="14" t="str">
        <f t="shared" si="10"/>
        <v>SAN GIORGIO9GN1NC</v>
      </c>
      <c r="H154" t="s">
        <v>194</v>
      </c>
      <c r="I154" t="s">
        <v>26</v>
      </c>
      <c r="J154" t="s">
        <v>1724</v>
      </c>
      <c r="K154" t="s">
        <v>1725</v>
      </c>
      <c r="L154" t="s">
        <v>195</v>
      </c>
      <c r="M154" t="s">
        <v>35</v>
      </c>
      <c r="N154" t="str">
        <f t="shared" si="9"/>
        <v>1</v>
      </c>
      <c r="O154" t="s">
        <v>65</v>
      </c>
      <c r="P154" t="s">
        <v>212</v>
      </c>
      <c r="Q154" t="s">
        <v>213</v>
      </c>
      <c r="R154" t="s">
        <v>50</v>
      </c>
      <c r="S154" s="12">
        <v>45469.75</v>
      </c>
      <c r="T154" s="12">
        <v>45471.09375</v>
      </c>
      <c r="U154" s="12">
        <v>45470.896527777775</v>
      </c>
      <c r="V154" t="s">
        <v>26</v>
      </c>
    </row>
    <row r="155" spans="1:22" x14ac:dyDescent="0.25">
      <c r="A155" t="s">
        <v>590</v>
      </c>
      <c r="B155" t="s">
        <v>1338</v>
      </c>
      <c r="C155" t="s">
        <v>1338</v>
      </c>
      <c r="D155" t="s">
        <v>590</v>
      </c>
      <c r="E155" t="s">
        <v>1338</v>
      </c>
      <c r="F155" t="s">
        <v>1338</v>
      </c>
      <c r="G155" s="14" t="str">
        <f t="shared" si="10"/>
        <v>MSC BANU IIIHU424R</v>
      </c>
      <c r="H155" t="s">
        <v>77</v>
      </c>
      <c r="I155" t="s">
        <v>26</v>
      </c>
      <c r="J155" t="s">
        <v>124</v>
      </c>
      <c r="K155" t="s">
        <v>124</v>
      </c>
      <c r="L155" t="s">
        <v>78</v>
      </c>
      <c r="M155" t="s">
        <v>35</v>
      </c>
      <c r="N155" t="str">
        <f t="shared" si="9"/>
        <v>1</v>
      </c>
      <c r="O155" t="s">
        <v>79</v>
      </c>
      <c r="P155" t="s">
        <v>80</v>
      </c>
      <c r="Q155" t="s">
        <v>1679</v>
      </c>
      <c r="R155" t="s">
        <v>50</v>
      </c>
      <c r="S155" s="12">
        <v>45469.736111111109</v>
      </c>
      <c r="T155" s="12">
        <v>45470.447916666664</v>
      </c>
      <c r="U155" t="s">
        <v>26</v>
      </c>
      <c r="V155" t="s">
        <v>26</v>
      </c>
    </row>
    <row r="156" spans="1:22" x14ac:dyDescent="0.25">
      <c r="A156" t="s">
        <v>590</v>
      </c>
      <c r="B156" t="s">
        <v>1338</v>
      </c>
      <c r="C156" t="s">
        <v>1338</v>
      </c>
      <c r="D156" t="s">
        <v>590</v>
      </c>
      <c r="E156" t="s">
        <v>1338</v>
      </c>
      <c r="F156" t="s">
        <v>1338</v>
      </c>
      <c r="G156" s="14" t="str">
        <f t="shared" si="10"/>
        <v>MSC BANU IIIHU424R</v>
      </c>
      <c r="H156" t="s">
        <v>77</v>
      </c>
      <c r="I156" t="s">
        <v>26</v>
      </c>
      <c r="J156" t="s">
        <v>124</v>
      </c>
      <c r="K156" t="s">
        <v>124</v>
      </c>
      <c r="L156" t="s">
        <v>78</v>
      </c>
      <c r="M156" t="s">
        <v>35</v>
      </c>
      <c r="N156" t="str">
        <f>"2"</f>
        <v>2</v>
      </c>
      <c r="O156" t="s">
        <v>104</v>
      </c>
      <c r="P156" t="s">
        <v>307</v>
      </c>
      <c r="Q156" t="s">
        <v>348</v>
      </c>
      <c r="R156" t="s">
        <v>32</v>
      </c>
      <c r="S156" s="12">
        <v>45470.836805555555</v>
      </c>
      <c r="T156" s="12">
        <v>45471.711805555555</v>
      </c>
      <c r="U156" s="12">
        <v>45470.879861111112</v>
      </c>
      <c r="V156" t="s">
        <v>26</v>
      </c>
    </row>
    <row r="157" spans="1:22" x14ac:dyDescent="0.25">
      <c r="A157" t="s">
        <v>762</v>
      </c>
      <c r="B157" t="s">
        <v>1339</v>
      </c>
      <c r="C157" t="s">
        <v>1339</v>
      </c>
      <c r="D157" t="s">
        <v>762</v>
      </c>
      <c r="E157" t="s">
        <v>763</v>
      </c>
      <c r="F157" t="s">
        <v>763</v>
      </c>
      <c r="G157" s="14" t="str">
        <f t="shared" si="10"/>
        <v>THESEUS2-036W</v>
      </c>
      <c r="H157" t="s">
        <v>129</v>
      </c>
      <c r="I157" t="s">
        <v>130</v>
      </c>
      <c r="J157" t="s">
        <v>392</v>
      </c>
      <c r="K157" t="s">
        <v>393</v>
      </c>
      <c r="L157" t="s">
        <v>132</v>
      </c>
      <c r="M157" t="s">
        <v>35</v>
      </c>
      <c r="N157" t="str">
        <f>"1"</f>
        <v>1</v>
      </c>
      <c r="O157" t="s">
        <v>29</v>
      </c>
      <c r="P157" t="s">
        <v>133</v>
      </c>
      <c r="Q157" t="s">
        <v>134</v>
      </c>
      <c r="R157" t="s">
        <v>32</v>
      </c>
      <c r="S157" s="12">
        <v>45469.729166666664</v>
      </c>
      <c r="T157" s="12">
        <v>45470.6875</v>
      </c>
      <c r="U157" s="12">
        <v>45470.364583333336</v>
      </c>
      <c r="V157" t="s">
        <v>26</v>
      </c>
    </row>
    <row r="158" spans="1:22" x14ac:dyDescent="0.25">
      <c r="A158" t="s">
        <v>1340</v>
      </c>
      <c r="B158" t="s">
        <v>1341</v>
      </c>
      <c r="C158" t="s">
        <v>1341</v>
      </c>
      <c r="D158" t="s">
        <v>1340</v>
      </c>
      <c r="E158" t="s">
        <v>1341</v>
      </c>
      <c r="F158" t="s">
        <v>1341</v>
      </c>
      <c r="G158" s="14" t="str">
        <f t="shared" si="10"/>
        <v>YM WITNESS040W</v>
      </c>
      <c r="H158" t="s">
        <v>41</v>
      </c>
      <c r="I158" t="s">
        <v>102</v>
      </c>
      <c r="J158" t="s">
        <v>442</v>
      </c>
      <c r="K158" t="s">
        <v>442</v>
      </c>
      <c r="L158" t="s">
        <v>43</v>
      </c>
      <c r="M158" t="s">
        <v>35</v>
      </c>
      <c r="N158" t="str">
        <f>"1"</f>
        <v>1</v>
      </c>
      <c r="O158" t="s">
        <v>36</v>
      </c>
      <c r="P158" t="s">
        <v>90</v>
      </c>
      <c r="Q158" t="s">
        <v>253</v>
      </c>
      <c r="R158" t="s">
        <v>50</v>
      </c>
      <c r="S158" s="12">
        <v>45469.729166666664</v>
      </c>
      <c r="T158" s="12">
        <v>45470.746527777781</v>
      </c>
      <c r="U158" s="12">
        <v>45470.491666666669</v>
      </c>
      <c r="V158" t="s">
        <v>26</v>
      </c>
    </row>
    <row r="159" spans="1:22" x14ac:dyDescent="0.25">
      <c r="A159" t="s">
        <v>1342</v>
      </c>
      <c r="B159" t="str">
        <f>"0424"</f>
        <v>0424</v>
      </c>
      <c r="C159" t="str">
        <f>"0424"</f>
        <v>0424</v>
      </c>
      <c r="D159" t="s">
        <v>1342</v>
      </c>
      <c r="E159" t="str">
        <f>"0424"</f>
        <v>0424</v>
      </c>
      <c r="F159" t="str">
        <f>"0424"</f>
        <v>0424</v>
      </c>
      <c r="G159" s="14" t="str">
        <f t="shared" si="10"/>
        <v>NAP 9100424</v>
      </c>
      <c r="H159" t="s">
        <v>51</v>
      </c>
      <c r="I159" t="s">
        <v>26</v>
      </c>
      <c r="J159" t="s">
        <v>52</v>
      </c>
      <c r="K159" t="s">
        <v>53</v>
      </c>
      <c r="L159" t="s">
        <v>54</v>
      </c>
      <c r="M159" t="s">
        <v>35</v>
      </c>
      <c r="N159" t="str">
        <f>"1"</f>
        <v>1</v>
      </c>
      <c r="O159" t="s">
        <v>155</v>
      </c>
      <c r="P159" t="s">
        <v>330</v>
      </c>
      <c r="Q159" t="s">
        <v>26</v>
      </c>
      <c r="R159" t="s">
        <v>50</v>
      </c>
      <c r="S159" s="12">
        <v>45469.722222222219</v>
      </c>
      <c r="T159" s="12">
        <v>45471.354166666664</v>
      </c>
      <c r="U159" t="s">
        <v>26</v>
      </c>
      <c r="V159" t="s">
        <v>26</v>
      </c>
    </row>
    <row r="160" spans="1:22" x14ac:dyDescent="0.25">
      <c r="A160" t="s">
        <v>1342</v>
      </c>
      <c r="B160" t="str">
        <f>"0424"</f>
        <v>0424</v>
      </c>
      <c r="C160" t="str">
        <f>"0424"</f>
        <v>0424</v>
      </c>
      <c r="D160" t="s">
        <v>1342</v>
      </c>
      <c r="E160" t="str">
        <f>"0424"</f>
        <v>0424</v>
      </c>
      <c r="F160" t="str">
        <f>"0424"</f>
        <v>0424</v>
      </c>
      <c r="G160" s="14" t="str">
        <f t="shared" si="10"/>
        <v>NAP 9100424</v>
      </c>
      <c r="H160" t="s">
        <v>51</v>
      </c>
      <c r="I160" t="s">
        <v>26</v>
      </c>
      <c r="J160" t="s">
        <v>52</v>
      </c>
      <c r="K160" t="s">
        <v>53</v>
      </c>
      <c r="L160" t="s">
        <v>54</v>
      </c>
      <c r="M160" t="s">
        <v>35</v>
      </c>
      <c r="N160" t="str">
        <f>"2"</f>
        <v>2</v>
      </c>
      <c r="O160" t="s">
        <v>155</v>
      </c>
      <c r="P160" t="s">
        <v>273</v>
      </c>
      <c r="Q160" t="s">
        <v>274</v>
      </c>
      <c r="R160" t="s">
        <v>50</v>
      </c>
      <c r="S160" s="12">
        <v>45471.388888888891</v>
      </c>
      <c r="T160" s="12">
        <v>45472.041666666664</v>
      </c>
      <c r="U160" s="12">
        <v>45471.637499999997</v>
      </c>
      <c r="V160" t="s">
        <v>26</v>
      </c>
    </row>
    <row r="161" spans="1:22" x14ac:dyDescent="0.25">
      <c r="A161" t="s">
        <v>1343</v>
      </c>
      <c r="B161" t="s">
        <v>1344</v>
      </c>
      <c r="C161" t="s">
        <v>1344</v>
      </c>
      <c r="D161" t="s">
        <v>1345</v>
      </c>
      <c r="E161" t="s">
        <v>1346</v>
      </c>
      <c r="F161" t="s">
        <v>1346</v>
      </c>
      <c r="G161" s="14" t="str">
        <f t="shared" si="10"/>
        <v>CMA IGUACUI7W1MA</v>
      </c>
      <c r="H161" t="s">
        <v>57</v>
      </c>
      <c r="I161" t="s">
        <v>130</v>
      </c>
      <c r="J161" t="s">
        <v>143</v>
      </c>
      <c r="K161" t="s">
        <v>144</v>
      </c>
      <c r="L161" t="s">
        <v>58</v>
      </c>
      <c r="M161" t="s">
        <v>35</v>
      </c>
      <c r="N161" t="str">
        <f>"1"</f>
        <v>1</v>
      </c>
      <c r="O161" t="s">
        <v>65</v>
      </c>
      <c r="P161" t="s">
        <v>193</v>
      </c>
      <c r="Q161" t="s">
        <v>186</v>
      </c>
      <c r="R161" t="s">
        <v>50</v>
      </c>
      <c r="S161" s="12">
        <v>45469.697916666664</v>
      </c>
      <c r="T161" s="12">
        <v>45471.114583333336</v>
      </c>
      <c r="U161" s="12">
        <v>45471.078472222223</v>
      </c>
      <c r="V161" t="s">
        <v>26</v>
      </c>
    </row>
    <row r="162" spans="1:22" x14ac:dyDescent="0.25">
      <c r="A162" t="s">
        <v>463</v>
      </c>
      <c r="B162" t="s">
        <v>1347</v>
      </c>
      <c r="C162" t="s">
        <v>1347</v>
      </c>
      <c r="D162" t="s">
        <v>464</v>
      </c>
      <c r="E162" t="s">
        <v>1347</v>
      </c>
      <c r="F162" t="s">
        <v>1347</v>
      </c>
      <c r="G162" s="14" t="str">
        <f t="shared" si="10"/>
        <v>MARCOPOLO294BS235</v>
      </c>
      <c r="H162" t="s">
        <v>51</v>
      </c>
      <c r="I162" t="s">
        <v>26</v>
      </c>
      <c r="J162" t="s">
        <v>51</v>
      </c>
      <c r="K162" t="s">
        <v>91</v>
      </c>
      <c r="L162" t="s">
        <v>54</v>
      </c>
      <c r="M162" t="s">
        <v>35</v>
      </c>
      <c r="N162" t="str">
        <f>"1"</f>
        <v>1</v>
      </c>
      <c r="O162" t="s">
        <v>71</v>
      </c>
      <c r="P162" t="s">
        <v>178</v>
      </c>
      <c r="Q162" t="s">
        <v>179</v>
      </c>
      <c r="R162" t="s">
        <v>50</v>
      </c>
      <c r="S162" s="12">
        <v>45469.659722222219</v>
      </c>
      <c r="T162" s="12">
        <v>45470.739583333336</v>
      </c>
      <c r="U162" s="12">
        <v>45470.113194444442</v>
      </c>
      <c r="V162" t="s">
        <v>26</v>
      </c>
    </row>
    <row r="163" spans="1:22" x14ac:dyDescent="0.25">
      <c r="A163" t="s">
        <v>174</v>
      </c>
      <c r="B163" t="s">
        <v>1348</v>
      </c>
      <c r="C163" t="s">
        <v>1348</v>
      </c>
      <c r="D163" t="s">
        <v>174</v>
      </c>
      <c r="E163" t="s">
        <v>1348</v>
      </c>
      <c r="F163" t="s">
        <v>1348</v>
      </c>
      <c r="G163" s="14" t="str">
        <f t="shared" si="10"/>
        <v>CAPRICORN 59RB826</v>
      </c>
      <c r="H163" t="s">
        <v>175</v>
      </c>
      <c r="I163" t="s">
        <v>26</v>
      </c>
      <c r="J163" t="s">
        <v>176</v>
      </c>
      <c r="K163" t="s">
        <v>176</v>
      </c>
      <c r="L163" t="s">
        <v>177</v>
      </c>
      <c r="M163" t="s">
        <v>35</v>
      </c>
      <c r="N163" t="str">
        <f>"1"</f>
        <v>1</v>
      </c>
      <c r="O163" t="s">
        <v>71</v>
      </c>
      <c r="P163" t="s">
        <v>72</v>
      </c>
      <c r="Q163" t="s">
        <v>45</v>
      </c>
      <c r="R163" t="s">
        <v>50</v>
      </c>
      <c r="S163" s="12">
        <v>45469.649305555555</v>
      </c>
      <c r="T163" s="12">
        <v>45469.829861111109</v>
      </c>
      <c r="U163" s="12">
        <v>45469.825694444444</v>
      </c>
      <c r="V163" t="s">
        <v>26</v>
      </c>
    </row>
    <row r="164" spans="1:22" x14ac:dyDescent="0.25">
      <c r="A164" t="s">
        <v>1349</v>
      </c>
      <c r="B164" t="s">
        <v>1350</v>
      </c>
      <c r="C164" t="s">
        <v>1351</v>
      </c>
      <c r="D164" t="s">
        <v>1349</v>
      </c>
      <c r="E164" t="s">
        <v>1350</v>
      </c>
      <c r="F164" t="s">
        <v>1351</v>
      </c>
      <c r="G164" s="14" t="str">
        <f t="shared" si="10"/>
        <v>OOCL PANAMA315S</v>
      </c>
      <c r="H164" t="s">
        <v>214</v>
      </c>
      <c r="I164" t="s">
        <v>26</v>
      </c>
      <c r="J164" t="s">
        <v>547</v>
      </c>
      <c r="K164" t="s">
        <v>548</v>
      </c>
      <c r="L164" t="s">
        <v>217</v>
      </c>
      <c r="M164" t="s">
        <v>35</v>
      </c>
      <c r="N164" t="str">
        <f>"1"</f>
        <v>1</v>
      </c>
      <c r="O164" t="s">
        <v>65</v>
      </c>
      <c r="P164" t="s">
        <v>122</v>
      </c>
      <c r="Q164" t="s">
        <v>123</v>
      </c>
      <c r="R164" t="s">
        <v>32</v>
      </c>
      <c r="S164" s="12">
        <v>45469.649305555555</v>
      </c>
      <c r="T164" s="12">
        <v>45470.805555555555</v>
      </c>
      <c r="U164" t="s">
        <v>26</v>
      </c>
      <c r="V164" t="s">
        <v>26</v>
      </c>
    </row>
    <row r="165" spans="1:22" x14ac:dyDescent="0.25">
      <c r="A165" t="s">
        <v>1349</v>
      </c>
      <c r="B165" t="s">
        <v>1350</v>
      </c>
      <c r="C165" t="s">
        <v>1351</v>
      </c>
      <c r="D165" t="s">
        <v>1349</v>
      </c>
      <c r="E165" t="s">
        <v>1350</v>
      </c>
      <c r="F165" t="s">
        <v>1351</v>
      </c>
      <c r="G165" s="14" t="str">
        <f t="shared" si="10"/>
        <v>OOCL PANAMA315S</v>
      </c>
      <c r="H165" t="s">
        <v>214</v>
      </c>
      <c r="I165" t="s">
        <v>26</v>
      </c>
      <c r="J165" t="s">
        <v>547</v>
      </c>
      <c r="K165" t="s">
        <v>548</v>
      </c>
      <c r="L165" t="s">
        <v>217</v>
      </c>
      <c r="M165" t="s">
        <v>35</v>
      </c>
      <c r="N165" t="str">
        <f>"2"</f>
        <v>2</v>
      </c>
      <c r="O165" t="s">
        <v>47</v>
      </c>
      <c r="P165" t="s">
        <v>109</v>
      </c>
      <c r="Q165" t="s">
        <v>110</v>
      </c>
      <c r="R165" t="s">
        <v>50</v>
      </c>
      <c r="S165" s="12">
        <v>45470.979166666664</v>
      </c>
      <c r="T165" s="12">
        <v>45471.572916666664</v>
      </c>
      <c r="U165" s="12">
        <v>45471.55</v>
      </c>
      <c r="V165" t="s">
        <v>26</v>
      </c>
    </row>
    <row r="166" spans="1:22" x14ac:dyDescent="0.25">
      <c r="A166" t="s">
        <v>1352</v>
      </c>
      <c r="B166" t="s">
        <v>1353</v>
      </c>
      <c r="C166" t="s">
        <v>1354</v>
      </c>
      <c r="D166" t="s">
        <v>1352</v>
      </c>
      <c r="E166" t="s">
        <v>1353</v>
      </c>
      <c r="F166" t="s">
        <v>1354</v>
      </c>
      <c r="G166" s="14" t="str">
        <f t="shared" si="10"/>
        <v>BIG BREEZY38870W</v>
      </c>
      <c r="H166" t="s">
        <v>89</v>
      </c>
      <c r="I166" t="s">
        <v>26</v>
      </c>
      <c r="J166" t="s">
        <v>225</v>
      </c>
      <c r="K166" t="s">
        <v>1726</v>
      </c>
      <c r="L166" t="s">
        <v>89</v>
      </c>
      <c r="M166" t="s">
        <v>35</v>
      </c>
      <c r="N166" t="str">
        <f t="shared" ref="N166:N179" si="11">"1"</f>
        <v>1</v>
      </c>
      <c r="O166" t="s">
        <v>47</v>
      </c>
      <c r="P166" t="s">
        <v>48</v>
      </c>
      <c r="Q166" t="s">
        <v>238</v>
      </c>
      <c r="R166" t="s">
        <v>50</v>
      </c>
      <c r="S166" s="12">
        <v>45469.638888888891</v>
      </c>
      <c r="T166" s="12">
        <v>45470.375</v>
      </c>
      <c r="U166" s="12">
        <v>45469.679166666669</v>
      </c>
      <c r="V166" t="s">
        <v>26</v>
      </c>
    </row>
    <row r="167" spans="1:22" x14ac:dyDescent="0.25">
      <c r="A167" t="s">
        <v>1355</v>
      </c>
      <c r="B167" t="s">
        <v>1356</v>
      </c>
      <c r="C167" t="s">
        <v>1356</v>
      </c>
      <c r="D167" t="s">
        <v>1355</v>
      </c>
      <c r="E167" t="s">
        <v>1357</v>
      </c>
      <c r="F167" t="s">
        <v>1357</v>
      </c>
      <c r="G167" s="14" t="str">
        <f t="shared" si="10"/>
        <v>AMALFI BAYHCN1NC</v>
      </c>
      <c r="H167" t="s">
        <v>194</v>
      </c>
      <c r="I167" t="s">
        <v>26</v>
      </c>
      <c r="J167" t="s">
        <v>323</v>
      </c>
      <c r="K167" t="s">
        <v>323</v>
      </c>
      <c r="L167" t="s">
        <v>195</v>
      </c>
      <c r="M167" t="s">
        <v>35</v>
      </c>
      <c r="N167" t="str">
        <f t="shared" si="11"/>
        <v>1</v>
      </c>
      <c r="O167" t="s">
        <v>65</v>
      </c>
      <c r="P167" t="s">
        <v>151</v>
      </c>
      <c r="Q167" t="s">
        <v>318</v>
      </c>
      <c r="R167" t="s">
        <v>50</v>
      </c>
      <c r="S167" s="12">
        <v>45469.625</v>
      </c>
      <c r="T167" s="12">
        <v>45470.815972222219</v>
      </c>
      <c r="U167" s="12">
        <v>45470.6875</v>
      </c>
      <c r="V167" t="s">
        <v>26</v>
      </c>
    </row>
    <row r="168" spans="1:22" x14ac:dyDescent="0.25">
      <c r="A168" t="s">
        <v>874</v>
      </c>
      <c r="B168" t="s">
        <v>1341</v>
      </c>
      <c r="C168" t="s">
        <v>875</v>
      </c>
      <c r="D168" t="s">
        <v>874</v>
      </c>
      <c r="E168" t="s">
        <v>1341</v>
      </c>
      <c r="F168" t="s">
        <v>875</v>
      </c>
      <c r="G168" s="14" t="str">
        <f t="shared" si="10"/>
        <v>YM WELCOME041E</v>
      </c>
      <c r="H168" t="s">
        <v>41</v>
      </c>
      <c r="I168" t="s">
        <v>102</v>
      </c>
      <c r="J168" t="s">
        <v>549</v>
      </c>
      <c r="K168" t="s">
        <v>549</v>
      </c>
      <c r="L168" t="s">
        <v>43</v>
      </c>
      <c r="M168" t="s">
        <v>35</v>
      </c>
      <c r="N168" t="str">
        <f t="shared" si="11"/>
        <v>1</v>
      </c>
      <c r="O168" t="s">
        <v>36</v>
      </c>
      <c r="P168" t="s">
        <v>226</v>
      </c>
      <c r="Q168" t="s">
        <v>227</v>
      </c>
      <c r="R168" t="s">
        <v>32</v>
      </c>
      <c r="S168" s="12">
        <v>45469.600694444445</v>
      </c>
      <c r="T168" s="12">
        <v>45470.628472222219</v>
      </c>
      <c r="U168" s="12">
        <v>45470.363888888889</v>
      </c>
      <c r="V168" t="s">
        <v>26</v>
      </c>
    </row>
    <row r="169" spans="1:22" x14ac:dyDescent="0.25">
      <c r="A169" t="s">
        <v>531</v>
      </c>
      <c r="B169" t="s">
        <v>1358</v>
      </c>
      <c r="C169" t="s">
        <v>1359</v>
      </c>
      <c r="D169" t="s">
        <v>531</v>
      </c>
      <c r="E169" t="s">
        <v>1358</v>
      </c>
      <c r="F169" t="s">
        <v>1359</v>
      </c>
      <c r="G169" s="14" t="str">
        <f t="shared" si="10"/>
        <v>KREUZ 281020S</v>
      </c>
      <c r="H169" t="s">
        <v>94</v>
      </c>
      <c r="I169" t="s">
        <v>26</v>
      </c>
      <c r="J169" t="s">
        <v>387</v>
      </c>
      <c r="K169" t="s">
        <v>387</v>
      </c>
      <c r="L169" t="s">
        <v>96</v>
      </c>
      <c r="M169" t="s">
        <v>35</v>
      </c>
      <c r="N169" t="str">
        <f t="shared" si="11"/>
        <v>1</v>
      </c>
      <c r="O169" t="s">
        <v>47</v>
      </c>
      <c r="P169" t="s">
        <v>92</v>
      </c>
      <c r="Q169" t="s">
        <v>186</v>
      </c>
      <c r="R169" t="s">
        <v>50</v>
      </c>
      <c r="S169" s="12">
        <v>45469.579861111109</v>
      </c>
      <c r="T169" s="12">
        <v>45470.395833333336</v>
      </c>
      <c r="U169" s="12">
        <v>45470.020138888889</v>
      </c>
      <c r="V169" t="s">
        <v>26</v>
      </c>
    </row>
    <row r="170" spans="1:22" x14ac:dyDescent="0.25">
      <c r="A170" t="s">
        <v>535</v>
      </c>
      <c r="B170" t="s">
        <v>1360</v>
      </c>
      <c r="C170" t="s">
        <v>878</v>
      </c>
      <c r="D170" t="s">
        <v>535</v>
      </c>
      <c r="E170" t="s">
        <v>1360</v>
      </c>
      <c r="F170" t="s">
        <v>878</v>
      </c>
      <c r="G170" s="14" t="str">
        <f t="shared" si="10"/>
        <v>CTP MAKASSAR487N</v>
      </c>
      <c r="H170" t="s">
        <v>63</v>
      </c>
      <c r="I170" t="s">
        <v>26</v>
      </c>
      <c r="J170" t="s">
        <v>430</v>
      </c>
      <c r="K170" t="s">
        <v>536</v>
      </c>
      <c r="L170" t="s">
        <v>64</v>
      </c>
      <c r="M170" t="s">
        <v>35</v>
      </c>
      <c r="N170" t="str">
        <f t="shared" si="11"/>
        <v>1</v>
      </c>
      <c r="O170" t="s">
        <v>65</v>
      </c>
      <c r="P170" t="s">
        <v>196</v>
      </c>
      <c r="Q170" t="s">
        <v>450</v>
      </c>
      <c r="R170" t="s">
        <v>32</v>
      </c>
      <c r="S170" s="12">
        <v>45469.572916666664</v>
      </c>
      <c r="T170" s="12">
        <v>45470.333333333336</v>
      </c>
      <c r="U170" s="12">
        <v>45470.199305555558</v>
      </c>
      <c r="V170" t="s">
        <v>26</v>
      </c>
    </row>
    <row r="171" spans="1:22" x14ac:dyDescent="0.25">
      <c r="A171" t="s">
        <v>1361</v>
      </c>
      <c r="B171" t="s">
        <v>1362</v>
      </c>
      <c r="C171" t="s">
        <v>1362</v>
      </c>
      <c r="D171" t="s">
        <v>1363</v>
      </c>
      <c r="E171" t="s">
        <v>1364</v>
      </c>
      <c r="F171" t="s">
        <v>1364</v>
      </c>
      <c r="G171" s="14" t="str">
        <f t="shared" si="10"/>
        <v>CMA NABUCCOBSE1MA</v>
      </c>
      <c r="H171" t="s">
        <v>57</v>
      </c>
      <c r="I171" t="s">
        <v>26</v>
      </c>
      <c r="J171" t="s">
        <v>565</v>
      </c>
      <c r="K171" t="s">
        <v>566</v>
      </c>
      <c r="L171" t="s">
        <v>58</v>
      </c>
      <c r="M171" t="s">
        <v>35</v>
      </c>
      <c r="N171" t="str">
        <f t="shared" si="11"/>
        <v>1</v>
      </c>
      <c r="O171" t="s">
        <v>65</v>
      </c>
      <c r="P171" t="s">
        <v>151</v>
      </c>
      <c r="Q171" t="s">
        <v>376</v>
      </c>
      <c r="R171" t="s">
        <v>50</v>
      </c>
      <c r="S171" s="12">
        <v>45469.548611111109</v>
      </c>
      <c r="T171" s="12">
        <v>45470.229166666664</v>
      </c>
      <c r="U171" s="12">
        <v>45470.145138888889</v>
      </c>
      <c r="V171" t="s">
        <v>26</v>
      </c>
    </row>
    <row r="172" spans="1:22" x14ac:dyDescent="0.25">
      <c r="A172" t="s">
        <v>1365</v>
      </c>
      <c r="B172" t="s">
        <v>832</v>
      </c>
      <c r="C172" t="s">
        <v>832</v>
      </c>
      <c r="D172" t="s">
        <v>831</v>
      </c>
      <c r="E172" t="s">
        <v>832</v>
      </c>
      <c r="F172" t="s">
        <v>832</v>
      </c>
      <c r="G172" s="14" t="str">
        <f t="shared" si="10"/>
        <v>ONE RELIABIL005W</v>
      </c>
      <c r="H172" t="s">
        <v>101</v>
      </c>
      <c r="I172" t="s">
        <v>26</v>
      </c>
      <c r="J172" t="s">
        <v>160</v>
      </c>
      <c r="K172" t="s">
        <v>333</v>
      </c>
      <c r="L172" t="s">
        <v>101</v>
      </c>
      <c r="M172" t="s">
        <v>35</v>
      </c>
      <c r="N172" t="str">
        <f t="shared" si="11"/>
        <v>1</v>
      </c>
      <c r="O172" t="s">
        <v>104</v>
      </c>
      <c r="P172" t="s">
        <v>105</v>
      </c>
      <c r="Q172" t="s">
        <v>334</v>
      </c>
      <c r="R172" t="s">
        <v>32</v>
      </c>
      <c r="S172" s="12">
        <v>45469.510416666664</v>
      </c>
      <c r="T172" s="12">
        <v>45471.402777777781</v>
      </c>
      <c r="U172" s="12">
        <v>45471.253472222219</v>
      </c>
      <c r="V172" t="s">
        <v>26</v>
      </c>
    </row>
    <row r="173" spans="1:22" x14ac:dyDescent="0.25">
      <c r="A173" t="s">
        <v>1366</v>
      </c>
      <c r="B173" t="str">
        <f>"190"</f>
        <v>190</v>
      </c>
      <c r="C173" t="str">
        <f>"190"</f>
        <v>190</v>
      </c>
      <c r="D173" t="s">
        <v>1367</v>
      </c>
      <c r="E173" t="str">
        <f>"190"</f>
        <v>190</v>
      </c>
      <c r="F173" t="str">
        <f>"190"</f>
        <v>190</v>
      </c>
      <c r="G173" s="14" t="str">
        <f t="shared" si="10"/>
        <v>TIANJIN BRID190</v>
      </c>
      <c r="H173" t="s">
        <v>254</v>
      </c>
      <c r="I173" t="s">
        <v>26</v>
      </c>
      <c r="J173" t="s">
        <v>591</v>
      </c>
      <c r="K173" t="s">
        <v>591</v>
      </c>
      <c r="L173" t="s">
        <v>58</v>
      </c>
      <c r="M173" t="s">
        <v>35</v>
      </c>
      <c r="N173" t="str">
        <f t="shared" si="11"/>
        <v>1</v>
      </c>
      <c r="O173" t="s">
        <v>65</v>
      </c>
      <c r="P173" t="s">
        <v>212</v>
      </c>
      <c r="Q173" t="s">
        <v>1681</v>
      </c>
      <c r="R173" t="s">
        <v>32</v>
      </c>
      <c r="S173" s="12">
        <v>45469.482638888891</v>
      </c>
      <c r="T173" s="12">
        <v>45470.795138888891</v>
      </c>
      <c r="U173" s="12">
        <v>45470.552083333336</v>
      </c>
      <c r="V173" t="s">
        <v>26</v>
      </c>
    </row>
    <row r="174" spans="1:22" x14ac:dyDescent="0.25">
      <c r="A174" t="s">
        <v>1368</v>
      </c>
      <c r="B174" t="s">
        <v>1369</v>
      </c>
      <c r="C174" t="s">
        <v>1369</v>
      </c>
      <c r="D174" t="s">
        <v>1370</v>
      </c>
      <c r="E174" t="s">
        <v>1369</v>
      </c>
      <c r="F174" t="s">
        <v>1369</v>
      </c>
      <c r="G174" s="14" t="str">
        <f t="shared" si="10"/>
        <v>CLEMENTIN MS419W</v>
      </c>
      <c r="H174" t="s">
        <v>113</v>
      </c>
      <c r="I174" t="s">
        <v>114</v>
      </c>
      <c r="J174" t="s">
        <v>1727</v>
      </c>
      <c r="K174" t="s">
        <v>1727</v>
      </c>
      <c r="L174" t="s">
        <v>116</v>
      </c>
      <c r="M174" t="s">
        <v>35</v>
      </c>
      <c r="N174" t="str">
        <f t="shared" si="11"/>
        <v>1</v>
      </c>
      <c r="O174" t="s">
        <v>79</v>
      </c>
      <c r="P174" t="s">
        <v>80</v>
      </c>
      <c r="Q174" t="s">
        <v>1696</v>
      </c>
      <c r="R174" t="s">
        <v>32</v>
      </c>
      <c r="S174" s="12">
        <v>45469.440972222219</v>
      </c>
      <c r="T174" s="12">
        <v>45470.777777777781</v>
      </c>
      <c r="U174" s="12">
        <v>45470.732638888891</v>
      </c>
      <c r="V174" t="s">
        <v>26</v>
      </c>
    </row>
    <row r="175" spans="1:22" x14ac:dyDescent="0.25">
      <c r="A175" t="s">
        <v>1371</v>
      </c>
      <c r="B175" t="s">
        <v>111</v>
      </c>
      <c r="C175" t="s">
        <v>111</v>
      </c>
      <c r="D175" t="s">
        <v>1371</v>
      </c>
      <c r="E175" t="s">
        <v>111</v>
      </c>
      <c r="F175" t="s">
        <v>111</v>
      </c>
      <c r="G175" s="14" t="str">
        <f t="shared" si="10"/>
        <v>VELA424W</v>
      </c>
      <c r="H175" t="s">
        <v>1660</v>
      </c>
      <c r="I175" t="s">
        <v>26</v>
      </c>
      <c r="J175" t="s">
        <v>399</v>
      </c>
      <c r="K175" t="s">
        <v>1728</v>
      </c>
      <c r="L175" t="s">
        <v>1661</v>
      </c>
      <c r="M175" t="s">
        <v>35</v>
      </c>
      <c r="N175" t="str">
        <f t="shared" si="11"/>
        <v>1</v>
      </c>
      <c r="O175" t="s">
        <v>155</v>
      </c>
      <c r="P175" t="s">
        <v>292</v>
      </c>
      <c r="Q175" t="s">
        <v>293</v>
      </c>
      <c r="R175" t="s">
        <v>50</v>
      </c>
      <c r="S175" s="12">
        <v>45469.423611111109</v>
      </c>
      <c r="T175" s="12">
        <v>45470.121527777781</v>
      </c>
      <c r="U175" s="12">
        <v>45469.929861111108</v>
      </c>
      <c r="V175" t="s">
        <v>26</v>
      </c>
    </row>
    <row r="176" spans="1:22" x14ac:dyDescent="0.25">
      <c r="A176" t="s">
        <v>1372</v>
      </c>
      <c r="B176" t="s">
        <v>1373</v>
      </c>
      <c r="C176" t="s">
        <v>1373</v>
      </c>
      <c r="D176" t="s">
        <v>1372</v>
      </c>
      <c r="E176" t="s">
        <v>1373</v>
      </c>
      <c r="F176" t="s">
        <v>1373</v>
      </c>
      <c r="G176" s="14" t="str">
        <f t="shared" si="10"/>
        <v>MSC TURKIYEFL419E</v>
      </c>
      <c r="H176" t="s">
        <v>77</v>
      </c>
      <c r="I176" t="s">
        <v>114</v>
      </c>
      <c r="J176" t="s">
        <v>539</v>
      </c>
      <c r="K176" t="s">
        <v>539</v>
      </c>
      <c r="L176" t="s">
        <v>78</v>
      </c>
      <c r="M176" t="s">
        <v>35</v>
      </c>
      <c r="N176" t="str">
        <f t="shared" si="11"/>
        <v>1</v>
      </c>
      <c r="O176" t="s">
        <v>104</v>
      </c>
      <c r="P176" t="s">
        <v>207</v>
      </c>
      <c r="Q176" t="s">
        <v>1692</v>
      </c>
      <c r="R176" t="s">
        <v>32</v>
      </c>
      <c r="S176" s="12">
        <v>45469.402777777781</v>
      </c>
      <c r="T176" s="12">
        <v>45471.263888888891</v>
      </c>
      <c r="U176" s="12">
        <v>45470.84375</v>
      </c>
      <c r="V176" t="s">
        <v>26</v>
      </c>
    </row>
    <row r="177" spans="1:22" x14ac:dyDescent="0.25">
      <c r="A177" t="s">
        <v>1374</v>
      </c>
      <c r="B177" t="s">
        <v>1375</v>
      </c>
      <c r="C177" t="s">
        <v>1375</v>
      </c>
      <c r="D177" t="s">
        <v>1376</v>
      </c>
      <c r="E177" t="s">
        <v>1375</v>
      </c>
      <c r="F177" t="s">
        <v>1375</v>
      </c>
      <c r="G177" s="14" t="str">
        <f t="shared" si="10"/>
        <v>BANGKOK BR184N</v>
      </c>
      <c r="H177" t="s">
        <v>101</v>
      </c>
      <c r="I177" t="s">
        <v>26</v>
      </c>
      <c r="J177" t="s">
        <v>1729</v>
      </c>
      <c r="K177" t="s">
        <v>1730</v>
      </c>
      <c r="L177" t="s">
        <v>101</v>
      </c>
      <c r="M177" t="s">
        <v>35</v>
      </c>
      <c r="N177" t="str">
        <f t="shared" si="11"/>
        <v>1</v>
      </c>
      <c r="O177" t="s">
        <v>36</v>
      </c>
      <c r="P177" t="s">
        <v>199</v>
      </c>
      <c r="Q177" t="s">
        <v>1731</v>
      </c>
      <c r="R177" t="s">
        <v>50</v>
      </c>
      <c r="S177" s="12">
        <v>45469.375</v>
      </c>
      <c r="T177" s="12">
        <v>45471.142361111109</v>
      </c>
      <c r="U177" s="12">
        <v>45470.895138888889</v>
      </c>
      <c r="V177" t="s">
        <v>26</v>
      </c>
    </row>
    <row r="178" spans="1:22" x14ac:dyDescent="0.25">
      <c r="A178" t="s">
        <v>135</v>
      </c>
      <c r="B178" t="s">
        <v>1377</v>
      </c>
      <c r="C178" t="s">
        <v>1377</v>
      </c>
      <c r="D178" t="s">
        <v>136</v>
      </c>
      <c r="E178" t="s">
        <v>1377</v>
      </c>
      <c r="F178" t="s">
        <v>1377</v>
      </c>
      <c r="G178" s="14" t="str">
        <f t="shared" si="10"/>
        <v>BSW 583595N</v>
      </c>
      <c r="H178" t="s">
        <v>137</v>
      </c>
      <c r="I178" t="s">
        <v>26</v>
      </c>
      <c r="J178" t="s">
        <v>138</v>
      </c>
      <c r="K178" t="s">
        <v>139</v>
      </c>
      <c r="L178" t="s">
        <v>140</v>
      </c>
      <c r="M178" t="s">
        <v>35</v>
      </c>
      <c r="N178" t="str">
        <f t="shared" si="11"/>
        <v>1</v>
      </c>
      <c r="O178" t="s">
        <v>47</v>
      </c>
      <c r="P178" t="s">
        <v>92</v>
      </c>
      <c r="Q178" t="s">
        <v>186</v>
      </c>
      <c r="R178" t="s">
        <v>50</v>
      </c>
      <c r="S178" s="12">
        <v>45469.364583333336</v>
      </c>
      <c r="T178" s="12">
        <v>45469.534722222219</v>
      </c>
      <c r="U178" s="12">
        <v>45469.527083333334</v>
      </c>
      <c r="V178" t="s">
        <v>26</v>
      </c>
    </row>
    <row r="179" spans="1:22" x14ac:dyDescent="0.25">
      <c r="A179" t="s">
        <v>1378</v>
      </c>
      <c r="B179" t="s">
        <v>1379</v>
      </c>
      <c r="C179" t="s">
        <v>1379</v>
      </c>
      <c r="D179" t="s">
        <v>1380</v>
      </c>
      <c r="E179" t="s">
        <v>1379</v>
      </c>
      <c r="F179" t="s">
        <v>1379</v>
      </c>
      <c r="G179" s="14" t="str">
        <f t="shared" si="10"/>
        <v>MARCO P 138PS048</v>
      </c>
      <c r="H179" t="s">
        <v>51</v>
      </c>
      <c r="I179" t="s">
        <v>26</v>
      </c>
      <c r="J179" t="s">
        <v>52</v>
      </c>
      <c r="K179" t="s">
        <v>53</v>
      </c>
      <c r="L179" t="s">
        <v>54</v>
      </c>
      <c r="M179" t="s">
        <v>35</v>
      </c>
      <c r="N179" t="str">
        <f t="shared" si="11"/>
        <v>1</v>
      </c>
      <c r="O179" t="s">
        <v>47</v>
      </c>
      <c r="P179" t="s">
        <v>97</v>
      </c>
      <c r="Q179" t="s">
        <v>98</v>
      </c>
      <c r="R179" t="s">
        <v>50</v>
      </c>
      <c r="S179" s="12">
        <v>45469.333333333336</v>
      </c>
      <c r="T179" s="12">
        <v>45469.645833333336</v>
      </c>
      <c r="U179" t="s">
        <v>26</v>
      </c>
      <c r="V179" t="s">
        <v>26</v>
      </c>
    </row>
    <row r="180" spans="1:22" x14ac:dyDescent="0.25">
      <c r="A180" t="s">
        <v>1378</v>
      </c>
      <c r="B180" t="s">
        <v>1379</v>
      </c>
      <c r="C180" t="s">
        <v>1379</v>
      </c>
      <c r="D180" t="s">
        <v>1380</v>
      </c>
      <c r="E180" t="s">
        <v>1379</v>
      </c>
      <c r="F180" t="s">
        <v>1379</v>
      </c>
      <c r="G180" s="14" t="str">
        <f t="shared" si="10"/>
        <v>MARCO P 138PS048</v>
      </c>
      <c r="H180" t="s">
        <v>51</v>
      </c>
      <c r="I180" t="s">
        <v>26</v>
      </c>
      <c r="J180" t="s">
        <v>52</v>
      </c>
      <c r="K180" t="s">
        <v>53</v>
      </c>
      <c r="L180" t="s">
        <v>54</v>
      </c>
      <c r="M180" t="s">
        <v>35</v>
      </c>
      <c r="N180" t="str">
        <f>"2"</f>
        <v>2</v>
      </c>
      <c r="O180" t="s">
        <v>47</v>
      </c>
      <c r="P180" t="s">
        <v>97</v>
      </c>
      <c r="Q180" t="s">
        <v>98</v>
      </c>
      <c r="R180" t="s">
        <v>50</v>
      </c>
      <c r="S180" s="12">
        <v>45469.646527777775</v>
      </c>
      <c r="T180" s="12">
        <v>45470.291666666664</v>
      </c>
      <c r="U180" s="12">
        <v>45469.927083333336</v>
      </c>
      <c r="V180" t="s">
        <v>26</v>
      </c>
    </row>
    <row r="181" spans="1:22" x14ac:dyDescent="0.25">
      <c r="A181" t="s">
        <v>230</v>
      </c>
      <c r="B181" t="s">
        <v>1381</v>
      </c>
      <c r="C181" t="s">
        <v>1382</v>
      </c>
      <c r="D181" t="s">
        <v>230</v>
      </c>
      <c r="E181" t="s">
        <v>1381</v>
      </c>
      <c r="F181" t="s">
        <v>1382</v>
      </c>
      <c r="G181" s="14" t="str">
        <f t="shared" si="10"/>
        <v>CAPRICORN 57MG176</v>
      </c>
      <c r="H181" t="s">
        <v>175</v>
      </c>
      <c r="I181" t="s">
        <v>26</v>
      </c>
      <c r="J181" t="s">
        <v>176</v>
      </c>
      <c r="K181" t="s">
        <v>176</v>
      </c>
      <c r="L181" t="s">
        <v>177</v>
      </c>
      <c r="M181" t="s">
        <v>35</v>
      </c>
      <c r="N181" t="str">
        <f t="shared" ref="N181:N194" si="12">"1"</f>
        <v>1</v>
      </c>
      <c r="O181" t="s">
        <v>71</v>
      </c>
      <c r="P181" t="s">
        <v>72</v>
      </c>
      <c r="Q181" t="s">
        <v>179</v>
      </c>
      <c r="R181" t="s">
        <v>32</v>
      </c>
      <c r="S181" s="12">
        <v>45469.326388888891</v>
      </c>
      <c r="T181" s="12">
        <v>45469.638888888891</v>
      </c>
      <c r="U181" s="12">
        <v>45469.530555555553</v>
      </c>
      <c r="V181" t="s">
        <v>26</v>
      </c>
    </row>
    <row r="182" spans="1:22" x14ac:dyDescent="0.25">
      <c r="A182" t="s">
        <v>371</v>
      </c>
      <c r="B182" t="s">
        <v>765</v>
      </c>
      <c r="C182" t="s">
        <v>765</v>
      </c>
      <c r="D182" t="s">
        <v>372</v>
      </c>
      <c r="E182" t="s">
        <v>765</v>
      </c>
      <c r="F182" t="s">
        <v>765</v>
      </c>
      <c r="G182" s="14" t="str">
        <f t="shared" si="10"/>
        <v>OOCL CHARLES236N</v>
      </c>
      <c r="H182" t="s">
        <v>214</v>
      </c>
      <c r="I182" t="s">
        <v>26</v>
      </c>
      <c r="J182" t="s">
        <v>373</v>
      </c>
      <c r="K182" t="s">
        <v>374</v>
      </c>
      <c r="L182" t="s">
        <v>217</v>
      </c>
      <c r="M182" t="s">
        <v>35</v>
      </c>
      <c r="N182" t="str">
        <f t="shared" si="12"/>
        <v>1</v>
      </c>
      <c r="O182" t="s">
        <v>65</v>
      </c>
      <c r="P182" t="s">
        <v>66</v>
      </c>
      <c r="Q182" t="s">
        <v>248</v>
      </c>
      <c r="R182" t="s">
        <v>32</v>
      </c>
      <c r="S182" s="12">
        <v>45469.315972222219</v>
      </c>
      <c r="T182" s="12">
        <v>45469.975694444445</v>
      </c>
      <c r="U182" s="12">
        <v>45469.897916666669</v>
      </c>
      <c r="V182" t="s">
        <v>26</v>
      </c>
    </row>
    <row r="183" spans="1:22" x14ac:dyDescent="0.25">
      <c r="A183" t="s">
        <v>1383</v>
      </c>
      <c r="B183" t="s">
        <v>1384</v>
      </c>
      <c r="C183" t="s">
        <v>1384</v>
      </c>
      <c r="D183" t="s">
        <v>1383</v>
      </c>
      <c r="E183" t="s">
        <v>1384</v>
      </c>
      <c r="F183" t="s">
        <v>1384</v>
      </c>
      <c r="G183" s="14" t="str">
        <f t="shared" si="10"/>
        <v>KOTA LARIS080S</v>
      </c>
      <c r="H183" t="s">
        <v>68</v>
      </c>
      <c r="I183" t="s">
        <v>26</v>
      </c>
      <c r="J183" t="s">
        <v>573</v>
      </c>
      <c r="K183" t="s">
        <v>574</v>
      </c>
      <c r="L183" t="s">
        <v>68</v>
      </c>
      <c r="M183" t="s">
        <v>35</v>
      </c>
      <c r="N183" t="str">
        <f t="shared" si="12"/>
        <v>1</v>
      </c>
      <c r="O183" t="s">
        <v>47</v>
      </c>
      <c r="P183" t="s">
        <v>149</v>
      </c>
      <c r="Q183" t="s">
        <v>148</v>
      </c>
      <c r="R183" t="s">
        <v>50</v>
      </c>
      <c r="S183" s="12">
        <v>45469.3125</v>
      </c>
      <c r="T183" s="12">
        <v>45470.222222222219</v>
      </c>
      <c r="U183" s="12">
        <v>45469.910416666666</v>
      </c>
      <c r="V183" t="s">
        <v>26</v>
      </c>
    </row>
    <row r="184" spans="1:22" x14ac:dyDescent="0.25">
      <c r="A184" t="s">
        <v>426</v>
      </c>
      <c r="B184" t="s">
        <v>1385</v>
      </c>
      <c r="C184" t="s">
        <v>1385</v>
      </c>
      <c r="D184" t="s">
        <v>426</v>
      </c>
      <c r="E184" t="s">
        <v>1386</v>
      </c>
      <c r="F184" t="s">
        <v>1386</v>
      </c>
      <c r="G184" s="14" t="str">
        <f t="shared" si="10"/>
        <v>EVER OPUS0-039S</v>
      </c>
      <c r="H184" t="s">
        <v>129</v>
      </c>
      <c r="I184" t="s">
        <v>26</v>
      </c>
      <c r="J184" t="s">
        <v>397</v>
      </c>
      <c r="K184" t="s">
        <v>397</v>
      </c>
      <c r="L184" t="s">
        <v>132</v>
      </c>
      <c r="M184" t="s">
        <v>35</v>
      </c>
      <c r="N184" t="str">
        <f t="shared" si="12"/>
        <v>1</v>
      </c>
      <c r="O184" t="s">
        <v>29</v>
      </c>
      <c r="P184" t="s">
        <v>191</v>
      </c>
      <c r="Q184" t="s">
        <v>192</v>
      </c>
      <c r="R184" t="s">
        <v>32</v>
      </c>
      <c r="S184" s="12">
        <v>45469.298611111109</v>
      </c>
      <c r="T184" s="12">
        <v>45470.142361111109</v>
      </c>
      <c r="U184" s="12">
        <v>45470.040277777778</v>
      </c>
      <c r="V184" t="s">
        <v>26</v>
      </c>
    </row>
    <row r="185" spans="1:22" x14ac:dyDescent="0.25">
      <c r="A185" t="s">
        <v>1387</v>
      </c>
      <c r="B185" t="s">
        <v>850</v>
      </c>
      <c r="C185" t="s">
        <v>850</v>
      </c>
      <c r="D185" t="s">
        <v>849</v>
      </c>
      <c r="E185" t="s">
        <v>850</v>
      </c>
      <c r="F185" t="s">
        <v>850</v>
      </c>
      <c r="G185" s="14" t="str">
        <f t="shared" si="10"/>
        <v>XINDAYANGZHO094W</v>
      </c>
      <c r="H185" t="s">
        <v>63</v>
      </c>
      <c r="I185" t="s">
        <v>26</v>
      </c>
      <c r="J185" t="s">
        <v>215</v>
      </c>
      <c r="K185" t="s">
        <v>216</v>
      </c>
      <c r="L185" t="s">
        <v>64</v>
      </c>
      <c r="M185" t="s">
        <v>35</v>
      </c>
      <c r="N185" t="str">
        <f t="shared" si="12"/>
        <v>1</v>
      </c>
      <c r="O185" t="s">
        <v>65</v>
      </c>
      <c r="P185" t="s">
        <v>181</v>
      </c>
      <c r="Q185" t="s">
        <v>490</v>
      </c>
      <c r="R185" t="s">
        <v>32</v>
      </c>
      <c r="S185" s="12">
        <v>45469.263888888891</v>
      </c>
      <c r="T185" s="12">
        <v>45470.111111111109</v>
      </c>
      <c r="U185" s="12">
        <v>45469.745833333334</v>
      </c>
      <c r="V185" t="s">
        <v>26</v>
      </c>
    </row>
    <row r="186" spans="1:22" x14ac:dyDescent="0.25">
      <c r="A186" t="s">
        <v>1388</v>
      </c>
      <c r="B186" t="s">
        <v>1389</v>
      </c>
      <c r="C186" t="s">
        <v>1390</v>
      </c>
      <c r="D186" t="s">
        <v>1388</v>
      </c>
      <c r="E186" t="s">
        <v>1389</v>
      </c>
      <c r="F186" t="s">
        <v>1390</v>
      </c>
      <c r="G186" s="14" t="str">
        <f t="shared" si="10"/>
        <v>KOTA TENAGA0210W</v>
      </c>
      <c r="H186" t="s">
        <v>68</v>
      </c>
      <c r="I186" t="s">
        <v>26</v>
      </c>
      <c r="J186" t="s">
        <v>1699</v>
      </c>
      <c r="K186" t="s">
        <v>1699</v>
      </c>
      <c r="L186" t="s">
        <v>68</v>
      </c>
      <c r="M186" t="s">
        <v>35</v>
      </c>
      <c r="N186" t="str">
        <f t="shared" si="12"/>
        <v>1</v>
      </c>
      <c r="O186" t="s">
        <v>47</v>
      </c>
      <c r="P186" t="s">
        <v>55</v>
      </c>
      <c r="Q186" t="s">
        <v>56</v>
      </c>
      <c r="R186" t="s">
        <v>32</v>
      </c>
      <c r="S186" s="12">
        <v>45469.215277777781</v>
      </c>
      <c r="T186" s="12">
        <v>45470.138888888891</v>
      </c>
      <c r="U186" s="12">
        <v>45470.002083333333</v>
      </c>
      <c r="V186" t="s">
        <v>26</v>
      </c>
    </row>
    <row r="187" spans="1:22" x14ac:dyDescent="0.25">
      <c r="A187" t="s">
        <v>245</v>
      </c>
      <c r="B187" t="s">
        <v>1391</v>
      </c>
      <c r="C187" t="s">
        <v>1391</v>
      </c>
      <c r="D187" t="s">
        <v>245</v>
      </c>
      <c r="E187" t="s">
        <v>1391</v>
      </c>
      <c r="F187" t="s">
        <v>1391</v>
      </c>
      <c r="G187" s="14" t="str">
        <f t="shared" si="10"/>
        <v>WARNOW CHIEF056N</v>
      </c>
      <c r="H187" t="s">
        <v>63</v>
      </c>
      <c r="I187" t="s">
        <v>26</v>
      </c>
      <c r="J187" t="s">
        <v>246</v>
      </c>
      <c r="K187" t="s">
        <v>247</v>
      </c>
      <c r="L187" t="s">
        <v>64</v>
      </c>
      <c r="M187" t="s">
        <v>35</v>
      </c>
      <c r="N187" t="str">
        <f t="shared" si="12"/>
        <v>1</v>
      </c>
      <c r="O187" t="s">
        <v>65</v>
      </c>
      <c r="P187" t="s">
        <v>212</v>
      </c>
      <c r="Q187" t="s">
        <v>213</v>
      </c>
      <c r="R187" t="s">
        <v>32</v>
      </c>
      <c r="S187" s="12">
        <v>45469.163194444445</v>
      </c>
      <c r="T187" s="12">
        <v>45469.638888888891</v>
      </c>
      <c r="U187" s="12">
        <v>45469.497916666667</v>
      </c>
      <c r="V187" t="s">
        <v>26</v>
      </c>
    </row>
    <row r="188" spans="1:22" x14ac:dyDescent="0.25">
      <c r="A188" t="s">
        <v>1392</v>
      </c>
      <c r="B188" t="s">
        <v>23</v>
      </c>
      <c r="C188" t="s">
        <v>325</v>
      </c>
      <c r="D188" t="s">
        <v>1393</v>
      </c>
      <c r="E188" t="s">
        <v>23</v>
      </c>
      <c r="F188" t="s">
        <v>325</v>
      </c>
      <c r="G188" s="14" t="str">
        <f t="shared" si="10"/>
        <v>MS MONTE LAS425S</v>
      </c>
      <c r="H188" t="s">
        <v>113</v>
      </c>
      <c r="I188" t="s">
        <v>26</v>
      </c>
      <c r="J188" t="s">
        <v>424</v>
      </c>
      <c r="K188" t="s">
        <v>424</v>
      </c>
      <c r="L188" t="s">
        <v>116</v>
      </c>
      <c r="M188" t="s">
        <v>35</v>
      </c>
      <c r="N188" t="str">
        <f t="shared" si="12"/>
        <v>1</v>
      </c>
      <c r="O188" t="s">
        <v>36</v>
      </c>
      <c r="P188" t="s">
        <v>141</v>
      </c>
      <c r="Q188" t="s">
        <v>425</v>
      </c>
      <c r="R188" t="s">
        <v>32</v>
      </c>
      <c r="S188" s="12">
        <v>45469.15625</v>
      </c>
      <c r="T188" s="12">
        <v>45470.236111111109</v>
      </c>
      <c r="U188" s="12">
        <v>45470.177083333336</v>
      </c>
      <c r="V188" t="s">
        <v>26</v>
      </c>
    </row>
    <row r="189" spans="1:22" x14ac:dyDescent="0.25">
      <c r="A189" t="s">
        <v>1394</v>
      </c>
      <c r="B189" t="s">
        <v>1395</v>
      </c>
      <c r="C189" t="s">
        <v>1396</v>
      </c>
      <c r="D189" t="s">
        <v>1394</v>
      </c>
      <c r="E189" t="s">
        <v>1395</v>
      </c>
      <c r="F189" t="s">
        <v>1396</v>
      </c>
      <c r="G189" s="14" t="str">
        <f t="shared" si="10"/>
        <v>MSC FLAVIAGA425E</v>
      </c>
      <c r="H189" t="s">
        <v>77</v>
      </c>
      <c r="I189" t="s">
        <v>26</v>
      </c>
      <c r="J189" t="s">
        <v>436</v>
      </c>
      <c r="K189" t="s">
        <v>436</v>
      </c>
      <c r="L189" t="s">
        <v>78</v>
      </c>
      <c r="M189" t="s">
        <v>35</v>
      </c>
      <c r="N189" t="str">
        <f t="shared" si="12"/>
        <v>1</v>
      </c>
      <c r="O189" t="s">
        <v>79</v>
      </c>
      <c r="P189" t="s">
        <v>223</v>
      </c>
      <c r="Q189" t="s">
        <v>1732</v>
      </c>
      <c r="R189" t="s">
        <v>50</v>
      </c>
      <c r="S189" s="12">
        <v>45469.079861111109</v>
      </c>
      <c r="T189" s="12">
        <v>45470.510416666664</v>
      </c>
      <c r="U189" s="12">
        <v>45470.472222222219</v>
      </c>
      <c r="V189" t="s">
        <v>26</v>
      </c>
    </row>
    <row r="190" spans="1:22" x14ac:dyDescent="0.25">
      <c r="A190" t="s">
        <v>322</v>
      </c>
      <c r="B190" t="s">
        <v>1397</v>
      </c>
      <c r="C190" t="s">
        <v>1397</v>
      </c>
      <c r="D190" t="s">
        <v>322</v>
      </c>
      <c r="E190" t="s">
        <v>1397</v>
      </c>
      <c r="F190" t="s">
        <v>1397</v>
      </c>
      <c r="G190" s="14" t="str">
        <f t="shared" si="10"/>
        <v>CAPRICORN 51PG414</v>
      </c>
      <c r="H190" t="s">
        <v>175</v>
      </c>
      <c r="I190" t="s">
        <v>26</v>
      </c>
      <c r="J190" t="s">
        <v>176</v>
      </c>
      <c r="K190" t="s">
        <v>176</v>
      </c>
      <c r="L190" t="s">
        <v>177</v>
      </c>
      <c r="M190" t="s">
        <v>35</v>
      </c>
      <c r="N190" t="str">
        <f t="shared" si="12"/>
        <v>1</v>
      </c>
      <c r="O190" t="s">
        <v>47</v>
      </c>
      <c r="P190" t="s">
        <v>109</v>
      </c>
      <c r="Q190" t="s">
        <v>238</v>
      </c>
      <c r="R190" t="s">
        <v>50</v>
      </c>
      <c r="S190" s="12">
        <v>45469.065972222219</v>
      </c>
      <c r="T190" s="12">
        <v>45469.256944444445</v>
      </c>
      <c r="U190" s="12">
        <v>45469.256944444445</v>
      </c>
      <c r="V190" t="s">
        <v>26</v>
      </c>
    </row>
    <row r="191" spans="1:22" x14ac:dyDescent="0.25">
      <c r="A191" t="s">
        <v>300</v>
      </c>
      <c r="B191" t="s">
        <v>1398</v>
      </c>
      <c r="C191" t="s">
        <v>1399</v>
      </c>
      <c r="D191" t="s">
        <v>301</v>
      </c>
      <c r="E191" t="s">
        <v>1398</v>
      </c>
      <c r="F191" t="s">
        <v>1399</v>
      </c>
      <c r="G191" s="14" t="str">
        <f t="shared" si="10"/>
        <v>BUANA OC 08S40625</v>
      </c>
      <c r="H191" t="s">
        <v>169</v>
      </c>
      <c r="I191" t="s">
        <v>26</v>
      </c>
      <c r="J191" t="s">
        <v>170</v>
      </c>
      <c r="K191" t="s">
        <v>170</v>
      </c>
      <c r="L191" t="s">
        <v>169</v>
      </c>
      <c r="M191" t="s">
        <v>35</v>
      </c>
      <c r="N191" t="str">
        <f t="shared" si="12"/>
        <v>1</v>
      </c>
      <c r="O191" t="s">
        <v>71</v>
      </c>
      <c r="P191" t="s">
        <v>72</v>
      </c>
      <c r="Q191" t="s">
        <v>179</v>
      </c>
      <c r="R191" t="s">
        <v>32</v>
      </c>
      <c r="S191" s="12">
        <v>45469.059027777781</v>
      </c>
      <c r="T191" s="12">
        <v>45469.253472222219</v>
      </c>
      <c r="U191" s="12">
        <v>45469.208333333336</v>
      </c>
      <c r="V191" t="s">
        <v>26</v>
      </c>
    </row>
    <row r="192" spans="1:22" x14ac:dyDescent="0.25">
      <c r="A192" t="s">
        <v>1400</v>
      </c>
      <c r="B192" t="s">
        <v>1401</v>
      </c>
      <c r="C192" t="s">
        <v>1401</v>
      </c>
      <c r="D192" t="s">
        <v>1402</v>
      </c>
      <c r="E192" t="s">
        <v>1401</v>
      </c>
      <c r="F192" t="s">
        <v>1401</v>
      </c>
      <c r="G192" s="14" t="str">
        <f t="shared" si="10"/>
        <v>MSC ELISA X3FK422A</v>
      </c>
      <c r="H192" t="s">
        <v>77</v>
      </c>
      <c r="I192" t="s">
        <v>26</v>
      </c>
      <c r="J192" t="s">
        <v>483</v>
      </c>
      <c r="K192" t="s">
        <v>483</v>
      </c>
      <c r="L192" t="s">
        <v>78</v>
      </c>
      <c r="M192" t="s">
        <v>35</v>
      </c>
      <c r="N192" t="str">
        <f t="shared" si="12"/>
        <v>1</v>
      </c>
      <c r="O192" t="s">
        <v>79</v>
      </c>
      <c r="P192" t="s">
        <v>125</v>
      </c>
      <c r="Q192" t="s">
        <v>126</v>
      </c>
      <c r="R192" t="s">
        <v>50</v>
      </c>
      <c r="S192" s="12">
        <v>45469.03125</v>
      </c>
      <c r="T192" s="12">
        <v>45470.65625</v>
      </c>
      <c r="U192" s="12">
        <v>45470.399305555555</v>
      </c>
      <c r="V192" t="s">
        <v>26</v>
      </c>
    </row>
    <row r="193" spans="1:22" x14ac:dyDescent="0.25">
      <c r="A193" t="s">
        <v>228</v>
      </c>
      <c r="B193" t="s">
        <v>1403</v>
      </c>
      <c r="C193" t="s">
        <v>1403</v>
      </c>
      <c r="D193" t="s">
        <v>229</v>
      </c>
      <c r="E193" t="s">
        <v>1403</v>
      </c>
      <c r="F193" t="s">
        <v>1403</v>
      </c>
      <c r="G193" s="14" t="str">
        <f t="shared" si="10"/>
        <v>BSW 393595S</v>
      </c>
      <c r="H193" t="s">
        <v>137</v>
      </c>
      <c r="I193" t="s">
        <v>26</v>
      </c>
      <c r="J193" t="s">
        <v>138</v>
      </c>
      <c r="K193" t="s">
        <v>139</v>
      </c>
      <c r="L193" t="s">
        <v>140</v>
      </c>
      <c r="M193" t="s">
        <v>35</v>
      </c>
      <c r="N193" t="str">
        <f t="shared" si="12"/>
        <v>1</v>
      </c>
      <c r="O193" t="s">
        <v>47</v>
      </c>
      <c r="P193" t="s">
        <v>92</v>
      </c>
      <c r="Q193" t="s">
        <v>186</v>
      </c>
      <c r="R193" t="s">
        <v>50</v>
      </c>
      <c r="S193" s="12">
        <v>45469.024305555555</v>
      </c>
      <c r="T193" s="12">
        <v>45469.177083333336</v>
      </c>
      <c r="U193" s="12">
        <v>45469.177083333336</v>
      </c>
      <c r="V193" t="s">
        <v>26</v>
      </c>
    </row>
    <row r="194" spans="1:22" x14ac:dyDescent="0.25">
      <c r="A194" t="s">
        <v>419</v>
      </c>
      <c r="B194" t="s">
        <v>1404</v>
      </c>
      <c r="C194" t="s">
        <v>872</v>
      </c>
      <c r="D194" t="s">
        <v>419</v>
      </c>
      <c r="E194" t="s">
        <v>1404</v>
      </c>
      <c r="F194" t="s">
        <v>872</v>
      </c>
      <c r="G194" s="14" t="str">
        <f t="shared" si="10"/>
        <v>GABRIELA A006N</v>
      </c>
      <c r="H194" t="s">
        <v>25</v>
      </c>
      <c r="I194" t="s">
        <v>26</v>
      </c>
      <c r="J194" t="s">
        <v>421</v>
      </c>
      <c r="K194" t="s">
        <v>422</v>
      </c>
      <c r="L194" t="s">
        <v>25</v>
      </c>
      <c r="M194" t="s">
        <v>35</v>
      </c>
      <c r="N194" t="str">
        <f t="shared" si="12"/>
        <v>1</v>
      </c>
      <c r="O194" t="s">
        <v>65</v>
      </c>
      <c r="P194" t="s">
        <v>196</v>
      </c>
      <c r="Q194" t="s">
        <v>450</v>
      </c>
      <c r="R194" t="s">
        <v>32</v>
      </c>
      <c r="S194" s="12">
        <v>45469</v>
      </c>
      <c r="T194" s="12">
        <v>45469.434027777781</v>
      </c>
      <c r="U194" t="s">
        <v>26</v>
      </c>
      <c r="V194" t="s">
        <v>26</v>
      </c>
    </row>
    <row r="195" spans="1:22" x14ac:dyDescent="0.25">
      <c r="A195" t="s">
        <v>419</v>
      </c>
      <c r="B195" t="s">
        <v>1404</v>
      </c>
      <c r="C195" t="s">
        <v>872</v>
      </c>
      <c r="D195" t="s">
        <v>419</v>
      </c>
      <c r="E195" t="s">
        <v>1404</v>
      </c>
      <c r="F195" t="s">
        <v>872</v>
      </c>
      <c r="G195" s="14" t="str">
        <f t="shared" si="10"/>
        <v>GABRIELA A006N</v>
      </c>
      <c r="H195" t="s">
        <v>25</v>
      </c>
      <c r="I195" t="s">
        <v>26</v>
      </c>
      <c r="J195" t="s">
        <v>421</v>
      </c>
      <c r="K195" t="s">
        <v>422</v>
      </c>
      <c r="L195" t="s">
        <v>25</v>
      </c>
      <c r="M195" t="s">
        <v>35</v>
      </c>
      <c r="N195" t="str">
        <f>"2"</f>
        <v>2</v>
      </c>
      <c r="O195" t="s">
        <v>36</v>
      </c>
      <c r="P195" t="s">
        <v>76</v>
      </c>
      <c r="Q195" t="s">
        <v>315</v>
      </c>
      <c r="R195" t="s">
        <v>32</v>
      </c>
      <c r="S195" s="12">
        <v>45469.496527777781</v>
      </c>
      <c r="T195" s="12">
        <v>45471.0625</v>
      </c>
      <c r="U195" s="12">
        <v>45470.711111111108</v>
      </c>
      <c r="V195" t="s">
        <v>26</v>
      </c>
    </row>
    <row r="196" spans="1:22" x14ac:dyDescent="0.25">
      <c r="A196" t="s">
        <v>1405</v>
      </c>
      <c r="B196" t="s">
        <v>1406</v>
      </c>
      <c r="C196" t="s">
        <v>1407</v>
      </c>
      <c r="D196" t="s">
        <v>1408</v>
      </c>
      <c r="E196" t="s">
        <v>1406</v>
      </c>
      <c r="F196" t="s">
        <v>1407</v>
      </c>
      <c r="G196" s="14" t="str">
        <f t="shared" ref="G196:G259" si="13">D196&amp;F196</f>
        <v>PRIDE PACIFI050N</v>
      </c>
      <c r="H196" t="s">
        <v>41</v>
      </c>
      <c r="I196" t="s">
        <v>26</v>
      </c>
      <c r="J196" t="s">
        <v>1733</v>
      </c>
      <c r="K196" t="s">
        <v>1733</v>
      </c>
      <c r="L196" t="s">
        <v>43</v>
      </c>
      <c r="M196" t="s">
        <v>35</v>
      </c>
      <c r="N196" t="str">
        <f t="shared" ref="N196:N204" si="14">"1"</f>
        <v>1</v>
      </c>
      <c r="O196" t="s">
        <v>36</v>
      </c>
      <c r="P196" t="s">
        <v>226</v>
      </c>
      <c r="Q196" t="s">
        <v>423</v>
      </c>
      <c r="R196" t="s">
        <v>32</v>
      </c>
      <c r="S196" s="12">
        <v>45468.961805555555</v>
      </c>
      <c r="T196" s="12">
        <v>45469.902777777781</v>
      </c>
      <c r="U196" s="12">
        <v>45469.605555555558</v>
      </c>
      <c r="V196" t="s">
        <v>26</v>
      </c>
    </row>
    <row r="197" spans="1:22" x14ac:dyDescent="0.25">
      <c r="A197" t="s">
        <v>1409</v>
      </c>
      <c r="B197" t="s">
        <v>1410</v>
      </c>
      <c r="C197" t="s">
        <v>1410</v>
      </c>
      <c r="D197" t="s">
        <v>1409</v>
      </c>
      <c r="E197" t="s">
        <v>1410</v>
      </c>
      <c r="F197" t="s">
        <v>1410</v>
      </c>
      <c r="G197" s="14" t="str">
        <f t="shared" si="13"/>
        <v>WAN HAI 328N039</v>
      </c>
      <c r="H197" t="s">
        <v>89</v>
      </c>
      <c r="I197" t="s">
        <v>26</v>
      </c>
      <c r="J197" t="s">
        <v>567</v>
      </c>
      <c r="K197" t="s">
        <v>568</v>
      </c>
      <c r="L197" t="s">
        <v>89</v>
      </c>
      <c r="M197" t="s">
        <v>35</v>
      </c>
      <c r="N197" t="str">
        <f t="shared" si="14"/>
        <v>1</v>
      </c>
      <c r="O197" t="s">
        <v>47</v>
      </c>
      <c r="P197" t="s">
        <v>48</v>
      </c>
      <c r="Q197" t="s">
        <v>319</v>
      </c>
      <c r="R197" t="s">
        <v>50</v>
      </c>
      <c r="S197" s="12">
        <v>45468.951388888891</v>
      </c>
      <c r="T197" s="12">
        <v>45469.916666666664</v>
      </c>
      <c r="U197" s="12">
        <v>45469.756249999999</v>
      </c>
      <c r="V197" t="s">
        <v>26</v>
      </c>
    </row>
    <row r="198" spans="1:22" x14ac:dyDescent="0.25">
      <c r="A198" t="s">
        <v>335</v>
      </c>
      <c r="B198" t="s">
        <v>1411</v>
      </c>
      <c r="C198" t="s">
        <v>1412</v>
      </c>
      <c r="D198" t="s">
        <v>336</v>
      </c>
      <c r="E198" t="s">
        <v>1411</v>
      </c>
      <c r="F198" t="s">
        <v>1412</v>
      </c>
      <c r="G198" s="14" t="str">
        <f t="shared" si="13"/>
        <v>GSTR 16331N</v>
      </c>
      <c r="H198" t="s">
        <v>33</v>
      </c>
      <c r="I198" t="s">
        <v>26</v>
      </c>
      <c r="J198" t="s">
        <v>337</v>
      </c>
      <c r="K198" t="s">
        <v>337</v>
      </c>
      <c r="L198" t="s">
        <v>33</v>
      </c>
      <c r="M198" t="s">
        <v>35</v>
      </c>
      <c r="N198" t="str">
        <f t="shared" si="14"/>
        <v>1</v>
      </c>
      <c r="O198" t="s">
        <v>71</v>
      </c>
      <c r="P198" t="s">
        <v>72</v>
      </c>
      <c r="Q198" t="s">
        <v>45</v>
      </c>
      <c r="R198" t="s">
        <v>32</v>
      </c>
      <c r="S198" s="12">
        <v>45468.947916666664</v>
      </c>
      <c r="T198" s="12">
        <v>45469.635416666664</v>
      </c>
      <c r="U198" s="12">
        <v>45469.228472222225</v>
      </c>
      <c r="V198" t="s">
        <v>26</v>
      </c>
    </row>
    <row r="199" spans="1:22" x14ac:dyDescent="0.25">
      <c r="A199" t="s">
        <v>1413</v>
      </c>
      <c r="B199" t="s">
        <v>1414</v>
      </c>
      <c r="C199" t="s">
        <v>1414</v>
      </c>
      <c r="D199" t="s">
        <v>1413</v>
      </c>
      <c r="E199" t="s">
        <v>1414</v>
      </c>
      <c r="F199" t="s">
        <v>1414</v>
      </c>
      <c r="G199" s="14" t="str">
        <f t="shared" si="13"/>
        <v>CSCL MERCURY093W</v>
      </c>
      <c r="H199" t="s">
        <v>63</v>
      </c>
      <c r="I199" t="s">
        <v>130</v>
      </c>
      <c r="J199" t="s">
        <v>537</v>
      </c>
      <c r="K199" t="s">
        <v>538</v>
      </c>
      <c r="L199" t="s">
        <v>64</v>
      </c>
      <c r="M199" t="s">
        <v>35</v>
      </c>
      <c r="N199" t="str">
        <f t="shared" si="14"/>
        <v>1</v>
      </c>
      <c r="O199" t="s">
        <v>65</v>
      </c>
      <c r="P199" t="s">
        <v>218</v>
      </c>
      <c r="Q199" t="s">
        <v>319</v>
      </c>
      <c r="R199" t="s">
        <v>32</v>
      </c>
      <c r="S199" s="12">
        <v>45468.902777777781</v>
      </c>
      <c r="T199" s="12">
        <v>45469.704861111109</v>
      </c>
      <c r="U199" s="12">
        <v>45469.518750000003</v>
      </c>
      <c r="V199" t="s">
        <v>26</v>
      </c>
    </row>
    <row r="200" spans="1:22" x14ac:dyDescent="0.25">
      <c r="A200" t="s">
        <v>1415</v>
      </c>
      <c r="B200" t="s">
        <v>1416</v>
      </c>
      <c r="C200" t="s">
        <v>1416</v>
      </c>
      <c r="D200" t="s">
        <v>1415</v>
      </c>
      <c r="E200" t="s">
        <v>1416</v>
      </c>
      <c r="F200" t="s">
        <v>1416</v>
      </c>
      <c r="G200" s="14" t="str">
        <f t="shared" si="13"/>
        <v>NYK OCEANUS075W</v>
      </c>
      <c r="H200" t="s">
        <v>101</v>
      </c>
      <c r="I200" t="s">
        <v>102</v>
      </c>
      <c r="J200" t="s">
        <v>522</v>
      </c>
      <c r="K200" t="s">
        <v>522</v>
      </c>
      <c r="L200" t="s">
        <v>101</v>
      </c>
      <c r="M200" t="s">
        <v>35</v>
      </c>
      <c r="N200" t="str">
        <f t="shared" si="14"/>
        <v>1</v>
      </c>
      <c r="O200" t="s">
        <v>104</v>
      </c>
      <c r="P200" t="s">
        <v>209</v>
      </c>
      <c r="Q200" t="s">
        <v>210</v>
      </c>
      <c r="R200" t="s">
        <v>50</v>
      </c>
      <c r="S200" s="12">
        <v>45468.902777777781</v>
      </c>
      <c r="T200" s="12">
        <v>45471.28125</v>
      </c>
      <c r="U200" s="12">
        <v>45470.707638888889</v>
      </c>
      <c r="V200" t="s">
        <v>26</v>
      </c>
    </row>
    <row r="201" spans="1:22" x14ac:dyDescent="0.25">
      <c r="A201" t="s">
        <v>1417</v>
      </c>
      <c r="B201" t="s">
        <v>1418</v>
      </c>
      <c r="C201" t="s">
        <v>1419</v>
      </c>
      <c r="D201" t="s">
        <v>1417</v>
      </c>
      <c r="E201" t="s">
        <v>1418</v>
      </c>
      <c r="F201" t="s">
        <v>1419</v>
      </c>
      <c r="G201" s="14" t="str">
        <f t="shared" si="13"/>
        <v>LILA BHUM917N</v>
      </c>
      <c r="H201" t="s">
        <v>187</v>
      </c>
      <c r="I201" t="s">
        <v>26</v>
      </c>
      <c r="J201" t="s">
        <v>413</v>
      </c>
      <c r="K201" t="s">
        <v>414</v>
      </c>
      <c r="L201" t="s">
        <v>188</v>
      </c>
      <c r="M201" t="s">
        <v>35</v>
      </c>
      <c r="N201" t="str">
        <f t="shared" si="14"/>
        <v>1</v>
      </c>
      <c r="O201" t="s">
        <v>47</v>
      </c>
      <c r="P201" t="s">
        <v>48</v>
      </c>
      <c r="Q201" t="s">
        <v>280</v>
      </c>
      <c r="R201" t="s">
        <v>32</v>
      </c>
      <c r="S201" s="12">
        <v>45468.885416666664</v>
      </c>
      <c r="T201" s="12">
        <v>45469.548611111109</v>
      </c>
      <c r="U201" s="12">
        <v>45469.333333333336</v>
      </c>
      <c r="V201" t="s">
        <v>26</v>
      </c>
    </row>
    <row r="202" spans="1:22" x14ac:dyDescent="0.25">
      <c r="A202" t="s">
        <v>521</v>
      </c>
      <c r="B202" t="s">
        <v>1420</v>
      </c>
      <c r="C202" t="s">
        <v>894</v>
      </c>
      <c r="D202" t="s">
        <v>521</v>
      </c>
      <c r="E202" t="s">
        <v>1420</v>
      </c>
      <c r="F202" t="s">
        <v>894</v>
      </c>
      <c r="G202" s="14" t="str">
        <f t="shared" si="13"/>
        <v>KOTA HAPAS0436N</v>
      </c>
      <c r="H202" t="s">
        <v>68</v>
      </c>
      <c r="I202" t="s">
        <v>26</v>
      </c>
      <c r="J202" t="s">
        <v>1734</v>
      </c>
      <c r="K202" t="s">
        <v>1735</v>
      </c>
      <c r="L202" t="s">
        <v>68</v>
      </c>
      <c r="M202" t="s">
        <v>35</v>
      </c>
      <c r="N202" t="str">
        <f t="shared" si="14"/>
        <v>1</v>
      </c>
      <c r="O202" t="s">
        <v>47</v>
      </c>
      <c r="P202" t="s">
        <v>149</v>
      </c>
      <c r="Q202" t="s">
        <v>150</v>
      </c>
      <c r="R202" t="s">
        <v>50</v>
      </c>
      <c r="S202" s="12">
        <v>45468.833333333336</v>
      </c>
      <c r="T202" s="12">
        <v>45470.274305555555</v>
      </c>
      <c r="U202" s="12">
        <v>45470.038888888892</v>
      </c>
      <c r="V202" t="s">
        <v>26</v>
      </c>
    </row>
    <row r="203" spans="1:22" x14ac:dyDescent="0.25">
      <c r="A203" t="s">
        <v>1421</v>
      </c>
      <c r="B203" t="s">
        <v>1422</v>
      </c>
      <c r="C203" t="s">
        <v>1422</v>
      </c>
      <c r="D203" t="s">
        <v>1423</v>
      </c>
      <c r="E203" t="s">
        <v>1424</v>
      </c>
      <c r="F203" t="s">
        <v>1424</v>
      </c>
      <c r="G203" s="14" t="str">
        <f t="shared" si="13"/>
        <v>CMA BENJAMINMXW1MA</v>
      </c>
      <c r="H203" t="s">
        <v>57</v>
      </c>
      <c r="I203" t="s">
        <v>130</v>
      </c>
      <c r="J203" t="s">
        <v>1711</v>
      </c>
      <c r="K203" t="s">
        <v>1712</v>
      </c>
      <c r="L203" t="s">
        <v>58</v>
      </c>
      <c r="M203" t="s">
        <v>35</v>
      </c>
      <c r="N203" t="str">
        <f t="shared" si="14"/>
        <v>1</v>
      </c>
      <c r="O203" t="s">
        <v>65</v>
      </c>
      <c r="P203" t="s">
        <v>193</v>
      </c>
      <c r="Q203" t="s">
        <v>93</v>
      </c>
      <c r="R203" t="s">
        <v>50</v>
      </c>
      <c r="S203" s="12">
        <v>45468.826388888891</v>
      </c>
      <c r="T203" s="12">
        <v>45469.5625</v>
      </c>
      <c r="U203" s="12">
        <v>45469.262499999997</v>
      </c>
      <c r="V203" t="s">
        <v>26</v>
      </c>
    </row>
    <row r="204" spans="1:22" x14ac:dyDescent="0.25">
      <c r="A204" t="s">
        <v>322</v>
      </c>
      <c r="B204" t="s">
        <v>1425</v>
      </c>
      <c r="C204" t="s">
        <v>1425</v>
      </c>
      <c r="D204" t="s">
        <v>322</v>
      </c>
      <c r="E204" t="s">
        <v>1425</v>
      </c>
      <c r="F204" t="s">
        <v>1425</v>
      </c>
      <c r="G204" s="14" t="str">
        <f t="shared" si="13"/>
        <v>CAPRICORN 51PB414</v>
      </c>
      <c r="H204" t="s">
        <v>175</v>
      </c>
      <c r="I204" t="s">
        <v>26</v>
      </c>
      <c r="J204" t="s">
        <v>176</v>
      </c>
      <c r="K204" t="s">
        <v>176</v>
      </c>
      <c r="L204" t="s">
        <v>177</v>
      </c>
      <c r="M204" t="s">
        <v>35</v>
      </c>
      <c r="N204" t="str">
        <f t="shared" si="14"/>
        <v>1</v>
      </c>
      <c r="O204" t="s">
        <v>71</v>
      </c>
      <c r="P204" t="s">
        <v>72</v>
      </c>
      <c r="Q204" t="s">
        <v>179</v>
      </c>
      <c r="R204" t="s">
        <v>50</v>
      </c>
      <c r="S204" s="12">
        <v>45468.819444444445</v>
      </c>
      <c r="T204" s="12">
        <v>45468.916666666664</v>
      </c>
      <c r="U204" t="s">
        <v>26</v>
      </c>
      <c r="V204" t="s">
        <v>26</v>
      </c>
    </row>
    <row r="205" spans="1:22" x14ac:dyDescent="0.25">
      <c r="A205" t="s">
        <v>322</v>
      </c>
      <c r="B205" t="s">
        <v>1425</v>
      </c>
      <c r="C205" t="s">
        <v>1425</v>
      </c>
      <c r="D205" t="s">
        <v>322</v>
      </c>
      <c r="E205" t="s">
        <v>1425</v>
      </c>
      <c r="F205" t="s">
        <v>1425</v>
      </c>
      <c r="G205" s="14" t="str">
        <f t="shared" si="13"/>
        <v>CAPRICORN 51PB414</v>
      </c>
      <c r="H205" t="s">
        <v>175</v>
      </c>
      <c r="I205" t="s">
        <v>26</v>
      </c>
      <c r="J205" t="s">
        <v>176</v>
      </c>
      <c r="K205" t="s">
        <v>176</v>
      </c>
      <c r="L205" t="s">
        <v>177</v>
      </c>
      <c r="M205" t="s">
        <v>35</v>
      </c>
      <c r="N205" t="str">
        <f>"2"</f>
        <v>2</v>
      </c>
      <c r="O205" t="s">
        <v>60</v>
      </c>
      <c r="P205" t="s">
        <v>109</v>
      </c>
      <c r="Q205" t="s">
        <v>238</v>
      </c>
      <c r="R205" t="s">
        <v>50</v>
      </c>
      <c r="S205" s="12">
        <v>45469</v>
      </c>
      <c r="T205" s="12">
        <v>45469.0625</v>
      </c>
      <c r="U205" s="12">
        <v>45469.052777777775</v>
      </c>
      <c r="V205" t="s">
        <v>26</v>
      </c>
    </row>
    <row r="206" spans="1:22" x14ac:dyDescent="0.25">
      <c r="A206" t="s">
        <v>1426</v>
      </c>
      <c r="B206" t="s">
        <v>303</v>
      </c>
      <c r="C206" t="s">
        <v>303</v>
      </c>
      <c r="D206" t="s">
        <v>1426</v>
      </c>
      <c r="E206" t="s">
        <v>303</v>
      </c>
      <c r="F206" t="s">
        <v>303</v>
      </c>
      <c r="G206" s="14" t="str">
        <f t="shared" si="13"/>
        <v>JAN RITSCHERXA426A</v>
      </c>
      <c r="H206" t="s">
        <v>77</v>
      </c>
      <c r="I206" t="s">
        <v>26</v>
      </c>
      <c r="J206" t="s">
        <v>146</v>
      </c>
      <c r="K206" t="s">
        <v>1736</v>
      </c>
      <c r="L206" t="s">
        <v>78</v>
      </c>
      <c r="M206" t="s">
        <v>35</v>
      </c>
      <c r="N206" t="str">
        <f t="shared" ref="N206:N219" si="15">"1"</f>
        <v>1</v>
      </c>
      <c r="O206" t="s">
        <v>79</v>
      </c>
      <c r="P206" t="s">
        <v>204</v>
      </c>
      <c r="Q206" t="s">
        <v>205</v>
      </c>
      <c r="R206" t="s">
        <v>50</v>
      </c>
      <c r="S206" s="12">
        <v>45468.819444444445</v>
      </c>
      <c r="T206" s="12">
        <v>45469.381944444445</v>
      </c>
      <c r="U206" s="12">
        <v>45469.352777777778</v>
      </c>
      <c r="V206" t="s">
        <v>26</v>
      </c>
    </row>
    <row r="207" spans="1:22" x14ac:dyDescent="0.25">
      <c r="A207" t="s">
        <v>1427</v>
      </c>
      <c r="B207" t="s">
        <v>819</v>
      </c>
      <c r="C207" t="s">
        <v>819</v>
      </c>
      <c r="D207" t="s">
        <v>818</v>
      </c>
      <c r="E207" t="s">
        <v>819</v>
      </c>
      <c r="F207" t="s">
        <v>819</v>
      </c>
      <c r="G207" s="14" t="str">
        <f t="shared" si="13"/>
        <v>XIN QUAN ZHO130S</v>
      </c>
      <c r="H207" t="s">
        <v>63</v>
      </c>
      <c r="I207" t="s">
        <v>26</v>
      </c>
      <c r="J207" t="s">
        <v>320</v>
      </c>
      <c r="K207" t="s">
        <v>321</v>
      </c>
      <c r="L207" t="s">
        <v>64</v>
      </c>
      <c r="M207" t="s">
        <v>35</v>
      </c>
      <c r="N207" t="str">
        <f t="shared" si="15"/>
        <v>1</v>
      </c>
      <c r="O207" t="s">
        <v>65</v>
      </c>
      <c r="P207" t="s">
        <v>122</v>
      </c>
      <c r="Q207" t="s">
        <v>123</v>
      </c>
      <c r="R207" t="s">
        <v>32</v>
      </c>
      <c r="S207" s="12">
        <v>45468.819444444445</v>
      </c>
      <c r="T207" s="12">
        <v>45469.576388888891</v>
      </c>
      <c r="U207" s="12">
        <v>45469.404861111114</v>
      </c>
      <c r="V207" t="s">
        <v>26</v>
      </c>
    </row>
    <row r="208" spans="1:22" x14ac:dyDescent="0.25">
      <c r="A208" t="s">
        <v>259</v>
      </c>
      <c r="B208" t="s">
        <v>1428</v>
      </c>
      <c r="C208" t="s">
        <v>1429</v>
      </c>
      <c r="D208" t="s">
        <v>260</v>
      </c>
      <c r="E208" t="s">
        <v>1428</v>
      </c>
      <c r="F208" t="s">
        <v>1429</v>
      </c>
      <c r="G208" s="14" t="str">
        <f t="shared" si="13"/>
        <v>SAMUDRA B 88P25F24</v>
      </c>
      <c r="H208" t="s">
        <v>261</v>
      </c>
      <c r="I208" t="s">
        <v>26</v>
      </c>
      <c r="J208" t="s">
        <v>262</v>
      </c>
      <c r="K208" t="s">
        <v>263</v>
      </c>
      <c r="L208" t="s">
        <v>264</v>
      </c>
      <c r="M208" t="s">
        <v>35</v>
      </c>
      <c r="N208" t="str">
        <f t="shared" si="15"/>
        <v>1</v>
      </c>
      <c r="O208" t="s">
        <v>47</v>
      </c>
      <c r="P208" t="s">
        <v>92</v>
      </c>
      <c r="Q208" t="s">
        <v>186</v>
      </c>
      <c r="R208" t="s">
        <v>50</v>
      </c>
      <c r="S208" s="12">
        <v>45468.815972222219</v>
      </c>
      <c r="T208" s="12">
        <v>45468.989583333336</v>
      </c>
      <c r="U208" s="12">
        <v>45468.86041666667</v>
      </c>
      <c r="V208" t="s">
        <v>26</v>
      </c>
    </row>
    <row r="209" spans="1:22" x14ac:dyDescent="0.25">
      <c r="A209" t="s">
        <v>1430</v>
      </c>
      <c r="B209" t="s">
        <v>1431</v>
      </c>
      <c r="C209" t="s">
        <v>1432</v>
      </c>
      <c r="D209" t="s">
        <v>1430</v>
      </c>
      <c r="E209" t="s">
        <v>1431</v>
      </c>
      <c r="F209" t="s">
        <v>1432</v>
      </c>
      <c r="G209" s="14" t="str">
        <f t="shared" si="13"/>
        <v>KOTA RESTU0266N</v>
      </c>
      <c r="H209" t="s">
        <v>68</v>
      </c>
      <c r="I209" t="s">
        <v>26</v>
      </c>
      <c r="J209" t="s">
        <v>1737</v>
      </c>
      <c r="K209" t="s">
        <v>1737</v>
      </c>
      <c r="L209" t="s">
        <v>68</v>
      </c>
      <c r="M209" t="s">
        <v>35</v>
      </c>
      <c r="N209" t="str">
        <f t="shared" si="15"/>
        <v>1</v>
      </c>
      <c r="O209" t="s">
        <v>47</v>
      </c>
      <c r="P209" t="s">
        <v>149</v>
      </c>
      <c r="Q209" t="s">
        <v>318</v>
      </c>
      <c r="R209" t="s">
        <v>50</v>
      </c>
      <c r="S209" s="12">
        <v>45468.78125</v>
      </c>
      <c r="T209" s="12">
        <v>45469.25</v>
      </c>
      <c r="U209" s="12">
        <v>45469.135416666664</v>
      </c>
      <c r="V209" t="s">
        <v>26</v>
      </c>
    </row>
    <row r="210" spans="1:22" x14ac:dyDescent="0.25">
      <c r="A210" t="s">
        <v>1433</v>
      </c>
      <c r="B210" t="s">
        <v>1434</v>
      </c>
      <c r="C210" t="s">
        <v>1434</v>
      </c>
      <c r="D210" t="s">
        <v>1433</v>
      </c>
      <c r="E210" t="s">
        <v>1434</v>
      </c>
      <c r="F210" t="s">
        <v>1434</v>
      </c>
      <c r="G210" s="14" t="str">
        <f t="shared" si="13"/>
        <v>OOCL DALIAN701S</v>
      </c>
      <c r="H210" t="s">
        <v>214</v>
      </c>
      <c r="I210" t="s">
        <v>26</v>
      </c>
      <c r="J210" t="s">
        <v>395</v>
      </c>
      <c r="K210" t="s">
        <v>396</v>
      </c>
      <c r="L210" t="s">
        <v>217</v>
      </c>
      <c r="M210" t="s">
        <v>35</v>
      </c>
      <c r="N210" t="str">
        <f t="shared" si="15"/>
        <v>1</v>
      </c>
      <c r="O210" t="s">
        <v>65</v>
      </c>
      <c r="P210" t="s">
        <v>66</v>
      </c>
      <c r="Q210" t="s">
        <v>248</v>
      </c>
      <c r="R210" t="s">
        <v>32</v>
      </c>
      <c r="S210" s="12">
        <v>45468.722222222219</v>
      </c>
      <c r="T210" s="12">
        <v>45469.243055555555</v>
      </c>
      <c r="U210" s="12">
        <v>45469.170138888891</v>
      </c>
      <c r="V210" t="s">
        <v>26</v>
      </c>
    </row>
    <row r="211" spans="1:22" x14ac:dyDescent="0.25">
      <c r="A211" t="s">
        <v>474</v>
      </c>
      <c r="B211" t="s">
        <v>1435</v>
      </c>
      <c r="C211" t="s">
        <v>1435</v>
      </c>
      <c r="D211" t="s">
        <v>474</v>
      </c>
      <c r="E211" t="s">
        <v>1436</v>
      </c>
      <c r="F211" t="s">
        <v>1436</v>
      </c>
      <c r="G211" s="14" t="str">
        <f t="shared" si="13"/>
        <v>ST MARY1ZN1NC</v>
      </c>
      <c r="H211" t="s">
        <v>194</v>
      </c>
      <c r="I211" t="s">
        <v>26</v>
      </c>
      <c r="J211" t="s">
        <v>1738</v>
      </c>
      <c r="K211" t="s">
        <v>1739</v>
      </c>
      <c r="L211" t="s">
        <v>195</v>
      </c>
      <c r="M211" t="s">
        <v>35</v>
      </c>
      <c r="N211" t="str">
        <f t="shared" si="15"/>
        <v>1</v>
      </c>
      <c r="O211" t="s">
        <v>65</v>
      </c>
      <c r="P211" t="s">
        <v>256</v>
      </c>
      <c r="Q211" t="s">
        <v>257</v>
      </c>
      <c r="R211" t="s">
        <v>50</v>
      </c>
      <c r="S211" s="12">
        <v>45468.71875</v>
      </c>
      <c r="T211" s="12">
        <v>45469.612500000003</v>
      </c>
      <c r="U211" s="12">
        <v>45469.470833333333</v>
      </c>
      <c r="V211" t="s">
        <v>26</v>
      </c>
    </row>
    <row r="212" spans="1:22" x14ac:dyDescent="0.25">
      <c r="A212" t="s">
        <v>1437</v>
      </c>
      <c r="B212" t="s">
        <v>908</v>
      </c>
      <c r="C212" t="s">
        <v>1438</v>
      </c>
      <c r="D212" t="s">
        <v>1439</v>
      </c>
      <c r="E212" t="s">
        <v>908</v>
      </c>
      <c r="F212" t="s">
        <v>1438</v>
      </c>
      <c r="G212" s="14" t="str">
        <f t="shared" si="13"/>
        <v>WIEBKE SCHEP115W</v>
      </c>
      <c r="H212" t="s">
        <v>33</v>
      </c>
      <c r="I212" t="s">
        <v>26</v>
      </c>
      <c r="J212" t="s">
        <v>1740</v>
      </c>
      <c r="K212" t="s">
        <v>1741</v>
      </c>
      <c r="L212" t="s">
        <v>33</v>
      </c>
      <c r="M212" t="s">
        <v>35</v>
      </c>
      <c r="N212" t="str">
        <f t="shared" si="15"/>
        <v>1</v>
      </c>
      <c r="O212" t="s">
        <v>155</v>
      </c>
      <c r="P212" t="s">
        <v>189</v>
      </c>
      <c r="Q212" t="s">
        <v>272</v>
      </c>
      <c r="R212" t="s">
        <v>32</v>
      </c>
      <c r="S212" s="12">
        <v>45468.71875</v>
      </c>
      <c r="T212" s="12">
        <v>45469.774305555555</v>
      </c>
      <c r="U212" s="12">
        <v>45469.457638888889</v>
      </c>
      <c r="V212" t="s">
        <v>26</v>
      </c>
    </row>
    <row r="213" spans="1:22" x14ac:dyDescent="0.25">
      <c r="A213" t="s">
        <v>812</v>
      </c>
      <c r="B213" t="s">
        <v>1440</v>
      </c>
      <c r="C213" t="s">
        <v>1440</v>
      </c>
      <c r="D213" t="s">
        <v>812</v>
      </c>
      <c r="E213" t="s">
        <v>813</v>
      </c>
      <c r="F213" t="s">
        <v>813</v>
      </c>
      <c r="G213" s="14" t="str">
        <f t="shared" si="13"/>
        <v>BALTIC NORTHHME1MA</v>
      </c>
      <c r="H213" t="s">
        <v>57</v>
      </c>
      <c r="I213" t="s">
        <v>26</v>
      </c>
      <c r="J213" t="s">
        <v>454</v>
      </c>
      <c r="K213" t="s">
        <v>455</v>
      </c>
      <c r="L213" t="s">
        <v>58</v>
      </c>
      <c r="M213" t="s">
        <v>35</v>
      </c>
      <c r="N213" t="str">
        <f t="shared" si="15"/>
        <v>1</v>
      </c>
      <c r="O213" t="s">
        <v>65</v>
      </c>
      <c r="P213" t="s">
        <v>172</v>
      </c>
      <c r="Q213" t="s">
        <v>1723</v>
      </c>
      <c r="R213" t="s">
        <v>50</v>
      </c>
      <c r="S213" s="12">
        <v>45468.715277777781</v>
      </c>
      <c r="T213" s="12">
        <v>45469.600694444445</v>
      </c>
      <c r="U213" s="12">
        <v>45469.470833333333</v>
      </c>
      <c r="V213" t="s">
        <v>26</v>
      </c>
    </row>
    <row r="214" spans="1:22" x14ac:dyDescent="0.25">
      <c r="A214" t="s">
        <v>343</v>
      </c>
      <c r="B214" t="s">
        <v>1441</v>
      </c>
      <c r="C214" t="s">
        <v>1442</v>
      </c>
      <c r="D214" t="s">
        <v>344</v>
      </c>
      <c r="E214" t="s">
        <v>1441</v>
      </c>
      <c r="F214" t="s">
        <v>1442</v>
      </c>
      <c r="G214" s="14" t="str">
        <f t="shared" si="13"/>
        <v>N2501397SN</v>
      </c>
      <c r="H214" t="s">
        <v>184</v>
      </c>
      <c r="I214" t="s">
        <v>26</v>
      </c>
      <c r="J214" t="s">
        <v>345</v>
      </c>
      <c r="K214" t="s">
        <v>346</v>
      </c>
      <c r="L214" t="s">
        <v>185</v>
      </c>
      <c r="M214" t="s">
        <v>35</v>
      </c>
      <c r="N214" t="str">
        <f t="shared" si="15"/>
        <v>1</v>
      </c>
      <c r="O214" t="s">
        <v>47</v>
      </c>
      <c r="P214" t="s">
        <v>97</v>
      </c>
      <c r="Q214" t="s">
        <v>98</v>
      </c>
      <c r="R214" t="s">
        <v>32</v>
      </c>
      <c r="S214" s="12">
        <v>45468.625</v>
      </c>
      <c r="T214" s="12">
        <v>45468.680555555555</v>
      </c>
      <c r="U214" s="12">
        <v>45468.63958333333</v>
      </c>
      <c r="V214" t="s">
        <v>26</v>
      </c>
    </row>
    <row r="215" spans="1:22" x14ac:dyDescent="0.25">
      <c r="A215" t="s">
        <v>1443</v>
      </c>
      <c r="B215" t="s">
        <v>1444</v>
      </c>
      <c r="C215" t="s">
        <v>1444</v>
      </c>
      <c r="D215" t="s">
        <v>1443</v>
      </c>
      <c r="E215" t="s">
        <v>1444</v>
      </c>
      <c r="F215" t="s">
        <v>1444</v>
      </c>
      <c r="G215" s="14" t="str">
        <f t="shared" si="13"/>
        <v>HMM LE HAVRE013W</v>
      </c>
      <c r="H215" t="s">
        <v>46</v>
      </c>
      <c r="I215" t="s">
        <v>102</v>
      </c>
      <c r="J215" t="s">
        <v>386</v>
      </c>
      <c r="K215" t="s">
        <v>386</v>
      </c>
      <c r="L215" t="s">
        <v>46</v>
      </c>
      <c r="M215" t="s">
        <v>35</v>
      </c>
      <c r="N215" t="str">
        <f t="shared" si="15"/>
        <v>1</v>
      </c>
      <c r="O215" t="s">
        <v>104</v>
      </c>
      <c r="P215" t="s">
        <v>411</v>
      </c>
      <c r="Q215" t="s">
        <v>1669</v>
      </c>
      <c r="R215" t="s">
        <v>32</v>
      </c>
      <c r="S215" s="12">
        <v>45468.607638888891</v>
      </c>
      <c r="T215" s="12">
        <v>45469.958333333336</v>
      </c>
      <c r="U215" s="12">
        <v>45469.21597222222</v>
      </c>
      <c r="V215" t="s">
        <v>26</v>
      </c>
    </row>
    <row r="216" spans="1:22" x14ac:dyDescent="0.25">
      <c r="A216" t="s">
        <v>1445</v>
      </c>
      <c r="B216" t="s">
        <v>441</v>
      </c>
      <c r="C216" t="s">
        <v>441</v>
      </c>
      <c r="D216" t="s">
        <v>1446</v>
      </c>
      <c r="E216" t="s">
        <v>441</v>
      </c>
      <c r="F216" t="s">
        <v>441</v>
      </c>
      <c r="G216" s="14" t="str">
        <f t="shared" si="13"/>
        <v>BRUSSELS E028W</v>
      </c>
      <c r="H216" t="s">
        <v>25</v>
      </c>
      <c r="I216" t="s">
        <v>102</v>
      </c>
      <c r="J216" t="s">
        <v>444</v>
      </c>
      <c r="K216" t="s">
        <v>444</v>
      </c>
      <c r="L216" t="s">
        <v>25</v>
      </c>
      <c r="M216" t="s">
        <v>35</v>
      </c>
      <c r="N216" t="str">
        <f t="shared" si="15"/>
        <v>1</v>
      </c>
      <c r="O216" t="s">
        <v>29</v>
      </c>
      <c r="P216" t="s">
        <v>133</v>
      </c>
      <c r="Q216" t="s">
        <v>134</v>
      </c>
      <c r="R216" t="s">
        <v>32</v>
      </c>
      <c r="S216" s="12">
        <v>45468.576388888891</v>
      </c>
      <c r="T216" s="12">
        <v>45469.638888888891</v>
      </c>
      <c r="U216" s="12">
        <v>45469.589583333334</v>
      </c>
      <c r="V216" t="s">
        <v>26</v>
      </c>
    </row>
    <row r="217" spans="1:22" x14ac:dyDescent="0.25">
      <c r="A217" t="s">
        <v>1447</v>
      </c>
      <c r="B217" t="s">
        <v>1448</v>
      </c>
      <c r="C217" t="s">
        <v>1448</v>
      </c>
      <c r="D217" t="s">
        <v>1447</v>
      </c>
      <c r="E217" t="s">
        <v>1448</v>
      </c>
      <c r="F217" t="s">
        <v>1448</v>
      </c>
      <c r="G217" s="14" t="str">
        <f t="shared" si="13"/>
        <v>ONE HARBOUR097E</v>
      </c>
      <c r="H217" t="s">
        <v>101</v>
      </c>
      <c r="I217" t="s">
        <v>102</v>
      </c>
      <c r="J217" t="s">
        <v>522</v>
      </c>
      <c r="K217" t="s">
        <v>522</v>
      </c>
      <c r="L217" t="s">
        <v>101</v>
      </c>
      <c r="M217" t="s">
        <v>35</v>
      </c>
      <c r="N217" t="str">
        <f t="shared" si="15"/>
        <v>1</v>
      </c>
      <c r="O217" t="s">
        <v>36</v>
      </c>
      <c r="P217" t="s">
        <v>234</v>
      </c>
      <c r="Q217" t="s">
        <v>285</v>
      </c>
      <c r="R217" t="s">
        <v>50</v>
      </c>
      <c r="S217" s="12">
        <v>45468.576388888891</v>
      </c>
      <c r="T217" s="12">
        <v>45470.392361111109</v>
      </c>
      <c r="U217" s="12">
        <v>45470.200694444444</v>
      </c>
      <c r="V217" t="s">
        <v>26</v>
      </c>
    </row>
    <row r="218" spans="1:22" x14ac:dyDescent="0.25">
      <c r="A218" t="s">
        <v>228</v>
      </c>
      <c r="B218" t="s">
        <v>1449</v>
      </c>
      <c r="C218" t="s">
        <v>1449</v>
      </c>
      <c r="D218" t="s">
        <v>229</v>
      </c>
      <c r="E218" t="s">
        <v>1449</v>
      </c>
      <c r="F218" t="s">
        <v>1449</v>
      </c>
      <c r="G218" s="14" t="str">
        <f t="shared" si="13"/>
        <v>BSW 393594N</v>
      </c>
      <c r="H218" t="s">
        <v>137</v>
      </c>
      <c r="I218" t="s">
        <v>26</v>
      </c>
      <c r="J218" t="s">
        <v>138</v>
      </c>
      <c r="K218" t="s">
        <v>139</v>
      </c>
      <c r="L218" t="s">
        <v>140</v>
      </c>
      <c r="M218" t="s">
        <v>35</v>
      </c>
      <c r="N218" t="str">
        <f t="shared" si="15"/>
        <v>1</v>
      </c>
      <c r="O218" t="s">
        <v>71</v>
      </c>
      <c r="P218" t="s">
        <v>178</v>
      </c>
      <c r="Q218" t="s">
        <v>179</v>
      </c>
      <c r="R218" t="s">
        <v>50</v>
      </c>
      <c r="S218" s="12">
        <v>45468.46875</v>
      </c>
      <c r="T218" s="12">
        <v>45468.75</v>
      </c>
      <c r="U218" s="12">
        <v>45468.747916666667</v>
      </c>
      <c r="V218" t="s">
        <v>26</v>
      </c>
    </row>
    <row r="219" spans="1:22" x14ac:dyDescent="0.25">
      <c r="A219" t="s">
        <v>569</v>
      </c>
      <c r="B219" t="s">
        <v>1450</v>
      </c>
      <c r="C219" t="s">
        <v>1450</v>
      </c>
      <c r="D219" t="s">
        <v>570</v>
      </c>
      <c r="E219" t="s">
        <v>1450</v>
      </c>
      <c r="F219" t="s">
        <v>1450</v>
      </c>
      <c r="G219" s="14" t="str">
        <f t="shared" si="13"/>
        <v>MARCOPOLO132BS230</v>
      </c>
      <c r="H219" t="s">
        <v>51</v>
      </c>
      <c r="I219" t="s">
        <v>26</v>
      </c>
      <c r="J219" t="s">
        <v>51</v>
      </c>
      <c r="K219" t="s">
        <v>91</v>
      </c>
      <c r="L219" t="s">
        <v>54</v>
      </c>
      <c r="M219" t="s">
        <v>35</v>
      </c>
      <c r="N219" t="str">
        <f t="shared" si="15"/>
        <v>1</v>
      </c>
      <c r="O219" t="s">
        <v>155</v>
      </c>
      <c r="P219" t="s">
        <v>273</v>
      </c>
      <c r="Q219" t="s">
        <v>274</v>
      </c>
      <c r="R219" t="s">
        <v>50</v>
      </c>
      <c r="S219" s="12">
        <v>45468.46875</v>
      </c>
      <c r="T219" s="12">
        <v>45469.1875</v>
      </c>
      <c r="U219" t="s">
        <v>26</v>
      </c>
      <c r="V219" t="s">
        <v>26</v>
      </c>
    </row>
    <row r="220" spans="1:22" x14ac:dyDescent="0.25">
      <c r="A220" t="s">
        <v>569</v>
      </c>
      <c r="B220" t="s">
        <v>1450</v>
      </c>
      <c r="C220" t="s">
        <v>1450</v>
      </c>
      <c r="D220" t="s">
        <v>570</v>
      </c>
      <c r="E220" t="s">
        <v>1450</v>
      </c>
      <c r="F220" t="s">
        <v>1450</v>
      </c>
      <c r="G220" s="14" t="str">
        <f t="shared" si="13"/>
        <v>MARCOPOLO132BS230</v>
      </c>
      <c r="H220" t="s">
        <v>51</v>
      </c>
      <c r="I220" t="s">
        <v>26</v>
      </c>
      <c r="J220" t="s">
        <v>51</v>
      </c>
      <c r="K220" t="s">
        <v>91</v>
      </c>
      <c r="L220" t="s">
        <v>54</v>
      </c>
      <c r="M220" t="s">
        <v>35</v>
      </c>
      <c r="N220" t="str">
        <f>"2"</f>
        <v>2</v>
      </c>
      <c r="O220" t="s">
        <v>155</v>
      </c>
      <c r="P220" t="s">
        <v>273</v>
      </c>
      <c r="Q220" t="s">
        <v>274</v>
      </c>
      <c r="R220" t="s">
        <v>50</v>
      </c>
      <c r="S220" s="12">
        <v>45469.1875</v>
      </c>
      <c r="T220" s="12">
        <v>45469.875</v>
      </c>
      <c r="U220" s="12">
        <v>45469.495138888888</v>
      </c>
      <c r="V220" t="s">
        <v>26</v>
      </c>
    </row>
    <row r="221" spans="1:22" x14ac:dyDescent="0.25">
      <c r="A221" t="s">
        <v>569</v>
      </c>
      <c r="B221" t="s">
        <v>1450</v>
      </c>
      <c r="C221" t="s">
        <v>1450</v>
      </c>
      <c r="D221" t="s">
        <v>570</v>
      </c>
      <c r="E221" t="s">
        <v>1450</v>
      </c>
      <c r="F221" t="s">
        <v>1450</v>
      </c>
      <c r="G221" s="14" t="str">
        <f t="shared" si="13"/>
        <v>MARCOPOLO132BS230</v>
      </c>
      <c r="H221" t="s">
        <v>51</v>
      </c>
      <c r="I221" t="s">
        <v>26</v>
      </c>
      <c r="J221" t="s">
        <v>51</v>
      </c>
      <c r="K221" t="s">
        <v>91</v>
      </c>
      <c r="L221" t="s">
        <v>54</v>
      </c>
      <c r="M221" t="s">
        <v>35</v>
      </c>
      <c r="N221" t="str">
        <f>"3"</f>
        <v>3</v>
      </c>
      <c r="O221" t="s">
        <v>155</v>
      </c>
      <c r="P221" t="s">
        <v>273</v>
      </c>
      <c r="Q221" t="s">
        <v>26</v>
      </c>
      <c r="R221" t="s">
        <v>50</v>
      </c>
      <c r="S221" s="12">
        <v>45469.875</v>
      </c>
      <c r="T221" s="12">
        <v>45470.277777777781</v>
      </c>
      <c r="U221" t="s">
        <v>26</v>
      </c>
      <c r="V221" t="s">
        <v>26</v>
      </c>
    </row>
    <row r="222" spans="1:22" x14ac:dyDescent="0.25">
      <c r="A222" t="s">
        <v>584</v>
      </c>
      <c r="B222" t="s">
        <v>1451</v>
      </c>
      <c r="C222" t="s">
        <v>1451</v>
      </c>
      <c r="D222" t="s">
        <v>585</v>
      </c>
      <c r="E222" t="s">
        <v>1451</v>
      </c>
      <c r="F222" t="s">
        <v>1451</v>
      </c>
      <c r="G222" s="14" t="str">
        <f t="shared" si="13"/>
        <v>MARCOPOLO 35BS018</v>
      </c>
      <c r="H222" t="s">
        <v>51</v>
      </c>
      <c r="I222" t="s">
        <v>26</v>
      </c>
      <c r="J222" t="s">
        <v>51</v>
      </c>
      <c r="K222" t="s">
        <v>91</v>
      </c>
      <c r="L222" t="s">
        <v>54</v>
      </c>
      <c r="M222" t="s">
        <v>35</v>
      </c>
      <c r="N222" t="str">
        <f>"1"</f>
        <v>1</v>
      </c>
      <c r="O222" t="s">
        <v>155</v>
      </c>
      <c r="P222" t="s">
        <v>273</v>
      </c>
      <c r="Q222" t="s">
        <v>364</v>
      </c>
      <c r="R222" t="s">
        <v>50</v>
      </c>
      <c r="S222" s="12">
        <v>45468.465277777781</v>
      </c>
      <c r="T222" s="12">
        <v>45469.6875</v>
      </c>
      <c r="U222" s="12">
        <v>45469.023611111108</v>
      </c>
      <c r="V222" t="s">
        <v>26</v>
      </c>
    </row>
    <row r="223" spans="1:22" x14ac:dyDescent="0.25">
      <c r="A223" t="s">
        <v>870</v>
      </c>
      <c r="B223" t="s">
        <v>871</v>
      </c>
      <c r="C223" t="s">
        <v>871</v>
      </c>
      <c r="D223" t="s">
        <v>870</v>
      </c>
      <c r="E223" t="s">
        <v>871</v>
      </c>
      <c r="F223" t="s">
        <v>871</v>
      </c>
      <c r="G223" s="14" t="str">
        <f t="shared" si="13"/>
        <v>KOTA LEKAS059W</v>
      </c>
      <c r="H223" t="s">
        <v>68</v>
      </c>
      <c r="I223" t="s">
        <v>26</v>
      </c>
      <c r="J223" t="s">
        <v>219</v>
      </c>
      <c r="K223" t="s">
        <v>220</v>
      </c>
      <c r="L223" t="s">
        <v>68</v>
      </c>
      <c r="M223" t="s">
        <v>35</v>
      </c>
      <c r="N223" t="str">
        <f>"1"</f>
        <v>1</v>
      </c>
      <c r="O223" t="s">
        <v>47</v>
      </c>
      <c r="P223" t="s">
        <v>55</v>
      </c>
      <c r="Q223" t="s">
        <v>56</v>
      </c>
      <c r="R223" t="s">
        <v>50</v>
      </c>
      <c r="S223" s="12">
        <v>45468.454861111109</v>
      </c>
      <c r="T223" s="12">
        <v>45469.152777777781</v>
      </c>
      <c r="U223" s="12">
        <v>45468.993055555555</v>
      </c>
      <c r="V223" t="s">
        <v>26</v>
      </c>
    </row>
    <row r="224" spans="1:22" x14ac:dyDescent="0.25">
      <c r="A224" t="s">
        <v>870</v>
      </c>
      <c r="B224" t="s">
        <v>871</v>
      </c>
      <c r="C224" t="s">
        <v>871</v>
      </c>
      <c r="D224" t="s">
        <v>870</v>
      </c>
      <c r="E224" t="s">
        <v>871</v>
      </c>
      <c r="F224" t="s">
        <v>871</v>
      </c>
      <c r="G224" s="14" t="str">
        <f t="shared" si="13"/>
        <v>KOTA LEKAS059W</v>
      </c>
      <c r="H224" t="s">
        <v>68</v>
      </c>
      <c r="I224" t="s">
        <v>26</v>
      </c>
      <c r="J224" t="s">
        <v>219</v>
      </c>
      <c r="K224" t="s">
        <v>220</v>
      </c>
      <c r="L224" t="s">
        <v>68</v>
      </c>
      <c r="M224" t="s">
        <v>35</v>
      </c>
      <c r="N224" t="str">
        <f>"2"</f>
        <v>2</v>
      </c>
      <c r="O224" t="s">
        <v>155</v>
      </c>
      <c r="P224" t="s">
        <v>156</v>
      </c>
      <c r="Q224" t="s">
        <v>357</v>
      </c>
      <c r="R224" t="s">
        <v>50</v>
      </c>
      <c r="S224" s="12">
        <v>45469.298611111109</v>
      </c>
      <c r="T224" s="12">
        <v>45470.284722222219</v>
      </c>
      <c r="U224" t="s">
        <v>26</v>
      </c>
      <c r="V224" t="s">
        <v>26</v>
      </c>
    </row>
    <row r="225" spans="1:22" x14ac:dyDescent="0.25">
      <c r="A225" t="s">
        <v>279</v>
      </c>
      <c r="B225" t="s">
        <v>1452</v>
      </c>
      <c r="C225" t="s">
        <v>1453</v>
      </c>
      <c r="D225" t="s">
        <v>279</v>
      </c>
      <c r="E225" t="s">
        <v>1452</v>
      </c>
      <c r="F225" t="s">
        <v>1453</v>
      </c>
      <c r="G225" s="14" t="str">
        <f t="shared" si="13"/>
        <v>SAMUDRA IIISG964</v>
      </c>
      <c r="H225" t="s">
        <v>175</v>
      </c>
      <c r="I225" t="s">
        <v>26</v>
      </c>
      <c r="J225" t="s">
        <v>176</v>
      </c>
      <c r="K225" t="s">
        <v>176</v>
      </c>
      <c r="L225" t="s">
        <v>177</v>
      </c>
      <c r="M225" t="s">
        <v>35</v>
      </c>
      <c r="N225" t="str">
        <f t="shared" ref="N225:N264" si="16">"1"</f>
        <v>1</v>
      </c>
      <c r="O225" t="s">
        <v>47</v>
      </c>
      <c r="P225" t="s">
        <v>92</v>
      </c>
      <c r="Q225" t="s">
        <v>186</v>
      </c>
      <c r="R225" t="s">
        <v>50</v>
      </c>
      <c r="S225" s="12">
        <v>45468.4375</v>
      </c>
      <c r="T225" s="12">
        <v>45468.697916666664</v>
      </c>
      <c r="U225" s="12">
        <v>45468.583333333336</v>
      </c>
      <c r="V225" t="s">
        <v>26</v>
      </c>
    </row>
    <row r="226" spans="1:22" x14ac:dyDescent="0.25">
      <c r="A226" t="s">
        <v>1454</v>
      </c>
      <c r="B226" t="s">
        <v>1455</v>
      </c>
      <c r="C226" t="s">
        <v>1455</v>
      </c>
      <c r="D226" t="s">
        <v>1456</v>
      </c>
      <c r="E226" t="s">
        <v>1455</v>
      </c>
      <c r="F226" t="s">
        <v>1455</v>
      </c>
      <c r="G226" s="14" t="str">
        <f t="shared" si="13"/>
        <v>COSCO ISTANB073W</v>
      </c>
      <c r="H226" t="s">
        <v>63</v>
      </c>
      <c r="I226" t="s">
        <v>26</v>
      </c>
      <c r="J226" t="s">
        <v>120</v>
      </c>
      <c r="K226" t="s">
        <v>121</v>
      </c>
      <c r="L226" t="s">
        <v>64</v>
      </c>
      <c r="M226" t="s">
        <v>35</v>
      </c>
      <c r="N226" t="str">
        <f t="shared" si="16"/>
        <v>1</v>
      </c>
      <c r="O226" t="s">
        <v>65</v>
      </c>
      <c r="P226" t="s">
        <v>181</v>
      </c>
      <c r="Q226" t="s">
        <v>490</v>
      </c>
      <c r="R226" t="s">
        <v>32</v>
      </c>
      <c r="S226" s="12">
        <v>45468.409722222219</v>
      </c>
      <c r="T226" s="12">
        <v>45469.194444444445</v>
      </c>
      <c r="U226" s="12">
        <v>45469.104861111111</v>
      </c>
      <c r="V226" t="s">
        <v>26</v>
      </c>
    </row>
    <row r="227" spans="1:22" x14ac:dyDescent="0.25">
      <c r="A227" t="s">
        <v>1457</v>
      </c>
      <c r="B227" t="s">
        <v>1458</v>
      </c>
      <c r="C227" t="s">
        <v>1458</v>
      </c>
      <c r="D227" t="s">
        <v>1459</v>
      </c>
      <c r="E227" t="s">
        <v>1458</v>
      </c>
      <c r="F227" t="s">
        <v>1458</v>
      </c>
      <c r="G227" s="14" t="str">
        <f t="shared" si="13"/>
        <v>ONE COMMIT065E</v>
      </c>
      <c r="H227" t="s">
        <v>101</v>
      </c>
      <c r="I227" t="s">
        <v>102</v>
      </c>
      <c r="J227" t="s">
        <v>103</v>
      </c>
      <c r="K227" t="s">
        <v>103</v>
      </c>
      <c r="L227" t="s">
        <v>101</v>
      </c>
      <c r="M227" t="s">
        <v>35</v>
      </c>
      <c r="N227" t="str">
        <f t="shared" si="16"/>
        <v>1</v>
      </c>
      <c r="O227" t="s">
        <v>104</v>
      </c>
      <c r="P227" t="s">
        <v>558</v>
      </c>
      <c r="Q227" t="s">
        <v>559</v>
      </c>
      <c r="R227" t="s">
        <v>32</v>
      </c>
      <c r="S227" s="12">
        <v>45468.399305555555</v>
      </c>
      <c r="T227" s="12">
        <v>45470.416666666664</v>
      </c>
      <c r="U227" s="12">
        <v>45470.295138888891</v>
      </c>
      <c r="V227" t="s">
        <v>26</v>
      </c>
    </row>
    <row r="228" spans="1:22" x14ac:dyDescent="0.25">
      <c r="A228" t="s">
        <v>1460</v>
      </c>
      <c r="B228" t="s">
        <v>956</v>
      </c>
      <c r="C228" t="s">
        <v>956</v>
      </c>
      <c r="D228" t="s">
        <v>1460</v>
      </c>
      <c r="E228" t="s">
        <v>956</v>
      </c>
      <c r="F228" t="s">
        <v>956</v>
      </c>
      <c r="G228" s="14" t="str">
        <f t="shared" si="13"/>
        <v>UMM QARN030W</v>
      </c>
      <c r="H228" t="s">
        <v>25</v>
      </c>
      <c r="I228" t="s">
        <v>102</v>
      </c>
      <c r="J228" t="s">
        <v>377</v>
      </c>
      <c r="K228" t="s">
        <v>377</v>
      </c>
      <c r="L228" t="s">
        <v>25</v>
      </c>
      <c r="M228" t="s">
        <v>35</v>
      </c>
      <c r="N228" t="str">
        <f t="shared" si="16"/>
        <v>1</v>
      </c>
      <c r="O228" t="s">
        <v>36</v>
      </c>
      <c r="P228" t="s">
        <v>90</v>
      </c>
      <c r="Q228" t="s">
        <v>1703</v>
      </c>
      <c r="R228" t="s">
        <v>50</v>
      </c>
      <c r="S228" s="12">
        <v>45468.392361111109</v>
      </c>
      <c r="T228" s="12">
        <v>45469.625</v>
      </c>
      <c r="U228" s="12">
        <v>45469.502083333333</v>
      </c>
      <c r="V228" t="s">
        <v>26</v>
      </c>
    </row>
    <row r="229" spans="1:22" x14ac:dyDescent="0.25">
      <c r="A229" t="s">
        <v>1461</v>
      </c>
      <c r="B229" t="s">
        <v>1462</v>
      </c>
      <c r="C229" t="s">
        <v>1462</v>
      </c>
      <c r="D229" t="s">
        <v>1463</v>
      </c>
      <c r="E229" t="s">
        <v>1464</v>
      </c>
      <c r="F229" t="s">
        <v>1464</v>
      </c>
      <c r="G229" s="14" t="str">
        <f t="shared" si="13"/>
        <v>CMA DOLPHINVHW1MA</v>
      </c>
      <c r="H229" t="s">
        <v>57</v>
      </c>
      <c r="I229" t="s">
        <v>26</v>
      </c>
      <c r="J229" t="s">
        <v>69</v>
      </c>
      <c r="K229" t="s">
        <v>1742</v>
      </c>
      <c r="L229" t="s">
        <v>58</v>
      </c>
      <c r="M229" t="s">
        <v>35</v>
      </c>
      <c r="N229" t="str">
        <f t="shared" si="16"/>
        <v>1</v>
      </c>
      <c r="O229" t="s">
        <v>65</v>
      </c>
      <c r="P229" t="s">
        <v>193</v>
      </c>
      <c r="Q229" t="s">
        <v>93</v>
      </c>
      <c r="R229" t="s">
        <v>50</v>
      </c>
      <c r="S229" s="12">
        <v>45468.354166666664</v>
      </c>
      <c r="T229" s="12">
        <v>45468.732638888891</v>
      </c>
      <c r="U229" s="12">
        <v>45468.595138888886</v>
      </c>
      <c r="V229" t="s">
        <v>26</v>
      </c>
    </row>
    <row r="230" spans="1:22" x14ac:dyDescent="0.25">
      <c r="A230" t="s">
        <v>840</v>
      </c>
      <c r="B230" t="s">
        <v>1465</v>
      </c>
      <c r="C230" t="s">
        <v>1465</v>
      </c>
      <c r="D230" t="s">
        <v>840</v>
      </c>
      <c r="E230" t="s">
        <v>841</v>
      </c>
      <c r="F230" t="s">
        <v>841</v>
      </c>
      <c r="G230" s="14" t="str">
        <f t="shared" si="13"/>
        <v>EVER CENTER6-051N</v>
      </c>
      <c r="H230" t="s">
        <v>350</v>
      </c>
      <c r="I230" t="s">
        <v>26</v>
      </c>
      <c r="J230" t="s">
        <v>1743</v>
      </c>
      <c r="K230" t="s">
        <v>1743</v>
      </c>
      <c r="L230" t="s">
        <v>132</v>
      </c>
      <c r="M230" t="s">
        <v>35</v>
      </c>
      <c r="N230" t="str">
        <f t="shared" si="16"/>
        <v>1</v>
      </c>
      <c r="O230" t="s">
        <v>29</v>
      </c>
      <c r="P230" t="s">
        <v>191</v>
      </c>
      <c r="Q230" t="s">
        <v>1670</v>
      </c>
      <c r="R230" t="s">
        <v>32</v>
      </c>
      <c r="S230" s="12">
        <v>45468.350694444445</v>
      </c>
      <c r="T230" s="12">
        <v>45469.225694444445</v>
      </c>
      <c r="U230" s="12">
        <v>45469.03125</v>
      </c>
      <c r="V230" t="s">
        <v>26</v>
      </c>
    </row>
    <row r="231" spans="1:22" x14ac:dyDescent="0.25">
      <c r="A231" t="s">
        <v>1466</v>
      </c>
      <c r="B231" t="s">
        <v>1467</v>
      </c>
      <c r="C231" t="s">
        <v>1467</v>
      </c>
      <c r="D231" t="s">
        <v>1466</v>
      </c>
      <c r="E231" t="s">
        <v>1467</v>
      </c>
      <c r="F231" t="s">
        <v>1467</v>
      </c>
      <c r="G231" s="14" t="str">
        <f t="shared" si="13"/>
        <v>HR RHEA0071S</v>
      </c>
      <c r="H231" t="s">
        <v>586</v>
      </c>
      <c r="I231" t="s">
        <v>26</v>
      </c>
      <c r="J231" t="s">
        <v>587</v>
      </c>
      <c r="K231" t="s">
        <v>588</v>
      </c>
      <c r="L231" t="s">
        <v>586</v>
      </c>
      <c r="M231" t="s">
        <v>35</v>
      </c>
      <c r="N231" t="str">
        <f t="shared" si="16"/>
        <v>1</v>
      </c>
      <c r="O231" t="s">
        <v>47</v>
      </c>
      <c r="P231" t="s">
        <v>48</v>
      </c>
      <c r="Q231" t="s">
        <v>319</v>
      </c>
      <c r="R231" t="s">
        <v>50</v>
      </c>
      <c r="S231" s="12">
        <v>45468.315972222219</v>
      </c>
      <c r="T231" s="12">
        <v>45468.885416666664</v>
      </c>
      <c r="U231" s="12">
        <v>45468.867361111108</v>
      </c>
      <c r="V231" t="s">
        <v>26</v>
      </c>
    </row>
    <row r="232" spans="1:22" x14ac:dyDescent="0.25">
      <c r="A232" t="s">
        <v>1468</v>
      </c>
      <c r="B232" t="s">
        <v>163</v>
      </c>
      <c r="C232" t="s">
        <v>163</v>
      </c>
      <c r="D232" t="s">
        <v>1468</v>
      </c>
      <c r="E232" t="s">
        <v>163</v>
      </c>
      <c r="F232" t="s">
        <v>163</v>
      </c>
      <c r="G232" s="14" t="str">
        <f t="shared" si="13"/>
        <v>GSL LYDIA425W</v>
      </c>
      <c r="H232" t="s">
        <v>113</v>
      </c>
      <c r="I232" t="s">
        <v>114</v>
      </c>
      <c r="J232" t="s">
        <v>115</v>
      </c>
      <c r="K232" t="s">
        <v>115</v>
      </c>
      <c r="L232" t="s">
        <v>116</v>
      </c>
      <c r="M232" t="s">
        <v>59</v>
      </c>
      <c r="N232" t="str">
        <f t="shared" si="16"/>
        <v>1</v>
      </c>
      <c r="O232" t="s">
        <v>60</v>
      </c>
      <c r="P232" t="s">
        <v>61</v>
      </c>
      <c r="Q232" t="s">
        <v>26</v>
      </c>
      <c r="R232" t="s">
        <v>50</v>
      </c>
      <c r="S232" s="12">
        <v>45468.291666666664</v>
      </c>
      <c r="T232" s="12">
        <v>45469.0625</v>
      </c>
      <c r="U232" t="s">
        <v>26</v>
      </c>
      <c r="V232" t="s">
        <v>26</v>
      </c>
    </row>
    <row r="233" spans="1:22" x14ac:dyDescent="0.25">
      <c r="A233" t="s">
        <v>755</v>
      </c>
      <c r="B233" t="s">
        <v>756</v>
      </c>
      <c r="C233" t="s">
        <v>756</v>
      </c>
      <c r="D233" t="s">
        <v>755</v>
      </c>
      <c r="E233" t="s">
        <v>756</v>
      </c>
      <c r="F233" t="s">
        <v>756</v>
      </c>
      <c r="G233" s="14" t="str">
        <f t="shared" si="13"/>
        <v>SAN LORENZO260S</v>
      </c>
      <c r="H233" t="s">
        <v>214</v>
      </c>
      <c r="I233" t="s">
        <v>26</v>
      </c>
      <c r="J233" t="s">
        <v>449</v>
      </c>
      <c r="K233" t="s">
        <v>449</v>
      </c>
      <c r="L233" t="s">
        <v>217</v>
      </c>
      <c r="M233" t="s">
        <v>35</v>
      </c>
      <c r="N233" t="str">
        <f t="shared" si="16"/>
        <v>1</v>
      </c>
      <c r="O233" t="s">
        <v>65</v>
      </c>
      <c r="P233" t="s">
        <v>212</v>
      </c>
      <c r="Q233" t="s">
        <v>88</v>
      </c>
      <c r="R233" t="s">
        <v>32</v>
      </c>
      <c r="S233" s="12">
        <v>45468.284722222219</v>
      </c>
      <c r="T233" s="12">
        <v>45469.288194444445</v>
      </c>
      <c r="U233" s="12">
        <v>45469.021527777775</v>
      </c>
      <c r="V233" t="s">
        <v>26</v>
      </c>
    </row>
    <row r="234" spans="1:22" x14ac:dyDescent="0.25">
      <c r="A234" t="s">
        <v>1469</v>
      </c>
      <c r="B234" t="s">
        <v>1470</v>
      </c>
      <c r="C234" t="s">
        <v>1470</v>
      </c>
      <c r="D234" t="s">
        <v>1471</v>
      </c>
      <c r="E234" t="s">
        <v>1470</v>
      </c>
      <c r="F234" t="s">
        <v>1470</v>
      </c>
      <c r="G234" s="14" t="str">
        <f t="shared" si="13"/>
        <v>ATHENHU423A</v>
      </c>
      <c r="H234" t="s">
        <v>77</v>
      </c>
      <c r="I234" t="s">
        <v>26</v>
      </c>
      <c r="J234" t="s">
        <v>124</v>
      </c>
      <c r="K234" t="s">
        <v>124</v>
      </c>
      <c r="L234" t="s">
        <v>78</v>
      </c>
      <c r="M234" t="s">
        <v>35</v>
      </c>
      <c r="N234" t="str">
        <f t="shared" si="16"/>
        <v>1</v>
      </c>
      <c r="O234" t="s">
        <v>79</v>
      </c>
      <c r="P234" t="s">
        <v>118</v>
      </c>
      <c r="Q234" t="s">
        <v>119</v>
      </c>
      <c r="R234" t="s">
        <v>50</v>
      </c>
      <c r="S234" s="12">
        <v>45468.263888888891</v>
      </c>
      <c r="T234" s="12">
        <v>45469.423611111109</v>
      </c>
      <c r="U234" s="12">
        <v>45469.121527777781</v>
      </c>
      <c r="V234" t="s">
        <v>26</v>
      </c>
    </row>
    <row r="235" spans="1:22" x14ac:dyDescent="0.25">
      <c r="A235" t="s">
        <v>1472</v>
      </c>
      <c r="B235" t="s">
        <v>1473</v>
      </c>
      <c r="C235" t="s">
        <v>1473</v>
      </c>
      <c r="D235" t="s">
        <v>1474</v>
      </c>
      <c r="E235" t="s">
        <v>1475</v>
      </c>
      <c r="F235" t="s">
        <v>1475</v>
      </c>
      <c r="G235" s="14" t="str">
        <f t="shared" si="13"/>
        <v>ISEACO FOR89N1NC</v>
      </c>
      <c r="H235" t="s">
        <v>194</v>
      </c>
      <c r="I235" t="s">
        <v>26</v>
      </c>
      <c r="J235" t="s">
        <v>435</v>
      </c>
      <c r="K235" t="s">
        <v>435</v>
      </c>
      <c r="L235" t="s">
        <v>195</v>
      </c>
      <c r="M235" t="s">
        <v>35</v>
      </c>
      <c r="N235" t="str">
        <f t="shared" si="16"/>
        <v>1</v>
      </c>
      <c r="O235" t="s">
        <v>65</v>
      </c>
      <c r="P235" t="s">
        <v>212</v>
      </c>
      <c r="Q235" t="s">
        <v>213</v>
      </c>
      <c r="R235" t="s">
        <v>32</v>
      </c>
      <c r="S235" s="12">
        <v>45468.243055555555</v>
      </c>
      <c r="T235" s="12">
        <v>45468.916666666664</v>
      </c>
      <c r="U235" s="12">
        <v>45468.868055555555</v>
      </c>
      <c r="V235" t="s">
        <v>26</v>
      </c>
    </row>
    <row r="236" spans="1:22" x14ac:dyDescent="0.25">
      <c r="A236" t="s">
        <v>167</v>
      </c>
      <c r="B236" t="s">
        <v>1476</v>
      </c>
      <c r="C236" t="s">
        <v>1477</v>
      </c>
      <c r="D236" t="s">
        <v>168</v>
      </c>
      <c r="E236" t="s">
        <v>1476</v>
      </c>
      <c r="F236" t="s">
        <v>1477</v>
      </c>
      <c r="G236" s="14" t="str">
        <f t="shared" si="13"/>
        <v>BUANA OC 09S40624</v>
      </c>
      <c r="H236" t="s">
        <v>169</v>
      </c>
      <c r="I236" t="s">
        <v>26</v>
      </c>
      <c r="J236" t="s">
        <v>170</v>
      </c>
      <c r="K236" t="s">
        <v>170</v>
      </c>
      <c r="L236" t="s">
        <v>169</v>
      </c>
      <c r="M236" t="s">
        <v>35</v>
      </c>
      <c r="N236" t="str">
        <f t="shared" si="16"/>
        <v>1</v>
      </c>
      <c r="O236" t="s">
        <v>71</v>
      </c>
      <c r="P236" t="s">
        <v>72</v>
      </c>
      <c r="Q236" t="s">
        <v>179</v>
      </c>
      <c r="R236" t="s">
        <v>32</v>
      </c>
      <c r="S236" s="12">
        <v>45468.177083333336</v>
      </c>
      <c r="T236" s="12">
        <v>45468.427083333336</v>
      </c>
      <c r="U236" s="12">
        <v>45468.299305555556</v>
      </c>
      <c r="V236" t="s">
        <v>26</v>
      </c>
    </row>
    <row r="237" spans="1:22" x14ac:dyDescent="0.25">
      <c r="A237" t="s">
        <v>1478</v>
      </c>
      <c r="B237" t="s">
        <v>956</v>
      </c>
      <c r="C237" t="s">
        <v>956</v>
      </c>
      <c r="D237" t="s">
        <v>1479</v>
      </c>
      <c r="E237" t="s">
        <v>956</v>
      </c>
      <c r="F237" t="s">
        <v>956</v>
      </c>
      <c r="G237" s="14" t="str">
        <f t="shared" si="13"/>
        <v>COSCO TAURUS030W</v>
      </c>
      <c r="H237" t="s">
        <v>63</v>
      </c>
      <c r="I237" t="s">
        <v>130</v>
      </c>
      <c r="J237" t="s">
        <v>131</v>
      </c>
      <c r="K237" t="s">
        <v>180</v>
      </c>
      <c r="L237" t="s">
        <v>64</v>
      </c>
      <c r="M237" t="s">
        <v>35</v>
      </c>
      <c r="N237" t="str">
        <f t="shared" si="16"/>
        <v>1</v>
      </c>
      <c r="O237" t="s">
        <v>65</v>
      </c>
      <c r="P237" t="s">
        <v>218</v>
      </c>
      <c r="Q237" t="s">
        <v>49</v>
      </c>
      <c r="R237" t="s">
        <v>32</v>
      </c>
      <c r="S237" s="12">
        <v>45468.177083333336</v>
      </c>
      <c r="T237" s="12">
        <v>45468.815972222219</v>
      </c>
      <c r="U237" s="12">
        <v>45468.592361111114</v>
      </c>
      <c r="V237" t="s">
        <v>26</v>
      </c>
    </row>
    <row r="238" spans="1:22" x14ac:dyDescent="0.25">
      <c r="A238" t="s">
        <v>1480</v>
      </c>
      <c r="B238" t="s">
        <v>508</v>
      </c>
      <c r="C238" t="s">
        <v>508</v>
      </c>
      <c r="D238" t="s">
        <v>1481</v>
      </c>
      <c r="E238" t="s">
        <v>508</v>
      </c>
      <c r="F238" t="s">
        <v>508</v>
      </c>
      <c r="G238" s="14" t="str">
        <f t="shared" si="13"/>
        <v>MS LAVRAS423W</v>
      </c>
      <c r="H238" t="s">
        <v>113</v>
      </c>
      <c r="I238" t="s">
        <v>26</v>
      </c>
      <c r="J238" t="s">
        <v>367</v>
      </c>
      <c r="K238" t="s">
        <v>367</v>
      </c>
      <c r="L238" t="s">
        <v>116</v>
      </c>
      <c r="M238" t="s">
        <v>35</v>
      </c>
      <c r="N238" t="str">
        <f t="shared" si="16"/>
        <v>1</v>
      </c>
      <c r="O238" t="s">
        <v>36</v>
      </c>
      <c r="P238" t="s">
        <v>37</v>
      </c>
      <c r="Q238" t="s">
        <v>473</v>
      </c>
      <c r="R238" t="s">
        <v>32</v>
      </c>
      <c r="S238" s="12">
        <v>45468.166666666664</v>
      </c>
      <c r="T238" s="12">
        <v>45470.0625</v>
      </c>
      <c r="U238" s="12">
        <v>45469.791666666664</v>
      </c>
      <c r="V238" t="s">
        <v>26</v>
      </c>
    </row>
    <row r="239" spans="1:22" x14ac:dyDescent="0.25">
      <c r="A239" t="s">
        <v>135</v>
      </c>
      <c r="B239" t="s">
        <v>1482</v>
      </c>
      <c r="C239" t="s">
        <v>1482</v>
      </c>
      <c r="D239" t="s">
        <v>136</v>
      </c>
      <c r="E239" t="s">
        <v>1482</v>
      </c>
      <c r="F239" t="s">
        <v>1482</v>
      </c>
      <c r="G239" s="14" t="str">
        <f t="shared" si="13"/>
        <v>BSW 583594S</v>
      </c>
      <c r="H239" t="s">
        <v>137</v>
      </c>
      <c r="I239" t="s">
        <v>26</v>
      </c>
      <c r="J239" t="s">
        <v>138</v>
      </c>
      <c r="K239" t="s">
        <v>139</v>
      </c>
      <c r="L239" t="s">
        <v>140</v>
      </c>
      <c r="M239" t="s">
        <v>35</v>
      </c>
      <c r="N239" t="str">
        <f t="shared" si="16"/>
        <v>1</v>
      </c>
      <c r="O239" t="s">
        <v>47</v>
      </c>
      <c r="P239" t="s">
        <v>92</v>
      </c>
      <c r="Q239" t="s">
        <v>186</v>
      </c>
      <c r="R239" t="s">
        <v>50</v>
      </c>
      <c r="S239" s="12">
        <v>45468.145833333336</v>
      </c>
      <c r="T239" s="12">
        <v>45468.371527777781</v>
      </c>
      <c r="U239" s="12">
        <v>45468.371527777781</v>
      </c>
      <c r="V239" t="s">
        <v>26</v>
      </c>
    </row>
    <row r="240" spans="1:22" x14ac:dyDescent="0.25">
      <c r="A240" t="s">
        <v>1483</v>
      </c>
      <c r="B240" t="s">
        <v>1484</v>
      </c>
      <c r="C240" t="s">
        <v>1484</v>
      </c>
      <c r="D240" t="s">
        <v>1483</v>
      </c>
      <c r="E240" t="s">
        <v>1484</v>
      </c>
      <c r="F240" t="s">
        <v>1484</v>
      </c>
      <c r="G240" s="14" t="str">
        <f t="shared" si="13"/>
        <v>DANUM 16060227A</v>
      </c>
      <c r="H240" t="s">
        <v>328</v>
      </c>
      <c r="I240" t="s">
        <v>26</v>
      </c>
      <c r="J240" t="s">
        <v>1744</v>
      </c>
      <c r="K240" t="s">
        <v>1744</v>
      </c>
      <c r="L240" t="s">
        <v>329</v>
      </c>
      <c r="M240" t="s">
        <v>35</v>
      </c>
      <c r="N240" t="str">
        <f t="shared" si="16"/>
        <v>1</v>
      </c>
      <c r="O240" t="s">
        <v>71</v>
      </c>
      <c r="P240" t="s">
        <v>72</v>
      </c>
      <c r="Q240" t="s">
        <v>267</v>
      </c>
      <c r="R240" t="s">
        <v>32</v>
      </c>
      <c r="S240" s="12">
        <v>45468.121527777781</v>
      </c>
      <c r="T240" s="12">
        <v>45469.090277777781</v>
      </c>
      <c r="U240" s="12">
        <v>45468.458333333336</v>
      </c>
      <c r="V240" t="s">
        <v>26</v>
      </c>
    </row>
    <row r="241" spans="1:22" x14ac:dyDescent="0.25">
      <c r="A241" t="s">
        <v>1485</v>
      </c>
      <c r="B241" t="s">
        <v>508</v>
      </c>
      <c r="C241" t="s">
        <v>508</v>
      </c>
      <c r="D241" t="s">
        <v>1485</v>
      </c>
      <c r="E241" t="s">
        <v>508</v>
      </c>
      <c r="F241" t="s">
        <v>508</v>
      </c>
      <c r="G241" s="14" t="str">
        <f t="shared" si="13"/>
        <v>SPEED423W</v>
      </c>
      <c r="H241" t="s">
        <v>113</v>
      </c>
      <c r="I241" t="s">
        <v>114</v>
      </c>
      <c r="J241" t="s">
        <v>1745</v>
      </c>
      <c r="K241" t="s">
        <v>1745</v>
      </c>
      <c r="L241" t="s">
        <v>116</v>
      </c>
      <c r="M241" t="s">
        <v>35</v>
      </c>
      <c r="N241" t="str">
        <f t="shared" si="16"/>
        <v>1</v>
      </c>
      <c r="O241" t="s">
        <v>79</v>
      </c>
      <c r="P241" t="s">
        <v>85</v>
      </c>
      <c r="Q241" t="s">
        <v>86</v>
      </c>
      <c r="R241" t="s">
        <v>50</v>
      </c>
      <c r="S241" s="12">
        <v>45468.09375</v>
      </c>
      <c r="T241" s="12">
        <v>45469.725694444445</v>
      </c>
      <c r="U241" s="12">
        <v>45469.470833333333</v>
      </c>
      <c r="V241" t="s">
        <v>26</v>
      </c>
    </row>
    <row r="242" spans="1:22" x14ac:dyDescent="0.25">
      <c r="A242" t="s">
        <v>561</v>
      </c>
      <c r="B242" t="s">
        <v>1486</v>
      </c>
      <c r="C242" t="s">
        <v>1487</v>
      </c>
      <c r="D242" t="s">
        <v>561</v>
      </c>
      <c r="E242" t="s">
        <v>1486</v>
      </c>
      <c r="F242" t="s">
        <v>1487</v>
      </c>
      <c r="G242" s="14" t="str">
        <f t="shared" si="13"/>
        <v>INTEGRA089W</v>
      </c>
      <c r="H242" t="s">
        <v>214</v>
      </c>
      <c r="I242" t="s">
        <v>26</v>
      </c>
      <c r="J242" t="s">
        <v>563</v>
      </c>
      <c r="K242" t="s">
        <v>563</v>
      </c>
      <c r="L242" t="s">
        <v>217</v>
      </c>
      <c r="M242" t="s">
        <v>35</v>
      </c>
      <c r="N242" t="str">
        <f t="shared" si="16"/>
        <v>1</v>
      </c>
      <c r="O242" t="s">
        <v>65</v>
      </c>
      <c r="P242" t="s">
        <v>122</v>
      </c>
      <c r="Q242" t="s">
        <v>123</v>
      </c>
      <c r="R242" t="s">
        <v>50</v>
      </c>
      <c r="S242" s="12">
        <v>45468.065972222219</v>
      </c>
      <c r="T242" s="12">
        <v>45468.75</v>
      </c>
      <c r="U242" s="12">
        <v>45468.492361111108</v>
      </c>
      <c r="V242" t="s">
        <v>26</v>
      </c>
    </row>
    <row r="243" spans="1:22" x14ac:dyDescent="0.25">
      <c r="A243" t="s">
        <v>1488</v>
      </c>
      <c r="B243" t="s">
        <v>832</v>
      </c>
      <c r="C243" t="s">
        <v>832</v>
      </c>
      <c r="D243" t="s">
        <v>1489</v>
      </c>
      <c r="E243" t="s">
        <v>832</v>
      </c>
      <c r="F243" t="s">
        <v>832</v>
      </c>
      <c r="G243" s="14" t="str">
        <f t="shared" si="13"/>
        <v>NAVIOS CHRYS005W</v>
      </c>
      <c r="H243" t="s">
        <v>101</v>
      </c>
      <c r="I243" t="s">
        <v>26</v>
      </c>
      <c r="J243" t="s">
        <v>1746</v>
      </c>
      <c r="K243" t="s">
        <v>1747</v>
      </c>
      <c r="L243" t="s">
        <v>101</v>
      </c>
      <c r="M243" t="s">
        <v>35</v>
      </c>
      <c r="N243" t="str">
        <f t="shared" si="16"/>
        <v>1</v>
      </c>
      <c r="O243" t="s">
        <v>36</v>
      </c>
      <c r="P243" t="s">
        <v>226</v>
      </c>
      <c r="Q243" t="s">
        <v>423</v>
      </c>
      <c r="R243" t="s">
        <v>32</v>
      </c>
      <c r="S243" s="12">
        <v>45468.065972222219</v>
      </c>
      <c r="T243" s="12">
        <v>45468.909722222219</v>
      </c>
      <c r="U243" s="12">
        <v>45468.865277777775</v>
      </c>
      <c r="V243" t="s">
        <v>26</v>
      </c>
    </row>
    <row r="244" spans="1:22" x14ac:dyDescent="0.25">
      <c r="A244" t="s">
        <v>1490</v>
      </c>
      <c r="B244" t="s">
        <v>1491</v>
      </c>
      <c r="C244" t="s">
        <v>1491</v>
      </c>
      <c r="D244" t="s">
        <v>1492</v>
      </c>
      <c r="E244" t="s">
        <v>1491</v>
      </c>
      <c r="F244" t="s">
        <v>1491</v>
      </c>
      <c r="G244" s="14" t="str">
        <f t="shared" si="13"/>
        <v>BINA M 82127ASN</v>
      </c>
      <c r="H244" t="s">
        <v>184</v>
      </c>
      <c r="I244" t="s">
        <v>26</v>
      </c>
      <c r="J244" t="s">
        <v>345</v>
      </c>
      <c r="K244" t="s">
        <v>346</v>
      </c>
      <c r="L244" t="s">
        <v>185</v>
      </c>
      <c r="M244" t="s">
        <v>35</v>
      </c>
      <c r="N244" t="str">
        <f t="shared" si="16"/>
        <v>1</v>
      </c>
      <c r="O244" t="s">
        <v>47</v>
      </c>
      <c r="P244" t="s">
        <v>97</v>
      </c>
      <c r="Q244" t="s">
        <v>98</v>
      </c>
      <c r="R244" t="s">
        <v>50</v>
      </c>
      <c r="S244" s="12">
        <v>45468.048611111109</v>
      </c>
      <c r="T244" s="12">
        <v>45468.090277777781</v>
      </c>
      <c r="U244" s="12">
        <v>45468.084722222222</v>
      </c>
      <c r="V244" t="s">
        <v>26</v>
      </c>
    </row>
    <row r="245" spans="1:22" x14ac:dyDescent="0.25">
      <c r="A245" t="s">
        <v>1493</v>
      </c>
      <c r="B245" t="s">
        <v>589</v>
      </c>
      <c r="C245" t="s">
        <v>325</v>
      </c>
      <c r="D245" t="s">
        <v>1494</v>
      </c>
      <c r="E245" t="s">
        <v>589</v>
      </c>
      <c r="F245" t="s">
        <v>325</v>
      </c>
      <c r="G245" s="14" t="str">
        <f t="shared" si="13"/>
        <v>GSL CHRISTEL425S</v>
      </c>
      <c r="H245" t="s">
        <v>113</v>
      </c>
      <c r="I245" t="s">
        <v>26</v>
      </c>
      <c r="J245" t="s">
        <v>27</v>
      </c>
      <c r="K245" t="s">
        <v>27</v>
      </c>
      <c r="L245" t="s">
        <v>116</v>
      </c>
      <c r="M245" t="s">
        <v>35</v>
      </c>
      <c r="N245" t="str">
        <f t="shared" si="16"/>
        <v>1</v>
      </c>
      <c r="O245" t="s">
        <v>29</v>
      </c>
      <c r="P245" t="s">
        <v>30</v>
      </c>
      <c r="Q245" t="s">
        <v>221</v>
      </c>
      <c r="R245" t="s">
        <v>32</v>
      </c>
      <c r="S245" s="12">
        <v>45468.041666666664</v>
      </c>
      <c r="T245" s="12">
        <v>45470.048611111109</v>
      </c>
      <c r="U245" s="12">
        <v>45469.681944444441</v>
      </c>
      <c r="V245" t="s">
        <v>26</v>
      </c>
    </row>
    <row r="246" spans="1:22" x14ac:dyDescent="0.25">
      <c r="A246" t="s">
        <v>1495</v>
      </c>
      <c r="B246" t="s">
        <v>406</v>
      </c>
      <c r="C246" t="s">
        <v>406</v>
      </c>
      <c r="D246" t="s">
        <v>1496</v>
      </c>
      <c r="E246" t="s">
        <v>406</v>
      </c>
      <c r="F246" t="s">
        <v>406</v>
      </c>
      <c r="G246" s="14" t="str">
        <f t="shared" si="13"/>
        <v>KMTC NHAVA S2406S</v>
      </c>
      <c r="H246" t="s">
        <v>281</v>
      </c>
      <c r="I246" t="s">
        <v>26</v>
      </c>
      <c r="J246" t="s">
        <v>407</v>
      </c>
      <c r="K246" t="s">
        <v>407</v>
      </c>
      <c r="L246" t="s">
        <v>284</v>
      </c>
      <c r="M246" t="s">
        <v>35</v>
      </c>
      <c r="N246" t="str">
        <f t="shared" si="16"/>
        <v>1</v>
      </c>
      <c r="O246" t="s">
        <v>155</v>
      </c>
      <c r="P246" t="s">
        <v>292</v>
      </c>
      <c r="Q246" t="s">
        <v>293</v>
      </c>
      <c r="R246" t="s">
        <v>50</v>
      </c>
      <c r="S246" s="12">
        <v>45468.006944444445</v>
      </c>
      <c r="T246" s="12">
        <v>45469.34375</v>
      </c>
      <c r="U246" s="12">
        <v>45469.227083333331</v>
      </c>
      <c r="V246" t="s">
        <v>26</v>
      </c>
    </row>
    <row r="247" spans="1:22" x14ac:dyDescent="0.25">
      <c r="A247" t="s">
        <v>1497</v>
      </c>
      <c r="B247" t="s">
        <v>1498</v>
      </c>
      <c r="C247" t="s">
        <v>1498</v>
      </c>
      <c r="D247" t="s">
        <v>1497</v>
      </c>
      <c r="E247" t="s">
        <v>1498</v>
      </c>
      <c r="F247" t="s">
        <v>1498</v>
      </c>
      <c r="G247" s="14" t="str">
        <f t="shared" si="13"/>
        <v>JT GLORY464E</v>
      </c>
      <c r="H247" t="s">
        <v>63</v>
      </c>
      <c r="I247" t="s">
        <v>26</v>
      </c>
      <c r="J247" t="s">
        <v>509</v>
      </c>
      <c r="K247" t="s">
        <v>435</v>
      </c>
      <c r="L247" t="s">
        <v>64</v>
      </c>
      <c r="M247" t="s">
        <v>35</v>
      </c>
      <c r="N247" t="str">
        <f t="shared" si="16"/>
        <v>1</v>
      </c>
      <c r="O247" t="s">
        <v>65</v>
      </c>
      <c r="P247" t="s">
        <v>66</v>
      </c>
      <c r="Q247" t="s">
        <v>248</v>
      </c>
      <c r="R247" t="s">
        <v>32</v>
      </c>
      <c r="S247" s="12">
        <v>45467.996527777781</v>
      </c>
      <c r="T247" s="12">
        <v>45468.649305555555</v>
      </c>
      <c r="U247" s="12">
        <v>45468.454861111109</v>
      </c>
      <c r="V247" t="s">
        <v>26</v>
      </c>
    </row>
    <row r="248" spans="1:22" x14ac:dyDescent="0.25">
      <c r="A248" t="s">
        <v>1499</v>
      </c>
      <c r="B248" t="s">
        <v>1500</v>
      </c>
      <c r="C248" t="s">
        <v>1500</v>
      </c>
      <c r="D248" t="s">
        <v>1499</v>
      </c>
      <c r="E248" t="s">
        <v>1500</v>
      </c>
      <c r="F248" t="s">
        <v>1500</v>
      </c>
      <c r="G248" s="14" t="str">
        <f t="shared" si="13"/>
        <v>KOTA LIHAT0196W</v>
      </c>
      <c r="H248" t="s">
        <v>68</v>
      </c>
      <c r="I248" t="s">
        <v>26</v>
      </c>
      <c r="J248" t="s">
        <v>453</v>
      </c>
      <c r="K248" t="s">
        <v>453</v>
      </c>
      <c r="L248" t="s">
        <v>68</v>
      </c>
      <c r="M248" t="s">
        <v>35</v>
      </c>
      <c r="N248" t="str">
        <f t="shared" si="16"/>
        <v>1</v>
      </c>
      <c r="O248" t="s">
        <v>47</v>
      </c>
      <c r="P248" t="s">
        <v>55</v>
      </c>
      <c r="Q248" t="s">
        <v>56</v>
      </c>
      <c r="R248" t="s">
        <v>50</v>
      </c>
      <c r="S248" s="12">
        <v>45467.986111111109</v>
      </c>
      <c r="T248" s="12">
        <v>45468.388888888891</v>
      </c>
      <c r="U248" s="12">
        <v>45468.22152777778</v>
      </c>
      <c r="V248" t="s">
        <v>26</v>
      </c>
    </row>
    <row r="249" spans="1:22" x14ac:dyDescent="0.25">
      <c r="A249" t="s">
        <v>230</v>
      </c>
      <c r="B249" t="s">
        <v>1501</v>
      </c>
      <c r="C249" t="s">
        <v>1501</v>
      </c>
      <c r="D249" t="s">
        <v>230</v>
      </c>
      <c r="E249" t="s">
        <v>1501</v>
      </c>
      <c r="F249" t="s">
        <v>1501</v>
      </c>
      <c r="G249" s="14" t="str">
        <f t="shared" si="13"/>
        <v>CAPRICORN 57MG175</v>
      </c>
      <c r="H249" t="s">
        <v>175</v>
      </c>
      <c r="I249" t="s">
        <v>26</v>
      </c>
      <c r="J249" t="s">
        <v>176</v>
      </c>
      <c r="K249" t="s">
        <v>176</v>
      </c>
      <c r="L249" t="s">
        <v>177</v>
      </c>
      <c r="M249" t="s">
        <v>35</v>
      </c>
      <c r="N249" t="str">
        <f t="shared" si="16"/>
        <v>1</v>
      </c>
      <c r="O249" t="s">
        <v>71</v>
      </c>
      <c r="P249" t="s">
        <v>178</v>
      </c>
      <c r="Q249" t="s">
        <v>179</v>
      </c>
      <c r="R249" t="s">
        <v>50</v>
      </c>
      <c r="S249" s="12">
        <v>45467.916666666664</v>
      </c>
      <c r="T249" s="12">
        <v>45468.138888888891</v>
      </c>
      <c r="U249" s="12">
        <v>45468.136805555558</v>
      </c>
      <c r="V249" t="s">
        <v>26</v>
      </c>
    </row>
    <row r="250" spans="1:22" x14ac:dyDescent="0.25">
      <c r="A250" t="s">
        <v>152</v>
      </c>
      <c r="B250" t="s">
        <v>1502</v>
      </c>
      <c r="C250" t="s">
        <v>1503</v>
      </c>
      <c r="D250" t="s">
        <v>152</v>
      </c>
      <c r="E250" t="s">
        <v>1502</v>
      </c>
      <c r="F250" t="s">
        <v>1503</v>
      </c>
      <c r="G250" s="14" t="str">
        <f t="shared" si="13"/>
        <v>MTT SIBUJ162N</v>
      </c>
      <c r="H250" t="s">
        <v>153</v>
      </c>
      <c r="I250" t="s">
        <v>26</v>
      </c>
      <c r="J250" t="s">
        <v>505</v>
      </c>
      <c r="K250" t="s">
        <v>505</v>
      </c>
      <c r="L250" t="s">
        <v>154</v>
      </c>
      <c r="M250" t="s">
        <v>35</v>
      </c>
      <c r="N250" t="str">
        <f t="shared" si="16"/>
        <v>1</v>
      </c>
      <c r="O250" t="s">
        <v>155</v>
      </c>
      <c r="P250" t="s">
        <v>156</v>
      </c>
      <c r="Q250" t="s">
        <v>415</v>
      </c>
      <c r="R250" t="s">
        <v>50</v>
      </c>
      <c r="S250" s="12">
        <v>45467.909722222219</v>
      </c>
      <c r="T250" s="12">
        <v>45469.114583333336</v>
      </c>
      <c r="U250" s="12">
        <v>45469.020833333336</v>
      </c>
      <c r="V250" t="s">
        <v>26</v>
      </c>
    </row>
    <row r="251" spans="1:22" x14ac:dyDescent="0.25">
      <c r="A251" t="s">
        <v>1504</v>
      </c>
      <c r="B251" t="s">
        <v>410</v>
      </c>
      <c r="C251" t="s">
        <v>1505</v>
      </c>
      <c r="D251" t="s">
        <v>1504</v>
      </c>
      <c r="E251" t="s">
        <v>410</v>
      </c>
      <c r="F251" t="s">
        <v>1505</v>
      </c>
      <c r="G251" s="14" t="str">
        <f t="shared" si="13"/>
        <v>YM CAPACITY043N</v>
      </c>
      <c r="H251" t="s">
        <v>41</v>
      </c>
      <c r="I251" t="s">
        <v>26</v>
      </c>
      <c r="J251" t="s">
        <v>42</v>
      </c>
      <c r="K251" t="s">
        <v>42</v>
      </c>
      <c r="L251" t="s">
        <v>43</v>
      </c>
      <c r="M251" t="s">
        <v>35</v>
      </c>
      <c r="N251" t="str">
        <f t="shared" si="16"/>
        <v>1</v>
      </c>
      <c r="O251" t="s">
        <v>47</v>
      </c>
      <c r="P251" t="s">
        <v>48</v>
      </c>
      <c r="Q251" t="s">
        <v>238</v>
      </c>
      <c r="R251" t="s">
        <v>50</v>
      </c>
      <c r="S251" s="12">
        <v>45467.847222222219</v>
      </c>
      <c r="T251" s="12">
        <v>45468.819444444445</v>
      </c>
      <c r="U251" s="12">
        <v>45468.743750000001</v>
      </c>
      <c r="V251" t="s">
        <v>26</v>
      </c>
    </row>
    <row r="252" spans="1:22" x14ac:dyDescent="0.25">
      <c r="A252" t="s">
        <v>1506</v>
      </c>
      <c r="B252" t="s">
        <v>1507</v>
      </c>
      <c r="C252" t="s">
        <v>1507</v>
      </c>
      <c r="D252" t="s">
        <v>1508</v>
      </c>
      <c r="E252" t="s">
        <v>1507</v>
      </c>
      <c r="F252" t="s">
        <v>1507</v>
      </c>
      <c r="G252" s="14" t="str">
        <f t="shared" si="13"/>
        <v>HANOVER E2423W</v>
      </c>
      <c r="H252" t="s">
        <v>25</v>
      </c>
      <c r="I252" t="s">
        <v>26</v>
      </c>
      <c r="J252" t="s">
        <v>316</v>
      </c>
      <c r="K252" t="s">
        <v>317</v>
      </c>
      <c r="L252" t="s">
        <v>25</v>
      </c>
      <c r="M252" t="s">
        <v>35</v>
      </c>
      <c r="N252" t="str">
        <f t="shared" si="16"/>
        <v>1</v>
      </c>
      <c r="O252" t="s">
        <v>36</v>
      </c>
      <c r="P252" t="s">
        <v>141</v>
      </c>
      <c r="Q252" t="s">
        <v>142</v>
      </c>
      <c r="R252" t="s">
        <v>32</v>
      </c>
      <c r="S252" s="12">
        <v>45467.833333333336</v>
      </c>
      <c r="T252" s="12">
        <v>45469.083333333336</v>
      </c>
      <c r="U252" s="12">
        <v>45469.008333333331</v>
      </c>
      <c r="V252" t="s">
        <v>26</v>
      </c>
    </row>
    <row r="253" spans="1:22" x14ac:dyDescent="0.25">
      <c r="A253" t="s">
        <v>1509</v>
      </c>
      <c r="B253" t="s">
        <v>1438</v>
      </c>
      <c r="C253" t="s">
        <v>1438</v>
      </c>
      <c r="D253" t="s">
        <v>1509</v>
      </c>
      <c r="E253" t="s">
        <v>1438</v>
      </c>
      <c r="F253" t="s">
        <v>1438</v>
      </c>
      <c r="G253" s="14" t="str">
        <f t="shared" si="13"/>
        <v>VIRA BHUM115W</v>
      </c>
      <c r="H253" t="s">
        <v>187</v>
      </c>
      <c r="I253" t="s">
        <v>26</v>
      </c>
      <c r="J253" t="s">
        <v>1748</v>
      </c>
      <c r="K253" t="s">
        <v>1749</v>
      </c>
      <c r="L253" t="s">
        <v>188</v>
      </c>
      <c r="M253" t="s">
        <v>35</v>
      </c>
      <c r="N253" t="str">
        <f t="shared" si="16"/>
        <v>1</v>
      </c>
      <c r="O253" t="s">
        <v>47</v>
      </c>
      <c r="P253" t="s">
        <v>48</v>
      </c>
      <c r="Q253" t="s">
        <v>49</v>
      </c>
      <c r="R253" t="s">
        <v>50</v>
      </c>
      <c r="S253" s="12">
        <v>45467.767361111109</v>
      </c>
      <c r="T253" s="12">
        <v>45468.260416666664</v>
      </c>
      <c r="U253" s="12">
        <v>45468.061111111114</v>
      </c>
      <c r="V253" t="s">
        <v>26</v>
      </c>
    </row>
    <row r="254" spans="1:22" x14ac:dyDescent="0.25">
      <c r="A254" t="s">
        <v>1510</v>
      </c>
      <c r="B254" t="s">
        <v>1511</v>
      </c>
      <c r="C254" t="s">
        <v>1511</v>
      </c>
      <c r="D254" t="s">
        <v>1510</v>
      </c>
      <c r="E254" t="s">
        <v>1511</v>
      </c>
      <c r="F254" t="s">
        <v>1511</v>
      </c>
      <c r="G254" s="14" t="str">
        <f t="shared" si="13"/>
        <v>L L 251571 JN</v>
      </c>
      <c r="H254" t="s">
        <v>184</v>
      </c>
      <c r="I254" t="s">
        <v>26</v>
      </c>
      <c r="J254" t="s">
        <v>506</v>
      </c>
      <c r="K254" t="s">
        <v>506</v>
      </c>
      <c r="L254" t="s">
        <v>185</v>
      </c>
      <c r="M254" t="s">
        <v>35</v>
      </c>
      <c r="N254" t="str">
        <f t="shared" si="16"/>
        <v>1</v>
      </c>
      <c r="O254" t="s">
        <v>71</v>
      </c>
      <c r="P254" t="s">
        <v>72</v>
      </c>
      <c r="Q254" t="s">
        <v>45</v>
      </c>
      <c r="R254" t="s">
        <v>32</v>
      </c>
      <c r="S254" s="12">
        <v>45467.704861111109</v>
      </c>
      <c r="T254" s="12">
        <v>45468.038194444445</v>
      </c>
      <c r="U254" s="12">
        <v>45468.009027777778</v>
      </c>
      <c r="V254" t="s">
        <v>26</v>
      </c>
    </row>
    <row r="255" spans="1:22" x14ac:dyDescent="0.25">
      <c r="A255" t="s">
        <v>769</v>
      </c>
      <c r="B255" t="s">
        <v>770</v>
      </c>
      <c r="C255" t="s">
        <v>770</v>
      </c>
      <c r="D255" t="s">
        <v>769</v>
      </c>
      <c r="E255" t="s">
        <v>770</v>
      </c>
      <c r="F255" t="s">
        <v>770</v>
      </c>
      <c r="G255" s="14" t="str">
        <f t="shared" si="13"/>
        <v>YM WREATH028E</v>
      </c>
      <c r="H255" t="s">
        <v>41</v>
      </c>
      <c r="I255" t="s">
        <v>102</v>
      </c>
      <c r="J255" t="s">
        <v>442</v>
      </c>
      <c r="K255" t="s">
        <v>442</v>
      </c>
      <c r="L255" t="s">
        <v>43</v>
      </c>
      <c r="M255" t="s">
        <v>35</v>
      </c>
      <c r="N255" t="str">
        <f t="shared" si="16"/>
        <v>1</v>
      </c>
      <c r="O255" t="s">
        <v>36</v>
      </c>
      <c r="P255" t="s">
        <v>44</v>
      </c>
      <c r="Q255" t="s">
        <v>179</v>
      </c>
      <c r="R255" t="s">
        <v>32</v>
      </c>
      <c r="S255" s="12">
        <v>45467.6875</v>
      </c>
      <c r="T255" s="12">
        <v>45469.5</v>
      </c>
      <c r="U255" s="12">
        <v>45469.397222222222</v>
      </c>
      <c r="V255" t="s">
        <v>26</v>
      </c>
    </row>
    <row r="256" spans="1:22" x14ac:dyDescent="0.25">
      <c r="A256" t="s">
        <v>510</v>
      </c>
      <c r="B256" t="s">
        <v>1512</v>
      </c>
      <c r="C256" t="s">
        <v>1512</v>
      </c>
      <c r="D256" t="s">
        <v>511</v>
      </c>
      <c r="E256" t="s">
        <v>1513</v>
      </c>
      <c r="F256" t="s">
        <v>1513</v>
      </c>
      <c r="G256" s="14" t="str">
        <f t="shared" si="13"/>
        <v>HANSA HOMB31W1MA</v>
      </c>
      <c r="H256" t="s">
        <v>57</v>
      </c>
      <c r="I256" t="s">
        <v>26</v>
      </c>
      <c r="J256" t="s">
        <v>1750</v>
      </c>
      <c r="K256" t="s">
        <v>1751</v>
      </c>
      <c r="L256" t="s">
        <v>58</v>
      </c>
      <c r="M256" t="s">
        <v>35</v>
      </c>
      <c r="N256" t="str">
        <f t="shared" si="16"/>
        <v>1</v>
      </c>
      <c r="O256" t="s">
        <v>65</v>
      </c>
      <c r="P256" t="s">
        <v>172</v>
      </c>
      <c r="Q256" t="s">
        <v>173</v>
      </c>
      <c r="R256" t="s">
        <v>50</v>
      </c>
      <c r="S256" s="12">
        <v>45467.652777777781</v>
      </c>
      <c r="T256" s="12">
        <v>45468.642361111109</v>
      </c>
      <c r="U256" s="12">
        <v>45468.442361111112</v>
      </c>
      <c r="V256" t="s">
        <v>26</v>
      </c>
    </row>
    <row r="257" spans="1:22" x14ac:dyDescent="0.25">
      <c r="A257" t="s">
        <v>876</v>
      </c>
      <c r="B257" t="s">
        <v>1514</v>
      </c>
      <c r="C257" t="s">
        <v>877</v>
      </c>
      <c r="D257" t="s">
        <v>876</v>
      </c>
      <c r="E257" t="s">
        <v>1514</v>
      </c>
      <c r="F257" t="s">
        <v>877</v>
      </c>
      <c r="G257" s="14" t="str">
        <f t="shared" si="13"/>
        <v>INCRES023N</v>
      </c>
      <c r="H257" t="s">
        <v>63</v>
      </c>
      <c r="I257" t="s">
        <v>26</v>
      </c>
      <c r="J257" t="s">
        <v>1752</v>
      </c>
      <c r="K257" t="s">
        <v>1753</v>
      </c>
      <c r="L257" t="s">
        <v>64</v>
      </c>
      <c r="M257" t="s">
        <v>35</v>
      </c>
      <c r="N257" t="str">
        <f t="shared" si="16"/>
        <v>1</v>
      </c>
      <c r="O257" t="s">
        <v>65</v>
      </c>
      <c r="P257" t="s">
        <v>196</v>
      </c>
      <c r="Q257" t="s">
        <v>450</v>
      </c>
      <c r="R257" t="s">
        <v>32</v>
      </c>
      <c r="S257" s="12">
        <v>45467.642361111109</v>
      </c>
      <c r="T257" s="12">
        <v>45468.736111111109</v>
      </c>
      <c r="U257" s="12">
        <v>45468.413888888892</v>
      </c>
      <c r="V257" t="s">
        <v>26</v>
      </c>
    </row>
    <row r="258" spans="1:22" x14ac:dyDescent="0.25">
      <c r="A258" t="s">
        <v>1515</v>
      </c>
      <c r="B258" t="s">
        <v>1516</v>
      </c>
      <c r="C258" t="s">
        <v>1516</v>
      </c>
      <c r="D258" t="s">
        <v>1517</v>
      </c>
      <c r="E258" t="s">
        <v>1518</v>
      </c>
      <c r="F258" t="s">
        <v>1518</v>
      </c>
      <c r="G258" s="14" t="str">
        <f t="shared" si="13"/>
        <v>CMA TROCADERFVW1MA</v>
      </c>
      <c r="H258" t="s">
        <v>57</v>
      </c>
      <c r="I258" t="s">
        <v>130</v>
      </c>
      <c r="J258" t="s">
        <v>1754</v>
      </c>
      <c r="K258" t="s">
        <v>1755</v>
      </c>
      <c r="L258" t="s">
        <v>58</v>
      </c>
      <c r="M258" t="s">
        <v>35</v>
      </c>
      <c r="N258" t="str">
        <f t="shared" si="16"/>
        <v>1</v>
      </c>
      <c r="O258" t="s">
        <v>65</v>
      </c>
      <c r="P258" t="s">
        <v>151</v>
      </c>
      <c r="Q258" t="s">
        <v>290</v>
      </c>
      <c r="R258" t="s">
        <v>50</v>
      </c>
      <c r="S258" s="12">
        <v>45467.638888888891</v>
      </c>
      <c r="T258" s="12">
        <v>45469.482638888891</v>
      </c>
      <c r="U258" s="12">
        <v>45469.166666666664</v>
      </c>
      <c r="V258" t="s">
        <v>26</v>
      </c>
    </row>
    <row r="259" spans="1:22" x14ac:dyDescent="0.25">
      <c r="A259" t="s">
        <v>230</v>
      </c>
      <c r="B259" t="s">
        <v>1519</v>
      </c>
      <c r="C259" t="s">
        <v>1519</v>
      </c>
      <c r="D259" t="s">
        <v>230</v>
      </c>
      <c r="E259" t="s">
        <v>1519</v>
      </c>
      <c r="F259" t="s">
        <v>1519</v>
      </c>
      <c r="G259" s="14" t="str">
        <f t="shared" si="13"/>
        <v>CAPRICORN 57MB175</v>
      </c>
      <c r="H259" t="s">
        <v>175</v>
      </c>
      <c r="I259" t="s">
        <v>26</v>
      </c>
      <c r="J259" t="s">
        <v>176</v>
      </c>
      <c r="K259" t="s">
        <v>176</v>
      </c>
      <c r="L259" t="s">
        <v>177</v>
      </c>
      <c r="M259" t="s">
        <v>35</v>
      </c>
      <c r="N259" t="str">
        <f t="shared" si="16"/>
        <v>1</v>
      </c>
      <c r="O259" t="s">
        <v>71</v>
      </c>
      <c r="P259" t="s">
        <v>178</v>
      </c>
      <c r="Q259" t="s">
        <v>179</v>
      </c>
      <c r="R259" t="s">
        <v>50</v>
      </c>
      <c r="S259" s="12">
        <v>45467.635416666664</v>
      </c>
      <c r="T259" s="12">
        <v>45467.736111111109</v>
      </c>
      <c r="U259" s="12">
        <v>45467.731249999997</v>
      </c>
      <c r="V259" t="s">
        <v>26</v>
      </c>
    </row>
    <row r="260" spans="1:22" x14ac:dyDescent="0.25">
      <c r="A260" t="s">
        <v>451</v>
      </c>
      <c r="B260" t="s">
        <v>1520</v>
      </c>
      <c r="C260" t="s">
        <v>1521</v>
      </c>
      <c r="D260" t="s">
        <v>451</v>
      </c>
      <c r="E260" t="s">
        <v>1520</v>
      </c>
      <c r="F260" t="s">
        <v>1521</v>
      </c>
      <c r="G260" s="14" t="str">
        <f t="shared" ref="G260:G323" si="17">D260&amp;F260</f>
        <v>ATI BHUM337N</v>
      </c>
      <c r="H260" t="s">
        <v>187</v>
      </c>
      <c r="I260" t="s">
        <v>26</v>
      </c>
      <c r="J260" t="s">
        <v>452</v>
      </c>
      <c r="K260" t="s">
        <v>452</v>
      </c>
      <c r="L260" t="s">
        <v>188</v>
      </c>
      <c r="M260" t="s">
        <v>35</v>
      </c>
      <c r="N260" t="str">
        <f t="shared" si="16"/>
        <v>1</v>
      </c>
      <c r="O260" t="s">
        <v>155</v>
      </c>
      <c r="P260" t="s">
        <v>156</v>
      </c>
      <c r="Q260" t="s">
        <v>357</v>
      </c>
      <c r="R260" t="s">
        <v>32</v>
      </c>
      <c r="S260" s="12">
        <v>45467.614583333336</v>
      </c>
      <c r="T260" s="12">
        <v>45468.736111111109</v>
      </c>
      <c r="U260" s="12">
        <v>45468.59652777778</v>
      </c>
      <c r="V260" t="s">
        <v>26</v>
      </c>
    </row>
    <row r="261" spans="1:22" x14ac:dyDescent="0.25">
      <c r="A261" t="s">
        <v>802</v>
      </c>
      <c r="B261" t="s">
        <v>803</v>
      </c>
      <c r="C261" t="s">
        <v>803</v>
      </c>
      <c r="D261" t="s">
        <v>802</v>
      </c>
      <c r="E261" t="s">
        <v>803</v>
      </c>
      <c r="F261" t="s">
        <v>803</v>
      </c>
      <c r="G261" s="14" t="str">
        <f t="shared" si="17"/>
        <v>MSC MIRJAMFT419E</v>
      </c>
      <c r="H261" t="s">
        <v>77</v>
      </c>
      <c r="I261" t="s">
        <v>114</v>
      </c>
      <c r="J261" t="s">
        <v>203</v>
      </c>
      <c r="K261" t="s">
        <v>203</v>
      </c>
      <c r="L261" t="s">
        <v>78</v>
      </c>
      <c r="M261" t="s">
        <v>35</v>
      </c>
      <c r="N261" t="str">
        <f t="shared" si="16"/>
        <v>1</v>
      </c>
      <c r="O261" t="s">
        <v>79</v>
      </c>
      <c r="P261" t="s">
        <v>236</v>
      </c>
      <c r="Q261" t="s">
        <v>1756</v>
      </c>
      <c r="R261" t="s">
        <v>50</v>
      </c>
      <c r="S261" s="12">
        <v>45467.611111111109</v>
      </c>
      <c r="T261" s="12">
        <v>45469.642361111109</v>
      </c>
      <c r="U261" s="12">
        <v>45469.258333333331</v>
      </c>
      <c r="V261" t="s">
        <v>1757</v>
      </c>
    </row>
    <row r="262" spans="1:22" x14ac:dyDescent="0.25">
      <c r="A262" t="s">
        <v>1522</v>
      </c>
      <c r="B262" t="s">
        <v>1523</v>
      </c>
      <c r="C262" t="s">
        <v>1523</v>
      </c>
      <c r="D262" t="s">
        <v>1522</v>
      </c>
      <c r="E262" t="s">
        <v>1523</v>
      </c>
      <c r="F262" t="s">
        <v>1523</v>
      </c>
      <c r="G262" s="14" t="str">
        <f t="shared" si="17"/>
        <v>NAP 310BS004</v>
      </c>
      <c r="H262" t="s">
        <v>51</v>
      </c>
      <c r="I262" t="s">
        <v>26</v>
      </c>
      <c r="J262" t="s">
        <v>51</v>
      </c>
      <c r="K262" t="s">
        <v>91</v>
      </c>
      <c r="L262" t="s">
        <v>54</v>
      </c>
      <c r="M262" t="s">
        <v>35</v>
      </c>
      <c r="N262" t="str">
        <f t="shared" si="16"/>
        <v>1</v>
      </c>
      <c r="O262" t="s">
        <v>155</v>
      </c>
      <c r="P262" t="s">
        <v>189</v>
      </c>
      <c r="Q262" t="s">
        <v>1691</v>
      </c>
      <c r="R262" t="s">
        <v>50</v>
      </c>
      <c r="S262" s="12">
        <v>45467.482638888891</v>
      </c>
      <c r="T262" s="12">
        <v>45468.951388888891</v>
      </c>
      <c r="U262" s="12">
        <v>45467.95208333333</v>
      </c>
      <c r="V262" t="s">
        <v>26</v>
      </c>
    </row>
    <row r="263" spans="1:22" x14ac:dyDescent="0.25">
      <c r="A263" t="s">
        <v>1524</v>
      </c>
      <c r="B263" t="s">
        <v>508</v>
      </c>
      <c r="C263" t="s">
        <v>508</v>
      </c>
      <c r="D263" t="s">
        <v>1524</v>
      </c>
      <c r="E263" t="s">
        <v>508</v>
      </c>
      <c r="F263" t="s">
        <v>508</v>
      </c>
      <c r="G263" s="14" t="str">
        <f t="shared" si="17"/>
        <v>KOTA MACHAN423W</v>
      </c>
      <c r="H263" t="s">
        <v>68</v>
      </c>
      <c r="I263" t="s">
        <v>26</v>
      </c>
      <c r="J263" t="s">
        <v>75</v>
      </c>
      <c r="K263" t="s">
        <v>75</v>
      </c>
      <c r="L263" t="s">
        <v>68</v>
      </c>
      <c r="M263" t="s">
        <v>35</v>
      </c>
      <c r="N263" t="str">
        <f t="shared" si="16"/>
        <v>1</v>
      </c>
      <c r="O263" t="s">
        <v>47</v>
      </c>
      <c r="P263" t="s">
        <v>55</v>
      </c>
      <c r="Q263" t="s">
        <v>56</v>
      </c>
      <c r="R263" t="s">
        <v>50</v>
      </c>
      <c r="S263" s="12">
        <v>45467.444444444445</v>
      </c>
      <c r="T263" s="12">
        <v>45467.923611111109</v>
      </c>
      <c r="U263" s="12">
        <v>45467.78402777778</v>
      </c>
      <c r="V263" t="s">
        <v>26</v>
      </c>
    </row>
    <row r="264" spans="1:22" x14ac:dyDescent="0.25">
      <c r="A264" t="s">
        <v>1525</v>
      </c>
      <c r="B264" t="s">
        <v>1526</v>
      </c>
      <c r="C264" t="s">
        <v>1526</v>
      </c>
      <c r="D264" t="s">
        <v>1527</v>
      </c>
      <c r="E264" t="s">
        <v>1526</v>
      </c>
      <c r="F264" t="s">
        <v>1526</v>
      </c>
      <c r="G264" s="14" t="str">
        <f t="shared" si="17"/>
        <v>KOTA PAHLAWA0036E</v>
      </c>
      <c r="H264" t="s">
        <v>68</v>
      </c>
      <c r="I264" t="s">
        <v>26</v>
      </c>
      <c r="J264" t="s">
        <v>265</v>
      </c>
      <c r="K264" t="s">
        <v>1758</v>
      </c>
      <c r="L264" t="s">
        <v>68</v>
      </c>
      <c r="M264" t="s">
        <v>35</v>
      </c>
      <c r="N264" t="str">
        <f t="shared" si="16"/>
        <v>1</v>
      </c>
      <c r="O264" t="s">
        <v>47</v>
      </c>
      <c r="P264" t="s">
        <v>149</v>
      </c>
      <c r="Q264" t="s">
        <v>400</v>
      </c>
      <c r="R264" t="s">
        <v>32</v>
      </c>
      <c r="S264" s="12">
        <v>45467.434027777781</v>
      </c>
      <c r="T264" s="12">
        <v>45468.75</v>
      </c>
      <c r="U264" t="s">
        <v>26</v>
      </c>
      <c r="V264" t="s">
        <v>26</v>
      </c>
    </row>
    <row r="265" spans="1:22" x14ac:dyDescent="0.25">
      <c r="A265" t="s">
        <v>1525</v>
      </c>
      <c r="B265" t="s">
        <v>1526</v>
      </c>
      <c r="C265" t="s">
        <v>1526</v>
      </c>
      <c r="D265" t="s">
        <v>1527</v>
      </c>
      <c r="E265" t="s">
        <v>1526</v>
      </c>
      <c r="F265" t="s">
        <v>1526</v>
      </c>
      <c r="G265" s="14" t="str">
        <f t="shared" si="17"/>
        <v>KOTA PAHLAWA0036E</v>
      </c>
      <c r="H265" t="s">
        <v>68</v>
      </c>
      <c r="I265" t="s">
        <v>26</v>
      </c>
      <c r="J265" t="s">
        <v>265</v>
      </c>
      <c r="K265" t="s">
        <v>1758</v>
      </c>
      <c r="L265" t="s">
        <v>68</v>
      </c>
      <c r="M265" t="s">
        <v>35</v>
      </c>
      <c r="N265" t="str">
        <f>"2"</f>
        <v>2</v>
      </c>
      <c r="O265" t="s">
        <v>65</v>
      </c>
      <c r="P265" t="s">
        <v>87</v>
      </c>
      <c r="Q265" t="s">
        <v>275</v>
      </c>
      <c r="R265" t="s">
        <v>50</v>
      </c>
      <c r="S265" s="12">
        <v>45468.854166666664</v>
      </c>
      <c r="T265" s="12">
        <v>45469.427083333336</v>
      </c>
      <c r="U265" s="12">
        <v>45468.854166666664</v>
      </c>
      <c r="V265" t="s">
        <v>26</v>
      </c>
    </row>
    <row r="266" spans="1:22" x14ac:dyDescent="0.25">
      <c r="A266" t="s">
        <v>1528</v>
      </c>
      <c r="B266" t="s">
        <v>1529</v>
      </c>
      <c r="C266" t="s">
        <v>1529</v>
      </c>
      <c r="D266" t="s">
        <v>1528</v>
      </c>
      <c r="E266" t="s">
        <v>1529</v>
      </c>
      <c r="F266" t="s">
        <v>1529</v>
      </c>
      <c r="G266" s="14" t="str">
        <f t="shared" si="17"/>
        <v>MSC OLIAHW424R</v>
      </c>
      <c r="H266" t="s">
        <v>77</v>
      </c>
      <c r="I266" t="s">
        <v>26</v>
      </c>
      <c r="J266" t="s">
        <v>485</v>
      </c>
      <c r="K266" t="s">
        <v>485</v>
      </c>
      <c r="L266" t="s">
        <v>78</v>
      </c>
      <c r="M266" t="s">
        <v>35</v>
      </c>
      <c r="N266" t="str">
        <f t="shared" ref="N266:N275" si="18">"1"</f>
        <v>1</v>
      </c>
      <c r="O266" t="s">
        <v>79</v>
      </c>
      <c r="P266" t="s">
        <v>118</v>
      </c>
      <c r="Q266" t="s">
        <v>403</v>
      </c>
      <c r="R266" t="s">
        <v>50</v>
      </c>
      <c r="S266" s="12">
        <v>45467.423611111109</v>
      </c>
      <c r="T266" s="12">
        <v>45468.208333333336</v>
      </c>
      <c r="U266" s="12">
        <v>45467.991666666669</v>
      </c>
      <c r="V266" t="s">
        <v>26</v>
      </c>
    </row>
    <row r="267" spans="1:22" x14ac:dyDescent="0.25">
      <c r="A267" t="s">
        <v>581</v>
      </c>
      <c r="B267" t="s">
        <v>1530</v>
      </c>
      <c r="C267" t="s">
        <v>1530</v>
      </c>
      <c r="D267" t="s">
        <v>581</v>
      </c>
      <c r="E267" t="s">
        <v>1531</v>
      </c>
      <c r="F267" t="s">
        <v>1531</v>
      </c>
      <c r="G267" s="14" t="str">
        <f t="shared" si="17"/>
        <v>ANBIEN SKY13N1NC</v>
      </c>
      <c r="H267" t="s">
        <v>194</v>
      </c>
      <c r="I267" t="s">
        <v>26</v>
      </c>
      <c r="J267" t="s">
        <v>582</v>
      </c>
      <c r="K267" t="s">
        <v>582</v>
      </c>
      <c r="L267" t="s">
        <v>195</v>
      </c>
      <c r="M267" t="s">
        <v>35</v>
      </c>
      <c r="N267" t="str">
        <f t="shared" si="18"/>
        <v>1</v>
      </c>
      <c r="O267" t="s">
        <v>65</v>
      </c>
      <c r="P267" t="s">
        <v>256</v>
      </c>
      <c r="Q267" t="s">
        <v>257</v>
      </c>
      <c r="R267" t="s">
        <v>50</v>
      </c>
      <c r="S267" s="12">
        <v>45467.399305555555</v>
      </c>
      <c r="T267" s="12">
        <v>45468.663194444445</v>
      </c>
      <c r="U267" s="12">
        <v>45468.400694444441</v>
      </c>
      <c r="V267" t="s">
        <v>26</v>
      </c>
    </row>
    <row r="268" spans="1:22" x14ac:dyDescent="0.25">
      <c r="A268" t="s">
        <v>525</v>
      </c>
      <c r="B268" t="s">
        <v>1532</v>
      </c>
      <c r="C268" t="s">
        <v>1532</v>
      </c>
      <c r="D268" t="s">
        <v>525</v>
      </c>
      <c r="E268" t="s">
        <v>1532</v>
      </c>
      <c r="F268" t="s">
        <v>1532</v>
      </c>
      <c r="G268" s="14" t="str">
        <f t="shared" si="17"/>
        <v>MSC SUJINHE425A</v>
      </c>
      <c r="H268" t="s">
        <v>77</v>
      </c>
      <c r="I268" t="s">
        <v>26</v>
      </c>
      <c r="J268" t="s">
        <v>526</v>
      </c>
      <c r="K268" t="s">
        <v>526</v>
      </c>
      <c r="L268" t="s">
        <v>78</v>
      </c>
      <c r="M268" t="s">
        <v>35</v>
      </c>
      <c r="N268" t="str">
        <f t="shared" si="18"/>
        <v>1</v>
      </c>
      <c r="O268" t="s">
        <v>79</v>
      </c>
      <c r="P268" t="s">
        <v>125</v>
      </c>
      <c r="Q268" t="s">
        <v>126</v>
      </c>
      <c r="R268" t="s">
        <v>50</v>
      </c>
      <c r="S268" s="12">
        <v>45467.395833333336</v>
      </c>
      <c r="T268" s="12">
        <v>45468.229166666664</v>
      </c>
      <c r="U268" s="12">
        <v>45467.999305555553</v>
      </c>
      <c r="V268" t="s">
        <v>26</v>
      </c>
    </row>
    <row r="269" spans="1:22" x14ac:dyDescent="0.25">
      <c r="A269" t="s">
        <v>540</v>
      </c>
      <c r="B269" t="s">
        <v>1533</v>
      </c>
      <c r="C269" t="s">
        <v>1533</v>
      </c>
      <c r="D269" t="s">
        <v>541</v>
      </c>
      <c r="E269" t="s">
        <v>1533</v>
      </c>
      <c r="F269" t="s">
        <v>1533</v>
      </c>
      <c r="G269" s="14" t="str">
        <f t="shared" si="17"/>
        <v>BINA M 80361 SN</v>
      </c>
      <c r="H269" t="s">
        <v>184</v>
      </c>
      <c r="I269" t="s">
        <v>26</v>
      </c>
      <c r="J269" t="s">
        <v>542</v>
      </c>
      <c r="K269" t="s">
        <v>543</v>
      </c>
      <c r="L269" t="s">
        <v>185</v>
      </c>
      <c r="M269" t="s">
        <v>35</v>
      </c>
      <c r="N269" t="str">
        <f t="shared" si="18"/>
        <v>1</v>
      </c>
      <c r="O269" t="s">
        <v>47</v>
      </c>
      <c r="P269" t="s">
        <v>92</v>
      </c>
      <c r="Q269" t="s">
        <v>186</v>
      </c>
      <c r="R269" t="s">
        <v>32</v>
      </c>
      <c r="S269" s="12">
        <v>45467.378472222219</v>
      </c>
      <c r="T269" s="12">
        <v>45468.100694444445</v>
      </c>
      <c r="U269" s="12">
        <v>45467.664583333331</v>
      </c>
      <c r="V269" t="s">
        <v>26</v>
      </c>
    </row>
    <row r="270" spans="1:22" x14ac:dyDescent="0.25">
      <c r="A270" t="s">
        <v>135</v>
      </c>
      <c r="B270" t="s">
        <v>1534</v>
      </c>
      <c r="C270" t="s">
        <v>1534</v>
      </c>
      <c r="D270" t="s">
        <v>136</v>
      </c>
      <c r="E270" t="s">
        <v>1534</v>
      </c>
      <c r="F270" t="s">
        <v>1534</v>
      </c>
      <c r="G270" s="14" t="str">
        <f t="shared" si="17"/>
        <v>BSW 583593N</v>
      </c>
      <c r="H270" t="s">
        <v>137</v>
      </c>
      <c r="I270" t="s">
        <v>26</v>
      </c>
      <c r="J270" t="s">
        <v>138</v>
      </c>
      <c r="K270" t="s">
        <v>139</v>
      </c>
      <c r="L270" t="s">
        <v>140</v>
      </c>
      <c r="M270" t="s">
        <v>35</v>
      </c>
      <c r="N270" t="str">
        <f t="shared" si="18"/>
        <v>1</v>
      </c>
      <c r="O270" t="s">
        <v>71</v>
      </c>
      <c r="P270" t="s">
        <v>72</v>
      </c>
      <c r="Q270" t="s">
        <v>45</v>
      </c>
      <c r="R270" t="s">
        <v>50</v>
      </c>
      <c r="S270" s="12">
        <v>45467.347222222219</v>
      </c>
      <c r="T270" s="12">
        <v>45467.53125</v>
      </c>
      <c r="U270" s="12">
        <v>45467.529166666667</v>
      </c>
      <c r="V270" t="s">
        <v>26</v>
      </c>
    </row>
    <row r="271" spans="1:22" x14ac:dyDescent="0.25">
      <c r="A271" t="s">
        <v>1535</v>
      </c>
      <c r="B271" t="s">
        <v>562</v>
      </c>
      <c r="C271" t="s">
        <v>562</v>
      </c>
      <c r="D271" t="s">
        <v>827</v>
      </c>
      <c r="E271" t="s">
        <v>562</v>
      </c>
      <c r="F271" t="s">
        <v>562</v>
      </c>
      <c r="G271" s="14" t="str">
        <f t="shared" si="17"/>
        <v>COS AMERICA087E</v>
      </c>
      <c r="H271" t="s">
        <v>63</v>
      </c>
      <c r="I271" t="s">
        <v>26</v>
      </c>
      <c r="J271" t="s">
        <v>1759</v>
      </c>
      <c r="K271" t="s">
        <v>1760</v>
      </c>
      <c r="L271" t="s">
        <v>64</v>
      </c>
      <c r="M271" t="s">
        <v>35</v>
      </c>
      <c r="N271" t="str">
        <f t="shared" si="18"/>
        <v>1</v>
      </c>
      <c r="O271" t="s">
        <v>65</v>
      </c>
      <c r="P271" t="s">
        <v>181</v>
      </c>
      <c r="Q271" t="s">
        <v>368</v>
      </c>
      <c r="R271" t="s">
        <v>32</v>
      </c>
      <c r="S271" s="12">
        <v>45467.34375</v>
      </c>
      <c r="T271" s="12">
        <v>45468.357638888891</v>
      </c>
      <c r="U271" s="12">
        <v>45468.111111111109</v>
      </c>
      <c r="V271" t="s">
        <v>26</v>
      </c>
    </row>
    <row r="272" spans="1:22" x14ac:dyDescent="0.25">
      <c r="A272" t="s">
        <v>1536</v>
      </c>
      <c r="B272" t="s">
        <v>1537</v>
      </c>
      <c r="C272" t="s">
        <v>1538</v>
      </c>
      <c r="D272" t="s">
        <v>1539</v>
      </c>
      <c r="E272" t="s">
        <v>1537</v>
      </c>
      <c r="F272" t="s">
        <v>1538</v>
      </c>
      <c r="G272" s="14" t="str">
        <f t="shared" si="17"/>
        <v>SAN FRAN BR073E</v>
      </c>
      <c r="H272" t="s">
        <v>101</v>
      </c>
      <c r="I272" t="s">
        <v>26</v>
      </c>
      <c r="J272" t="s">
        <v>1761</v>
      </c>
      <c r="K272" t="s">
        <v>1762</v>
      </c>
      <c r="L272" t="s">
        <v>101</v>
      </c>
      <c r="M272" t="s">
        <v>35</v>
      </c>
      <c r="N272" t="str">
        <f t="shared" si="18"/>
        <v>1</v>
      </c>
      <c r="O272" t="s">
        <v>104</v>
      </c>
      <c r="P272" t="s">
        <v>105</v>
      </c>
      <c r="Q272" t="s">
        <v>106</v>
      </c>
      <c r="R272" t="s">
        <v>32</v>
      </c>
      <c r="S272" s="12">
        <v>45467.326388888891</v>
      </c>
      <c r="T272" s="12">
        <v>45469.395833333336</v>
      </c>
      <c r="U272" s="12">
        <v>45469.275694444441</v>
      </c>
      <c r="V272" t="s">
        <v>26</v>
      </c>
    </row>
    <row r="273" spans="1:22" x14ac:dyDescent="0.25">
      <c r="A273" t="s">
        <v>1490</v>
      </c>
      <c r="B273" t="s">
        <v>1540</v>
      </c>
      <c r="C273" t="s">
        <v>1540</v>
      </c>
      <c r="D273" t="s">
        <v>1492</v>
      </c>
      <c r="E273" t="s">
        <v>1540</v>
      </c>
      <c r="F273" t="s">
        <v>1540</v>
      </c>
      <c r="G273" s="14" t="str">
        <f t="shared" si="17"/>
        <v>BINA M 82127 SN</v>
      </c>
      <c r="H273" t="s">
        <v>184</v>
      </c>
      <c r="I273" t="s">
        <v>26</v>
      </c>
      <c r="J273" t="s">
        <v>1763</v>
      </c>
      <c r="K273" t="s">
        <v>1764</v>
      </c>
      <c r="L273" t="s">
        <v>185</v>
      </c>
      <c r="M273" t="s">
        <v>35</v>
      </c>
      <c r="N273" t="str">
        <f t="shared" si="18"/>
        <v>1</v>
      </c>
      <c r="O273" t="s">
        <v>47</v>
      </c>
      <c r="P273" t="s">
        <v>97</v>
      </c>
      <c r="Q273" t="s">
        <v>98</v>
      </c>
      <c r="R273" t="s">
        <v>50</v>
      </c>
      <c r="S273" s="12">
        <v>45467.322916666664</v>
      </c>
      <c r="T273" s="12">
        <v>45467.5625</v>
      </c>
      <c r="U273" s="12">
        <v>45467.551388888889</v>
      </c>
      <c r="V273" t="s">
        <v>26</v>
      </c>
    </row>
    <row r="274" spans="1:22" x14ac:dyDescent="0.25">
      <c r="A274" t="s">
        <v>1541</v>
      </c>
      <c r="B274" t="s">
        <v>409</v>
      </c>
      <c r="C274" t="s">
        <v>409</v>
      </c>
      <c r="D274" t="s">
        <v>1542</v>
      </c>
      <c r="E274" t="s">
        <v>409</v>
      </c>
      <c r="F274" t="s">
        <v>409</v>
      </c>
      <c r="G274" s="14" t="str">
        <f t="shared" si="17"/>
        <v>MTT BINTANGO001E</v>
      </c>
      <c r="H274" t="s">
        <v>153</v>
      </c>
      <c r="I274" t="s">
        <v>26</v>
      </c>
      <c r="J274" t="s">
        <v>268</v>
      </c>
      <c r="K274" t="s">
        <v>268</v>
      </c>
      <c r="L274" t="s">
        <v>154</v>
      </c>
      <c r="M274" t="s">
        <v>35</v>
      </c>
      <c r="N274" t="str">
        <f t="shared" si="18"/>
        <v>1</v>
      </c>
      <c r="O274" t="s">
        <v>47</v>
      </c>
      <c r="P274" t="s">
        <v>48</v>
      </c>
      <c r="Q274" t="s">
        <v>319</v>
      </c>
      <c r="R274" t="s">
        <v>50</v>
      </c>
      <c r="S274" s="12">
        <v>45467.270833333336</v>
      </c>
      <c r="T274" s="12">
        <v>45467.715277777781</v>
      </c>
      <c r="U274" s="12">
        <v>45467.686111111114</v>
      </c>
      <c r="V274" t="s">
        <v>26</v>
      </c>
    </row>
    <row r="275" spans="1:22" x14ac:dyDescent="0.25">
      <c r="A275" t="s">
        <v>800</v>
      </c>
      <c r="B275" t="s">
        <v>801</v>
      </c>
      <c r="C275" t="s">
        <v>801</v>
      </c>
      <c r="D275" t="s">
        <v>800</v>
      </c>
      <c r="E275" t="s">
        <v>801</v>
      </c>
      <c r="F275" t="s">
        <v>801</v>
      </c>
      <c r="G275" s="14" t="str">
        <f t="shared" si="17"/>
        <v>EVER SIGMA127W</v>
      </c>
      <c r="H275" t="s">
        <v>129</v>
      </c>
      <c r="I275" t="s">
        <v>26</v>
      </c>
      <c r="J275" t="s">
        <v>523</v>
      </c>
      <c r="K275" t="s">
        <v>524</v>
      </c>
      <c r="L275" t="s">
        <v>132</v>
      </c>
      <c r="M275" t="s">
        <v>35</v>
      </c>
      <c r="N275" t="str">
        <f t="shared" si="18"/>
        <v>1</v>
      </c>
      <c r="O275" t="s">
        <v>47</v>
      </c>
      <c r="P275" t="s">
        <v>109</v>
      </c>
      <c r="Q275" t="s">
        <v>238</v>
      </c>
      <c r="R275" t="s">
        <v>50</v>
      </c>
      <c r="S275" s="12">
        <v>45467.239583333336</v>
      </c>
      <c r="T275" s="12">
        <v>45467.815972222219</v>
      </c>
      <c r="U275" t="s">
        <v>26</v>
      </c>
      <c r="V275" t="s">
        <v>26</v>
      </c>
    </row>
    <row r="276" spans="1:22" x14ac:dyDescent="0.25">
      <c r="A276" t="s">
        <v>800</v>
      </c>
      <c r="B276" t="s">
        <v>801</v>
      </c>
      <c r="C276" t="s">
        <v>801</v>
      </c>
      <c r="D276" t="s">
        <v>800</v>
      </c>
      <c r="E276" t="s">
        <v>801</v>
      </c>
      <c r="F276" t="s">
        <v>801</v>
      </c>
      <c r="G276" s="14" t="str">
        <f t="shared" si="17"/>
        <v>EVER SIGMA127W</v>
      </c>
      <c r="H276" t="s">
        <v>129</v>
      </c>
      <c r="I276" t="s">
        <v>26</v>
      </c>
      <c r="J276" t="s">
        <v>523</v>
      </c>
      <c r="K276" t="s">
        <v>524</v>
      </c>
      <c r="L276" t="s">
        <v>132</v>
      </c>
      <c r="M276" t="s">
        <v>35</v>
      </c>
      <c r="N276" t="str">
        <f>"2"</f>
        <v>2</v>
      </c>
      <c r="O276" t="s">
        <v>29</v>
      </c>
      <c r="P276" t="s">
        <v>133</v>
      </c>
      <c r="Q276" t="s">
        <v>134</v>
      </c>
      <c r="R276" t="s">
        <v>32</v>
      </c>
      <c r="S276" s="12">
        <v>45467.958333333336</v>
      </c>
      <c r="T276" s="12">
        <v>45468.479166666664</v>
      </c>
      <c r="U276" s="12">
        <v>45468.15</v>
      </c>
      <c r="V276" t="s">
        <v>26</v>
      </c>
    </row>
    <row r="277" spans="1:22" x14ac:dyDescent="0.25">
      <c r="A277" t="s">
        <v>1543</v>
      </c>
      <c r="B277" t="s">
        <v>1544</v>
      </c>
      <c r="C277" t="s">
        <v>1186</v>
      </c>
      <c r="D277" t="s">
        <v>1543</v>
      </c>
      <c r="E277" t="s">
        <v>1544</v>
      </c>
      <c r="F277" t="s">
        <v>1186</v>
      </c>
      <c r="G277" s="14" t="str">
        <f t="shared" si="17"/>
        <v>AS SUSANNA009W</v>
      </c>
      <c r="H277" t="s">
        <v>101</v>
      </c>
      <c r="I277" t="s">
        <v>26</v>
      </c>
      <c r="J277" t="s">
        <v>1765</v>
      </c>
      <c r="K277" t="s">
        <v>1766</v>
      </c>
      <c r="L277" t="s">
        <v>101</v>
      </c>
      <c r="M277" t="s">
        <v>35</v>
      </c>
      <c r="N277" t="str">
        <f t="shared" ref="N277:N306" si="19">"1"</f>
        <v>1</v>
      </c>
      <c r="O277" t="s">
        <v>104</v>
      </c>
      <c r="P277" t="s">
        <v>209</v>
      </c>
      <c r="Q277" t="s">
        <v>1767</v>
      </c>
      <c r="R277" t="s">
        <v>32</v>
      </c>
      <c r="S277" s="12">
        <v>45467.236111111109</v>
      </c>
      <c r="T277" s="12">
        <v>45468.8125</v>
      </c>
      <c r="U277" s="12">
        <v>45468.543749999997</v>
      </c>
      <c r="V277" t="s">
        <v>26</v>
      </c>
    </row>
    <row r="278" spans="1:22" x14ac:dyDescent="0.25">
      <c r="A278" t="s">
        <v>1545</v>
      </c>
      <c r="B278" t="s">
        <v>1546</v>
      </c>
      <c r="C278" t="s">
        <v>1546</v>
      </c>
      <c r="D278" t="s">
        <v>1545</v>
      </c>
      <c r="E278" t="s">
        <v>1547</v>
      </c>
      <c r="F278" t="s">
        <v>1547</v>
      </c>
      <c r="G278" s="14" t="str">
        <f t="shared" si="17"/>
        <v>EVER ARM9-009W</v>
      </c>
      <c r="H278" t="s">
        <v>517</v>
      </c>
      <c r="I278" t="s">
        <v>130</v>
      </c>
      <c r="J278" t="s">
        <v>1768</v>
      </c>
      <c r="K278" t="s">
        <v>1768</v>
      </c>
      <c r="L278" t="s">
        <v>132</v>
      </c>
      <c r="M278" t="s">
        <v>35</v>
      </c>
      <c r="N278" t="str">
        <f t="shared" si="19"/>
        <v>1</v>
      </c>
      <c r="O278" t="s">
        <v>65</v>
      </c>
      <c r="P278" t="s">
        <v>193</v>
      </c>
      <c r="Q278" t="s">
        <v>186</v>
      </c>
      <c r="R278" t="s">
        <v>50</v>
      </c>
      <c r="S278" s="12">
        <v>45467.222222222219</v>
      </c>
      <c r="T278" s="12">
        <v>45468.25</v>
      </c>
      <c r="U278" s="12">
        <v>45468.069444444445</v>
      </c>
      <c r="V278" t="s">
        <v>26</v>
      </c>
    </row>
    <row r="279" spans="1:22" x14ac:dyDescent="0.25">
      <c r="A279" t="s">
        <v>1548</v>
      </c>
      <c r="B279" t="s">
        <v>1549</v>
      </c>
      <c r="C279" t="s">
        <v>1550</v>
      </c>
      <c r="D279" t="s">
        <v>1548</v>
      </c>
      <c r="E279" t="s">
        <v>1549</v>
      </c>
      <c r="F279" t="s">
        <v>1550</v>
      </c>
      <c r="G279" s="14" t="str">
        <f t="shared" si="17"/>
        <v>BANGKOK180N</v>
      </c>
      <c r="H279" t="s">
        <v>33</v>
      </c>
      <c r="I279" t="s">
        <v>26</v>
      </c>
      <c r="J279" t="s">
        <v>1769</v>
      </c>
      <c r="K279" t="s">
        <v>1769</v>
      </c>
      <c r="L279" t="s">
        <v>33</v>
      </c>
      <c r="M279" t="s">
        <v>35</v>
      </c>
      <c r="N279" t="str">
        <f t="shared" si="19"/>
        <v>1</v>
      </c>
      <c r="O279" t="s">
        <v>155</v>
      </c>
      <c r="P279" t="s">
        <v>189</v>
      </c>
      <c r="Q279" t="s">
        <v>157</v>
      </c>
      <c r="R279" t="s">
        <v>50</v>
      </c>
      <c r="S279" s="12">
        <v>45467.211805555555</v>
      </c>
      <c r="T279" s="12">
        <v>45468.666666666664</v>
      </c>
      <c r="U279" s="12">
        <v>45468.282638888886</v>
      </c>
      <c r="V279" t="s">
        <v>26</v>
      </c>
    </row>
    <row r="280" spans="1:22" x14ac:dyDescent="0.25">
      <c r="A280" t="s">
        <v>1551</v>
      </c>
      <c r="B280" t="s">
        <v>799</v>
      </c>
      <c r="C280" t="s">
        <v>799</v>
      </c>
      <c r="D280" t="s">
        <v>798</v>
      </c>
      <c r="E280" t="s">
        <v>799</v>
      </c>
      <c r="F280" t="s">
        <v>799</v>
      </c>
      <c r="G280" s="14" t="str">
        <f t="shared" si="17"/>
        <v>NORTHERN PRA31W</v>
      </c>
      <c r="H280" t="s">
        <v>388</v>
      </c>
      <c r="I280" t="s">
        <v>26</v>
      </c>
      <c r="J280" t="s">
        <v>445</v>
      </c>
      <c r="K280" t="s">
        <v>445</v>
      </c>
      <c r="L280" t="s">
        <v>388</v>
      </c>
      <c r="M280" t="s">
        <v>35</v>
      </c>
      <c r="N280" t="str">
        <f t="shared" si="19"/>
        <v>1</v>
      </c>
      <c r="O280" t="s">
        <v>65</v>
      </c>
      <c r="P280" t="s">
        <v>212</v>
      </c>
      <c r="Q280" t="s">
        <v>213</v>
      </c>
      <c r="R280" t="s">
        <v>32</v>
      </c>
      <c r="S280" s="12">
        <v>45467.163194444445</v>
      </c>
      <c r="T280" s="12">
        <v>45468.194444444445</v>
      </c>
      <c r="U280" s="12">
        <v>45468.029166666667</v>
      </c>
      <c r="V280" t="s">
        <v>26</v>
      </c>
    </row>
    <row r="281" spans="1:22" x14ac:dyDescent="0.25">
      <c r="A281" t="s">
        <v>1552</v>
      </c>
      <c r="B281" t="s">
        <v>312</v>
      </c>
      <c r="C281" t="s">
        <v>312</v>
      </c>
      <c r="D281" t="s">
        <v>833</v>
      </c>
      <c r="E281" t="s">
        <v>312</v>
      </c>
      <c r="F281" t="s">
        <v>312</v>
      </c>
      <c r="G281" s="14" t="str">
        <f t="shared" si="17"/>
        <v>MS PORT KLAN424N</v>
      </c>
      <c r="H281" t="s">
        <v>113</v>
      </c>
      <c r="I281" t="s">
        <v>26</v>
      </c>
      <c r="J281" t="s">
        <v>1770</v>
      </c>
      <c r="K281" t="s">
        <v>1770</v>
      </c>
      <c r="L281" t="s">
        <v>116</v>
      </c>
      <c r="M281" t="s">
        <v>35</v>
      </c>
      <c r="N281" t="str">
        <f t="shared" si="19"/>
        <v>1</v>
      </c>
      <c r="O281" t="s">
        <v>36</v>
      </c>
      <c r="P281" t="s">
        <v>37</v>
      </c>
      <c r="Q281" t="s">
        <v>166</v>
      </c>
      <c r="R281" t="s">
        <v>32</v>
      </c>
      <c r="S281" s="12">
        <v>45467.159722222219</v>
      </c>
      <c r="T281" s="12">
        <v>45467.975694444445</v>
      </c>
      <c r="U281" s="12">
        <v>45467.70208333333</v>
      </c>
      <c r="V281" t="s">
        <v>26</v>
      </c>
    </row>
    <row r="282" spans="1:22" x14ac:dyDescent="0.25">
      <c r="A282" t="s">
        <v>1553</v>
      </c>
      <c r="B282" t="s">
        <v>1554</v>
      </c>
      <c r="C282" t="s">
        <v>1555</v>
      </c>
      <c r="D282" t="s">
        <v>1556</v>
      </c>
      <c r="E282" t="s">
        <v>1554</v>
      </c>
      <c r="F282" t="s">
        <v>1555</v>
      </c>
      <c r="G282" s="14" t="str">
        <f t="shared" si="17"/>
        <v>ISEACOWISDOM122N</v>
      </c>
      <c r="H282" t="s">
        <v>63</v>
      </c>
      <c r="I282" t="s">
        <v>26</v>
      </c>
      <c r="J282" t="s">
        <v>496</v>
      </c>
      <c r="K282" t="s">
        <v>497</v>
      </c>
      <c r="L282" t="s">
        <v>64</v>
      </c>
      <c r="M282" t="s">
        <v>35</v>
      </c>
      <c r="N282" t="str">
        <f t="shared" si="19"/>
        <v>1</v>
      </c>
      <c r="O282" t="s">
        <v>65</v>
      </c>
      <c r="P282" t="s">
        <v>122</v>
      </c>
      <c r="Q282" t="s">
        <v>123</v>
      </c>
      <c r="R282" t="s">
        <v>32</v>
      </c>
      <c r="S282" s="12">
        <v>45467.097222222219</v>
      </c>
      <c r="T282" s="12">
        <v>45468.013888888891</v>
      </c>
      <c r="U282" s="12">
        <v>45467.75</v>
      </c>
      <c r="V282" t="s">
        <v>26</v>
      </c>
    </row>
    <row r="283" spans="1:22" x14ac:dyDescent="0.25">
      <c r="A283" t="s">
        <v>1557</v>
      </c>
      <c r="B283" t="s">
        <v>1558</v>
      </c>
      <c r="C283" t="s">
        <v>1558</v>
      </c>
      <c r="D283" t="s">
        <v>1559</v>
      </c>
      <c r="E283" t="s">
        <v>1558</v>
      </c>
      <c r="F283" t="s">
        <v>1558</v>
      </c>
      <c r="G283" s="14" t="str">
        <f t="shared" si="17"/>
        <v>MSC SANTA MAFC425A</v>
      </c>
      <c r="H283" t="s">
        <v>77</v>
      </c>
      <c r="I283" t="s">
        <v>26</v>
      </c>
      <c r="J283" t="s">
        <v>1771</v>
      </c>
      <c r="K283" t="s">
        <v>1771</v>
      </c>
      <c r="L283" t="s">
        <v>78</v>
      </c>
      <c r="M283" t="s">
        <v>35</v>
      </c>
      <c r="N283" t="str">
        <f t="shared" si="19"/>
        <v>1</v>
      </c>
      <c r="O283" t="s">
        <v>79</v>
      </c>
      <c r="P283" t="s">
        <v>204</v>
      </c>
      <c r="Q283" t="s">
        <v>1772</v>
      </c>
      <c r="R283" t="s">
        <v>50</v>
      </c>
      <c r="S283" s="12">
        <v>45467.097222222219</v>
      </c>
      <c r="T283" s="12">
        <v>45468.743055555555</v>
      </c>
      <c r="U283" s="12">
        <v>45468.615277777775</v>
      </c>
      <c r="V283" t="s">
        <v>26</v>
      </c>
    </row>
    <row r="284" spans="1:22" x14ac:dyDescent="0.25">
      <c r="A284" t="s">
        <v>1560</v>
      </c>
      <c r="B284" t="s">
        <v>1561</v>
      </c>
      <c r="C284" t="s">
        <v>1561</v>
      </c>
      <c r="D284" t="s">
        <v>1562</v>
      </c>
      <c r="E284" t="s">
        <v>1561</v>
      </c>
      <c r="F284" t="s">
        <v>1561</v>
      </c>
      <c r="G284" s="14" t="str">
        <f t="shared" si="17"/>
        <v>GREENWAVE001N</v>
      </c>
      <c r="H284" t="s">
        <v>25</v>
      </c>
      <c r="I284" t="s">
        <v>26</v>
      </c>
      <c r="J284" t="s">
        <v>389</v>
      </c>
      <c r="K284" t="s">
        <v>389</v>
      </c>
      <c r="L284" t="s">
        <v>25</v>
      </c>
      <c r="M284" t="s">
        <v>35</v>
      </c>
      <c r="N284" t="str">
        <f t="shared" si="19"/>
        <v>1</v>
      </c>
      <c r="O284" t="s">
        <v>36</v>
      </c>
      <c r="P284" t="s">
        <v>226</v>
      </c>
      <c r="Q284" t="s">
        <v>342</v>
      </c>
      <c r="R284" t="s">
        <v>32</v>
      </c>
      <c r="S284" s="12">
        <v>45467.052083333336</v>
      </c>
      <c r="T284" s="12">
        <v>45468.027777777781</v>
      </c>
      <c r="U284" s="12">
        <v>45467.720138888886</v>
      </c>
      <c r="V284" t="s">
        <v>26</v>
      </c>
    </row>
    <row r="285" spans="1:22" x14ac:dyDescent="0.25">
      <c r="A285" t="s">
        <v>174</v>
      </c>
      <c r="B285" t="s">
        <v>1563</v>
      </c>
      <c r="C285" t="s">
        <v>1564</v>
      </c>
      <c r="D285" t="s">
        <v>174</v>
      </c>
      <c r="E285" t="s">
        <v>1563</v>
      </c>
      <c r="F285" t="s">
        <v>1564</v>
      </c>
      <c r="G285" s="14" t="str">
        <f t="shared" si="17"/>
        <v>CAPRICORN 59RG825</v>
      </c>
      <c r="H285" t="s">
        <v>175</v>
      </c>
      <c r="I285" t="s">
        <v>26</v>
      </c>
      <c r="J285" t="s">
        <v>176</v>
      </c>
      <c r="K285" t="s">
        <v>176</v>
      </c>
      <c r="L285" t="s">
        <v>177</v>
      </c>
      <c r="M285" t="s">
        <v>35</v>
      </c>
      <c r="N285" t="str">
        <f t="shared" si="19"/>
        <v>1</v>
      </c>
      <c r="O285" t="s">
        <v>71</v>
      </c>
      <c r="P285" t="s">
        <v>178</v>
      </c>
      <c r="Q285" t="s">
        <v>179</v>
      </c>
      <c r="R285" t="s">
        <v>50</v>
      </c>
      <c r="S285" s="12">
        <v>45467.020833333336</v>
      </c>
      <c r="T285" s="12">
        <v>45467.225694444445</v>
      </c>
      <c r="U285" s="12">
        <v>45467.180555555555</v>
      </c>
      <c r="V285" t="s">
        <v>26</v>
      </c>
    </row>
    <row r="286" spans="1:22" x14ac:dyDescent="0.25">
      <c r="A286" t="s">
        <v>343</v>
      </c>
      <c r="B286" t="s">
        <v>1565</v>
      </c>
      <c r="C286" t="s">
        <v>1566</v>
      </c>
      <c r="D286" t="s">
        <v>344</v>
      </c>
      <c r="E286" t="s">
        <v>1565</v>
      </c>
      <c r="F286" t="s">
        <v>1566</v>
      </c>
      <c r="G286" s="14" t="str">
        <f t="shared" si="17"/>
        <v>N2501395SN</v>
      </c>
      <c r="H286" t="s">
        <v>184</v>
      </c>
      <c r="I286" t="s">
        <v>26</v>
      </c>
      <c r="J286" t="s">
        <v>345</v>
      </c>
      <c r="K286" t="s">
        <v>346</v>
      </c>
      <c r="L286" t="s">
        <v>185</v>
      </c>
      <c r="M286" t="s">
        <v>35</v>
      </c>
      <c r="N286" t="str">
        <f t="shared" si="19"/>
        <v>1</v>
      </c>
      <c r="O286" t="s">
        <v>47</v>
      </c>
      <c r="P286" t="s">
        <v>97</v>
      </c>
      <c r="Q286" t="s">
        <v>98</v>
      </c>
      <c r="R286" t="s">
        <v>32</v>
      </c>
      <c r="S286" s="12">
        <v>45466.961805555555</v>
      </c>
      <c r="T286" s="12">
        <v>45467.027777777781</v>
      </c>
      <c r="U286" s="12">
        <v>45466.972916666666</v>
      </c>
      <c r="V286" t="s">
        <v>26</v>
      </c>
    </row>
    <row r="287" spans="1:22" x14ac:dyDescent="0.25">
      <c r="A287" t="s">
        <v>758</v>
      </c>
      <c r="B287" t="s">
        <v>759</v>
      </c>
      <c r="C287" t="s">
        <v>759</v>
      </c>
      <c r="D287" t="s">
        <v>758</v>
      </c>
      <c r="E287" t="s">
        <v>759</v>
      </c>
      <c r="F287" t="s">
        <v>759</v>
      </c>
      <c r="G287" s="14" t="str">
        <f t="shared" si="17"/>
        <v>WAN HAI 509N139</v>
      </c>
      <c r="H287" t="s">
        <v>89</v>
      </c>
      <c r="I287" t="s">
        <v>26</v>
      </c>
      <c r="J287" t="s">
        <v>1773</v>
      </c>
      <c r="K287" t="s">
        <v>1773</v>
      </c>
      <c r="L287" t="s">
        <v>89</v>
      </c>
      <c r="M287" t="s">
        <v>35</v>
      </c>
      <c r="N287" t="str">
        <f t="shared" si="19"/>
        <v>1</v>
      </c>
      <c r="O287" t="s">
        <v>65</v>
      </c>
      <c r="P287" t="s">
        <v>218</v>
      </c>
      <c r="Q287" t="s">
        <v>49</v>
      </c>
      <c r="R287" t="s">
        <v>32</v>
      </c>
      <c r="S287" s="12">
        <v>45466.944444444445</v>
      </c>
      <c r="T287" s="12">
        <v>45468.069444444445</v>
      </c>
      <c r="U287" s="12">
        <v>45467.895833333336</v>
      </c>
      <c r="V287" t="s">
        <v>26</v>
      </c>
    </row>
    <row r="288" spans="1:22" x14ac:dyDescent="0.25">
      <c r="A288" t="s">
        <v>1567</v>
      </c>
      <c r="B288" t="s">
        <v>1568</v>
      </c>
      <c r="C288" t="s">
        <v>1568</v>
      </c>
      <c r="D288" t="s">
        <v>1567</v>
      </c>
      <c r="E288" t="s">
        <v>1569</v>
      </c>
      <c r="F288" t="s">
        <v>1569</v>
      </c>
      <c r="G288" s="14" t="str">
        <f t="shared" si="17"/>
        <v>EVER BEAMY6-059N</v>
      </c>
      <c r="H288" t="s">
        <v>517</v>
      </c>
      <c r="I288" t="s">
        <v>26</v>
      </c>
      <c r="J288" t="s">
        <v>564</v>
      </c>
      <c r="K288" t="s">
        <v>564</v>
      </c>
      <c r="L288" t="s">
        <v>132</v>
      </c>
      <c r="M288" t="s">
        <v>35</v>
      </c>
      <c r="N288" t="str">
        <f t="shared" si="19"/>
        <v>1</v>
      </c>
      <c r="O288" t="s">
        <v>65</v>
      </c>
      <c r="P288" t="s">
        <v>147</v>
      </c>
      <c r="Q288" t="s">
        <v>400</v>
      </c>
      <c r="R288" t="s">
        <v>50</v>
      </c>
      <c r="S288" s="12">
        <v>45466.930555555555</v>
      </c>
      <c r="T288" s="12">
        <v>45467.40625</v>
      </c>
      <c r="U288" s="12">
        <v>45467.292361111111</v>
      </c>
      <c r="V288" t="s">
        <v>26</v>
      </c>
    </row>
    <row r="289" spans="1:22" x14ac:dyDescent="0.25">
      <c r="A289" t="s">
        <v>1570</v>
      </c>
      <c r="B289" t="s">
        <v>1571</v>
      </c>
      <c r="C289" t="s">
        <v>1571</v>
      </c>
      <c r="D289" t="s">
        <v>1572</v>
      </c>
      <c r="E289" t="s">
        <v>1571</v>
      </c>
      <c r="F289" t="s">
        <v>1571</v>
      </c>
      <c r="G289" s="14" t="str">
        <f t="shared" si="17"/>
        <v>JAKARTA E081N</v>
      </c>
      <c r="H289" t="s">
        <v>25</v>
      </c>
      <c r="I289" t="s">
        <v>26</v>
      </c>
      <c r="J289" t="s">
        <v>1729</v>
      </c>
      <c r="K289" t="s">
        <v>1774</v>
      </c>
      <c r="L289" t="s">
        <v>25</v>
      </c>
      <c r="M289" t="s">
        <v>35</v>
      </c>
      <c r="N289" t="str">
        <f t="shared" si="19"/>
        <v>1</v>
      </c>
      <c r="O289" t="s">
        <v>36</v>
      </c>
      <c r="P289" t="s">
        <v>199</v>
      </c>
      <c r="Q289" t="s">
        <v>1731</v>
      </c>
      <c r="R289" t="s">
        <v>50</v>
      </c>
      <c r="S289" s="12">
        <v>45466.930555555555</v>
      </c>
      <c r="T289" s="12">
        <v>45469.315972222219</v>
      </c>
      <c r="U289" s="12">
        <v>45469.053472222222</v>
      </c>
      <c r="V289" t="s">
        <v>26</v>
      </c>
    </row>
    <row r="290" spans="1:22" x14ac:dyDescent="0.25">
      <c r="A290" t="s">
        <v>1573</v>
      </c>
      <c r="B290" t="s">
        <v>1574</v>
      </c>
      <c r="C290" t="s">
        <v>1574</v>
      </c>
      <c r="D290" t="s">
        <v>1575</v>
      </c>
      <c r="E290" t="s">
        <v>1574</v>
      </c>
      <c r="F290" t="s">
        <v>1574</v>
      </c>
      <c r="G290" s="14" t="str">
        <f t="shared" si="17"/>
        <v>MSC PAO LAHV421A</v>
      </c>
      <c r="H290" t="s">
        <v>77</v>
      </c>
      <c r="I290" t="s">
        <v>26</v>
      </c>
      <c r="J290" t="s">
        <v>465</v>
      </c>
      <c r="K290" t="s">
        <v>465</v>
      </c>
      <c r="L290" t="s">
        <v>78</v>
      </c>
      <c r="M290" t="s">
        <v>35</v>
      </c>
      <c r="N290" t="str">
        <f t="shared" si="19"/>
        <v>1</v>
      </c>
      <c r="O290" t="s">
        <v>79</v>
      </c>
      <c r="P290" t="s">
        <v>305</v>
      </c>
      <c r="Q290" t="s">
        <v>484</v>
      </c>
      <c r="R290" t="s">
        <v>50</v>
      </c>
      <c r="S290" s="12">
        <v>45466.923611111109</v>
      </c>
      <c r="T290" s="12">
        <v>45467.732638888891</v>
      </c>
      <c r="U290" s="12">
        <v>45467.693749999999</v>
      </c>
      <c r="V290" t="s">
        <v>26</v>
      </c>
    </row>
    <row r="291" spans="1:22" x14ac:dyDescent="0.25">
      <c r="A291" t="s">
        <v>259</v>
      </c>
      <c r="B291" t="s">
        <v>1576</v>
      </c>
      <c r="C291" t="s">
        <v>1577</v>
      </c>
      <c r="D291" t="s">
        <v>260</v>
      </c>
      <c r="E291" t="s">
        <v>1576</v>
      </c>
      <c r="F291" t="s">
        <v>1577</v>
      </c>
      <c r="G291" s="14" t="str">
        <f t="shared" si="17"/>
        <v>SAMUDRA B 88P23F24</v>
      </c>
      <c r="H291" t="s">
        <v>261</v>
      </c>
      <c r="I291" t="s">
        <v>26</v>
      </c>
      <c r="J291" t="s">
        <v>262</v>
      </c>
      <c r="K291" t="s">
        <v>263</v>
      </c>
      <c r="L291" t="s">
        <v>264</v>
      </c>
      <c r="M291" t="s">
        <v>35</v>
      </c>
      <c r="N291" t="str">
        <f t="shared" si="19"/>
        <v>1</v>
      </c>
      <c r="O291" t="s">
        <v>71</v>
      </c>
      <c r="P291" t="s">
        <v>72</v>
      </c>
      <c r="Q291" t="s">
        <v>45</v>
      </c>
      <c r="R291" t="s">
        <v>50</v>
      </c>
      <c r="S291" s="12">
        <v>45466.833333333336</v>
      </c>
      <c r="T291" s="12">
        <v>45467</v>
      </c>
      <c r="U291" s="12">
        <v>45466.886805555558</v>
      </c>
      <c r="V291" t="s">
        <v>26</v>
      </c>
    </row>
    <row r="292" spans="1:22" x14ac:dyDescent="0.25">
      <c r="A292" t="s">
        <v>1578</v>
      </c>
      <c r="B292" t="s">
        <v>1579</v>
      </c>
      <c r="C292" t="s">
        <v>1579</v>
      </c>
      <c r="D292" t="s">
        <v>1580</v>
      </c>
      <c r="E292" t="s">
        <v>1579</v>
      </c>
      <c r="F292" t="s">
        <v>1579</v>
      </c>
      <c r="G292" s="14" t="str">
        <f t="shared" si="17"/>
        <v>MS BALTIMORE423E</v>
      </c>
      <c r="H292" t="s">
        <v>113</v>
      </c>
      <c r="I292" t="s">
        <v>26</v>
      </c>
      <c r="J292" t="s">
        <v>578</v>
      </c>
      <c r="K292" t="s">
        <v>579</v>
      </c>
      <c r="L292" t="s">
        <v>116</v>
      </c>
      <c r="M292" t="s">
        <v>35</v>
      </c>
      <c r="N292" t="str">
        <f t="shared" si="19"/>
        <v>1</v>
      </c>
      <c r="O292" t="s">
        <v>36</v>
      </c>
      <c r="P292" t="s">
        <v>44</v>
      </c>
      <c r="Q292" t="s">
        <v>38</v>
      </c>
      <c r="R292" t="s">
        <v>32</v>
      </c>
      <c r="S292" s="12">
        <v>45466.819444444445</v>
      </c>
      <c r="T292" s="12">
        <v>45467.576388888891</v>
      </c>
      <c r="U292" s="12">
        <v>45467.520138888889</v>
      </c>
      <c r="V292" t="s">
        <v>26</v>
      </c>
    </row>
    <row r="293" spans="1:22" x14ac:dyDescent="0.25">
      <c r="A293" t="s">
        <v>779</v>
      </c>
      <c r="B293" t="s">
        <v>780</v>
      </c>
      <c r="C293" t="s">
        <v>780</v>
      </c>
      <c r="D293" t="s">
        <v>779</v>
      </c>
      <c r="E293" t="s">
        <v>780</v>
      </c>
      <c r="F293" t="s">
        <v>780</v>
      </c>
      <c r="G293" s="14" t="str">
        <f t="shared" si="17"/>
        <v>OOCL JAKARTA171S</v>
      </c>
      <c r="H293" t="s">
        <v>214</v>
      </c>
      <c r="I293" t="s">
        <v>26</v>
      </c>
      <c r="J293" t="s">
        <v>373</v>
      </c>
      <c r="K293" t="s">
        <v>374</v>
      </c>
      <c r="L293" t="s">
        <v>217</v>
      </c>
      <c r="M293" t="s">
        <v>35</v>
      </c>
      <c r="N293" t="str">
        <f t="shared" si="19"/>
        <v>1</v>
      </c>
      <c r="O293" t="s">
        <v>65</v>
      </c>
      <c r="P293" t="s">
        <v>66</v>
      </c>
      <c r="Q293" t="s">
        <v>248</v>
      </c>
      <c r="R293" t="s">
        <v>50</v>
      </c>
      <c r="S293" s="12">
        <v>45466.763888888891</v>
      </c>
      <c r="T293" s="12">
        <v>45467.944444444445</v>
      </c>
      <c r="U293" s="12">
        <v>45467.86041666667</v>
      </c>
      <c r="V293" t="s">
        <v>26</v>
      </c>
    </row>
    <row r="294" spans="1:22" x14ac:dyDescent="0.25">
      <c r="A294" t="s">
        <v>1581</v>
      </c>
      <c r="B294" t="s">
        <v>1582</v>
      </c>
      <c r="C294" t="s">
        <v>1582</v>
      </c>
      <c r="D294" t="s">
        <v>1583</v>
      </c>
      <c r="E294" t="s">
        <v>1582</v>
      </c>
      <c r="F294" t="s">
        <v>1582</v>
      </c>
      <c r="G294" s="14" t="str">
        <f t="shared" si="17"/>
        <v>MSC YORK 7FY422A</v>
      </c>
      <c r="H294" t="s">
        <v>77</v>
      </c>
      <c r="I294" t="s">
        <v>26</v>
      </c>
      <c r="J294" t="s">
        <v>560</v>
      </c>
      <c r="K294" t="s">
        <v>560</v>
      </c>
      <c r="L294" t="s">
        <v>78</v>
      </c>
      <c r="M294" t="s">
        <v>35</v>
      </c>
      <c r="N294" t="str">
        <f t="shared" si="19"/>
        <v>1</v>
      </c>
      <c r="O294" t="s">
        <v>79</v>
      </c>
      <c r="P294" t="s">
        <v>85</v>
      </c>
      <c r="Q294" t="s">
        <v>1775</v>
      </c>
      <c r="R294" t="s">
        <v>32</v>
      </c>
      <c r="S294" s="12">
        <v>45466.71875</v>
      </c>
      <c r="T294" s="12">
        <v>45467.965277777781</v>
      </c>
      <c r="U294" s="12">
        <v>45467.852083333331</v>
      </c>
      <c r="V294" t="s">
        <v>26</v>
      </c>
    </row>
    <row r="295" spans="1:22" x14ac:dyDescent="0.25">
      <c r="A295" t="s">
        <v>1584</v>
      </c>
      <c r="B295" t="s">
        <v>1585</v>
      </c>
      <c r="C295" t="s">
        <v>1585</v>
      </c>
      <c r="D295" t="s">
        <v>1584</v>
      </c>
      <c r="E295" t="s">
        <v>1585</v>
      </c>
      <c r="F295" t="s">
        <v>1585</v>
      </c>
      <c r="G295" s="14" t="str">
        <f t="shared" si="17"/>
        <v>SINDO GULL569 SN</v>
      </c>
      <c r="H295" t="s">
        <v>184</v>
      </c>
      <c r="I295" t="s">
        <v>26</v>
      </c>
      <c r="J295" t="s">
        <v>1776</v>
      </c>
      <c r="K295" t="s">
        <v>1777</v>
      </c>
      <c r="L295" t="s">
        <v>185</v>
      </c>
      <c r="M295" t="s">
        <v>35</v>
      </c>
      <c r="N295" t="str">
        <f t="shared" si="19"/>
        <v>1</v>
      </c>
      <c r="O295" t="s">
        <v>71</v>
      </c>
      <c r="P295" t="s">
        <v>72</v>
      </c>
      <c r="Q295" t="s">
        <v>45</v>
      </c>
      <c r="R295" t="s">
        <v>50</v>
      </c>
      <c r="S295" s="12">
        <v>45466.71875</v>
      </c>
      <c r="T295" s="12">
        <v>45466.840277777781</v>
      </c>
      <c r="U295" s="12">
        <v>45466.805555555555</v>
      </c>
      <c r="V295" t="s">
        <v>26</v>
      </c>
    </row>
    <row r="296" spans="1:22" x14ac:dyDescent="0.25">
      <c r="A296" t="s">
        <v>1586</v>
      </c>
      <c r="B296" t="s">
        <v>1587</v>
      </c>
      <c r="C296" t="s">
        <v>1587</v>
      </c>
      <c r="D296" t="s">
        <v>1586</v>
      </c>
      <c r="E296" t="s">
        <v>1587</v>
      </c>
      <c r="F296" t="s">
        <v>1587</v>
      </c>
      <c r="G296" s="14" t="str">
        <f t="shared" si="17"/>
        <v>KOTA PURI0033W</v>
      </c>
      <c r="H296" t="s">
        <v>68</v>
      </c>
      <c r="I296" t="s">
        <v>26</v>
      </c>
      <c r="J296" t="s">
        <v>265</v>
      </c>
      <c r="K296" t="s">
        <v>1758</v>
      </c>
      <c r="L296" t="s">
        <v>68</v>
      </c>
      <c r="M296" t="s">
        <v>35</v>
      </c>
      <c r="N296" t="str">
        <f t="shared" si="19"/>
        <v>1</v>
      </c>
      <c r="O296" t="s">
        <v>47</v>
      </c>
      <c r="P296" t="s">
        <v>55</v>
      </c>
      <c r="Q296" t="s">
        <v>56</v>
      </c>
      <c r="R296" t="s">
        <v>32</v>
      </c>
      <c r="S296" s="12">
        <v>45466.711805555555</v>
      </c>
      <c r="T296" s="12">
        <v>45467.333333333336</v>
      </c>
      <c r="U296" s="12">
        <v>45467.177083333336</v>
      </c>
      <c r="V296" t="s">
        <v>26</v>
      </c>
    </row>
    <row r="297" spans="1:22" x14ac:dyDescent="0.25">
      <c r="A297" t="s">
        <v>1588</v>
      </c>
      <c r="B297" t="s">
        <v>73</v>
      </c>
      <c r="C297" t="s">
        <v>73</v>
      </c>
      <c r="D297" t="s">
        <v>673</v>
      </c>
      <c r="E297" t="s">
        <v>73</v>
      </c>
      <c r="F297" t="s">
        <v>73</v>
      </c>
      <c r="G297" s="14" t="str">
        <f t="shared" si="17"/>
        <v>MS ENSHI422W</v>
      </c>
      <c r="H297" t="s">
        <v>113</v>
      </c>
      <c r="I297" t="s">
        <v>26</v>
      </c>
      <c r="J297" t="s">
        <v>1659</v>
      </c>
      <c r="K297" t="s">
        <v>1659</v>
      </c>
      <c r="L297" t="s">
        <v>116</v>
      </c>
      <c r="M297" t="s">
        <v>35</v>
      </c>
      <c r="N297" t="str">
        <f t="shared" si="19"/>
        <v>1</v>
      </c>
      <c r="O297" t="s">
        <v>65</v>
      </c>
      <c r="P297" t="s">
        <v>151</v>
      </c>
      <c r="Q297" t="s">
        <v>376</v>
      </c>
      <c r="R297" t="s">
        <v>50</v>
      </c>
      <c r="S297" s="12">
        <v>45466.708333333336</v>
      </c>
      <c r="T297" s="12">
        <v>45467.538194444445</v>
      </c>
      <c r="U297" s="12">
        <v>45467.163194444445</v>
      </c>
      <c r="V297" t="s">
        <v>26</v>
      </c>
    </row>
    <row r="298" spans="1:22" x14ac:dyDescent="0.25">
      <c r="A298" t="s">
        <v>1589</v>
      </c>
      <c r="B298" t="s">
        <v>1590</v>
      </c>
      <c r="C298" t="s">
        <v>198</v>
      </c>
      <c r="D298" t="s">
        <v>1589</v>
      </c>
      <c r="E298" t="s">
        <v>1590</v>
      </c>
      <c r="F298" t="s">
        <v>198</v>
      </c>
      <c r="G298" s="14" t="str">
        <f t="shared" si="17"/>
        <v>NORDOCELOT004N</v>
      </c>
      <c r="H298" t="s">
        <v>41</v>
      </c>
      <c r="I298" t="s">
        <v>26</v>
      </c>
      <c r="J298" t="s">
        <v>575</v>
      </c>
      <c r="K298" t="s">
        <v>575</v>
      </c>
      <c r="L298" t="s">
        <v>43</v>
      </c>
      <c r="M298" t="s">
        <v>35</v>
      </c>
      <c r="N298" t="str">
        <f t="shared" si="19"/>
        <v>1</v>
      </c>
      <c r="O298" t="s">
        <v>36</v>
      </c>
      <c r="P298" t="s">
        <v>76</v>
      </c>
      <c r="Q298" t="s">
        <v>390</v>
      </c>
      <c r="R298" t="s">
        <v>32</v>
      </c>
      <c r="S298" s="12">
        <v>45466.704861111109</v>
      </c>
      <c r="T298" s="12">
        <v>45467.635416666664</v>
      </c>
      <c r="U298" s="12">
        <v>45467.5</v>
      </c>
      <c r="V298" t="s">
        <v>26</v>
      </c>
    </row>
    <row r="299" spans="1:22" x14ac:dyDescent="0.25">
      <c r="A299" t="s">
        <v>1591</v>
      </c>
      <c r="B299" t="s">
        <v>772</v>
      </c>
      <c r="C299" t="s">
        <v>772</v>
      </c>
      <c r="D299" t="s">
        <v>771</v>
      </c>
      <c r="E299" t="s">
        <v>772</v>
      </c>
      <c r="F299" t="s">
        <v>772</v>
      </c>
      <c r="G299" s="14" t="str">
        <f t="shared" si="17"/>
        <v>ONE MANCHEST039E</v>
      </c>
      <c r="H299" t="s">
        <v>101</v>
      </c>
      <c r="I299" t="s">
        <v>102</v>
      </c>
      <c r="J299" t="s">
        <v>252</v>
      </c>
      <c r="K299" t="s">
        <v>252</v>
      </c>
      <c r="L299" t="s">
        <v>101</v>
      </c>
      <c r="M299" t="s">
        <v>35</v>
      </c>
      <c r="N299" t="str">
        <f t="shared" si="19"/>
        <v>1</v>
      </c>
      <c r="O299" t="s">
        <v>36</v>
      </c>
      <c r="P299" t="s">
        <v>90</v>
      </c>
      <c r="Q299" t="s">
        <v>1778</v>
      </c>
      <c r="R299" t="s">
        <v>50</v>
      </c>
      <c r="S299" s="12">
        <v>45466.666666666664</v>
      </c>
      <c r="T299" s="12">
        <v>45468.302083333336</v>
      </c>
      <c r="U299" s="12">
        <v>45468.209027777775</v>
      </c>
      <c r="V299" t="s">
        <v>26</v>
      </c>
    </row>
    <row r="300" spans="1:22" x14ac:dyDescent="0.25">
      <c r="A300" t="s">
        <v>1592</v>
      </c>
      <c r="B300" t="s">
        <v>1593</v>
      </c>
      <c r="C300" t="s">
        <v>1594</v>
      </c>
      <c r="D300" t="s">
        <v>1595</v>
      </c>
      <c r="E300" t="s">
        <v>1593</v>
      </c>
      <c r="F300" t="s">
        <v>1594</v>
      </c>
      <c r="G300" s="14" t="str">
        <f t="shared" si="17"/>
        <v>PACIF SUN 2P402S</v>
      </c>
      <c r="H300" t="s">
        <v>153</v>
      </c>
      <c r="I300" t="s">
        <v>26</v>
      </c>
      <c r="J300" t="s">
        <v>1779</v>
      </c>
      <c r="K300" t="s">
        <v>1779</v>
      </c>
      <c r="L300" t="s">
        <v>154</v>
      </c>
      <c r="M300" t="s">
        <v>35</v>
      </c>
      <c r="N300" t="str">
        <f t="shared" si="19"/>
        <v>1</v>
      </c>
      <c r="O300" t="s">
        <v>155</v>
      </c>
      <c r="P300" t="s">
        <v>189</v>
      </c>
      <c r="Q300" t="s">
        <v>1691</v>
      </c>
      <c r="R300" t="s">
        <v>50</v>
      </c>
      <c r="S300" s="12">
        <v>45466.659722222219</v>
      </c>
      <c r="T300" s="12">
        <v>45467.277777777781</v>
      </c>
      <c r="U300" s="12">
        <v>45466.915277777778</v>
      </c>
      <c r="V300" t="s">
        <v>26</v>
      </c>
    </row>
    <row r="301" spans="1:22" x14ac:dyDescent="0.25">
      <c r="A301" t="s">
        <v>1596</v>
      </c>
      <c r="B301" t="s">
        <v>1597</v>
      </c>
      <c r="C301" t="s">
        <v>1597</v>
      </c>
      <c r="D301" t="s">
        <v>1596</v>
      </c>
      <c r="E301" t="s">
        <v>1597</v>
      </c>
      <c r="F301" t="s">
        <v>1597</v>
      </c>
      <c r="G301" s="14" t="str">
        <f t="shared" si="17"/>
        <v>OOCL HOUSTON198N</v>
      </c>
      <c r="H301" t="s">
        <v>214</v>
      </c>
      <c r="I301" t="s">
        <v>26</v>
      </c>
      <c r="J301" t="s">
        <v>573</v>
      </c>
      <c r="K301" t="s">
        <v>574</v>
      </c>
      <c r="L301" t="s">
        <v>217</v>
      </c>
      <c r="M301" t="s">
        <v>35</v>
      </c>
      <c r="N301" t="str">
        <f t="shared" si="19"/>
        <v>1</v>
      </c>
      <c r="O301" t="s">
        <v>65</v>
      </c>
      <c r="P301" t="s">
        <v>196</v>
      </c>
      <c r="Q301" t="s">
        <v>197</v>
      </c>
      <c r="R301" t="s">
        <v>32</v>
      </c>
      <c r="S301" s="12">
        <v>45466.642361111109</v>
      </c>
      <c r="T301" s="12">
        <v>45467.586805555555</v>
      </c>
      <c r="U301" s="12">
        <v>45467.435416666667</v>
      </c>
      <c r="V301" t="s">
        <v>26</v>
      </c>
    </row>
    <row r="302" spans="1:22" x14ac:dyDescent="0.25">
      <c r="A302" t="s">
        <v>1598</v>
      </c>
      <c r="B302" t="s">
        <v>1599</v>
      </c>
      <c r="C302" t="s">
        <v>1599</v>
      </c>
      <c r="D302" t="s">
        <v>1598</v>
      </c>
      <c r="E302" t="s">
        <v>1599</v>
      </c>
      <c r="F302" t="s">
        <v>1599</v>
      </c>
      <c r="G302" s="14" t="str">
        <f t="shared" si="17"/>
        <v>MSC SVEVAQG418E</v>
      </c>
      <c r="H302" t="s">
        <v>77</v>
      </c>
      <c r="I302" t="s">
        <v>114</v>
      </c>
      <c r="J302" t="s">
        <v>1720</v>
      </c>
      <c r="K302" t="s">
        <v>1720</v>
      </c>
      <c r="L302" t="s">
        <v>78</v>
      </c>
      <c r="M302" t="s">
        <v>35</v>
      </c>
      <c r="N302" t="str">
        <f t="shared" si="19"/>
        <v>1</v>
      </c>
      <c r="O302" t="s">
        <v>79</v>
      </c>
      <c r="P302" t="s">
        <v>223</v>
      </c>
      <c r="Q302" t="s">
        <v>1732</v>
      </c>
      <c r="R302" t="s">
        <v>50</v>
      </c>
      <c r="S302" s="12">
        <v>45466.597222222219</v>
      </c>
      <c r="T302" s="12">
        <v>45469.013888888891</v>
      </c>
      <c r="U302" s="12">
        <v>45468.756944444445</v>
      </c>
      <c r="V302" t="s">
        <v>26</v>
      </c>
    </row>
    <row r="303" spans="1:22" x14ac:dyDescent="0.25">
      <c r="A303" t="s">
        <v>1600</v>
      </c>
      <c r="B303" t="s">
        <v>1601</v>
      </c>
      <c r="C303" t="s">
        <v>1602</v>
      </c>
      <c r="D303" t="s">
        <v>1603</v>
      </c>
      <c r="E303" t="s">
        <v>1601</v>
      </c>
      <c r="F303" t="s">
        <v>1602</v>
      </c>
      <c r="G303" s="14" t="str">
        <f t="shared" si="17"/>
        <v>SEASPAN BENE071E</v>
      </c>
      <c r="H303" t="s">
        <v>101</v>
      </c>
      <c r="I303" t="s">
        <v>102</v>
      </c>
      <c r="J303" t="s">
        <v>1704</v>
      </c>
      <c r="K303" t="s">
        <v>1704</v>
      </c>
      <c r="L303" t="s">
        <v>101</v>
      </c>
      <c r="M303" t="s">
        <v>35</v>
      </c>
      <c r="N303" t="str">
        <f t="shared" si="19"/>
        <v>1</v>
      </c>
      <c r="O303" t="s">
        <v>104</v>
      </c>
      <c r="P303" t="s">
        <v>558</v>
      </c>
      <c r="Q303" t="s">
        <v>559</v>
      </c>
      <c r="R303" t="s">
        <v>32</v>
      </c>
      <c r="S303" s="12">
        <v>45466.583333333336</v>
      </c>
      <c r="T303" s="12">
        <v>45468.319444444445</v>
      </c>
      <c r="U303" s="12">
        <v>45467.950694444444</v>
      </c>
      <c r="V303" t="s">
        <v>26</v>
      </c>
    </row>
    <row r="304" spans="1:22" x14ac:dyDescent="0.25">
      <c r="A304" t="s">
        <v>923</v>
      </c>
      <c r="B304" t="s">
        <v>924</v>
      </c>
      <c r="C304" t="s">
        <v>924</v>
      </c>
      <c r="D304" t="s">
        <v>923</v>
      </c>
      <c r="E304" t="s">
        <v>924</v>
      </c>
      <c r="F304" t="s">
        <v>924</v>
      </c>
      <c r="G304" s="14" t="str">
        <f t="shared" si="17"/>
        <v>TIHAMA026E</v>
      </c>
      <c r="H304" t="s">
        <v>25</v>
      </c>
      <c r="I304" t="s">
        <v>102</v>
      </c>
      <c r="J304" t="s">
        <v>1780</v>
      </c>
      <c r="K304" t="s">
        <v>1780</v>
      </c>
      <c r="L304" t="s">
        <v>25</v>
      </c>
      <c r="M304" t="s">
        <v>35</v>
      </c>
      <c r="N304" t="str">
        <f t="shared" si="19"/>
        <v>1</v>
      </c>
      <c r="O304" t="s">
        <v>29</v>
      </c>
      <c r="P304" t="s">
        <v>133</v>
      </c>
      <c r="Q304" t="s">
        <v>134</v>
      </c>
      <c r="R304" t="s">
        <v>32</v>
      </c>
      <c r="S304" s="12">
        <v>45466.579861111109</v>
      </c>
      <c r="T304" s="12">
        <v>45467.90625</v>
      </c>
      <c r="U304" s="12">
        <v>45467.375</v>
      </c>
      <c r="V304" t="s">
        <v>26</v>
      </c>
    </row>
    <row r="305" spans="1:22" x14ac:dyDescent="0.25">
      <c r="A305" t="s">
        <v>1604</v>
      </c>
      <c r="B305" t="s">
        <v>366</v>
      </c>
      <c r="C305" t="s">
        <v>366</v>
      </c>
      <c r="D305" t="s">
        <v>1605</v>
      </c>
      <c r="E305" t="s">
        <v>366</v>
      </c>
      <c r="F305" t="s">
        <v>366</v>
      </c>
      <c r="G305" s="14" t="str">
        <f t="shared" si="17"/>
        <v>MS CANYON420E</v>
      </c>
      <c r="H305" t="s">
        <v>113</v>
      </c>
      <c r="I305" t="s">
        <v>114</v>
      </c>
      <c r="J305" t="s">
        <v>1745</v>
      </c>
      <c r="K305" t="s">
        <v>1745</v>
      </c>
      <c r="L305" t="s">
        <v>116</v>
      </c>
      <c r="M305" t="s">
        <v>35</v>
      </c>
      <c r="N305" t="str">
        <f t="shared" si="19"/>
        <v>1</v>
      </c>
      <c r="O305" t="s">
        <v>104</v>
      </c>
      <c r="P305" t="s">
        <v>207</v>
      </c>
      <c r="Q305" t="s">
        <v>1781</v>
      </c>
      <c r="R305" t="s">
        <v>32</v>
      </c>
      <c r="S305" s="12">
        <v>45466.569444444445</v>
      </c>
      <c r="T305" s="12">
        <v>45467.982638888891</v>
      </c>
      <c r="U305" s="12">
        <v>45467.734027777777</v>
      </c>
      <c r="V305" t="s">
        <v>26</v>
      </c>
    </row>
    <row r="306" spans="1:22" x14ac:dyDescent="0.25">
      <c r="A306" t="s">
        <v>556</v>
      </c>
      <c r="B306" t="s">
        <v>1606</v>
      </c>
      <c r="C306" t="s">
        <v>1606</v>
      </c>
      <c r="D306" t="s">
        <v>557</v>
      </c>
      <c r="E306" t="s">
        <v>1606</v>
      </c>
      <c r="F306" t="s">
        <v>1606</v>
      </c>
      <c r="G306" s="14" t="str">
        <f t="shared" si="17"/>
        <v>MSC ZONDA 3KE425A</v>
      </c>
      <c r="H306" t="s">
        <v>77</v>
      </c>
      <c r="I306" t="s">
        <v>26</v>
      </c>
      <c r="J306" t="s">
        <v>347</v>
      </c>
      <c r="K306" t="s">
        <v>347</v>
      </c>
      <c r="L306" t="s">
        <v>78</v>
      </c>
      <c r="M306" t="s">
        <v>35</v>
      </c>
      <c r="N306" t="str">
        <f t="shared" si="19"/>
        <v>1</v>
      </c>
      <c r="O306" t="s">
        <v>79</v>
      </c>
      <c r="P306" t="s">
        <v>236</v>
      </c>
      <c r="Q306" t="s">
        <v>479</v>
      </c>
      <c r="R306" t="s">
        <v>50</v>
      </c>
      <c r="S306" s="12">
        <v>45466.569444444445</v>
      </c>
      <c r="T306" s="12">
        <v>45467.440972222219</v>
      </c>
      <c r="U306" t="s">
        <v>26</v>
      </c>
      <c r="V306" t="s">
        <v>26</v>
      </c>
    </row>
    <row r="307" spans="1:22" x14ac:dyDescent="0.25">
      <c r="A307" t="s">
        <v>556</v>
      </c>
      <c r="B307" t="s">
        <v>1606</v>
      </c>
      <c r="C307" t="s">
        <v>1606</v>
      </c>
      <c r="D307" t="s">
        <v>557</v>
      </c>
      <c r="E307" t="s">
        <v>1606</v>
      </c>
      <c r="F307" t="s">
        <v>1606</v>
      </c>
      <c r="G307" s="14" t="str">
        <f t="shared" si="17"/>
        <v>MSC ZONDA 3KE425A</v>
      </c>
      <c r="H307" t="s">
        <v>77</v>
      </c>
      <c r="I307" t="s">
        <v>26</v>
      </c>
      <c r="J307" t="s">
        <v>347</v>
      </c>
      <c r="K307" t="s">
        <v>347</v>
      </c>
      <c r="L307" t="s">
        <v>78</v>
      </c>
      <c r="M307" t="s">
        <v>35</v>
      </c>
      <c r="N307" t="str">
        <f>"2"</f>
        <v>2</v>
      </c>
      <c r="O307" t="s">
        <v>104</v>
      </c>
      <c r="P307" t="s">
        <v>307</v>
      </c>
      <c r="Q307" t="s">
        <v>348</v>
      </c>
      <c r="R307" t="s">
        <v>32</v>
      </c>
      <c r="S307" s="12">
        <v>45468.475694444445</v>
      </c>
      <c r="T307" s="12">
        <v>45469.083333333336</v>
      </c>
      <c r="U307" s="12">
        <v>45468.563194444447</v>
      </c>
      <c r="V307" t="s">
        <v>26</v>
      </c>
    </row>
    <row r="308" spans="1:22" x14ac:dyDescent="0.25">
      <c r="A308" t="s">
        <v>896</v>
      </c>
      <c r="B308" t="s">
        <v>1607</v>
      </c>
      <c r="C308" t="s">
        <v>897</v>
      </c>
      <c r="D308" t="s">
        <v>896</v>
      </c>
      <c r="E308" t="s">
        <v>1607</v>
      </c>
      <c r="F308" t="s">
        <v>897</v>
      </c>
      <c r="G308" s="14" t="str">
        <f t="shared" si="17"/>
        <v>CAPE FELTON908N</v>
      </c>
      <c r="H308" t="s">
        <v>101</v>
      </c>
      <c r="I308" t="s">
        <v>26</v>
      </c>
      <c r="J308" t="s">
        <v>1769</v>
      </c>
      <c r="K308" t="s">
        <v>1769</v>
      </c>
      <c r="L308" t="s">
        <v>101</v>
      </c>
      <c r="M308" t="s">
        <v>35</v>
      </c>
      <c r="N308" t="str">
        <f>"1"</f>
        <v>1</v>
      </c>
      <c r="O308" t="s">
        <v>104</v>
      </c>
      <c r="P308" t="s">
        <v>307</v>
      </c>
      <c r="Q308" t="s">
        <v>348</v>
      </c>
      <c r="R308" t="s">
        <v>32</v>
      </c>
      <c r="S308" s="12">
        <v>45466.541666666664</v>
      </c>
      <c r="T308" s="12">
        <v>45468.320138888892</v>
      </c>
      <c r="U308" s="12">
        <v>45468.126388888886</v>
      </c>
      <c r="V308" t="s">
        <v>26</v>
      </c>
    </row>
    <row r="309" spans="1:22" x14ac:dyDescent="0.25">
      <c r="A309" t="s">
        <v>928</v>
      </c>
      <c r="B309" t="s">
        <v>1608</v>
      </c>
      <c r="C309" t="s">
        <v>1608</v>
      </c>
      <c r="D309" t="s">
        <v>928</v>
      </c>
      <c r="E309" t="s">
        <v>1608</v>
      </c>
      <c r="F309" t="s">
        <v>1608</v>
      </c>
      <c r="G309" s="14" t="str">
        <f t="shared" si="17"/>
        <v>KOTA NAGA2240N</v>
      </c>
      <c r="H309" t="s">
        <v>68</v>
      </c>
      <c r="I309" t="s">
        <v>26</v>
      </c>
      <c r="J309" t="s">
        <v>503</v>
      </c>
      <c r="K309" t="s">
        <v>1665</v>
      </c>
      <c r="L309" t="s">
        <v>68</v>
      </c>
      <c r="M309" t="s">
        <v>35</v>
      </c>
      <c r="N309" t="str">
        <f>"1"</f>
        <v>1</v>
      </c>
      <c r="O309" t="s">
        <v>47</v>
      </c>
      <c r="P309" t="s">
        <v>149</v>
      </c>
      <c r="Q309" t="s">
        <v>150</v>
      </c>
      <c r="R309" t="s">
        <v>50</v>
      </c>
      <c r="S309" s="12">
        <v>45466.538194444445</v>
      </c>
      <c r="T309" s="12">
        <v>45467.267361111109</v>
      </c>
      <c r="U309" s="12">
        <v>45467.181944444441</v>
      </c>
      <c r="V309" t="s">
        <v>26</v>
      </c>
    </row>
    <row r="310" spans="1:22" x14ac:dyDescent="0.25">
      <c r="A310" t="s">
        <v>1609</v>
      </c>
      <c r="B310" t="s">
        <v>1610</v>
      </c>
      <c r="C310" t="s">
        <v>1610</v>
      </c>
      <c r="D310" t="s">
        <v>1611</v>
      </c>
      <c r="E310" t="s">
        <v>1610</v>
      </c>
      <c r="F310" t="s">
        <v>1610</v>
      </c>
      <c r="G310" s="14" t="str">
        <f t="shared" si="17"/>
        <v>CAPRI 97210G856</v>
      </c>
      <c r="H310" t="s">
        <v>175</v>
      </c>
      <c r="I310" t="s">
        <v>26</v>
      </c>
      <c r="J310" t="s">
        <v>176</v>
      </c>
      <c r="K310" t="s">
        <v>176</v>
      </c>
      <c r="L310" t="s">
        <v>177</v>
      </c>
      <c r="M310" t="s">
        <v>35</v>
      </c>
      <c r="N310" t="str">
        <f>"1"</f>
        <v>1</v>
      </c>
      <c r="O310" t="s">
        <v>36</v>
      </c>
      <c r="P310" t="s">
        <v>76</v>
      </c>
      <c r="Q310" t="s">
        <v>477</v>
      </c>
      <c r="R310" t="s">
        <v>50</v>
      </c>
      <c r="S310" s="12">
        <v>45466.53125</v>
      </c>
      <c r="T310" s="12">
        <v>45466.614583333336</v>
      </c>
      <c r="U310" s="12">
        <v>45466.586111111108</v>
      </c>
      <c r="V310" t="s">
        <v>26</v>
      </c>
    </row>
    <row r="311" spans="1:22" x14ac:dyDescent="0.25">
      <c r="A311" t="s">
        <v>1612</v>
      </c>
      <c r="B311" t="s">
        <v>1613</v>
      </c>
      <c r="C311" t="s">
        <v>1613</v>
      </c>
      <c r="D311" t="s">
        <v>1612</v>
      </c>
      <c r="E311" t="s">
        <v>1613</v>
      </c>
      <c r="F311" t="s">
        <v>1613</v>
      </c>
      <c r="G311" s="14" t="str">
        <f t="shared" si="17"/>
        <v>NYK FUJI125E</v>
      </c>
      <c r="H311" t="s">
        <v>101</v>
      </c>
      <c r="I311" t="s">
        <v>26</v>
      </c>
      <c r="J311" t="s">
        <v>375</v>
      </c>
      <c r="K311" t="s">
        <v>580</v>
      </c>
      <c r="L311" t="s">
        <v>101</v>
      </c>
      <c r="M311" t="s">
        <v>35</v>
      </c>
      <c r="N311" t="str">
        <f>"1"</f>
        <v>1</v>
      </c>
      <c r="O311" t="s">
        <v>65</v>
      </c>
      <c r="P311" t="s">
        <v>172</v>
      </c>
      <c r="Q311" t="s">
        <v>1723</v>
      </c>
      <c r="R311" t="s">
        <v>50</v>
      </c>
      <c r="S311" s="12">
        <v>45466.524305555555</v>
      </c>
      <c r="T311" s="12">
        <v>45467.583333333336</v>
      </c>
      <c r="U311" s="12">
        <v>45467.236111111109</v>
      </c>
      <c r="V311" t="s">
        <v>26</v>
      </c>
    </row>
    <row r="312" spans="1:22" x14ac:dyDescent="0.25">
      <c r="A312" t="s">
        <v>1614</v>
      </c>
      <c r="B312" t="s">
        <v>1615</v>
      </c>
      <c r="C312" t="s">
        <v>163</v>
      </c>
      <c r="D312" t="s">
        <v>1614</v>
      </c>
      <c r="E312" t="s">
        <v>1615</v>
      </c>
      <c r="F312" t="s">
        <v>163</v>
      </c>
      <c r="G312" s="14" t="str">
        <f t="shared" si="17"/>
        <v>VIRGO425W</v>
      </c>
      <c r="H312" t="s">
        <v>113</v>
      </c>
      <c r="I312" t="s">
        <v>26</v>
      </c>
      <c r="J312" t="s">
        <v>1677</v>
      </c>
      <c r="K312" t="s">
        <v>1678</v>
      </c>
      <c r="L312" t="s">
        <v>116</v>
      </c>
      <c r="M312" t="s">
        <v>35</v>
      </c>
      <c r="N312" t="str">
        <f>"1"</f>
        <v>1</v>
      </c>
      <c r="O312" t="s">
        <v>36</v>
      </c>
      <c r="P312" t="s">
        <v>141</v>
      </c>
      <c r="Q312" t="s">
        <v>142</v>
      </c>
      <c r="R312" t="s">
        <v>32</v>
      </c>
      <c r="S312" s="12">
        <v>45466.506944444445</v>
      </c>
      <c r="T312" s="12">
        <v>45467.621527777781</v>
      </c>
      <c r="U312" s="12">
        <v>45467.553472222222</v>
      </c>
      <c r="V312" t="s">
        <v>26</v>
      </c>
    </row>
    <row r="313" spans="1:22" x14ac:dyDescent="0.25">
      <c r="A313" t="s">
        <v>1614</v>
      </c>
      <c r="B313" t="s">
        <v>1615</v>
      </c>
      <c r="C313" t="s">
        <v>163</v>
      </c>
      <c r="D313" t="s">
        <v>1614</v>
      </c>
      <c r="E313" t="s">
        <v>1615</v>
      </c>
      <c r="F313" t="s">
        <v>163</v>
      </c>
      <c r="G313" s="14" t="str">
        <f t="shared" si="17"/>
        <v>VIRGO425W</v>
      </c>
      <c r="H313" t="s">
        <v>113</v>
      </c>
      <c r="I313" t="s">
        <v>26</v>
      </c>
      <c r="J313" t="s">
        <v>1677</v>
      </c>
      <c r="K313" t="s">
        <v>1678</v>
      </c>
      <c r="L313" t="s">
        <v>116</v>
      </c>
      <c r="M313" t="s">
        <v>35</v>
      </c>
      <c r="N313" t="str">
        <f>"2"</f>
        <v>2</v>
      </c>
      <c r="O313" t="s">
        <v>79</v>
      </c>
      <c r="P313" t="s">
        <v>80</v>
      </c>
      <c r="Q313" t="s">
        <v>1671</v>
      </c>
      <c r="R313" t="s">
        <v>50</v>
      </c>
      <c r="S313" s="12">
        <v>45467.725694444445</v>
      </c>
      <c r="T313" s="12">
        <v>45469.188194444447</v>
      </c>
      <c r="U313" t="s">
        <v>26</v>
      </c>
      <c r="V313" t="s">
        <v>26</v>
      </c>
    </row>
    <row r="314" spans="1:22" x14ac:dyDescent="0.25">
      <c r="A314" t="s">
        <v>1616</v>
      </c>
      <c r="B314" t="s">
        <v>1617</v>
      </c>
      <c r="C314" t="s">
        <v>1617</v>
      </c>
      <c r="D314" t="s">
        <v>1616</v>
      </c>
      <c r="E314" t="s">
        <v>1617</v>
      </c>
      <c r="F314" t="s">
        <v>1617</v>
      </c>
      <c r="G314" s="14" t="str">
        <f t="shared" si="17"/>
        <v>MOL CREATION092E</v>
      </c>
      <c r="H314" t="s">
        <v>101</v>
      </c>
      <c r="I314" t="s">
        <v>102</v>
      </c>
      <c r="J314" t="s">
        <v>103</v>
      </c>
      <c r="K314" t="s">
        <v>103</v>
      </c>
      <c r="L314" t="s">
        <v>101</v>
      </c>
      <c r="M314" t="s">
        <v>35</v>
      </c>
      <c r="N314" t="str">
        <f t="shared" ref="N314:N319" si="20">"1"</f>
        <v>1</v>
      </c>
      <c r="O314" t="s">
        <v>36</v>
      </c>
      <c r="P314" t="s">
        <v>234</v>
      </c>
      <c r="Q314" t="s">
        <v>285</v>
      </c>
      <c r="R314" t="s">
        <v>50</v>
      </c>
      <c r="S314" s="12">
        <v>45466.46875</v>
      </c>
      <c r="T314" s="12">
        <v>45468.496527777781</v>
      </c>
      <c r="U314" s="12">
        <v>45468.436805555553</v>
      </c>
      <c r="V314" t="s">
        <v>26</v>
      </c>
    </row>
    <row r="315" spans="1:22" x14ac:dyDescent="0.25">
      <c r="A315" t="s">
        <v>322</v>
      </c>
      <c r="B315" t="s">
        <v>1618</v>
      </c>
      <c r="C315" t="s">
        <v>767</v>
      </c>
      <c r="D315" t="s">
        <v>322</v>
      </c>
      <c r="E315" t="s">
        <v>1618</v>
      </c>
      <c r="F315" t="s">
        <v>767</v>
      </c>
      <c r="G315" s="14" t="str">
        <f t="shared" si="17"/>
        <v>CAPRICORN 51PG413</v>
      </c>
      <c r="H315" t="s">
        <v>175</v>
      </c>
      <c r="I315" t="s">
        <v>26</v>
      </c>
      <c r="J315" t="s">
        <v>176</v>
      </c>
      <c r="K315" t="s">
        <v>176</v>
      </c>
      <c r="L315" t="s">
        <v>177</v>
      </c>
      <c r="M315" t="s">
        <v>35</v>
      </c>
      <c r="N315" t="str">
        <f t="shared" si="20"/>
        <v>1</v>
      </c>
      <c r="O315" t="s">
        <v>71</v>
      </c>
      <c r="P315" t="s">
        <v>72</v>
      </c>
      <c r="Q315" t="s">
        <v>179</v>
      </c>
      <c r="R315" t="s">
        <v>50</v>
      </c>
      <c r="S315" s="12">
        <v>45466.447916666664</v>
      </c>
      <c r="T315" s="12">
        <v>45466.854166666664</v>
      </c>
      <c r="U315" s="12">
        <v>45466.60833333333</v>
      </c>
      <c r="V315" t="s">
        <v>26</v>
      </c>
    </row>
    <row r="316" spans="1:22" x14ac:dyDescent="0.25">
      <c r="A316" t="s">
        <v>1619</v>
      </c>
      <c r="B316" t="s">
        <v>1620</v>
      </c>
      <c r="C316" t="s">
        <v>1620</v>
      </c>
      <c r="D316" t="s">
        <v>1621</v>
      </c>
      <c r="E316" t="s">
        <v>1620</v>
      </c>
      <c r="F316" t="s">
        <v>1620</v>
      </c>
      <c r="G316" s="14" t="str">
        <f t="shared" si="17"/>
        <v>MARCOPOLO298BS133</v>
      </c>
      <c r="H316" t="s">
        <v>51</v>
      </c>
      <c r="I316" t="s">
        <v>26</v>
      </c>
      <c r="J316" t="s">
        <v>51</v>
      </c>
      <c r="K316" t="s">
        <v>91</v>
      </c>
      <c r="L316" t="s">
        <v>54</v>
      </c>
      <c r="M316" t="s">
        <v>35</v>
      </c>
      <c r="N316" t="str">
        <f t="shared" si="20"/>
        <v>1</v>
      </c>
      <c r="O316" t="s">
        <v>47</v>
      </c>
      <c r="P316" t="s">
        <v>92</v>
      </c>
      <c r="Q316" t="s">
        <v>186</v>
      </c>
      <c r="R316" t="s">
        <v>50</v>
      </c>
      <c r="S316" s="12">
        <v>45466.440972222219</v>
      </c>
      <c r="T316" s="12">
        <v>45467.3125</v>
      </c>
      <c r="U316" s="12">
        <v>45466.729166666664</v>
      </c>
      <c r="V316" t="s">
        <v>26</v>
      </c>
    </row>
    <row r="317" spans="1:22" x14ac:dyDescent="0.25">
      <c r="A317" t="s">
        <v>1622</v>
      </c>
      <c r="B317" t="s">
        <v>1623</v>
      </c>
      <c r="C317" t="s">
        <v>1624</v>
      </c>
      <c r="D317" t="s">
        <v>1622</v>
      </c>
      <c r="E317" t="s">
        <v>1623</v>
      </c>
      <c r="F317" t="s">
        <v>1624</v>
      </c>
      <c r="G317" s="14" t="str">
        <f t="shared" si="17"/>
        <v>LANTAU BAY115N</v>
      </c>
      <c r="H317" t="s">
        <v>63</v>
      </c>
      <c r="I317" t="s">
        <v>26</v>
      </c>
      <c r="J317" t="s">
        <v>120</v>
      </c>
      <c r="K317" t="s">
        <v>121</v>
      </c>
      <c r="L317" t="s">
        <v>64</v>
      </c>
      <c r="M317" t="s">
        <v>35</v>
      </c>
      <c r="N317" t="str">
        <f t="shared" si="20"/>
        <v>1</v>
      </c>
      <c r="O317" t="s">
        <v>65</v>
      </c>
      <c r="P317" t="s">
        <v>122</v>
      </c>
      <c r="Q317" t="s">
        <v>123</v>
      </c>
      <c r="R317" t="s">
        <v>50</v>
      </c>
      <c r="S317" s="12">
        <v>45466.399305555555</v>
      </c>
      <c r="T317" s="12">
        <v>45467.055555555555</v>
      </c>
      <c r="U317" s="12">
        <v>45466.980555555558</v>
      </c>
      <c r="V317" t="s">
        <v>26</v>
      </c>
    </row>
    <row r="318" spans="1:22" x14ac:dyDescent="0.25">
      <c r="A318" t="s">
        <v>1625</v>
      </c>
      <c r="B318" t="s">
        <v>1626</v>
      </c>
      <c r="C318" t="s">
        <v>1626</v>
      </c>
      <c r="D318" t="s">
        <v>1627</v>
      </c>
      <c r="E318" t="s">
        <v>1626</v>
      </c>
      <c r="F318" t="s">
        <v>1626</v>
      </c>
      <c r="G318" s="14" t="str">
        <f t="shared" si="17"/>
        <v>MARCOPOLO108PS187</v>
      </c>
      <c r="H318" t="s">
        <v>51</v>
      </c>
      <c r="I318" t="s">
        <v>26</v>
      </c>
      <c r="J318" t="s">
        <v>52</v>
      </c>
      <c r="K318" t="s">
        <v>53</v>
      </c>
      <c r="L318" t="s">
        <v>54</v>
      </c>
      <c r="M318" t="s">
        <v>35</v>
      </c>
      <c r="N318" t="str">
        <f t="shared" si="20"/>
        <v>1</v>
      </c>
      <c r="O318" t="s">
        <v>47</v>
      </c>
      <c r="P318" t="s">
        <v>109</v>
      </c>
      <c r="Q318" t="s">
        <v>110</v>
      </c>
      <c r="R318" t="s">
        <v>50</v>
      </c>
      <c r="S318" s="12">
        <v>45466.399305555555</v>
      </c>
      <c r="T318" s="12">
        <v>45466.892361111109</v>
      </c>
      <c r="U318" s="12">
        <v>45466.601388888892</v>
      </c>
      <c r="V318" t="s">
        <v>26</v>
      </c>
    </row>
    <row r="319" spans="1:22" x14ac:dyDescent="0.25">
      <c r="A319" t="s">
        <v>1628</v>
      </c>
      <c r="B319" t="s">
        <v>1629</v>
      </c>
      <c r="C319" t="s">
        <v>917</v>
      </c>
      <c r="D319" t="s">
        <v>916</v>
      </c>
      <c r="E319" t="s">
        <v>1629</v>
      </c>
      <c r="F319" t="s">
        <v>917</v>
      </c>
      <c r="G319" s="14" t="str">
        <f t="shared" si="17"/>
        <v>SINAR SORON0226N</v>
      </c>
      <c r="H319" t="s">
        <v>33</v>
      </c>
      <c r="I319" t="s">
        <v>26</v>
      </c>
      <c r="J319" t="s">
        <v>393</v>
      </c>
      <c r="K319" t="s">
        <v>393</v>
      </c>
      <c r="L319" t="s">
        <v>33</v>
      </c>
      <c r="M319" t="s">
        <v>35</v>
      </c>
      <c r="N319" t="str">
        <f t="shared" si="20"/>
        <v>1</v>
      </c>
      <c r="O319" t="s">
        <v>155</v>
      </c>
      <c r="P319" t="s">
        <v>156</v>
      </c>
      <c r="Q319" t="s">
        <v>415</v>
      </c>
      <c r="R319" t="s">
        <v>50</v>
      </c>
      <c r="S319" s="12">
        <v>45466.381944444445</v>
      </c>
      <c r="T319" s="12">
        <v>45467.850694444445</v>
      </c>
      <c r="U319" t="s">
        <v>26</v>
      </c>
      <c r="V319" t="s">
        <v>26</v>
      </c>
    </row>
    <row r="320" spans="1:22" x14ac:dyDescent="0.25">
      <c r="A320" t="s">
        <v>1628</v>
      </c>
      <c r="B320" t="s">
        <v>1629</v>
      </c>
      <c r="C320" t="s">
        <v>917</v>
      </c>
      <c r="D320" t="s">
        <v>916</v>
      </c>
      <c r="E320" t="s">
        <v>1629</v>
      </c>
      <c r="F320" t="s">
        <v>917</v>
      </c>
      <c r="G320" s="14" t="str">
        <f t="shared" si="17"/>
        <v>SINAR SORON0226N</v>
      </c>
      <c r="H320" t="s">
        <v>33</v>
      </c>
      <c r="I320" t="s">
        <v>26</v>
      </c>
      <c r="J320" t="s">
        <v>393</v>
      </c>
      <c r="K320" t="s">
        <v>393</v>
      </c>
      <c r="L320" t="s">
        <v>33</v>
      </c>
      <c r="M320" t="s">
        <v>35</v>
      </c>
      <c r="N320" t="str">
        <f>"2"</f>
        <v>2</v>
      </c>
      <c r="O320" t="s">
        <v>29</v>
      </c>
      <c r="P320" t="s">
        <v>30</v>
      </c>
      <c r="Q320" t="s">
        <v>518</v>
      </c>
      <c r="R320" t="s">
        <v>32</v>
      </c>
      <c r="S320" s="12">
        <v>45467.947916666664</v>
      </c>
      <c r="T320" s="12">
        <v>45468.513888888891</v>
      </c>
      <c r="U320" s="12">
        <v>45468.022222222222</v>
      </c>
      <c r="V320" t="s">
        <v>26</v>
      </c>
    </row>
    <row r="321" spans="1:22" x14ac:dyDescent="0.25">
      <c r="A321" t="s">
        <v>1630</v>
      </c>
      <c r="B321" t="s">
        <v>920</v>
      </c>
      <c r="C321" t="s">
        <v>920</v>
      </c>
      <c r="D321" t="s">
        <v>919</v>
      </c>
      <c r="E321" t="s">
        <v>920</v>
      </c>
      <c r="F321" t="s">
        <v>920</v>
      </c>
      <c r="G321" s="14" t="str">
        <f t="shared" si="17"/>
        <v>ARGOLIKW162</v>
      </c>
      <c r="H321" t="s">
        <v>25</v>
      </c>
      <c r="I321" t="s">
        <v>26</v>
      </c>
      <c r="J321" t="s">
        <v>545</v>
      </c>
      <c r="K321" t="s">
        <v>546</v>
      </c>
      <c r="L321" t="s">
        <v>25</v>
      </c>
      <c r="M321" t="s">
        <v>35</v>
      </c>
      <c r="N321" t="str">
        <f t="shared" ref="N321:N338" si="21">"1"</f>
        <v>1</v>
      </c>
      <c r="O321" t="s">
        <v>36</v>
      </c>
      <c r="P321" t="s">
        <v>226</v>
      </c>
      <c r="Q321" t="s">
        <v>342</v>
      </c>
      <c r="R321" t="s">
        <v>32</v>
      </c>
      <c r="S321" s="12">
        <v>45466.371527777781</v>
      </c>
      <c r="T321" s="12">
        <v>45466.954861111109</v>
      </c>
      <c r="U321" s="12">
        <v>45466.872916666667</v>
      </c>
      <c r="V321" t="s">
        <v>26</v>
      </c>
    </row>
    <row r="322" spans="1:22" x14ac:dyDescent="0.25">
      <c r="A322" t="s">
        <v>1631</v>
      </c>
      <c r="B322" t="s">
        <v>1632</v>
      </c>
      <c r="C322" t="s">
        <v>1632</v>
      </c>
      <c r="D322" t="s">
        <v>1633</v>
      </c>
      <c r="E322" t="s">
        <v>1632</v>
      </c>
      <c r="F322" t="s">
        <v>1632</v>
      </c>
      <c r="G322" s="14" t="str">
        <f t="shared" si="17"/>
        <v>HY TOKYO152W</v>
      </c>
      <c r="H322" t="s">
        <v>46</v>
      </c>
      <c r="I322" t="s">
        <v>26</v>
      </c>
      <c r="J322" t="s">
        <v>576</v>
      </c>
      <c r="K322" t="s">
        <v>576</v>
      </c>
      <c r="L322" t="s">
        <v>46</v>
      </c>
      <c r="M322" t="s">
        <v>35</v>
      </c>
      <c r="N322" t="str">
        <f t="shared" si="21"/>
        <v>1</v>
      </c>
      <c r="O322" t="s">
        <v>155</v>
      </c>
      <c r="P322" t="s">
        <v>156</v>
      </c>
      <c r="Q322" t="s">
        <v>161</v>
      </c>
      <c r="R322" t="s">
        <v>50</v>
      </c>
      <c r="S322" s="12">
        <v>45466.368055555555</v>
      </c>
      <c r="T322" s="12">
        <v>45467.559027777781</v>
      </c>
      <c r="U322" s="12">
        <v>45467.197916666664</v>
      </c>
      <c r="V322" t="s">
        <v>26</v>
      </c>
    </row>
    <row r="323" spans="1:22" x14ac:dyDescent="0.25">
      <c r="A323" t="s">
        <v>776</v>
      </c>
      <c r="B323" t="s">
        <v>1634</v>
      </c>
      <c r="C323" t="s">
        <v>1634</v>
      </c>
      <c r="D323" t="s">
        <v>776</v>
      </c>
      <c r="E323" t="s">
        <v>777</v>
      </c>
      <c r="F323" t="s">
        <v>777</v>
      </c>
      <c r="G323" s="14" t="str">
        <f t="shared" si="17"/>
        <v>APL ANTWERPBXW1MA</v>
      </c>
      <c r="H323" t="s">
        <v>57</v>
      </c>
      <c r="I323" t="s">
        <v>26</v>
      </c>
      <c r="J323" t="s">
        <v>565</v>
      </c>
      <c r="K323" t="s">
        <v>566</v>
      </c>
      <c r="L323" t="s">
        <v>58</v>
      </c>
      <c r="M323" t="s">
        <v>35</v>
      </c>
      <c r="N323" t="str">
        <f t="shared" si="21"/>
        <v>1</v>
      </c>
      <c r="O323" t="s">
        <v>65</v>
      </c>
      <c r="P323" t="s">
        <v>193</v>
      </c>
      <c r="Q323" t="s">
        <v>391</v>
      </c>
      <c r="R323" t="s">
        <v>50</v>
      </c>
      <c r="S323" s="12">
        <v>45466.357638888891</v>
      </c>
      <c r="T323" s="12">
        <v>45467.086805555555</v>
      </c>
      <c r="U323" s="12">
        <v>45466.982638888891</v>
      </c>
      <c r="V323" t="s">
        <v>26</v>
      </c>
    </row>
    <row r="324" spans="1:22" x14ac:dyDescent="0.25">
      <c r="A324" t="s">
        <v>1635</v>
      </c>
      <c r="B324" t="s">
        <v>508</v>
      </c>
      <c r="C324" t="s">
        <v>508</v>
      </c>
      <c r="D324" t="s">
        <v>1635</v>
      </c>
      <c r="E324" t="s">
        <v>508</v>
      </c>
      <c r="F324" t="s">
        <v>508</v>
      </c>
      <c r="G324" s="14" t="str">
        <f t="shared" ref="G324:G387" si="22">D324&amp;F324</f>
        <v>GSL VALERIE423W</v>
      </c>
      <c r="H324" t="s">
        <v>1660</v>
      </c>
      <c r="I324" t="s">
        <v>26</v>
      </c>
      <c r="J324" t="s">
        <v>1746</v>
      </c>
      <c r="K324" t="s">
        <v>375</v>
      </c>
      <c r="L324" t="s">
        <v>1661</v>
      </c>
      <c r="M324" t="s">
        <v>35</v>
      </c>
      <c r="N324" t="str">
        <f t="shared" si="21"/>
        <v>1</v>
      </c>
      <c r="O324" t="s">
        <v>79</v>
      </c>
      <c r="P324" t="s">
        <v>305</v>
      </c>
      <c r="Q324" t="s">
        <v>484</v>
      </c>
      <c r="R324" t="s">
        <v>32</v>
      </c>
      <c r="S324" s="12">
        <v>45466.354166666664</v>
      </c>
      <c r="T324" s="12">
        <v>45466.840277777781</v>
      </c>
      <c r="U324" s="12">
        <v>45466.657638888886</v>
      </c>
      <c r="V324" t="s">
        <v>26</v>
      </c>
    </row>
    <row r="325" spans="1:22" x14ac:dyDescent="0.25">
      <c r="A325" t="s">
        <v>1636</v>
      </c>
      <c r="B325" t="s">
        <v>1637</v>
      </c>
      <c r="C325" t="s">
        <v>1637</v>
      </c>
      <c r="D325" t="s">
        <v>1636</v>
      </c>
      <c r="E325" t="s">
        <v>1637</v>
      </c>
      <c r="F325" t="s">
        <v>1637</v>
      </c>
      <c r="G325" s="14" t="str">
        <f t="shared" si="22"/>
        <v>OOCL JAPAN031W</v>
      </c>
      <c r="H325" t="s">
        <v>214</v>
      </c>
      <c r="I325" t="s">
        <v>130</v>
      </c>
      <c r="J325" t="s">
        <v>354</v>
      </c>
      <c r="K325" t="s">
        <v>1684</v>
      </c>
      <c r="L325" t="s">
        <v>217</v>
      </c>
      <c r="M325" t="s">
        <v>35</v>
      </c>
      <c r="N325" t="str">
        <f t="shared" si="21"/>
        <v>1</v>
      </c>
      <c r="O325" t="s">
        <v>65</v>
      </c>
      <c r="P325" t="s">
        <v>181</v>
      </c>
      <c r="Q325" t="s">
        <v>368</v>
      </c>
      <c r="R325" t="s">
        <v>32</v>
      </c>
      <c r="S325" s="12">
        <v>45466.347222222219</v>
      </c>
      <c r="T325" s="12">
        <v>45467.21875</v>
      </c>
      <c r="U325" s="12">
        <v>45467.029861111114</v>
      </c>
      <c r="V325" t="s">
        <v>26</v>
      </c>
    </row>
    <row r="326" spans="1:22" x14ac:dyDescent="0.25">
      <c r="A326" t="s">
        <v>300</v>
      </c>
      <c r="B326" t="s">
        <v>1638</v>
      </c>
      <c r="C326" t="s">
        <v>1639</v>
      </c>
      <c r="D326" t="s">
        <v>301</v>
      </c>
      <c r="E326" t="s">
        <v>1638</v>
      </c>
      <c r="F326" t="s">
        <v>1639</v>
      </c>
      <c r="G326" s="14" t="str">
        <f t="shared" si="22"/>
        <v>BUANA OC 08S40622</v>
      </c>
      <c r="H326" t="s">
        <v>169</v>
      </c>
      <c r="I326" t="s">
        <v>26</v>
      </c>
      <c r="J326" t="s">
        <v>170</v>
      </c>
      <c r="K326" t="s">
        <v>170</v>
      </c>
      <c r="L326" t="s">
        <v>169</v>
      </c>
      <c r="M326" t="s">
        <v>35</v>
      </c>
      <c r="N326" t="str">
        <f t="shared" si="21"/>
        <v>1</v>
      </c>
      <c r="O326" t="s">
        <v>47</v>
      </c>
      <c r="P326" t="s">
        <v>149</v>
      </c>
      <c r="Q326" t="s">
        <v>150</v>
      </c>
      <c r="R326" t="s">
        <v>50</v>
      </c>
      <c r="S326" s="12">
        <v>45466.28125</v>
      </c>
      <c r="T326" s="12">
        <v>45466.388888888891</v>
      </c>
      <c r="U326" s="12">
        <v>45466.342361111114</v>
      </c>
      <c r="V326" t="s">
        <v>26</v>
      </c>
    </row>
    <row r="327" spans="1:22" x14ac:dyDescent="0.25">
      <c r="A327" t="s">
        <v>1640</v>
      </c>
      <c r="B327" t="s">
        <v>1641</v>
      </c>
      <c r="C327" t="s">
        <v>1641</v>
      </c>
      <c r="D327" t="s">
        <v>1642</v>
      </c>
      <c r="E327" t="s">
        <v>1643</v>
      </c>
      <c r="F327" t="s">
        <v>1643</v>
      </c>
      <c r="G327" s="14" t="str">
        <f t="shared" si="22"/>
        <v>CMA TIGRIS5NE1MA</v>
      </c>
      <c r="H327" t="s">
        <v>57</v>
      </c>
      <c r="I327" t="s">
        <v>26</v>
      </c>
      <c r="J327" t="s">
        <v>1782</v>
      </c>
      <c r="K327" t="s">
        <v>1782</v>
      </c>
      <c r="L327" t="s">
        <v>58</v>
      </c>
      <c r="M327" t="s">
        <v>35</v>
      </c>
      <c r="N327" t="str">
        <f t="shared" si="21"/>
        <v>1</v>
      </c>
      <c r="O327" t="s">
        <v>65</v>
      </c>
      <c r="P327" t="s">
        <v>212</v>
      </c>
      <c r="Q327" t="s">
        <v>213</v>
      </c>
      <c r="R327" t="s">
        <v>32</v>
      </c>
      <c r="S327" s="12">
        <v>45466.277777777781</v>
      </c>
      <c r="T327" s="12">
        <v>45467.100694444445</v>
      </c>
      <c r="U327" s="12">
        <v>45467.065972222219</v>
      </c>
      <c r="V327" t="s">
        <v>26</v>
      </c>
    </row>
    <row r="328" spans="1:22" x14ac:dyDescent="0.25">
      <c r="A328" t="s">
        <v>889</v>
      </c>
      <c r="B328" t="s">
        <v>1644</v>
      </c>
      <c r="C328" t="s">
        <v>890</v>
      </c>
      <c r="D328" t="s">
        <v>889</v>
      </c>
      <c r="E328" t="s">
        <v>1644</v>
      </c>
      <c r="F328" t="s">
        <v>890</v>
      </c>
      <c r="G328" s="14" t="str">
        <f t="shared" si="22"/>
        <v>SINAR SIGLI040S</v>
      </c>
      <c r="H328" t="s">
        <v>33</v>
      </c>
      <c r="I328" t="s">
        <v>26</v>
      </c>
      <c r="J328" t="s">
        <v>370</v>
      </c>
      <c r="K328" t="s">
        <v>370</v>
      </c>
      <c r="L328" t="s">
        <v>33</v>
      </c>
      <c r="M328" t="s">
        <v>35</v>
      </c>
      <c r="N328" t="str">
        <f t="shared" si="21"/>
        <v>1</v>
      </c>
      <c r="O328" t="s">
        <v>29</v>
      </c>
      <c r="P328" t="s">
        <v>191</v>
      </c>
      <c r="Q328" t="s">
        <v>192</v>
      </c>
      <c r="R328" t="s">
        <v>32</v>
      </c>
      <c r="S328" s="12">
        <v>45466.236111111109</v>
      </c>
      <c r="T328" s="12">
        <v>45468.274305555555</v>
      </c>
      <c r="U328" s="12">
        <v>45467.948611111111</v>
      </c>
      <c r="V328" t="s">
        <v>26</v>
      </c>
    </row>
    <row r="329" spans="1:22" x14ac:dyDescent="0.25">
      <c r="A329" t="s">
        <v>1645</v>
      </c>
      <c r="B329" t="s">
        <v>922</v>
      </c>
      <c r="C329" t="s">
        <v>922</v>
      </c>
      <c r="D329" t="s">
        <v>921</v>
      </c>
      <c r="E329" t="s">
        <v>922</v>
      </c>
      <c r="F329" t="s">
        <v>922</v>
      </c>
      <c r="G329" s="14" t="str">
        <f t="shared" si="22"/>
        <v>EX ARGENTINA001W</v>
      </c>
      <c r="H329" t="s">
        <v>25</v>
      </c>
      <c r="I329" t="s">
        <v>26</v>
      </c>
      <c r="J329" t="s">
        <v>1783</v>
      </c>
      <c r="K329" t="s">
        <v>1783</v>
      </c>
      <c r="L329" t="s">
        <v>25</v>
      </c>
      <c r="M329" t="s">
        <v>35</v>
      </c>
      <c r="N329" t="str">
        <f t="shared" si="21"/>
        <v>1</v>
      </c>
      <c r="O329" t="s">
        <v>104</v>
      </c>
      <c r="P329" t="s">
        <v>558</v>
      </c>
      <c r="Q329" t="s">
        <v>1784</v>
      </c>
      <c r="R329" t="s">
        <v>32</v>
      </c>
      <c r="S329" s="12">
        <v>45466.170138888891</v>
      </c>
      <c r="T329" s="12">
        <v>45467.138888888891</v>
      </c>
      <c r="U329" s="12">
        <v>45466.357638888891</v>
      </c>
      <c r="V329" t="s">
        <v>26</v>
      </c>
    </row>
    <row r="330" spans="1:22" x14ac:dyDescent="0.25">
      <c r="A330" t="s">
        <v>1646</v>
      </c>
      <c r="B330" t="s">
        <v>1083</v>
      </c>
      <c r="C330" t="s">
        <v>1647</v>
      </c>
      <c r="D330" t="s">
        <v>1648</v>
      </c>
      <c r="E330" t="s">
        <v>1083</v>
      </c>
      <c r="F330" t="s">
        <v>1647</v>
      </c>
      <c r="G330" s="14" t="str">
        <f t="shared" si="22"/>
        <v>IS 50124E</v>
      </c>
      <c r="H330" t="s">
        <v>94</v>
      </c>
      <c r="I330" t="s">
        <v>26</v>
      </c>
      <c r="J330" t="s">
        <v>532</v>
      </c>
      <c r="K330" t="s">
        <v>532</v>
      </c>
      <c r="L330" t="s">
        <v>96</v>
      </c>
      <c r="M330" t="s">
        <v>35</v>
      </c>
      <c r="N330" t="str">
        <f t="shared" si="21"/>
        <v>1</v>
      </c>
      <c r="O330" t="s">
        <v>47</v>
      </c>
      <c r="P330" t="s">
        <v>97</v>
      </c>
      <c r="Q330" t="s">
        <v>98</v>
      </c>
      <c r="R330" t="s">
        <v>50</v>
      </c>
      <c r="S330" s="12">
        <v>45466.166666666664</v>
      </c>
      <c r="T330" s="12">
        <v>45466.868055555555</v>
      </c>
      <c r="U330" s="12">
        <v>45466.681944444441</v>
      </c>
      <c r="V330" t="s">
        <v>26</v>
      </c>
    </row>
    <row r="331" spans="1:22" x14ac:dyDescent="0.25">
      <c r="A331" t="s">
        <v>843</v>
      </c>
      <c r="B331" t="s">
        <v>902</v>
      </c>
      <c r="C331" t="s">
        <v>844</v>
      </c>
      <c r="D331" t="s">
        <v>843</v>
      </c>
      <c r="E331" t="s">
        <v>902</v>
      </c>
      <c r="F331" t="s">
        <v>844</v>
      </c>
      <c r="G331" s="14" t="str">
        <f t="shared" si="22"/>
        <v>SINAR PENIDA178W</v>
      </c>
      <c r="H331" t="s">
        <v>33</v>
      </c>
      <c r="I331" t="s">
        <v>26</v>
      </c>
      <c r="J331" t="s">
        <v>1682</v>
      </c>
      <c r="K331" t="s">
        <v>1683</v>
      </c>
      <c r="L331" t="s">
        <v>33</v>
      </c>
      <c r="M331" t="s">
        <v>35</v>
      </c>
      <c r="N331" t="str">
        <f t="shared" si="21"/>
        <v>1</v>
      </c>
      <c r="O331" t="s">
        <v>155</v>
      </c>
      <c r="P331" t="s">
        <v>292</v>
      </c>
      <c r="Q331" t="s">
        <v>293</v>
      </c>
      <c r="R331" t="s">
        <v>50</v>
      </c>
      <c r="S331" s="12">
        <v>45466.163194444445</v>
      </c>
      <c r="T331" s="12">
        <v>45467.944444444445</v>
      </c>
      <c r="U331" s="12">
        <v>45467.405555555553</v>
      </c>
      <c r="V331" t="s">
        <v>26</v>
      </c>
    </row>
    <row r="332" spans="1:22" x14ac:dyDescent="0.25">
      <c r="A332" t="s">
        <v>527</v>
      </c>
      <c r="B332" t="s">
        <v>1649</v>
      </c>
      <c r="C332" t="s">
        <v>1650</v>
      </c>
      <c r="D332" t="s">
        <v>527</v>
      </c>
      <c r="E332" t="s">
        <v>1649</v>
      </c>
      <c r="F332" t="s">
        <v>1650</v>
      </c>
      <c r="G332" s="14" t="str">
        <f t="shared" si="22"/>
        <v>KITI BHUM1044N</v>
      </c>
      <c r="H332" t="s">
        <v>187</v>
      </c>
      <c r="I332" t="s">
        <v>26</v>
      </c>
      <c r="J332" t="s">
        <v>528</v>
      </c>
      <c r="K332" t="s">
        <v>529</v>
      </c>
      <c r="L332" t="s">
        <v>188</v>
      </c>
      <c r="M332" t="s">
        <v>35</v>
      </c>
      <c r="N332" t="str">
        <f t="shared" si="21"/>
        <v>1</v>
      </c>
      <c r="O332" t="s">
        <v>65</v>
      </c>
      <c r="P332" t="s">
        <v>256</v>
      </c>
      <c r="Q332" t="s">
        <v>257</v>
      </c>
      <c r="R332" t="s">
        <v>32</v>
      </c>
      <c r="S332" s="12">
        <v>45466.152777777781</v>
      </c>
      <c r="T332" s="12">
        <v>45467.326388888891</v>
      </c>
      <c r="U332" s="12">
        <v>45467.072222222225</v>
      </c>
      <c r="V332" t="s">
        <v>26</v>
      </c>
    </row>
    <row r="333" spans="1:22" x14ac:dyDescent="0.25">
      <c r="A333" t="s">
        <v>1080</v>
      </c>
      <c r="B333" t="s">
        <v>355</v>
      </c>
      <c r="C333" t="s">
        <v>355</v>
      </c>
      <c r="D333" t="s">
        <v>790</v>
      </c>
      <c r="E333" t="s">
        <v>355</v>
      </c>
      <c r="F333" t="s">
        <v>355</v>
      </c>
      <c r="G333" s="14" t="str">
        <f t="shared" si="22"/>
        <v>CAT LAI E061S</v>
      </c>
      <c r="H333" t="s">
        <v>25</v>
      </c>
      <c r="I333" t="s">
        <v>26</v>
      </c>
      <c r="J333" t="s">
        <v>389</v>
      </c>
      <c r="K333" t="s">
        <v>389</v>
      </c>
      <c r="L333" t="s">
        <v>25</v>
      </c>
      <c r="M333" t="s">
        <v>35</v>
      </c>
      <c r="N333" t="str">
        <f t="shared" si="21"/>
        <v>1</v>
      </c>
      <c r="O333" t="s">
        <v>36</v>
      </c>
      <c r="P333" t="s">
        <v>37</v>
      </c>
      <c r="Q333" t="s">
        <v>166</v>
      </c>
      <c r="R333" t="s">
        <v>32</v>
      </c>
      <c r="S333" s="12">
        <v>45466.149305555555</v>
      </c>
      <c r="T333" s="12">
        <v>45467.104166666664</v>
      </c>
      <c r="U333" s="12">
        <v>45467.101388888892</v>
      </c>
      <c r="V333" t="s">
        <v>26</v>
      </c>
    </row>
    <row r="334" spans="1:22" x14ac:dyDescent="0.25">
      <c r="A334" t="s">
        <v>1651</v>
      </c>
      <c r="B334" t="s">
        <v>1652</v>
      </c>
      <c r="C334" t="s">
        <v>1652</v>
      </c>
      <c r="D334" t="s">
        <v>1651</v>
      </c>
      <c r="E334" t="s">
        <v>1652</v>
      </c>
      <c r="F334" t="s">
        <v>1652</v>
      </c>
      <c r="G334" s="14" t="str">
        <f t="shared" si="22"/>
        <v>ONE TRIBUTE025W</v>
      </c>
      <c r="H334" t="s">
        <v>101</v>
      </c>
      <c r="I334" t="s">
        <v>102</v>
      </c>
      <c r="J334" t="s">
        <v>1780</v>
      </c>
      <c r="K334" t="s">
        <v>1780</v>
      </c>
      <c r="L334" t="s">
        <v>101</v>
      </c>
      <c r="M334" t="s">
        <v>35</v>
      </c>
      <c r="N334" t="str">
        <f t="shared" si="21"/>
        <v>1</v>
      </c>
      <c r="O334" t="s">
        <v>104</v>
      </c>
      <c r="P334" t="s">
        <v>411</v>
      </c>
      <c r="Q334" t="s">
        <v>1669</v>
      </c>
      <c r="R334" t="s">
        <v>32</v>
      </c>
      <c r="S334" s="12">
        <v>45466.048611111109</v>
      </c>
      <c r="T334" s="12">
        <v>45468.524305555555</v>
      </c>
      <c r="U334" s="12">
        <v>45468.361111111109</v>
      </c>
      <c r="V334" t="s">
        <v>26</v>
      </c>
    </row>
    <row r="335" spans="1:22" x14ac:dyDescent="0.25">
      <c r="A335" t="s">
        <v>135</v>
      </c>
      <c r="B335" t="s">
        <v>1653</v>
      </c>
      <c r="C335" t="s">
        <v>1653</v>
      </c>
      <c r="D335" t="s">
        <v>136</v>
      </c>
      <c r="E335" t="s">
        <v>1653</v>
      </c>
      <c r="F335" t="s">
        <v>1653</v>
      </c>
      <c r="G335" s="14" t="str">
        <f t="shared" si="22"/>
        <v>BSW 583593S</v>
      </c>
      <c r="H335" t="s">
        <v>137</v>
      </c>
      <c r="I335" t="s">
        <v>26</v>
      </c>
      <c r="J335" t="s">
        <v>138</v>
      </c>
      <c r="K335" t="s">
        <v>139</v>
      </c>
      <c r="L335" t="s">
        <v>140</v>
      </c>
      <c r="M335" t="s">
        <v>35</v>
      </c>
      <c r="N335" t="str">
        <f t="shared" si="21"/>
        <v>1</v>
      </c>
      <c r="O335" t="s">
        <v>47</v>
      </c>
      <c r="P335" t="s">
        <v>1686</v>
      </c>
      <c r="Q335" t="s">
        <v>98</v>
      </c>
      <c r="R335" t="s">
        <v>50</v>
      </c>
      <c r="S335" s="12">
        <v>45466.041666666664</v>
      </c>
      <c r="T335" s="12">
        <v>45466.138888888891</v>
      </c>
      <c r="U335" s="12">
        <v>45466.138888888891</v>
      </c>
      <c r="V335" t="s">
        <v>26</v>
      </c>
    </row>
    <row r="336" spans="1:22" x14ac:dyDescent="0.25">
      <c r="A336" t="s">
        <v>335</v>
      </c>
      <c r="B336" t="s">
        <v>1654</v>
      </c>
      <c r="C336" t="s">
        <v>1655</v>
      </c>
      <c r="D336" t="s">
        <v>336</v>
      </c>
      <c r="E336" t="s">
        <v>1654</v>
      </c>
      <c r="F336" t="s">
        <v>1655</v>
      </c>
      <c r="G336" s="14" t="str">
        <f t="shared" si="22"/>
        <v>GSTR 16330N</v>
      </c>
      <c r="H336" t="s">
        <v>33</v>
      </c>
      <c r="I336" t="s">
        <v>26</v>
      </c>
      <c r="J336" t="s">
        <v>337</v>
      </c>
      <c r="K336" t="s">
        <v>337</v>
      </c>
      <c r="L336" t="s">
        <v>33</v>
      </c>
      <c r="M336" t="s">
        <v>35</v>
      </c>
      <c r="N336" t="str">
        <f t="shared" si="21"/>
        <v>1</v>
      </c>
      <c r="O336" t="s">
        <v>71</v>
      </c>
      <c r="P336" t="s">
        <v>72</v>
      </c>
      <c r="Q336" t="s">
        <v>267</v>
      </c>
      <c r="R336" t="s">
        <v>32</v>
      </c>
      <c r="S336" s="12">
        <v>45466.003472222219</v>
      </c>
      <c r="T336" s="12">
        <v>45466.711805555555</v>
      </c>
      <c r="U336" s="12">
        <v>45466.302083333336</v>
      </c>
      <c r="V336" t="s">
        <v>26</v>
      </c>
    </row>
    <row r="337" spans="1:22" x14ac:dyDescent="0.25">
      <c r="A337" t="s">
        <v>1152</v>
      </c>
      <c r="B337" t="s">
        <v>1656</v>
      </c>
      <c r="C337" t="s">
        <v>1656</v>
      </c>
      <c r="D337" t="s">
        <v>1153</v>
      </c>
      <c r="E337" t="s">
        <v>1656</v>
      </c>
      <c r="F337" t="s">
        <v>1656</v>
      </c>
      <c r="G337" s="14" t="str">
        <f t="shared" si="22"/>
        <v>HY HONGKONG151E</v>
      </c>
      <c r="H337" t="s">
        <v>46</v>
      </c>
      <c r="I337" t="s">
        <v>26</v>
      </c>
      <c r="J337" t="s">
        <v>576</v>
      </c>
      <c r="K337" t="s">
        <v>576</v>
      </c>
      <c r="L337" t="s">
        <v>46</v>
      </c>
      <c r="M337" t="s">
        <v>35</v>
      </c>
      <c r="N337" t="str">
        <f t="shared" si="21"/>
        <v>1</v>
      </c>
      <c r="O337" t="s">
        <v>65</v>
      </c>
      <c r="P337" t="s">
        <v>218</v>
      </c>
      <c r="Q337" t="s">
        <v>49</v>
      </c>
      <c r="R337" t="s">
        <v>32</v>
      </c>
      <c r="S337" s="12">
        <v>45466</v>
      </c>
      <c r="T337" s="12">
        <v>45466.774305555555</v>
      </c>
      <c r="U337" s="12">
        <v>45466.711111111108</v>
      </c>
      <c r="V337" t="s">
        <v>26</v>
      </c>
    </row>
    <row r="338" spans="1:22" x14ac:dyDescent="0.25">
      <c r="A338" t="s">
        <v>82</v>
      </c>
      <c r="B338" t="s">
        <v>83</v>
      </c>
      <c r="C338" t="s">
        <v>83</v>
      </c>
      <c r="D338" t="s">
        <v>82</v>
      </c>
      <c r="E338" t="s">
        <v>83</v>
      </c>
      <c r="F338" t="s">
        <v>83</v>
      </c>
      <c r="G338" s="14" t="str">
        <f t="shared" si="22"/>
        <v>MSC TOMOKOMA421R</v>
      </c>
      <c r="H338" t="s">
        <v>77</v>
      </c>
      <c r="I338" t="s">
        <v>26</v>
      </c>
      <c r="J338" t="s">
        <v>84</v>
      </c>
      <c r="K338" t="s">
        <v>84</v>
      </c>
      <c r="L338" t="s">
        <v>78</v>
      </c>
      <c r="M338" t="s">
        <v>35</v>
      </c>
      <c r="N338" t="str">
        <f t="shared" si="21"/>
        <v>1</v>
      </c>
      <c r="O338" t="s">
        <v>79</v>
      </c>
      <c r="P338" t="s">
        <v>85</v>
      </c>
      <c r="Q338" t="s">
        <v>86</v>
      </c>
      <c r="R338" t="s">
        <v>50</v>
      </c>
      <c r="S338" s="12">
        <v>45465.729166666664</v>
      </c>
      <c r="T338" s="12">
        <v>45466.635416666664</v>
      </c>
      <c r="U338" t="s">
        <v>26</v>
      </c>
      <c r="V338" t="s">
        <v>26</v>
      </c>
    </row>
    <row r="339" spans="1:22" x14ac:dyDescent="0.25">
      <c r="A339" t="s">
        <v>82</v>
      </c>
      <c r="B339" t="s">
        <v>83</v>
      </c>
      <c r="C339" t="s">
        <v>83</v>
      </c>
      <c r="D339" t="s">
        <v>82</v>
      </c>
      <c r="E339" t="s">
        <v>83</v>
      </c>
      <c r="F339" t="s">
        <v>83</v>
      </c>
      <c r="G339" s="14" t="str">
        <f t="shared" si="22"/>
        <v>MSC TOMOKOMA421R</v>
      </c>
      <c r="H339" t="s">
        <v>77</v>
      </c>
      <c r="I339" t="s">
        <v>26</v>
      </c>
      <c r="J339" t="s">
        <v>84</v>
      </c>
      <c r="K339" t="s">
        <v>84</v>
      </c>
      <c r="L339" t="s">
        <v>78</v>
      </c>
      <c r="M339" t="s">
        <v>35</v>
      </c>
      <c r="N339" t="str">
        <f>"2"</f>
        <v>2</v>
      </c>
      <c r="O339" t="s">
        <v>65</v>
      </c>
      <c r="P339" t="s">
        <v>87</v>
      </c>
      <c r="Q339" t="s">
        <v>88</v>
      </c>
      <c r="R339" t="s">
        <v>32</v>
      </c>
      <c r="S339" s="12">
        <v>45467.170138888891</v>
      </c>
      <c r="T339" s="12">
        <v>45468.336805555555</v>
      </c>
      <c r="U339" s="12">
        <v>45468.049305555556</v>
      </c>
      <c r="V339" t="s">
        <v>26</v>
      </c>
    </row>
    <row r="340" spans="1:22" x14ac:dyDescent="0.25">
      <c r="A340" t="s">
        <v>201</v>
      </c>
      <c r="B340" t="s">
        <v>202</v>
      </c>
      <c r="C340" t="s">
        <v>202</v>
      </c>
      <c r="D340" t="s">
        <v>201</v>
      </c>
      <c r="E340" t="s">
        <v>202</v>
      </c>
      <c r="F340" t="s">
        <v>202</v>
      </c>
      <c r="G340" s="14" t="str">
        <f t="shared" si="22"/>
        <v>MSC INGYFT418E</v>
      </c>
      <c r="H340" t="s">
        <v>77</v>
      </c>
      <c r="I340" t="s">
        <v>114</v>
      </c>
      <c r="J340" t="s">
        <v>203</v>
      </c>
      <c r="K340" t="s">
        <v>203</v>
      </c>
      <c r="L340" t="s">
        <v>78</v>
      </c>
      <c r="M340" t="s">
        <v>35</v>
      </c>
      <c r="N340" t="str">
        <f>"1"</f>
        <v>1</v>
      </c>
      <c r="O340" t="s">
        <v>79</v>
      </c>
      <c r="P340" t="s">
        <v>204</v>
      </c>
      <c r="Q340" t="s">
        <v>205</v>
      </c>
      <c r="R340" t="s">
        <v>50</v>
      </c>
      <c r="S340" s="12">
        <v>45465.131944444445</v>
      </c>
      <c r="T340" s="12">
        <v>45466.702777777777</v>
      </c>
      <c r="U340" t="s">
        <v>26</v>
      </c>
      <c r="V340" t="s">
        <v>206</v>
      </c>
    </row>
    <row r="341" spans="1:22" x14ac:dyDescent="0.25">
      <c r="A341" t="s">
        <v>201</v>
      </c>
      <c r="B341" t="s">
        <v>202</v>
      </c>
      <c r="C341" t="s">
        <v>202</v>
      </c>
      <c r="D341" t="s">
        <v>201</v>
      </c>
      <c r="E341" t="s">
        <v>202</v>
      </c>
      <c r="F341" t="s">
        <v>202</v>
      </c>
      <c r="G341" s="14" t="str">
        <f t="shared" si="22"/>
        <v>MSC INGYFT418E</v>
      </c>
      <c r="H341" t="s">
        <v>77</v>
      </c>
      <c r="I341" t="s">
        <v>114</v>
      </c>
      <c r="J341" t="s">
        <v>203</v>
      </c>
      <c r="K341" t="s">
        <v>203</v>
      </c>
      <c r="L341" t="s">
        <v>78</v>
      </c>
      <c r="M341" t="s">
        <v>35</v>
      </c>
      <c r="N341" t="str">
        <f>"2"</f>
        <v>2</v>
      </c>
      <c r="O341" t="s">
        <v>104</v>
      </c>
      <c r="P341" t="s">
        <v>207</v>
      </c>
      <c r="Q341" t="s">
        <v>208</v>
      </c>
      <c r="R341" t="s">
        <v>32</v>
      </c>
      <c r="S341" s="12">
        <v>45468.322916666664</v>
      </c>
      <c r="T341" s="12">
        <v>45469.243055555555</v>
      </c>
      <c r="U341" s="12">
        <v>45468.650694444441</v>
      </c>
      <c r="V341" t="s">
        <v>26</v>
      </c>
    </row>
    <row r="342" spans="1:22" x14ac:dyDescent="0.25">
      <c r="A342" t="s">
        <v>302</v>
      </c>
      <c r="B342" t="s">
        <v>303</v>
      </c>
      <c r="C342" t="s">
        <v>303</v>
      </c>
      <c r="D342" t="s">
        <v>302</v>
      </c>
      <c r="E342" t="s">
        <v>303</v>
      </c>
      <c r="F342" t="s">
        <v>303</v>
      </c>
      <c r="G342" s="14" t="str">
        <f t="shared" si="22"/>
        <v>MSC ALESSIAXA426A</v>
      </c>
      <c r="H342" t="s">
        <v>77</v>
      </c>
      <c r="I342" t="s">
        <v>26</v>
      </c>
      <c r="J342" t="s">
        <v>146</v>
      </c>
      <c r="K342" t="s">
        <v>304</v>
      </c>
      <c r="L342" t="s">
        <v>78</v>
      </c>
      <c r="M342" t="s">
        <v>35</v>
      </c>
      <c r="N342" t="str">
        <f>"1"</f>
        <v>1</v>
      </c>
      <c r="O342" t="s">
        <v>79</v>
      </c>
      <c r="P342" t="s">
        <v>305</v>
      </c>
      <c r="Q342" t="s">
        <v>306</v>
      </c>
      <c r="R342" t="s">
        <v>50</v>
      </c>
      <c r="S342" s="12">
        <v>45464.03125</v>
      </c>
      <c r="T342" s="12">
        <v>45465.336805555555</v>
      </c>
      <c r="U342" t="s">
        <v>26</v>
      </c>
      <c r="V342" t="s">
        <v>26</v>
      </c>
    </row>
    <row r="343" spans="1:22" x14ac:dyDescent="0.25">
      <c r="A343" t="s">
        <v>302</v>
      </c>
      <c r="B343" t="s">
        <v>303</v>
      </c>
      <c r="C343" t="s">
        <v>303</v>
      </c>
      <c r="D343" t="s">
        <v>302</v>
      </c>
      <c r="E343" t="s">
        <v>303</v>
      </c>
      <c r="F343" t="s">
        <v>303</v>
      </c>
      <c r="G343" s="14" t="str">
        <f t="shared" si="22"/>
        <v>MSC ALESSIAXA426A</v>
      </c>
      <c r="H343" t="s">
        <v>77</v>
      </c>
      <c r="I343" t="s">
        <v>26</v>
      </c>
      <c r="J343" t="s">
        <v>146</v>
      </c>
      <c r="K343" t="s">
        <v>304</v>
      </c>
      <c r="L343" t="s">
        <v>78</v>
      </c>
      <c r="M343" t="s">
        <v>35</v>
      </c>
      <c r="N343" t="str">
        <f>"2"</f>
        <v>2</v>
      </c>
      <c r="O343" t="s">
        <v>104</v>
      </c>
      <c r="P343" t="s">
        <v>307</v>
      </c>
      <c r="Q343" t="s">
        <v>308</v>
      </c>
      <c r="R343" t="s">
        <v>32</v>
      </c>
      <c r="S343" s="12">
        <v>45466.114583333336</v>
      </c>
      <c r="T343" s="12">
        <v>45466.482638888891</v>
      </c>
      <c r="U343" s="12">
        <v>45466.422222222223</v>
      </c>
      <c r="V343" t="s">
        <v>26</v>
      </c>
    </row>
    <row r="344" spans="1:22" x14ac:dyDescent="0.25">
      <c r="A344" t="s">
        <v>310</v>
      </c>
      <c r="B344" t="s">
        <v>311</v>
      </c>
      <c r="C344" t="s">
        <v>312</v>
      </c>
      <c r="D344" t="s">
        <v>313</v>
      </c>
      <c r="E344" t="s">
        <v>311</v>
      </c>
      <c r="F344" t="s">
        <v>312</v>
      </c>
      <c r="G344" s="14" t="str">
        <f t="shared" si="22"/>
        <v>NAKSKOV MAER424N</v>
      </c>
      <c r="H344" t="s">
        <v>113</v>
      </c>
      <c r="I344" t="s">
        <v>26</v>
      </c>
      <c r="J344" t="s">
        <v>314</v>
      </c>
      <c r="K344" t="s">
        <v>314</v>
      </c>
      <c r="L344" t="s">
        <v>116</v>
      </c>
      <c r="M344" t="s">
        <v>35</v>
      </c>
      <c r="N344" t="str">
        <f>"1"</f>
        <v>1</v>
      </c>
      <c r="O344" t="s">
        <v>79</v>
      </c>
      <c r="P344" t="s">
        <v>125</v>
      </c>
      <c r="Q344" t="s">
        <v>126</v>
      </c>
      <c r="R344" t="s">
        <v>50</v>
      </c>
      <c r="S344" s="12">
        <v>45464.017361111109</v>
      </c>
      <c r="T344" s="12">
        <v>45464.6875</v>
      </c>
      <c r="U344" t="s">
        <v>26</v>
      </c>
      <c r="V344" t="s">
        <v>26</v>
      </c>
    </row>
    <row r="345" spans="1:22" x14ac:dyDescent="0.25">
      <c r="A345" t="s">
        <v>310</v>
      </c>
      <c r="B345" t="s">
        <v>311</v>
      </c>
      <c r="C345" t="s">
        <v>312</v>
      </c>
      <c r="D345" t="s">
        <v>313</v>
      </c>
      <c r="E345" t="s">
        <v>311</v>
      </c>
      <c r="F345" t="s">
        <v>312</v>
      </c>
      <c r="G345" s="14" t="str">
        <f t="shared" si="22"/>
        <v>NAKSKOV MAER424N</v>
      </c>
      <c r="H345" t="s">
        <v>113</v>
      </c>
      <c r="I345" t="s">
        <v>26</v>
      </c>
      <c r="J345" t="s">
        <v>314</v>
      </c>
      <c r="K345" t="s">
        <v>314</v>
      </c>
      <c r="L345" t="s">
        <v>116</v>
      </c>
      <c r="M345" t="s">
        <v>35</v>
      </c>
      <c r="N345" t="str">
        <f>"2"</f>
        <v>2</v>
      </c>
      <c r="O345" t="s">
        <v>36</v>
      </c>
      <c r="P345" t="s">
        <v>76</v>
      </c>
      <c r="Q345" t="s">
        <v>315</v>
      </c>
      <c r="R345" t="s">
        <v>32</v>
      </c>
      <c r="S345" s="12">
        <v>45467.680555555555</v>
      </c>
      <c r="T345" s="12">
        <v>45468.631944444445</v>
      </c>
      <c r="U345" s="12">
        <v>45468.070833333331</v>
      </c>
      <c r="V345" t="s">
        <v>26</v>
      </c>
    </row>
    <row r="346" spans="1:22" x14ac:dyDescent="0.25">
      <c r="G346" s="14" t="str">
        <f t="shared" si="22"/>
        <v/>
      </c>
      <c r="S346" s="12"/>
      <c r="T346" s="12"/>
      <c r="U346" s="12"/>
    </row>
    <row r="347" spans="1:22" x14ac:dyDescent="0.25">
      <c r="G347" s="14" t="str">
        <f t="shared" si="22"/>
        <v/>
      </c>
      <c r="S347" s="12"/>
      <c r="T347" s="12"/>
      <c r="U347" s="12"/>
    </row>
    <row r="348" spans="1:22" x14ac:dyDescent="0.25">
      <c r="G348" s="14" t="str">
        <f t="shared" si="22"/>
        <v/>
      </c>
      <c r="S348" s="12"/>
      <c r="T348" s="12"/>
      <c r="U348" s="12"/>
    </row>
    <row r="349" spans="1:22" x14ac:dyDescent="0.25">
      <c r="G349" s="14" t="str">
        <f t="shared" si="22"/>
        <v/>
      </c>
      <c r="S349" s="12"/>
      <c r="T349" s="12"/>
      <c r="U349" s="12"/>
    </row>
    <row r="350" spans="1:22" x14ac:dyDescent="0.25">
      <c r="G350" s="14" t="str">
        <f t="shared" si="22"/>
        <v/>
      </c>
      <c r="S350" s="12"/>
      <c r="T350" s="12"/>
      <c r="U350" s="12"/>
    </row>
    <row r="351" spans="1:22" x14ac:dyDescent="0.25">
      <c r="G351" s="14" t="str">
        <f t="shared" si="22"/>
        <v/>
      </c>
      <c r="S351" s="12"/>
      <c r="T351" s="12"/>
      <c r="U351" s="12"/>
    </row>
    <row r="352" spans="1:22" x14ac:dyDescent="0.25">
      <c r="G352" s="14" t="str">
        <f t="shared" si="22"/>
        <v/>
      </c>
      <c r="S352" s="12"/>
      <c r="T352" s="12"/>
      <c r="U352" s="12"/>
    </row>
    <row r="353" spans="7:21" x14ac:dyDescent="0.25">
      <c r="G353" s="14" t="str">
        <f t="shared" si="22"/>
        <v/>
      </c>
      <c r="S353" s="12"/>
      <c r="T353" s="12"/>
      <c r="U353" s="12"/>
    </row>
    <row r="354" spans="7:21" x14ac:dyDescent="0.25">
      <c r="G354" s="14" t="str">
        <f t="shared" si="22"/>
        <v/>
      </c>
      <c r="S354" s="12"/>
      <c r="T354" s="12"/>
      <c r="U354" s="12"/>
    </row>
    <row r="355" spans="7:21" x14ac:dyDescent="0.25">
      <c r="G355" s="14" t="str">
        <f t="shared" si="22"/>
        <v/>
      </c>
      <c r="S355" s="12"/>
      <c r="T355" s="12"/>
      <c r="U355" s="12"/>
    </row>
    <row r="356" spans="7:21" x14ac:dyDescent="0.25">
      <c r="G356" s="14" t="str">
        <f t="shared" si="22"/>
        <v/>
      </c>
      <c r="S356" s="12"/>
      <c r="T356" s="12"/>
      <c r="U356" s="12"/>
    </row>
    <row r="357" spans="7:21" x14ac:dyDescent="0.25">
      <c r="G357" s="14" t="str">
        <f t="shared" si="22"/>
        <v/>
      </c>
      <c r="S357" s="12"/>
      <c r="T357" s="12"/>
    </row>
    <row r="358" spans="7:21" x14ac:dyDescent="0.25">
      <c r="G358" s="14" t="str">
        <f t="shared" si="22"/>
        <v/>
      </c>
      <c r="S358" s="12"/>
      <c r="T358" s="12"/>
      <c r="U358" s="12"/>
    </row>
    <row r="359" spans="7:21" x14ac:dyDescent="0.25">
      <c r="G359" s="14" t="str">
        <f t="shared" si="22"/>
        <v/>
      </c>
      <c r="S359" s="12"/>
      <c r="T359" s="12"/>
    </row>
    <row r="360" spans="7:21" x14ac:dyDescent="0.25">
      <c r="G360" s="14" t="str">
        <f t="shared" si="22"/>
        <v/>
      </c>
      <c r="S360" s="12"/>
      <c r="T360" s="12"/>
    </row>
    <row r="361" spans="7:21" x14ac:dyDescent="0.25">
      <c r="G361" s="14" t="str">
        <f t="shared" si="22"/>
        <v/>
      </c>
      <c r="S361" s="12"/>
      <c r="T361" s="12"/>
    </row>
    <row r="362" spans="7:21" x14ac:dyDescent="0.25">
      <c r="G362" s="14" t="str">
        <f t="shared" si="22"/>
        <v/>
      </c>
      <c r="S362" s="12"/>
      <c r="T362" s="12"/>
      <c r="U362" s="12"/>
    </row>
    <row r="363" spans="7:21" x14ac:dyDescent="0.25">
      <c r="G363" s="14" t="str">
        <f t="shared" si="22"/>
        <v/>
      </c>
      <c r="S363" s="12"/>
      <c r="T363" s="12"/>
    </row>
    <row r="364" spans="7:21" x14ac:dyDescent="0.25">
      <c r="G364" s="14" t="str">
        <f t="shared" si="22"/>
        <v/>
      </c>
      <c r="S364" s="12"/>
      <c r="T364" s="12"/>
      <c r="U364" s="12"/>
    </row>
    <row r="365" spans="7:21" x14ac:dyDescent="0.25">
      <c r="G365" s="14" t="str">
        <f t="shared" si="22"/>
        <v/>
      </c>
      <c r="S365" s="12"/>
      <c r="T365" s="12"/>
    </row>
    <row r="366" spans="7:21" x14ac:dyDescent="0.25">
      <c r="G366" s="14" t="str">
        <f t="shared" si="22"/>
        <v/>
      </c>
      <c r="S366" s="12"/>
      <c r="T366" s="12"/>
    </row>
    <row r="367" spans="7:21" x14ac:dyDescent="0.25">
      <c r="G367" s="14" t="str">
        <f t="shared" si="22"/>
        <v/>
      </c>
      <c r="S367" s="12"/>
      <c r="T367" s="12"/>
      <c r="U367" s="12"/>
    </row>
    <row r="368" spans="7:21" x14ac:dyDescent="0.25">
      <c r="G368" s="14" t="str">
        <f t="shared" si="22"/>
        <v/>
      </c>
      <c r="S368" s="12"/>
      <c r="T368" s="12"/>
    </row>
    <row r="369" spans="7:21" x14ac:dyDescent="0.25">
      <c r="G369" s="14" t="str">
        <f t="shared" si="22"/>
        <v/>
      </c>
      <c r="S369" s="12"/>
      <c r="T369" s="12"/>
      <c r="U369" s="12"/>
    </row>
    <row r="370" spans="7:21" x14ac:dyDescent="0.25">
      <c r="G370" s="14" t="str">
        <f t="shared" si="22"/>
        <v/>
      </c>
      <c r="S370" s="12"/>
      <c r="T370" s="12"/>
    </row>
    <row r="371" spans="7:21" x14ac:dyDescent="0.25">
      <c r="G371" s="14" t="str">
        <f t="shared" si="22"/>
        <v/>
      </c>
      <c r="S371" s="12"/>
      <c r="T371" s="12"/>
      <c r="U371" s="12"/>
    </row>
    <row r="372" spans="7:21" x14ac:dyDescent="0.25">
      <c r="G372" s="14" t="str">
        <f t="shared" si="22"/>
        <v/>
      </c>
      <c r="S372" s="12"/>
      <c r="T372" s="12"/>
    </row>
    <row r="373" spans="7:21" x14ac:dyDescent="0.25">
      <c r="G373" s="14" t="str">
        <f t="shared" si="22"/>
        <v/>
      </c>
      <c r="S373" s="12"/>
      <c r="T373" s="12"/>
      <c r="U373" s="12"/>
    </row>
    <row r="374" spans="7:21" x14ac:dyDescent="0.25">
      <c r="G374" s="14" t="str">
        <f t="shared" si="22"/>
        <v/>
      </c>
      <c r="S374" s="12"/>
      <c r="T374" s="12"/>
    </row>
    <row r="375" spans="7:21" x14ac:dyDescent="0.25">
      <c r="G375" s="14" t="str">
        <f t="shared" si="22"/>
        <v/>
      </c>
      <c r="S375" s="12"/>
      <c r="T375" s="12"/>
      <c r="U375" s="12"/>
    </row>
    <row r="376" spans="7:21" x14ac:dyDescent="0.25">
      <c r="G376" s="14" t="str">
        <f t="shared" si="22"/>
        <v/>
      </c>
      <c r="S376" s="12"/>
      <c r="T376" s="12"/>
    </row>
    <row r="377" spans="7:21" x14ac:dyDescent="0.25">
      <c r="G377" s="14" t="str">
        <f t="shared" si="22"/>
        <v/>
      </c>
      <c r="S377" s="12"/>
      <c r="T377" s="12"/>
      <c r="U377" s="12"/>
    </row>
    <row r="378" spans="7:21" x14ac:dyDescent="0.25">
      <c r="G378" s="14" t="str">
        <f t="shared" si="22"/>
        <v/>
      </c>
      <c r="S378" s="12"/>
      <c r="T378" s="12"/>
    </row>
    <row r="379" spans="7:21" x14ac:dyDescent="0.25">
      <c r="G379" s="14" t="str">
        <f t="shared" si="22"/>
        <v/>
      </c>
      <c r="S379" s="12"/>
      <c r="T379" s="12"/>
      <c r="U379" s="12"/>
    </row>
    <row r="380" spans="7:21" x14ac:dyDescent="0.25">
      <c r="G380" s="14" t="str">
        <f t="shared" si="22"/>
        <v/>
      </c>
      <c r="S380" s="12"/>
      <c r="T380" s="12"/>
    </row>
    <row r="381" spans="7:21" x14ac:dyDescent="0.25">
      <c r="G381" s="14" t="str">
        <f t="shared" si="22"/>
        <v/>
      </c>
      <c r="S381" s="12"/>
      <c r="T381" s="12"/>
      <c r="U381" s="12"/>
    </row>
    <row r="382" spans="7:21" x14ac:dyDescent="0.25">
      <c r="G382" s="14" t="str">
        <f t="shared" si="22"/>
        <v/>
      </c>
      <c r="S382" s="12"/>
      <c r="T382" s="12"/>
    </row>
    <row r="383" spans="7:21" x14ac:dyDescent="0.25">
      <c r="G383" s="14" t="str">
        <f t="shared" si="22"/>
        <v/>
      </c>
      <c r="S383" s="12"/>
      <c r="T383" s="12"/>
      <c r="U383" s="12"/>
    </row>
    <row r="384" spans="7:21" x14ac:dyDescent="0.25">
      <c r="G384" s="14" t="str">
        <f t="shared" si="22"/>
        <v/>
      </c>
      <c r="S384" s="12"/>
      <c r="T384" s="12"/>
    </row>
    <row r="385" spans="7:21" x14ac:dyDescent="0.25">
      <c r="G385" s="14" t="str">
        <f t="shared" si="22"/>
        <v/>
      </c>
      <c r="S385" s="12"/>
      <c r="T385" s="12"/>
    </row>
    <row r="386" spans="7:21" x14ac:dyDescent="0.25">
      <c r="G386" s="14" t="str">
        <f t="shared" si="22"/>
        <v/>
      </c>
      <c r="S386" s="12"/>
      <c r="T386" s="12"/>
      <c r="U386" s="12"/>
    </row>
    <row r="387" spans="7:21" x14ac:dyDescent="0.25">
      <c r="G387" s="14" t="str">
        <f t="shared" si="22"/>
        <v/>
      </c>
      <c r="S387" s="12"/>
      <c r="T387" s="12"/>
    </row>
    <row r="388" spans="7:21" x14ac:dyDescent="0.25">
      <c r="G388" s="14" t="str">
        <f t="shared" ref="G388:G451" si="23">D388&amp;F388</f>
        <v/>
      </c>
      <c r="S388" s="12"/>
      <c r="T388" s="12"/>
    </row>
    <row r="389" spans="7:21" x14ac:dyDescent="0.25">
      <c r="G389" s="14" t="str">
        <f t="shared" si="23"/>
        <v/>
      </c>
      <c r="S389" s="12"/>
      <c r="T389" s="12"/>
    </row>
    <row r="390" spans="7:21" x14ac:dyDescent="0.25">
      <c r="G390" s="14" t="str">
        <f t="shared" si="23"/>
        <v/>
      </c>
      <c r="S390" s="12"/>
      <c r="T390" s="12"/>
      <c r="U390" s="12"/>
    </row>
    <row r="391" spans="7:21" x14ac:dyDescent="0.25">
      <c r="G391" s="14" t="str">
        <f t="shared" si="23"/>
        <v/>
      </c>
      <c r="S391" s="12"/>
      <c r="T391" s="12"/>
      <c r="U391" s="12"/>
    </row>
    <row r="392" spans="7:21" x14ac:dyDescent="0.25">
      <c r="G392" s="14" t="str">
        <f t="shared" si="23"/>
        <v/>
      </c>
      <c r="S392" s="12"/>
      <c r="T392" s="12"/>
    </row>
    <row r="393" spans="7:21" x14ac:dyDescent="0.25">
      <c r="G393" s="14" t="str">
        <f t="shared" si="23"/>
        <v/>
      </c>
      <c r="S393" s="12"/>
      <c r="T393" s="12"/>
    </row>
    <row r="394" spans="7:21" x14ac:dyDescent="0.25">
      <c r="G394" s="14" t="str">
        <f t="shared" si="23"/>
        <v/>
      </c>
      <c r="S394" s="12"/>
      <c r="T394" s="12"/>
      <c r="U394" s="12"/>
    </row>
    <row r="395" spans="7:21" x14ac:dyDescent="0.25">
      <c r="G395" s="14" t="str">
        <f t="shared" si="23"/>
        <v/>
      </c>
      <c r="S395" s="12"/>
      <c r="T395" s="12"/>
    </row>
    <row r="396" spans="7:21" x14ac:dyDescent="0.25">
      <c r="G396" s="14" t="str">
        <f t="shared" si="23"/>
        <v/>
      </c>
      <c r="S396" s="12"/>
      <c r="T396" s="12"/>
      <c r="U396" s="12"/>
    </row>
    <row r="397" spans="7:21" x14ac:dyDescent="0.25">
      <c r="G397" s="14" t="str">
        <f t="shared" si="23"/>
        <v/>
      </c>
      <c r="S397" s="12"/>
      <c r="T397" s="12"/>
    </row>
    <row r="398" spans="7:21" x14ac:dyDescent="0.25">
      <c r="G398" s="14" t="str">
        <f t="shared" si="23"/>
        <v/>
      </c>
      <c r="S398" s="12"/>
      <c r="T398" s="12"/>
      <c r="U398" s="12"/>
    </row>
    <row r="399" spans="7:21" x14ac:dyDescent="0.25">
      <c r="G399" s="14" t="str">
        <f t="shared" si="23"/>
        <v/>
      </c>
      <c r="S399" s="12"/>
      <c r="T399" s="12"/>
      <c r="U399" s="12"/>
    </row>
    <row r="400" spans="7:21" x14ac:dyDescent="0.25">
      <c r="G400" s="14" t="str">
        <f t="shared" si="23"/>
        <v/>
      </c>
      <c r="S400" s="12"/>
      <c r="T400" s="12"/>
    </row>
    <row r="401" spans="7:23" x14ac:dyDescent="0.25">
      <c r="G401" s="14" t="str">
        <f t="shared" si="23"/>
        <v/>
      </c>
      <c r="S401" s="12"/>
      <c r="T401" s="12"/>
      <c r="U401" s="12"/>
    </row>
    <row r="402" spans="7:23" x14ac:dyDescent="0.25">
      <c r="G402" s="14" t="str">
        <f t="shared" si="23"/>
        <v/>
      </c>
      <c r="S402" s="12"/>
      <c r="T402" s="12"/>
      <c r="U402" s="12"/>
    </row>
    <row r="403" spans="7:23" x14ac:dyDescent="0.25">
      <c r="G403" s="14" t="str">
        <f t="shared" si="23"/>
        <v/>
      </c>
      <c r="S403" s="12"/>
      <c r="T403" s="12"/>
    </row>
    <row r="404" spans="7:23" x14ac:dyDescent="0.25">
      <c r="G404" s="14" t="str">
        <f t="shared" si="23"/>
        <v/>
      </c>
      <c r="S404" s="12"/>
      <c r="T404" s="12"/>
    </row>
    <row r="405" spans="7:23" x14ac:dyDescent="0.25">
      <c r="G405" s="14" t="str">
        <f t="shared" si="23"/>
        <v/>
      </c>
      <c r="S405" s="12"/>
      <c r="T405" s="12"/>
      <c r="U405" s="12"/>
    </row>
    <row r="406" spans="7:23" x14ac:dyDescent="0.25">
      <c r="G406" s="14" t="str">
        <f t="shared" si="23"/>
        <v/>
      </c>
      <c r="S406" s="12"/>
      <c r="T406" s="12"/>
    </row>
    <row r="407" spans="7:23" x14ac:dyDescent="0.25">
      <c r="G407" s="14" t="str">
        <f t="shared" si="23"/>
        <v/>
      </c>
      <c r="S407" s="12"/>
      <c r="T407" s="12"/>
      <c r="U407" s="12"/>
    </row>
    <row r="408" spans="7:23" x14ac:dyDescent="0.25">
      <c r="G408" s="14" t="str">
        <f t="shared" si="23"/>
        <v/>
      </c>
      <c r="S408" s="12"/>
      <c r="T408" s="12"/>
    </row>
    <row r="409" spans="7:23" x14ac:dyDescent="0.25">
      <c r="G409" s="14" t="str">
        <f t="shared" si="23"/>
        <v/>
      </c>
      <c r="S409" s="12"/>
      <c r="T409" s="12"/>
      <c r="U409" s="12"/>
    </row>
    <row r="410" spans="7:23" x14ac:dyDescent="0.25">
      <c r="G410" s="14" t="str">
        <f t="shared" si="23"/>
        <v/>
      </c>
      <c r="S410" s="12"/>
      <c r="T410" s="12"/>
      <c r="U410" s="12"/>
    </row>
    <row r="411" spans="7:23" x14ac:dyDescent="0.25">
      <c r="G411" s="14" t="str">
        <f t="shared" si="23"/>
        <v/>
      </c>
      <c r="S411" s="12"/>
      <c r="T411" s="12"/>
      <c r="U411" s="12"/>
      <c r="W411" s="12"/>
    </row>
    <row r="412" spans="7:23" x14ac:dyDescent="0.25">
      <c r="G412" s="14" t="str">
        <f t="shared" si="23"/>
        <v/>
      </c>
      <c r="S412" s="12"/>
      <c r="T412" s="12"/>
      <c r="U412" s="12"/>
      <c r="W412" s="12"/>
    </row>
    <row r="413" spans="7:23" x14ac:dyDescent="0.25">
      <c r="G413" s="14" t="str">
        <f t="shared" si="23"/>
        <v/>
      </c>
      <c r="S413" s="12"/>
      <c r="T413" s="12"/>
      <c r="U413" s="12"/>
      <c r="W413" s="12"/>
    </row>
    <row r="414" spans="7:23" x14ac:dyDescent="0.25">
      <c r="G414" s="14" t="str">
        <f t="shared" si="23"/>
        <v/>
      </c>
      <c r="S414" s="12"/>
      <c r="T414" s="12"/>
      <c r="U414" s="12"/>
      <c r="W414" s="12"/>
    </row>
    <row r="415" spans="7:23" x14ac:dyDescent="0.25">
      <c r="G415" s="14" t="str">
        <f t="shared" si="23"/>
        <v/>
      </c>
      <c r="S415" s="12"/>
      <c r="T415" s="12"/>
      <c r="U415" s="12"/>
    </row>
    <row r="416" spans="7:23" x14ac:dyDescent="0.25">
      <c r="G416" s="14" t="str">
        <f t="shared" si="23"/>
        <v/>
      </c>
      <c r="S416" s="12"/>
      <c r="T416" s="12"/>
      <c r="U416" s="12"/>
    </row>
    <row r="417" spans="7:23" x14ac:dyDescent="0.25">
      <c r="G417" s="14" t="str">
        <f t="shared" si="23"/>
        <v/>
      </c>
      <c r="S417" s="12"/>
      <c r="T417" s="12"/>
      <c r="U417" s="12"/>
      <c r="W417" s="12"/>
    </row>
    <row r="418" spans="7:23" x14ac:dyDescent="0.25">
      <c r="G418" s="14" t="str">
        <f t="shared" si="23"/>
        <v/>
      </c>
      <c r="S418" s="12"/>
      <c r="T418" s="12"/>
      <c r="U418" s="12"/>
      <c r="W418" s="12"/>
    </row>
    <row r="419" spans="7:23" x14ac:dyDescent="0.25">
      <c r="G419" s="14" t="str">
        <f t="shared" si="23"/>
        <v/>
      </c>
      <c r="S419" s="12"/>
      <c r="T419" s="12"/>
      <c r="U419" s="12"/>
    </row>
    <row r="420" spans="7:23" x14ac:dyDescent="0.25">
      <c r="G420" s="14" t="str">
        <f t="shared" si="23"/>
        <v/>
      </c>
      <c r="S420" s="12"/>
      <c r="T420" s="12"/>
      <c r="U420" s="12"/>
    </row>
    <row r="421" spans="7:23" x14ac:dyDescent="0.25">
      <c r="G421" s="14" t="str">
        <f t="shared" si="23"/>
        <v/>
      </c>
      <c r="S421" s="12"/>
      <c r="T421" s="12"/>
      <c r="W421" s="12"/>
    </row>
    <row r="422" spans="7:23" x14ac:dyDescent="0.25">
      <c r="G422" s="14" t="str">
        <f t="shared" si="23"/>
        <v/>
      </c>
      <c r="S422" s="12"/>
      <c r="T422" s="12"/>
      <c r="U422" s="12"/>
    </row>
    <row r="423" spans="7:23" x14ac:dyDescent="0.25">
      <c r="G423" s="14" t="str">
        <f t="shared" si="23"/>
        <v/>
      </c>
      <c r="S423" s="12"/>
      <c r="T423" s="12"/>
      <c r="U423" s="12"/>
    </row>
    <row r="424" spans="7:23" x14ac:dyDescent="0.25">
      <c r="G424" s="14" t="str">
        <f t="shared" si="23"/>
        <v/>
      </c>
      <c r="S424" s="12"/>
      <c r="T424" s="12"/>
      <c r="U424" s="12"/>
      <c r="W424" s="12"/>
    </row>
    <row r="425" spans="7:23" x14ac:dyDescent="0.25">
      <c r="G425" s="14" t="str">
        <f t="shared" si="23"/>
        <v/>
      </c>
      <c r="S425" s="12"/>
      <c r="T425" s="12"/>
      <c r="U425" s="12"/>
    </row>
    <row r="426" spans="7:23" x14ac:dyDescent="0.25">
      <c r="G426" s="14" t="str">
        <f t="shared" si="23"/>
        <v/>
      </c>
      <c r="S426" s="12"/>
      <c r="T426" s="12"/>
      <c r="U426" s="12"/>
    </row>
    <row r="427" spans="7:23" x14ac:dyDescent="0.25">
      <c r="G427" s="14" t="str">
        <f t="shared" si="23"/>
        <v/>
      </c>
      <c r="S427" s="12"/>
      <c r="T427" s="12"/>
      <c r="U427" s="12"/>
      <c r="W427" s="12"/>
    </row>
    <row r="428" spans="7:23" x14ac:dyDescent="0.25">
      <c r="G428" s="14" t="str">
        <f t="shared" si="23"/>
        <v/>
      </c>
      <c r="S428" s="12"/>
      <c r="T428" s="12"/>
      <c r="U428" s="12"/>
    </row>
    <row r="429" spans="7:23" x14ac:dyDescent="0.25">
      <c r="G429" s="14" t="str">
        <f t="shared" si="23"/>
        <v/>
      </c>
      <c r="S429" s="12"/>
      <c r="T429" s="12"/>
      <c r="U429" s="12"/>
      <c r="W429" s="12"/>
    </row>
    <row r="430" spans="7:23" x14ac:dyDescent="0.25">
      <c r="G430" s="14" t="str">
        <f t="shared" si="23"/>
        <v/>
      </c>
      <c r="S430" s="12"/>
      <c r="T430" s="12"/>
      <c r="U430" s="12"/>
    </row>
    <row r="431" spans="7:23" x14ac:dyDescent="0.25">
      <c r="G431" s="14" t="str">
        <f t="shared" si="23"/>
        <v/>
      </c>
      <c r="S431" s="12"/>
      <c r="T431" s="12"/>
      <c r="U431" s="12"/>
      <c r="W431" s="12"/>
    </row>
    <row r="432" spans="7:23" x14ac:dyDescent="0.25">
      <c r="G432" s="14" t="str">
        <f t="shared" si="23"/>
        <v/>
      </c>
      <c r="S432" s="12"/>
      <c r="T432" s="12"/>
      <c r="U432" s="12"/>
      <c r="W432" s="12"/>
    </row>
    <row r="433" spans="7:23" x14ac:dyDescent="0.25">
      <c r="G433" s="14" t="str">
        <f t="shared" si="23"/>
        <v/>
      </c>
      <c r="S433" s="12"/>
      <c r="T433" s="12"/>
      <c r="U433" s="12"/>
    </row>
    <row r="434" spans="7:23" x14ac:dyDescent="0.25">
      <c r="G434" s="14" t="str">
        <f t="shared" si="23"/>
        <v/>
      </c>
      <c r="S434" s="12"/>
      <c r="T434" s="12"/>
      <c r="U434" s="12"/>
    </row>
    <row r="435" spans="7:23" x14ac:dyDescent="0.25">
      <c r="G435" s="14" t="str">
        <f t="shared" si="23"/>
        <v/>
      </c>
      <c r="S435" s="12"/>
      <c r="T435" s="12"/>
      <c r="W435" s="12"/>
    </row>
    <row r="436" spans="7:23" x14ac:dyDescent="0.25">
      <c r="G436" s="14" t="str">
        <f t="shared" si="23"/>
        <v/>
      </c>
      <c r="S436" s="12"/>
      <c r="T436" s="12"/>
      <c r="U436" s="12"/>
    </row>
    <row r="437" spans="7:23" x14ac:dyDescent="0.25">
      <c r="G437" s="14" t="str">
        <f t="shared" si="23"/>
        <v/>
      </c>
      <c r="S437" s="12"/>
      <c r="T437" s="12"/>
      <c r="U437" s="12"/>
      <c r="W437" s="12"/>
    </row>
    <row r="438" spans="7:23" x14ac:dyDescent="0.25">
      <c r="G438" s="14" t="str">
        <f t="shared" si="23"/>
        <v/>
      </c>
      <c r="S438" s="12"/>
      <c r="T438" s="12"/>
      <c r="W438" s="12"/>
    </row>
    <row r="439" spans="7:23" x14ac:dyDescent="0.25">
      <c r="G439" s="14" t="str">
        <f t="shared" si="23"/>
        <v/>
      </c>
      <c r="S439" s="12"/>
      <c r="T439" s="12"/>
    </row>
    <row r="440" spans="7:23" x14ac:dyDescent="0.25">
      <c r="G440" s="14" t="str">
        <f t="shared" si="23"/>
        <v/>
      </c>
      <c r="S440" s="12"/>
      <c r="T440" s="12"/>
      <c r="U440" s="12"/>
    </row>
    <row r="441" spans="7:23" x14ac:dyDescent="0.25">
      <c r="G441" s="14" t="str">
        <f t="shared" si="23"/>
        <v/>
      </c>
      <c r="S441" s="12"/>
      <c r="T441" s="12"/>
    </row>
    <row r="442" spans="7:23" x14ac:dyDescent="0.25">
      <c r="G442" s="14" t="str">
        <f t="shared" si="23"/>
        <v/>
      </c>
      <c r="S442" s="12"/>
      <c r="T442" s="12"/>
      <c r="U442" s="12"/>
    </row>
    <row r="443" spans="7:23" x14ac:dyDescent="0.25">
      <c r="G443" s="14" t="str">
        <f t="shared" si="23"/>
        <v/>
      </c>
      <c r="S443" s="12"/>
      <c r="T443" s="12"/>
    </row>
    <row r="444" spans="7:23" x14ac:dyDescent="0.25">
      <c r="G444" s="14" t="str">
        <f t="shared" si="23"/>
        <v/>
      </c>
      <c r="S444" s="12"/>
      <c r="T444" s="12"/>
    </row>
    <row r="445" spans="7:23" x14ac:dyDescent="0.25">
      <c r="G445" s="14" t="str">
        <f t="shared" si="23"/>
        <v/>
      </c>
      <c r="S445" s="12"/>
      <c r="T445" s="12"/>
    </row>
    <row r="446" spans="7:23" x14ac:dyDescent="0.25">
      <c r="G446" s="14" t="str">
        <f t="shared" si="23"/>
        <v/>
      </c>
      <c r="S446" s="12"/>
      <c r="T446" s="12"/>
    </row>
    <row r="447" spans="7:23" x14ac:dyDescent="0.25">
      <c r="G447" s="14" t="str">
        <f t="shared" si="23"/>
        <v/>
      </c>
      <c r="S447" s="12"/>
      <c r="T447" s="12"/>
      <c r="U447" s="12"/>
    </row>
    <row r="448" spans="7:23" x14ac:dyDescent="0.25">
      <c r="G448" s="14" t="str">
        <f t="shared" si="23"/>
        <v/>
      </c>
      <c r="S448" s="12"/>
      <c r="T448" s="12"/>
    </row>
    <row r="449" spans="7:21" x14ac:dyDescent="0.25">
      <c r="G449" s="14" t="str">
        <f t="shared" si="23"/>
        <v/>
      </c>
      <c r="S449" s="12"/>
      <c r="T449" s="12"/>
      <c r="U449" s="12"/>
    </row>
    <row r="450" spans="7:21" x14ac:dyDescent="0.25">
      <c r="G450" s="14" t="str">
        <f t="shared" si="23"/>
        <v/>
      </c>
      <c r="S450" s="12"/>
      <c r="T450" s="12"/>
    </row>
    <row r="451" spans="7:21" x14ac:dyDescent="0.25">
      <c r="G451" s="14" t="str">
        <f t="shared" si="23"/>
        <v/>
      </c>
      <c r="S451" s="12"/>
      <c r="T451" s="12"/>
      <c r="U451" s="12"/>
    </row>
    <row r="452" spans="7:21" x14ac:dyDescent="0.25">
      <c r="G452" s="14" t="str">
        <f t="shared" ref="G452:G515" si="24">D452&amp;F452</f>
        <v/>
      </c>
      <c r="S452" s="12"/>
      <c r="T452" s="12"/>
    </row>
    <row r="453" spans="7:21" x14ac:dyDescent="0.25">
      <c r="G453" s="14" t="str">
        <f t="shared" si="24"/>
        <v/>
      </c>
      <c r="S453" s="12"/>
      <c r="T453" s="12"/>
      <c r="U453" s="12"/>
    </row>
    <row r="454" spans="7:21" x14ac:dyDescent="0.25">
      <c r="G454" s="14" t="str">
        <f t="shared" si="24"/>
        <v/>
      </c>
      <c r="S454" s="12"/>
      <c r="T454" s="12"/>
    </row>
    <row r="455" spans="7:21" x14ac:dyDescent="0.25">
      <c r="G455" s="14" t="str">
        <f t="shared" si="24"/>
        <v/>
      </c>
      <c r="S455" s="12"/>
      <c r="T455" s="12"/>
    </row>
    <row r="456" spans="7:21" x14ac:dyDescent="0.25">
      <c r="G456" s="14" t="str">
        <f t="shared" si="24"/>
        <v/>
      </c>
      <c r="S456" s="12"/>
      <c r="T456" s="12"/>
      <c r="U456" s="12"/>
    </row>
    <row r="457" spans="7:21" x14ac:dyDescent="0.25">
      <c r="G457" s="14" t="str">
        <f t="shared" si="24"/>
        <v/>
      </c>
      <c r="S457" s="12"/>
      <c r="T457" s="12"/>
    </row>
    <row r="458" spans="7:21" x14ac:dyDescent="0.25">
      <c r="G458" s="14" t="str">
        <f t="shared" si="24"/>
        <v/>
      </c>
      <c r="S458" s="12"/>
      <c r="T458" s="12"/>
      <c r="U458" s="12"/>
    </row>
    <row r="459" spans="7:21" x14ac:dyDescent="0.25">
      <c r="G459" s="14" t="str">
        <f t="shared" si="24"/>
        <v/>
      </c>
      <c r="S459" s="12"/>
      <c r="T459" s="12"/>
      <c r="U459" s="12"/>
    </row>
    <row r="460" spans="7:21" x14ac:dyDescent="0.25">
      <c r="G460" s="14" t="str">
        <f t="shared" si="24"/>
        <v/>
      </c>
      <c r="S460" s="12"/>
      <c r="T460" s="12"/>
      <c r="U460" s="12"/>
    </row>
    <row r="461" spans="7:21" x14ac:dyDescent="0.25">
      <c r="G461" s="14" t="str">
        <f t="shared" si="24"/>
        <v/>
      </c>
      <c r="S461" s="12"/>
      <c r="T461" s="12"/>
      <c r="U461" s="12"/>
    </row>
    <row r="462" spans="7:21" x14ac:dyDescent="0.25">
      <c r="G462" s="14" t="str">
        <f t="shared" si="24"/>
        <v/>
      </c>
      <c r="S462" s="12"/>
      <c r="T462" s="12"/>
      <c r="U462" s="12"/>
    </row>
    <row r="463" spans="7:21" x14ac:dyDescent="0.25">
      <c r="G463" s="14" t="str">
        <f t="shared" si="24"/>
        <v/>
      </c>
      <c r="S463" s="12"/>
      <c r="T463" s="12"/>
      <c r="U463" s="12"/>
    </row>
    <row r="464" spans="7:21" x14ac:dyDescent="0.25">
      <c r="G464" s="14" t="str">
        <f t="shared" si="24"/>
        <v/>
      </c>
      <c r="S464" s="12"/>
      <c r="T464" s="12"/>
      <c r="U464" s="12"/>
    </row>
    <row r="465" spans="7:21" x14ac:dyDescent="0.25">
      <c r="G465" s="14" t="str">
        <f t="shared" si="24"/>
        <v/>
      </c>
      <c r="S465" s="12"/>
      <c r="T465" s="12"/>
      <c r="U465" s="12"/>
    </row>
    <row r="466" spans="7:21" x14ac:dyDescent="0.25">
      <c r="G466" s="14" t="str">
        <f t="shared" si="24"/>
        <v/>
      </c>
      <c r="S466" s="12"/>
      <c r="T466" s="12"/>
    </row>
    <row r="467" spans="7:21" x14ac:dyDescent="0.25">
      <c r="G467" s="14" t="str">
        <f t="shared" si="24"/>
        <v/>
      </c>
      <c r="S467" s="12"/>
      <c r="T467" s="12"/>
    </row>
    <row r="468" spans="7:21" x14ac:dyDescent="0.25">
      <c r="G468" s="14" t="str">
        <f t="shared" si="24"/>
        <v/>
      </c>
      <c r="S468" s="12"/>
      <c r="T468" s="12"/>
    </row>
    <row r="469" spans="7:21" x14ac:dyDescent="0.25">
      <c r="G469" s="14" t="str">
        <f t="shared" si="24"/>
        <v/>
      </c>
      <c r="S469" s="12"/>
      <c r="T469" s="12"/>
    </row>
    <row r="470" spans="7:21" x14ac:dyDescent="0.25">
      <c r="G470" s="14" t="str">
        <f t="shared" si="24"/>
        <v/>
      </c>
      <c r="S470" s="12"/>
      <c r="T470" s="12"/>
      <c r="U470" s="12"/>
    </row>
    <row r="471" spans="7:21" x14ac:dyDescent="0.25">
      <c r="G471" s="14" t="str">
        <f t="shared" si="24"/>
        <v/>
      </c>
      <c r="S471" s="12"/>
      <c r="T471" s="12"/>
      <c r="U471" s="12"/>
    </row>
    <row r="472" spans="7:21" x14ac:dyDescent="0.25">
      <c r="G472" s="14" t="str">
        <f t="shared" si="24"/>
        <v/>
      </c>
      <c r="S472" s="12"/>
      <c r="T472" s="12"/>
    </row>
    <row r="473" spans="7:21" x14ac:dyDescent="0.25">
      <c r="G473" s="14" t="str">
        <f t="shared" si="24"/>
        <v/>
      </c>
      <c r="S473" s="12"/>
      <c r="T473" s="12"/>
      <c r="U473" s="12"/>
    </row>
    <row r="474" spans="7:21" x14ac:dyDescent="0.25">
      <c r="G474" s="14" t="str">
        <f t="shared" si="24"/>
        <v/>
      </c>
      <c r="S474" s="12"/>
      <c r="T474" s="12"/>
      <c r="U474" s="12"/>
    </row>
    <row r="475" spans="7:21" x14ac:dyDescent="0.25">
      <c r="G475" s="14" t="str">
        <f t="shared" si="24"/>
        <v/>
      </c>
      <c r="S475" s="12"/>
      <c r="T475" s="12"/>
      <c r="U475" s="12"/>
    </row>
    <row r="476" spans="7:21" x14ac:dyDescent="0.25">
      <c r="G476" s="14" t="str">
        <f t="shared" si="24"/>
        <v/>
      </c>
      <c r="S476" s="12"/>
      <c r="T476" s="12"/>
      <c r="U476" s="12"/>
    </row>
    <row r="477" spans="7:21" x14ac:dyDescent="0.25">
      <c r="G477" s="14" t="str">
        <f t="shared" si="24"/>
        <v/>
      </c>
      <c r="S477" s="12"/>
      <c r="T477" s="12"/>
      <c r="U477" s="12"/>
    </row>
    <row r="478" spans="7:21" x14ac:dyDescent="0.25">
      <c r="G478" s="14" t="str">
        <f t="shared" si="24"/>
        <v/>
      </c>
      <c r="S478" s="12"/>
      <c r="T478" s="12"/>
      <c r="U478" s="12"/>
    </row>
    <row r="479" spans="7:21" x14ac:dyDescent="0.25">
      <c r="G479" s="14" t="str">
        <f t="shared" si="24"/>
        <v/>
      </c>
      <c r="S479" s="12"/>
      <c r="T479" s="12"/>
      <c r="U479" s="12"/>
    </row>
    <row r="480" spans="7:21" x14ac:dyDescent="0.25">
      <c r="G480" s="14" t="str">
        <f t="shared" si="24"/>
        <v/>
      </c>
      <c r="S480" s="12"/>
      <c r="T480" s="12"/>
      <c r="U480" s="12"/>
    </row>
    <row r="481" spans="7:21" x14ac:dyDescent="0.25">
      <c r="G481" s="14" t="str">
        <f t="shared" si="24"/>
        <v/>
      </c>
      <c r="S481" s="12"/>
      <c r="T481" s="12"/>
      <c r="U481" s="12"/>
    </row>
    <row r="482" spans="7:21" x14ac:dyDescent="0.25">
      <c r="G482" s="14" t="str">
        <f t="shared" si="24"/>
        <v/>
      </c>
      <c r="S482" s="12"/>
      <c r="T482" s="12"/>
      <c r="U482" s="12"/>
    </row>
    <row r="483" spans="7:21" x14ac:dyDescent="0.25">
      <c r="G483" s="14" t="str">
        <f t="shared" si="24"/>
        <v/>
      </c>
      <c r="S483" s="12"/>
      <c r="T483" s="12"/>
      <c r="U483" s="12"/>
    </row>
    <row r="484" spans="7:21" x14ac:dyDescent="0.25">
      <c r="G484" s="14" t="str">
        <f t="shared" si="24"/>
        <v/>
      </c>
      <c r="S484" s="12"/>
      <c r="T484" s="12"/>
      <c r="U484" s="12"/>
    </row>
    <row r="485" spans="7:21" x14ac:dyDescent="0.25">
      <c r="G485" s="14" t="str">
        <f t="shared" si="24"/>
        <v/>
      </c>
      <c r="S485" s="12"/>
      <c r="T485" s="12"/>
      <c r="U485" s="12"/>
    </row>
    <row r="486" spans="7:21" x14ac:dyDescent="0.25">
      <c r="G486" s="14" t="str">
        <f t="shared" si="24"/>
        <v/>
      </c>
      <c r="S486" s="12"/>
      <c r="T486" s="12"/>
      <c r="U486" s="12"/>
    </row>
    <row r="487" spans="7:21" x14ac:dyDescent="0.25">
      <c r="G487" s="14" t="str">
        <f t="shared" si="24"/>
        <v/>
      </c>
      <c r="S487" s="12"/>
      <c r="T487" s="12"/>
    </row>
    <row r="488" spans="7:21" x14ac:dyDescent="0.25">
      <c r="G488" s="14" t="str">
        <f t="shared" si="24"/>
        <v/>
      </c>
      <c r="S488" s="12"/>
      <c r="T488" s="12"/>
      <c r="U488" s="12"/>
    </row>
    <row r="489" spans="7:21" x14ac:dyDescent="0.25">
      <c r="G489" s="14" t="str">
        <f t="shared" si="24"/>
        <v/>
      </c>
      <c r="S489" s="12"/>
      <c r="T489" s="12"/>
      <c r="U489" s="12"/>
    </row>
    <row r="490" spans="7:21" x14ac:dyDescent="0.25">
      <c r="G490" s="14" t="str">
        <f t="shared" si="24"/>
        <v/>
      </c>
      <c r="S490" s="12"/>
      <c r="T490" s="12"/>
      <c r="U490" s="12"/>
    </row>
    <row r="491" spans="7:21" x14ac:dyDescent="0.25">
      <c r="G491" s="14" t="str">
        <f t="shared" si="24"/>
        <v/>
      </c>
      <c r="S491" s="12"/>
      <c r="T491" s="12"/>
      <c r="U491" s="12"/>
    </row>
    <row r="492" spans="7:21" x14ac:dyDescent="0.25">
      <c r="G492" s="14" t="str">
        <f t="shared" si="24"/>
        <v/>
      </c>
      <c r="S492" s="12"/>
      <c r="T492" s="12"/>
      <c r="U492" s="12"/>
    </row>
    <row r="493" spans="7:21" x14ac:dyDescent="0.25">
      <c r="G493" s="14" t="str">
        <f t="shared" si="24"/>
        <v/>
      </c>
      <c r="S493" s="12"/>
      <c r="T493" s="12"/>
    </row>
    <row r="494" spans="7:21" x14ac:dyDescent="0.25">
      <c r="G494" s="14" t="str">
        <f t="shared" si="24"/>
        <v/>
      </c>
      <c r="S494" s="12"/>
      <c r="T494" s="12"/>
      <c r="U494" s="12"/>
    </row>
    <row r="495" spans="7:21" x14ac:dyDescent="0.25">
      <c r="G495" s="14" t="str">
        <f t="shared" si="24"/>
        <v/>
      </c>
      <c r="S495" s="12"/>
      <c r="T495" s="12"/>
      <c r="U495" s="12"/>
    </row>
    <row r="496" spans="7:21" x14ac:dyDescent="0.25">
      <c r="G496" s="14" t="str">
        <f t="shared" si="24"/>
        <v/>
      </c>
      <c r="S496" s="12"/>
      <c r="T496" s="12"/>
      <c r="U496" s="12"/>
    </row>
    <row r="497" spans="7:21" x14ac:dyDescent="0.25">
      <c r="G497" s="14" t="str">
        <f t="shared" si="24"/>
        <v/>
      </c>
      <c r="S497" s="12"/>
      <c r="T497" s="12"/>
      <c r="U497" s="12"/>
    </row>
    <row r="498" spans="7:21" x14ac:dyDescent="0.25">
      <c r="G498" s="14" t="str">
        <f t="shared" si="24"/>
        <v/>
      </c>
      <c r="S498" s="12"/>
      <c r="T498" s="12"/>
      <c r="U498" s="12"/>
    </row>
    <row r="499" spans="7:21" x14ac:dyDescent="0.25">
      <c r="G499" s="14" t="str">
        <f t="shared" si="24"/>
        <v/>
      </c>
      <c r="S499" s="12"/>
      <c r="T499" s="12"/>
      <c r="U499" s="12"/>
    </row>
    <row r="500" spans="7:21" x14ac:dyDescent="0.25">
      <c r="G500" s="14" t="str">
        <f t="shared" si="24"/>
        <v/>
      </c>
      <c r="S500" s="12"/>
      <c r="T500" s="12"/>
      <c r="U500" s="12"/>
    </row>
    <row r="501" spans="7:21" x14ac:dyDescent="0.25">
      <c r="G501" s="14" t="str">
        <f t="shared" si="24"/>
        <v/>
      </c>
      <c r="S501" s="12"/>
      <c r="T501" s="12"/>
    </row>
    <row r="502" spans="7:21" x14ac:dyDescent="0.25">
      <c r="G502" s="14" t="str">
        <f t="shared" si="24"/>
        <v/>
      </c>
      <c r="S502" s="12"/>
      <c r="T502" s="12"/>
      <c r="U502" s="12"/>
    </row>
    <row r="503" spans="7:21" x14ac:dyDescent="0.25">
      <c r="G503" s="14" t="str">
        <f t="shared" si="24"/>
        <v/>
      </c>
      <c r="S503" s="12"/>
      <c r="T503" s="12"/>
      <c r="U503" s="12"/>
    </row>
    <row r="504" spans="7:21" x14ac:dyDescent="0.25">
      <c r="G504" s="14" t="str">
        <f t="shared" si="24"/>
        <v/>
      </c>
      <c r="S504" s="12"/>
      <c r="T504" s="12"/>
      <c r="U504" s="12"/>
    </row>
    <row r="505" spans="7:21" x14ac:dyDescent="0.25">
      <c r="G505" s="14" t="str">
        <f t="shared" si="24"/>
        <v/>
      </c>
      <c r="S505" s="12"/>
      <c r="T505" s="12"/>
      <c r="U505" s="12"/>
    </row>
    <row r="506" spans="7:21" x14ac:dyDescent="0.25">
      <c r="G506" s="14" t="str">
        <f t="shared" si="24"/>
        <v/>
      </c>
      <c r="S506" s="12"/>
      <c r="T506" s="12"/>
      <c r="U506" s="12"/>
    </row>
    <row r="507" spans="7:21" x14ac:dyDescent="0.25">
      <c r="G507" s="14" t="str">
        <f t="shared" si="24"/>
        <v/>
      </c>
      <c r="S507" s="12"/>
      <c r="T507" s="12"/>
    </row>
    <row r="508" spans="7:21" x14ac:dyDescent="0.25">
      <c r="G508" s="14" t="str">
        <f t="shared" si="24"/>
        <v/>
      </c>
      <c r="S508" s="12"/>
      <c r="T508" s="12"/>
      <c r="U508" s="12"/>
    </row>
    <row r="509" spans="7:21" x14ac:dyDescent="0.25">
      <c r="G509" s="14" t="str">
        <f t="shared" si="24"/>
        <v/>
      </c>
      <c r="S509" s="12"/>
      <c r="T509" s="12"/>
      <c r="U509" s="12"/>
    </row>
    <row r="510" spans="7:21" x14ac:dyDescent="0.25">
      <c r="G510" s="14" t="str">
        <f t="shared" si="24"/>
        <v/>
      </c>
      <c r="S510" s="12"/>
      <c r="T510" s="12"/>
    </row>
    <row r="511" spans="7:21" x14ac:dyDescent="0.25">
      <c r="G511" s="14" t="str">
        <f t="shared" si="24"/>
        <v/>
      </c>
      <c r="S511" s="12"/>
      <c r="T511" s="12"/>
      <c r="U511" s="12"/>
    </row>
    <row r="512" spans="7:21" x14ac:dyDescent="0.25">
      <c r="G512" s="14" t="str">
        <f t="shared" si="24"/>
        <v/>
      </c>
      <c r="S512" s="12"/>
      <c r="T512" s="12"/>
      <c r="U512" s="12"/>
    </row>
    <row r="513" spans="7:21" x14ac:dyDescent="0.25">
      <c r="G513" s="14" t="str">
        <f t="shared" si="24"/>
        <v/>
      </c>
      <c r="S513" s="12"/>
      <c r="T513" s="12"/>
    </row>
    <row r="514" spans="7:21" x14ac:dyDescent="0.25">
      <c r="G514" s="14" t="str">
        <f t="shared" si="24"/>
        <v/>
      </c>
      <c r="S514" s="12"/>
      <c r="T514" s="12"/>
      <c r="U514" s="12"/>
    </row>
    <row r="515" spans="7:21" x14ac:dyDescent="0.25">
      <c r="G515" s="14" t="str">
        <f t="shared" si="24"/>
        <v/>
      </c>
      <c r="S515" s="12"/>
      <c r="T515" s="12"/>
      <c r="U515" s="12"/>
    </row>
    <row r="516" spans="7:21" x14ac:dyDescent="0.25">
      <c r="G516" s="14" t="str">
        <f t="shared" ref="G516:G579" si="25">D516&amp;F516</f>
        <v/>
      </c>
      <c r="S516" s="12"/>
      <c r="T516" s="12"/>
      <c r="U516" s="12"/>
    </row>
    <row r="517" spans="7:21" x14ac:dyDescent="0.25">
      <c r="G517" s="14" t="str">
        <f t="shared" si="25"/>
        <v/>
      </c>
      <c r="S517" s="12"/>
      <c r="T517" s="12"/>
      <c r="U517" s="12"/>
    </row>
    <row r="518" spans="7:21" x14ac:dyDescent="0.25">
      <c r="G518" s="14" t="str">
        <f t="shared" si="25"/>
        <v/>
      </c>
      <c r="S518" s="12"/>
      <c r="T518" s="12"/>
      <c r="U518" s="12"/>
    </row>
    <row r="519" spans="7:21" x14ac:dyDescent="0.25">
      <c r="G519" s="14" t="str">
        <f t="shared" si="25"/>
        <v/>
      </c>
      <c r="S519" s="12"/>
      <c r="T519" s="12"/>
      <c r="U519" s="12"/>
    </row>
    <row r="520" spans="7:21" x14ac:dyDescent="0.25">
      <c r="G520" s="14" t="str">
        <f t="shared" si="25"/>
        <v/>
      </c>
      <c r="S520" s="12"/>
      <c r="T520" s="12"/>
    </row>
    <row r="521" spans="7:21" x14ac:dyDescent="0.25">
      <c r="G521" s="14" t="str">
        <f t="shared" si="25"/>
        <v/>
      </c>
      <c r="S521" s="12"/>
      <c r="T521" s="12"/>
    </row>
    <row r="522" spans="7:21" x14ac:dyDescent="0.25">
      <c r="G522" s="14" t="str">
        <f t="shared" si="25"/>
        <v/>
      </c>
      <c r="S522" s="12"/>
      <c r="T522" s="12"/>
      <c r="U522" s="12"/>
    </row>
    <row r="523" spans="7:21" x14ac:dyDescent="0.25">
      <c r="G523" s="14" t="str">
        <f t="shared" si="25"/>
        <v/>
      </c>
      <c r="S523" s="12"/>
      <c r="T523" s="12"/>
    </row>
    <row r="524" spans="7:21" x14ac:dyDescent="0.25">
      <c r="G524" s="14" t="str">
        <f t="shared" si="25"/>
        <v/>
      </c>
      <c r="S524" s="12"/>
      <c r="T524" s="12"/>
      <c r="U524" s="12"/>
    </row>
    <row r="525" spans="7:21" x14ac:dyDescent="0.25">
      <c r="G525" s="14" t="str">
        <f t="shared" si="25"/>
        <v/>
      </c>
      <c r="S525" s="12"/>
      <c r="T525" s="12"/>
      <c r="U525" s="12"/>
    </row>
    <row r="526" spans="7:21" x14ac:dyDescent="0.25">
      <c r="G526" s="14" t="str">
        <f t="shared" si="25"/>
        <v/>
      </c>
      <c r="S526" s="12"/>
      <c r="T526" s="12"/>
      <c r="U526" s="12"/>
    </row>
    <row r="527" spans="7:21" x14ac:dyDescent="0.25">
      <c r="G527" s="14" t="str">
        <f t="shared" si="25"/>
        <v/>
      </c>
      <c r="S527" s="12"/>
      <c r="T527" s="12"/>
      <c r="U527" s="12"/>
    </row>
    <row r="528" spans="7:21" x14ac:dyDescent="0.25">
      <c r="G528" s="14" t="str">
        <f t="shared" si="25"/>
        <v/>
      </c>
      <c r="S528" s="12"/>
      <c r="T528" s="12"/>
      <c r="U528" s="12"/>
    </row>
    <row r="529" spans="7:21" x14ac:dyDescent="0.25">
      <c r="G529" s="14" t="str">
        <f t="shared" si="25"/>
        <v/>
      </c>
      <c r="S529" s="12"/>
      <c r="T529" s="12"/>
      <c r="U529" s="12"/>
    </row>
    <row r="530" spans="7:21" x14ac:dyDescent="0.25">
      <c r="G530" s="14" t="str">
        <f t="shared" si="25"/>
        <v/>
      </c>
      <c r="S530" s="12"/>
      <c r="T530" s="12"/>
    </row>
    <row r="531" spans="7:21" x14ac:dyDescent="0.25">
      <c r="G531" s="14" t="str">
        <f t="shared" si="25"/>
        <v/>
      </c>
      <c r="S531" s="12"/>
      <c r="T531" s="12"/>
      <c r="U531" s="12"/>
    </row>
    <row r="532" spans="7:21" x14ac:dyDescent="0.25">
      <c r="G532" s="14" t="str">
        <f t="shared" si="25"/>
        <v/>
      </c>
      <c r="S532" s="12"/>
      <c r="T532" s="12"/>
      <c r="U532" s="12"/>
    </row>
    <row r="533" spans="7:21" x14ac:dyDescent="0.25">
      <c r="G533" s="14" t="str">
        <f t="shared" si="25"/>
        <v/>
      </c>
      <c r="S533" s="12"/>
      <c r="T533" s="12"/>
    </row>
    <row r="534" spans="7:21" x14ac:dyDescent="0.25">
      <c r="G534" s="14" t="str">
        <f t="shared" si="25"/>
        <v/>
      </c>
      <c r="S534" s="12"/>
      <c r="T534" s="12"/>
      <c r="U534" s="12"/>
    </row>
    <row r="535" spans="7:21" x14ac:dyDescent="0.25">
      <c r="G535" s="14" t="str">
        <f t="shared" si="25"/>
        <v/>
      </c>
      <c r="S535" s="12"/>
      <c r="T535" s="12"/>
      <c r="U535" s="12"/>
    </row>
    <row r="536" spans="7:21" x14ac:dyDescent="0.25">
      <c r="G536" s="14" t="str">
        <f t="shared" si="25"/>
        <v/>
      </c>
      <c r="S536" s="12"/>
      <c r="T536" s="12"/>
      <c r="U536" s="12"/>
    </row>
    <row r="537" spans="7:21" x14ac:dyDescent="0.25">
      <c r="G537" s="14" t="str">
        <f t="shared" si="25"/>
        <v/>
      </c>
      <c r="S537" s="12"/>
      <c r="T537" s="12"/>
      <c r="U537" s="12"/>
    </row>
    <row r="538" spans="7:21" x14ac:dyDescent="0.25">
      <c r="G538" s="14" t="str">
        <f t="shared" si="25"/>
        <v/>
      </c>
      <c r="S538" s="12"/>
      <c r="T538" s="12"/>
      <c r="U538" s="12"/>
    </row>
    <row r="539" spans="7:21" x14ac:dyDescent="0.25">
      <c r="G539" s="14" t="str">
        <f t="shared" si="25"/>
        <v/>
      </c>
      <c r="S539" s="12"/>
      <c r="T539" s="12"/>
      <c r="U539" s="12"/>
    </row>
    <row r="540" spans="7:21" x14ac:dyDescent="0.25">
      <c r="G540" s="14" t="str">
        <f t="shared" si="25"/>
        <v/>
      </c>
      <c r="S540" s="12"/>
      <c r="T540" s="12"/>
      <c r="U540" s="12"/>
    </row>
    <row r="541" spans="7:21" x14ac:dyDescent="0.25">
      <c r="G541" s="14" t="str">
        <f t="shared" si="25"/>
        <v/>
      </c>
      <c r="S541" s="12"/>
      <c r="T541" s="12"/>
      <c r="U541" s="12"/>
    </row>
    <row r="542" spans="7:21" x14ac:dyDescent="0.25">
      <c r="G542" s="14" t="str">
        <f t="shared" si="25"/>
        <v/>
      </c>
      <c r="S542" s="12"/>
      <c r="T542" s="12"/>
      <c r="U542" s="12"/>
    </row>
    <row r="543" spans="7:21" x14ac:dyDescent="0.25">
      <c r="G543" s="14" t="str">
        <f t="shared" si="25"/>
        <v/>
      </c>
      <c r="S543" s="12"/>
      <c r="T543" s="12"/>
      <c r="U543" s="12"/>
    </row>
    <row r="544" spans="7:21" x14ac:dyDescent="0.25">
      <c r="G544" s="14" t="str">
        <f t="shared" si="25"/>
        <v/>
      </c>
      <c r="S544" s="12"/>
      <c r="T544" s="12"/>
      <c r="U544" s="12"/>
    </row>
    <row r="545" spans="7:21" x14ac:dyDescent="0.25">
      <c r="G545" s="14" t="str">
        <f t="shared" si="25"/>
        <v/>
      </c>
      <c r="S545" s="12"/>
      <c r="T545" s="12"/>
      <c r="U545" s="12"/>
    </row>
    <row r="546" spans="7:21" x14ac:dyDescent="0.25">
      <c r="G546" s="14" t="str">
        <f t="shared" si="25"/>
        <v/>
      </c>
      <c r="S546" s="12"/>
      <c r="T546" s="12"/>
    </row>
    <row r="547" spans="7:21" x14ac:dyDescent="0.25">
      <c r="G547" s="14" t="str">
        <f t="shared" si="25"/>
        <v/>
      </c>
      <c r="S547" s="12"/>
      <c r="T547" s="12"/>
      <c r="U547" s="12"/>
    </row>
    <row r="548" spans="7:21" x14ac:dyDescent="0.25">
      <c r="G548" s="14" t="str">
        <f t="shared" si="25"/>
        <v/>
      </c>
      <c r="S548" s="12"/>
      <c r="T548" s="12"/>
    </row>
    <row r="549" spans="7:21" x14ac:dyDescent="0.25">
      <c r="G549" s="14" t="str">
        <f t="shared" si="25"/>
        <v/>
      </c>
      <c r="S549" s="12"/>
      <c r="T549" s="12"/>
      <c r="U549" s="12"/>
    </row>
    <row r="550" spans="7:21" x14ac:dyDescent="0.25">
      <c r="G550" s="14" t="str">
        <f t="shared" si="25"/>
        <v/>
      </c>
      <c r="S550" s="12"/>
      <c r="T550" s="12"/>
      <c r="U550" s="12"/>
    </row>
    <row r="551" spans="7:21" x14ac:dyDescent="0.25">
      <c r="G551" s="14" t="str">
        <f t="shared" si="25"/>
        <v/>
      </c>
      <c r="S551" s="12"/>
      <c r="T551" s="12"/>
      <c r="U551" s="12"/>
    </row>
    <row r="552" spans="7:21" x14ac:dyDescent="0.25">
      <c r="G552" s="14" t="str">
        <f t="shared" si="25"/>
        <v/>
      </c>
      <c r="S552" s="12"/>
      <c r="T552" s="12"/>
      <c r="U552" s="12"/>
    </row>
    <row r="553" spans="7:21" x14ac:dyDescent="0.25">
      <c r="G553" s="14" t="str">
        <f t="shared" si="25"/>
        <v/>
      </c>
      <c r="S553" s="12"/>
      <c r="T553" s="12"/>
      <c r="U553" s="12"/>
    </row>
    <row r="554" spans="7:21" x14ac:dyDescent="0.25">
      <c r="G554" s="14" t="str">
        <f t="shared" si="25"/>
        <v/>
      </c>
      <c r="S554" s="12"/>
      <c r="T554" s="12"/>
      <c r="U554" s="12"/>
    </row>
    <row r="555" spans="7:21" x14ac:dyDescent="0.25">
      <c r="G555" s="14" t="str">
        <f t="shared" si="25"/>
        <v/>
      </c>
      <c r="S555" s="12"/>
      <c r="T555" s="12"/>
      <c r="U555" s="12"/>
    </row>
    <row r="556" spans="7:21" x14ac:dyDescent="0.25">
      <c r="G556" s="14" t="str">
        <f t="shared" si="25"/>
        <v/>
      </c>
      <c r="S556" s="12"/>
      <c r="T556" s="12"/>
    </row>
    <row r="557" spans="7:21" x14ac:dyDescent="0.25">
      <c r="G557" s="14" t="str">
        <f t="shared" si="25"/>
        <v/>
      </c>
      <c r="S557" s="12"/>
      <c r="T557" s="12"/>
    </row>
    <row r="558" spans="7:21" x14ac:dyDescent="0.25">
      <c r="G558" s="14" t="str">
        <f t="shared" si="25"/>
        <v/>
      </c>
      <c r="S558" s="12"/>
      <c r="T558" s="12"/>
      <c r="U558" s="12"/>
    </row>
    <row r="559" spans="7:21" x14ac:dyDescent="0.25">
      <c r="G559" s="14" t="str">
        <f t="shared" si="25"/>
        <v/>
      </c>
      <c r="S559" s="12"/>
      <c r="T559" s="12"/>
      <c r="U559" s="12"/>
    </row>
    <row r="560" spans="7:21" x14ac:dyDescent="0.25">
      <c r="G560" s="14" t="str">
        <f t="shared" si="25"/>
        <v/>
      </c>
      <c r="S560" s="12"/>
      <c r="T560" s="12"/>
      <c r="U560" s="12"/>
    </row>
    <row r="561" spans="7:21" x14ac:dyDescent="0.25">
      <c r="G561" s="14" t="str">
        <f t="shared" si="25"/>
        <v/>
      </c>
      <c r="S561" s="12"/>
      <c r="T561" s="12"/>
      <c r="U561" s="12"/>
    </row>
    <row r="562" spans="7:21" x14ac:dyDescent="0.25">
      <c r="G562" s="14" t="str">
        <f t="shared" si="25"/>
        <v/>
      </c>
      <c r="S562" s="12"/>
      <c r="T562" s="12"/>
      <c r="U562" s="12"/>
    </row>
    <row r="563" spans="7:21" x14ac:dyDescent="0.25">
      <c r="G563" s="14" t="str">
        <f t="shared" si="25"/>
        <v/>
      </c>
      <c r="S563" s="12"/>
      <c r="T563" s="12"/>
      <c r="U563" s="12"/>
    </row>
    <row r="564" spans="7:21" x14ac:dyDescent="0.25">
      <c r="G564" s="14" t="str">
        <f t="shared" si="25"/>
        <v/>
      </c>
      <c r="S564" s="12"/>
      <c r="T564" s="12"/>
      <c r="U564" s="12"/>
    </row>
    <row r="565" spans="7:21" x14ac:dyDescent="0.25">
      <c r="G565" s="14" t="str">
        <f t="shared" si="25"/>
        <v/>
      </c>
      <c r="S565" s="12"/>
      <c r="T565" s="12"/>
      <c r="U565" s="12"/>
    </row>
    <row r="566" spans="7:21" x14ac:dyDescent="0.25">
      <c r="G566" s="14" t="str">
        <f t="shared" si="25"/>
        <v/>
      </c>
      <c r="S566" s="12"/>
      <c r="T566" s="12"/>
    </row>
    <row r="567" spans="7:21" x14ac:dyDescent="0.25">
      <c r="G567" s="14" t="str">
        <f t="shared" si="25"/>
        <v/>
      </c>
      <c r="S567" s="12"/>
      <c r="T567" s="12"/>
      <c r="U567" s="12"/>
    </row>
    <row r="568" spans="7:21" x14ac:dyDescent="0.25">
      <c r="G568" s="14" t="str">
        <f t="shared" si="25"/>
        <v/>
      </c>
      <c r="S568" s="12"/>
      <c r="T568" s="12"/>
      <c r="U568" s="12"/>
    </row>
    <row r="569" spans="7:21" x14ac:dyDescent="0.25">
      <c r="G569" s="14" t="str">
        <f t="shared" si="25"/>
        <v/>
      </c>
      <c r="S569" s="12"/>
      <c r="T569" s="12"/>
      <c r="U569" s="12"/>
    </row>
    <row r="570" spans="7:21" x14ac:dyDescent="0.25">
      <c r="G570" s="14" t="str">
        <f t="shared" si="25"/>
        <v/>
      </c>
      <c r="S570" s="12"/>
      <c r="T570" s="12"/>
      <c r="U570" s="12"/>
    </row>
    <row r="571" spans="7:21" x14ac:dyDescent="0.25">
      <c r="G571" s="14" t="str">
        <f t="shared" si="25"/>
        <v/>
      </c>
      <c r="S571" s="12"/>
      <c r="T571" s="12"/>
      <c r="U571" s="12"/>
    </row>
    <row r="572" spans="7:21" x14ac:dyDescent="0.25">
      <c r="G572" s="14" t="str">
        <f t="shared" si="25"/>
        <v/>
      </c>
      <c r="S572" s="12"/>
      <c r="T572" s="12"/>
    </row>
    <row r="573" spans="7:21" x14ac:dyDescent="0.25">
      <c r="G573" s="14" t="str">
        <f t="shared" si="25"/>
        <v/>
      </c>
      <c r="S573" s="12"/>
      <c r="T573" s="12"/>
      <c r="U573" s="12"/>
    </row>
    <row r="574" spans="7:21" x14ac:dyDescent="0.25">
      <c r="G574" s="14" t="str">
        <f t="shared" si="25"/>
        <v/>
      </c>
      <c r="S574" s="12"/>
      <c r="T574" s="12"/>
      <c r="U574" s="12"/>
    </row>
    <row r="575" spans="7:21" x14ac:dyDescent="0.25">
      <c r="G575" s="14" t="str">
        <f t="shared" si="25"/>
        <v/>
      </c>
      <c r="S575" s="12"/>
      <c r="T575" s="12"/>
      <c r="U575" s="12"/>
    </row>
    <row r="576" spans="7:21" x14ac:dyDescent="0.25">
      <c r="G576" s="14" t="str">
        <f t="shared" si="25"/>
        <v/>
      </c>
      <c r="S576" s="12"/>
      <c r="T576" s="12"/>
      <c r="U576" s="12"/>
    </row>
    <row r="577" spans="7:21" x14ac:dyDescent="0.25">
      <c r="G577" s="14" t="str">
        <f t="shared" si="25"/>
        <v/>
      </c>
      <c r="S577" s="12"/>
      <c r="T577" s="12"/>
      <c r="U577" s="12"/>
    </row>
    <row r="578" spans="7:21" x14ac:dyDescent="0.25">
      <c r="G578" s="14" t="str">
        <f t="shared" si="25"/>
        <v/>
      </c>
      <c r="S578" s="12"/>
      <c r="T578" s="12"/>
      <c r="U578" s="12"/>
    </row>
    <row r="579" spans="7:21" x14ac:dyDescent="0.25">
      <c r="G579" s="14" t="str">
        <f t="shared" si="25"/>
        <v/>
      </c>
      <c r="S579" s="12"/>
      <c r="T579" s="12"/>
    </row>
    <row r="580" spans="7:21" x14ac:dyDescent="0.25">
      <c r="G580" s="14" t="str">
        <f t="shared" ref="G580:G643" si="26">D580&amp;F580</f>
        <v/>
      </c>
      <c r="S580" s="12"/>
      <c r="T580" s="12"/>
      <c r="U580" s="12"/>
    </row>
    <row r="581" spans="7:21" x14ac:dyDescent="0.25">
      <c r="G581" s="14" t="str">
        <f t="shared" si="26"/>
        <v/>
      </c>
      <c r="S581" s="12"/>
      <c r="T581" s="12"/>
      <c r="U581" s="12"/>
    </row>
    <row r="582" spans="7:21" x14ac:dyDescent="0.25">
      <c r="G582" s="14" t="str">
        <f t="shared" si="26"/>
        <v/>
      </c>
      <c r="S582" s="12"/>
      <c r="T582" s="12"/>
    </row>
    <row r="583" spans="7:21" x14ac:dyDescent="0.25">
      <c r="G583" s="14" t="str">
        <f t="shared" si="26"/>
        <v/>
      </c>
      <c r="S583" s="12"/>
      <c r="T583" s="12"/>
      <c r="U583" s="12"/>
    </row>
    <row r="584" spans="7:21" x14ac:dyDescent="0.25">
      <c r="G584" s="14" t="str">
        <f t="shared" si="26"/>
        <v/>
      </c>
      <c r="S584" s="12"/>
      <c r="T584" s="12"/>
      <c r="U584" s="12"/>
    </row>
    <row r="585" spans="7:21" x14ac:dyDescent="0.25">
      <c r="G585" s="14" t="str">
        <f t="shared" si="26"/>
        <v/>
      </c>
      <c r="S585" s="12"/>
      <c r="T585" s="12"/>
      <c r="U585" s="12"/>
    </row>
    <row r="586" spans="7:21" x14ac:dyDescent="0.25">
      <c r="G586" s="14" t="str">
        <f t="shared" si="26"/>
        <v/>
      </c>
      <c r="S586" s="12"/>
      <c r="T586" s="12"/>
      <c r="U586" s="12"/>
    </row>
    <row r="587" spans="7:21" x14ac:dyDescent="0.25">
      <c r="G587" s="14" t="str">
        <f t="shared" si="26"/>
        <v/>
      </c>
      <c r="S587" s="12"/>
      <c r="T587" s="12"/>
      <c r="U587" s="12"/>
    </row>
    <row r="588" spans="7:21" x14ac:dyDescent="0.25">
      <c r="G588" s="14" t="str">
        <f t="shared" si="26"/>
        <v/>
      </c>
      <c r="S588" s="12"/>
      <c r="T588" s="12"/>
      <c r="U588" s="12"/>
    </row>
    <row r="589" spans="7:21" x14ac:dyDescent="0.25">
      <c r="G589" s="14" t="str">
        <f t="shared" si="26"/>
        <v/>
      </c>
      <c r="S589" s="12"/>
      <c r="T589" s="12"/>
      <c r="U589" s="12"/>
    </row>
    <row r="590" spans="7:21" x14ac:dyDescent="0.25">
      <c r="G590" s="14" t="str">
        <f t="shared" si="26"/>
        <v/>
      </c>
      <c r="S590" s="12"/>
      <c r="T590" s="12"/>
      <c r="U590" s="12"/>
    </row>
    <row r="591" spans="7:21" x14ac:dyDescent="0.25">
      <c r="G591" s="14" t="str">
        <f t="shared" si="26"/>
        <v/>
      </c>
      <c r="S591" s="12"/>
      <c r="T591" s="12"/>
      <c r="U591" s="12"/>
    </row>
    <row r="592" spans="7:21" x14ac:dyDescent="0.25">
      <c r="G592" s="14" t="str">
        <f t="shared" si="26"/>
        <v/>
      </c>
      <c r="S592" s="12"/>
      <c r="T592" s="12"/>
      <c r="U592" s="12"/>
    </row>
    <row r="593" spans="7:21" x14ac:dyDescent="0.25">
      <c r="G593" s="14" t="str">
        <f t="shared" si="26"/>
        <v/>
      </c>
      <c r="S593" s="12"/>
      <c r="T593" s="12"/>
      <c r="U593" s="12"/>
    </row>
    <row r="594" spans="7:21" x14ac:dyDescent="0.25">
      <c r="G594" s="14" t="str">
        <f t="shared" si="26"/>
        <v/>
      </c>
      <c r="S594" s="12"/>
      <c r="T594" s="12"/>
    </row>
    <row r="595" spans="7:21" x14ac:dyDescent="0.25">
      <c r="G595" s="14" t="str">
        <f t="shared" si="26"/>
        <v/>
      </c>
      <c r="S595" s="12"/>
      <c r="T595" s="12"/>
      <c r="U595" s="12"/>
    </row>
    <row r="596" spans="7:21" x14ac:dyDescent="0.25">
      <c r="G596" s="14" t="str">
        <f t="shared" si="26"/>
        <v/>
      </c>
      <c r="S596" s="12"/>
      <c r="T596" s="12"/>
      <c r="U596" s="12"/>
    </row>
    <row r="597" spans="7:21" x14ac:dyDescent="0.25">
      <c r="G597" s="14" t="str">
        <f t="shared" si="26"/>
        <v/>
      </c>
      <c r="S597" s="12"/>
      <c r="T597" s="12"/>
      <c r="U597" s="12"/>
    </row>
    <row r="598" spans="7:21" x14ac:dyDescent="0.25">
      <c r="G598" s="14" t="str">
        <f t="shared" si="26"/>
        <v/>
      </c>
      <c r="S598" s="12"/>
      <c r="T598" s="12"/>
      <c r="U598" s="12"/>
    </row>
    <row r="599" spans="7:21" x14ac:dyDescent="0.25">
      <c r="G599" s="14" t="str">
        <f t="shared" si="26"/>
        <v/>
      </c>
      <c r="S599" s="12"/>
      <c r="T599" s="12"/>
      <c r="U599" s="12"/>
    </row>
    <row r="600" spans="7:21" x14ac:dyDescent="0.25">
      <c r="G600" s="14" t="str">
        <f t="shared" si="26"/>
        <v/>
      </c>
      <c r="S600" s="12"/>
      <c r="T600" s="12"/>
      <c r="U600" s="12"/>
    </row>
    <row r="601" spans="7:21" x14ac:dyDescent="0.25">
      <c r="G601" s="14" t="str">
        <f t="shared" si="26"/>
        <v/>
      </c>
      <c r="S601" s="12"/>
      <c r="T601" s="12"/>
      <c r="U601" s="12"/>
    </row>
    <row r="602" spans="7:21" x14ac:dyDescent="0.25">
      <c r="G602" s="14" t="str">
        <f t="shared" si="26"/>
        <v/>
      </c>
      <c r="S602" s="12"/>
      <c r="T602" s="12"/>
      <c r="U602" s="12"/>
    </row>
    <row r="603" spans="7:21" x14ac:dyDescent="0.25">
      <c r="G603" s="14" t="str">
        <f t="shared" si="26"/>
        <v/>
      </c>
      <c r="S603" s="12"/>
      <c r="T603" s="12"/>
      <c r="U603" s="12"/>
    </row>
    <row r="604" spans="7:21" x14ac:dyDescent="0.25">
      <c r="G604" s="14" t="str">
        <f t="shared" si="26"/>
        <v/>
      </c>
      <c r="S604" s="12"/>
      <c r="T604" s="12"/>
      <c r="U604" s="12"/>
    </row>
    <row r="605" spans="7:21" x14ac:dyDescent="0.25">
      <c r="G605" s="14" t="str">
        <f t="shared" si="26"/>
        <v/>
      </c>
      <c r="S605" s="12"/>
      <c r="T605" s="12"/>
      <c r="U605" s="12"/>
    </row>
    <row r="606" spans="7:21" x14ac:dyDescent="0.25">
      <c r="G606" s="14" t="str">
        <f t="shared" si="26"/>
        <v/>
      </c>
      <c r="S606" s="12"/>
      <c r="T606" s="12"/>
      <c r="U606" s="12"/>
    </row>
    <row r="607" spans="7:21" x14ac:dyDescent="0.25">
      <c r="G607" s="14" t="str">
        <f t="shared" si="26"/>
        <v/>
      </c>
      <c r="S607" s="12"/>
      <c r="T607" s="12"/>
      <c r="U607" s="12"/>
    </row>
    <row r="608" spans="7:21" x14ac:dyDescent="0.25">
      <c r="G608" s="14" t="str">
        <f t="shared" si="26"/>
        <v/>
      </c>
      <c r="S608" s="12"/>
      <c r="T608" s="12"/>
      <c r="U608" s="12"/>
    </row>
    <row r="609" spans="7:21" x14ac:dyDescent="0.25">
      <c r="G609" s="14" t="str">
        <f t="shared" si="26"/>
        <v/>
      </c>
      <c r="S609" s="12"/>
      <c r="T609" s="12"/>
      <c r="U609" s="12"/>
    </row>
    <row r="610" spans="7:21" x14ac:dyDescent="0.25">
      <c r="G610" s="14" t="str">
        <f t="shared" si="26"/>
        <v/>
      </c>
      <c r="S610" s="12"/>
      <c r="T610" s="12"/>
      <c r="U610" s="12"/>
    </row>
    <row r="611" spans="7:21" x14ac:dyDescent="0.25">
      <c r="G611" s="14" t="str">
        <f t="shared" si="26"/>
        <v/>
      </c>
      <c r="S611" s="12"/>
      <c r="T611" s="12"/>
      <c r="U611" s="12"/>
    </row>
    <row r="612" spans="7:21" x14ac:dyDescent="0.25">
      <c r="G612" s="14" t="str">
        <f t="shared" si="26"/>
        <v/>
      </c>
      <c r="S612" s="12"/>
      <c r="T612" s="12"/>
      <c r="U612" s="12"/>
    </row>
    <row r="613" spans="7:21" x14ac:dyDescent="0.25">
      <c r="G613" s="14" t="str">
        <f t="shared" si="26"/>
        <v/>
      </c>
      <c r="S613" s="12"/>
      <c r="T613" s="12"/>
      <c r="U613" s="12"/>
    </row>
    <row r="614" spans="7:21" x14ac:dyDescent="0.25">
      <c r="G614" s="14" t="str">
        <f t="shared" si="26"/>
        <v/>
      </c>
      <c r="S614" s="12"/>
      <c r="T614" s="12"/>
    </row>
    <row r="615" spans="7:21" x14ac:dyDescent="0.25">
      <c r="G615" s="14" t="str">
        <f t="shared" si="26"/>
        <v/>
      </c>
      <c r="S615" s="12"/>
      <c r="T615" s="12"/>
      <c r="U615" s="12"/>
    </row>
    <row r="616" spans="7:21" x14ac:dyDescent="0.25">
      <c r="G616" s="14" t="str">
        <f t="shared" si="26"/>
        <v/>
      </c>
      <c r="S616" s="12"/>
      <c r="T616" s="12"/>
    </row>
    <row r="617" spans="7:21" x14ac:dyDescent="0.25">
      <c r="G617" s="14" t="str">
        <f t="shared" si="26"/>
        <v/>
      </c>
      <c r="S617" s="12"/>
      <c r="T617" s="12"/>
      <c r="U617" s="12"/>
    </row>
    <row r="618" spans="7:21" x14ac:dyDescent="0.25">
      <c r="G618" s="14" t="str">
        <f t="shared" si="26"/>
        <v/>
      </c>
      <c r="S618" s="12"/>
      <c r="T618" s="12"/>
      <c r="U618" s="12"/>
    </row>
    <row r="619" spans="7:21" x14ac:dyDescent="0.25">
      <c r="G619" s="14" t="str">
        <f t="shared" si="26"/>
        <v/>
      </c>
      <c r="S619" s="12"/>
      <c r="T619" s="12"/>
      <c r="U619" s="12"/>
    </row>
    <row r="620" spans="7:21" x14ac:dyDescent="0.25">
      <c r="G620" s="14" t="str">
        <f t="shared" si="26"/>
        <v/>
      </c>
      <c r="S620" s="12"/>
      <c r="T620" s="12"/>
      <c r="U620" s="12"/>
    </row>
    <row r="621" spans="7:21" x14ac:dyDescent="0.25">
      <c r="G621" s="14" t="str">
        <f t="shared" si="26"/>
        <v/>
      </c>
      <c r="S621" s="12"/>
      <c r="T621" s="12"/>
      <c r="U621" s="12"/>
    </row>
    <row r="622" spans="7:21" x14ac:dyDescent="0.25">
      <c r="G622" s="14" t="str">
        <f t="shared" si="26"/>
        <v/>
      </c>
      <c r="S622" s="12"/>
      <c r="T622" s="12"/>
      <c r="U622" s="12"/>
    </row>
    <row r="623" spans="7:21" x14ac:dyDescent="0.25">
      <c r="G623" s="14" t="str">
        <f t="shared" si="26"/>
        <v/>
      </c>
      <c r="S623" s="12"/>
      <c r="T623" s="12"/>
      <c r="U623" s="12"/>
    </row>
    <row r="624" spans="7:21" x14ac:dyDescent="0.25">
      <c r="G624" s="14" t="str">
        <f t="shared" si="26"/>
        <v/>
      </c>
      <c r="S624" s="12"/>
      <c r="T624" s="12"/>
      <c r="U624" s="12"/>
    </row>
    <row r="625" spans="7:21" x14ac:dyDescent="0.25">
      <c r="G625" s="14" t="str">
        <f t="shared" si="26"/>
        <v/>
      </c>
      <c r="S625" s="12"/>
      <c r="T625" s="12"/>
      <c r="U625" s="12"/>
    </row>
    <row r="626" spans="7:21" x14ac:dyDescent="0.25">
      <c r="G626" s="14" t="str">
        <f t="shared" si="26"/>
        <v/>
      </c>
      <c r="S626" s="12"/>
      <c r="T626" s="12"/>
      <c r="U626" s="12"/>
    </row>
    <row r="627" spans="7:21" x14ac:dyDescent="0.25">
      <c r="G627" s="14" t="str">
        <f t="shared" si="26"/>
        <v/>
      </c>
      <c r="S627" s="12"/>
      <c r="T627" s="12"/>
      <c r="U627" s="12"/>
    </row>
    <row r="628" spans="7:21" x14ac:dyDescent="0.25">
      <c r="G628" s="14" t="str">
        <f t="shared" si="26"/>
        <v/>
      </c>
      <c r="S628" s="12"/>
      <c r="T628" s="12"/>
      <c r="U628" s="12"/>
    </row>
    <row r="629" spans="7:21" x14ac:dyDescent="0.25">
      <c r="G629" s="14" t="str">
        <f t="shared" si="26"/>
        <v/>
      </c>
      <c r="S629" s="12"/>
      <c r="T629" s="12"/>
      <c r="U629" s="12"/>
    </row>
    <row r="630" spans="7:21" x14ac:dyDescent="0.25">
      <c r="G630" s="14" t="str">
        <f t="shared" si="26"/>
        <v/>
      </c>
      <c r="S630" s="12"/>
      <c r="T630" s="12"/>
      <c r="U630" s="12"/>
    </row>
    <row r="631" spans="7:21" x14ac:dyDescent="0.25">
      <c r="G631" s="14" t="str">
        <f t="shared" si="26"/>
        <v/>
      </c>
      <c r="S631" s="12"/>
      <c r="T631" s="12"/>
      <c r="U631" s="12"/>
    </row>
    <row r="632" spans="7:21" x14ac:dyDescent="0.25">
      <c r="G632" s="14" t="str">
        <f t="shared" si="26"/>
        <v/>
      </c>
      <c r="S632" s="12"/>
      <c r="T632" s="12"/>
      <c r="U632" s="12"/>
    </row>
    <row r="633" spans="7:21" x14ac:dyDescent="0.25">
      <c r="G633" s="14" t="str">
        <f t="shared" si="26"/>
        <v/>
      </c>
      <c r="S633" s="12"/>
      <c r="T633" s="12"/>
    </row>
    <row r="634" spans="7:21" x14ac:dyDescent="0.25">
      <c r="G634" s="14" t="str">
        <f t="shared" si="26"/>
        <v/>
      </c>
      <c r="S634" s="12"/>
      <c r="T634" s="12"/>
      <c r="U634" s="12"/>
    </row>
    <row r="635" spans="7:21" x14ac:dyDescent="0.25">
      <c r="G635" s="14" t="str">
        <f t="shared" si="26"/>
        <v/>
      </c>
      <c r="S635" s="12"/>
      <c r="T635" s="12"/>
    </row>
    <row r="636" spans="7:21" x14ac:dyDescent="0.25">
      <c r="G636" s="14" t="str">
        <f t="shared" si="26"/>
        <v/>
      </c>
      <c r="S636" s="12"/>
      <c r="T636" s="12"/>
      <c r="U636" s="12"/>
    </row>
    <row r="637" spans="7:21" x14ac:dyDescent="0.25">
      <c r="G637" s="14" t="str">
        <f t="shared" si="26"/>
        <v/>
      </c>
      <c r="S637" s="12"/>
      <c r="T637" s="12"/>
      <c r="U637" s="12"/>
    </row>
    <row r="638" spans="7:21" x14ac:dyDescent="0.25">
      <c r="G638" s="14" t="str">
        <f t="shared" si="26"/>
        <v/>
      </c>
      <c r="S638" s="12"/>
      <c r="T638" s="12"/>
      <c r="U638" s="12"/>
    </row>
    <row r="639" spans="7:21" x14ac:dyDescent="0.25">
      <c r="G639" s="14" t="str">
        <f t="shared" si="26"/>
        <v/>
      </c>
      <c r="S639" s="12"/>
      <c r="T639" s="12"/>
    </row>
    <row r="640" spans="7:21" x14ac:dyDescent="0.25">
      <c r="G640" s="14" t="str">
        <f t="shared" si="26"/>
        <v/>
      </c>
      <c r="S640" s="12"/>
      <c r="T640" s="12"/>
      <c r="U640" s="12"/>
    </row>
    <row r="641" spans="7:21" x14ac:dyDescent="0.25">
      <c r="G641" s="14" t="str">
        <f t="shared" si="26"/>
        <v/>
      </c>
      <c r="S641" s="12"/>
      <c r="T641" s="12"/>
      <c r="U641" s="12"/>
    </row>
    <row r="642" spans="7:21" x14ac:dyDescent="0.25">
      <c r="G642" s="14" t="str">
        <f t="shared" si="26"/>
        <v/>
      </c>
      <c r="S642" s="12"/>
      <c r="T642" s="12"/>
      <c r="U642" s="12"/>
    </row>
    <row r="643" spans="7:21" x14ac:dyDescent="0.25">
      <c r="G643" s="14" t="str">
        <f t="shared" si="26"/>
        <v/>
      </c>
      <c r="S643" s="12"/>
      <c r="T643" s="12"/>
      <c r="U643" s="12"/>
    </row>
    <row r="644" spans="7:21" x14ac:dyDescent="0.25">
      <c r="G644" s="14" t="str">
        <f t="shared" ref="G644:G707" si="27">D644&amp;F644</f>
        <v/>
      </c>
      <c r="S644" s="12"/>
      <c r="T644" s="12"/>
      <c r="U644" s="12"/>
    </row>
    <row r="645" spans="7:21" x14ac:dyDescent="0.25">
      <c r="G645" s="14" t="str">
        <f t="shared" si="27"/>
        <v/>
      </c>
      <c r="S645" s="12"/>
      <c r="T645" s="12"/>
      <c r="U645" s="12"/>
    </row>
    <row r="646" spans="7:21" x14ac:dyDescent="0.25">
      <c r="G646" s="14" t="str">
        <f t="shared" si="27"/>
        <v/>
      </c>
      <c r="S646" s="12"/>
      <c r="T646" s="12"/>
      <c r="U646" s="12"/>
    </row>
    <row r="647" spans="7:21" x14ac:dyDescent="0.25">
      <c r="G647" s="14" t="str">
        <f t="shared" si="27"/>
        <v/>
      </c>
      <c r="S647" s="12"/>
      <c r="T647" s="12"/>
      <c r="U647" s="12"/>
    </row>
    <row r="648" spans="7:21" x14ac:dyDescent="0.25">
      <c r="G648" s="14" t="str">
        <f t="shared" si="27"/>
        <v/>
      </c>
      <c r="S648" s="12"/>
      <c r="T648" s="12"/>
      <c r="U648" s="12"/>
    </row>
    <row r="649" spans="7:21" x14ac:dyDescent="0.25">
      <c r="G649" s="14" t="str">
        <f t="shared" si="27"/>
        <v/>
      </c>
      <c r="S649" s="12"/>
      <c r="T649" s="12"/>
      <c r="U649" s="12"/>
    </row>
    <row r="650" spans="7:21" x14ac:dyDescent="0.25">
      <c r="G650" s="14" t="str">
        <f t="shared" si="27"/>
        <v/>
      </c>
      <c r="S650" s="12"/>
      <c r="T650" s="12"/>
      <c r="U650" s="12"/>
    </row>
    <row r="651" spans="7:21" x14ac:dyDescent="0.25">
      <c r="G651" s="14" t="str">
        <f t="shared" si="27"/>
        <v/>
      </c>
      <c r="S651" s="12"/>
      <c r="T651" s="12"/>
      <c r="U651" s="12"/>
    </row>
    <row r="652" spans="7:21" x14ac:dyDescent="0.25">
      <c r="G652" s="14" t="str">
        <f t="shared" si="27"/>
        <v/>
      </c>
      <c r="S652" s="12"/>
      <c r="T652" s="12"/>
      <c r="U652" s="12"/>
    </row>
    <row r="653" spans="7:21" x14ac:dyDescent="0.25">
      <c r="G653" s="14" t="str">
        <f t="shared" si="27"/>
        <v/>
      </c>
      <c r="S653" s="12"/>
      <c r="T653" s="12"/>
      <c r="U653" s="12"/>
    </row>
    <row r="654" spans="7:21" x14ac:dyDescent="0.25">
      <c r="G654" s="14" t="str">
        <f t="shared" si="27"/>
        <v/>
      </c>
      <c r="S654" s="12"/>
      <c r="T654" s="12"/>
      <c r="U654" s="12"/>
    </row>
    <row r="655" spans="7:21" x14ac:dyDescent="0.25">
      <c r="G655" s="14" t="str">
        <f t="shared" si="27"/>
        <v/>
      </c>
      <c r="S655" s="12"/>
      <c r="T655" s="12"/>
      <c r="U655" s="12"/>
    </row>
    <row r="656" spans="7:21" x14ac:dyDescent="0.25">
      <c r="G656" s="14" t="str">
        <f t="shared" si="27"/>
        <v/>
      </c>
      <c r="S656" s="12"/>
      <c r="T656" s="12"/>
      <c r="U656" s="12"/>
    </row>
    <row r="657" spans="7:21" x14ac:dyDescent="0.25">
      <c r="G657" s="14" t="str">
        <f t="shared" si="27"/>
        <v/>
      </c>
      <c r="S657" s="12"/>
      <c r="T657" s="12"/>
      <c r="U657" s="12"/>
    </row>
    <row r="658" spans="7:21" x14ac:dyDescent="0.25">
      <c r="G658" s="14" t="str">
        <f t="shared" si="27"/>
        <v/>
      </c>
      <c r="S658" s="12"/>
      <c r="T658" s="12"/>
      <c r="U658" s="12"/>
    </row>
    <row r="659" spans="7:21" x14ac:dyDescent="0.25">
      <c r="G659" s="14" t="str">
        <f t="shared" si="27"/>
        <v/>
      </c>
      <c r="S659" s="12"/>
      <c r="T659" s="12"/>
      <c r="U659" s="12"/>
    </row>
    <row r="660" spans="7:21" x14ac:dyDescent="0.25">
      <c r="G660" s="14" t="str">
        <f t="shared" si="27"/>
        <v/>
      </c>
      <c r="S660" s="12"/>
      <c r="T660" s="12"/>
      <c r="U660" s="12"/>
    </row>
    <row r="661" spans="7:21" x14ac:dyDescent="0.25">
      <c r="G661" s="14" t="str">
        <f t="shared" si="27"/>
        <v/>
      </c>
      <c r="S661" s="12"/>
      <c r="T661" s="12"/>
      <c r="U661" s="12"/>
    </row>
    <row r="662" spans="7:21" x14ac:dyDescent="0.25">
      <c r="G662" s="14" t="str">
        <f t="shared" si="27"/>
        <v/>
      </c>
      <c r="S662" s="12"/>
      <c r="T662" s="12"/>
      <c r="U662" s="12"/>
    </row>
    <row r="663" spans="7:21" x14ac:dyDescent="0.25">
      <c r="G663" s="14" t="str">
        <f t="shared" si="27"/>
        <v/>
      </c>
      <c r="S663" s="12"/>
      <c r="T663" s="12"/>
      <c r="U663" s="12"/>
    </row>
    <row r="664" spans="7:21" x14ac:dyDescent="0.25">
      <c r="G664" s="14" t="str">
        <f t="shared" si="27"/>
        <v/>
      </c>
      <c r="S664" s="12"/>
      <c r="T664" s="12"/>
      <c r="U664" s="12"/>
    </row>
    <row r="665" spans="7:21" x14ac:dyDescent="0.25">
      <c r="G665" s="14" t="str">
        <f t="shared" si="27"/>
        <v/>
      </c>
      <c r="S665" s="12"/>
      <c r="T665" s="12"/>
      <c r="U665" s="12"/>
    </row>
    <row r="666" spans="7:21" x14ac:dyDescent="0.25">
      <c r="G666" s="14" t="str">
        <f t="shared" si="27"/>
        <v/>
      </c>
      <c r="S666" s="12"/>
      <c r="T666" s="12"/>
      <c r="U666" s="12"/>
    </row>
    <row r="667" spans="7:21" x14ac:dyDescent="0.25">
      <c r="G667" s="14" t="str">
        <f t="shared" si="27"/>
        <v/>
      </c>
      <c r="S667" s="12"/>
      <c r="T667" s="12"/>
      <c r="U667" s="12"/>
    </row>
    <row r="668" spans="7:21" x14ac:dyDescent="0.25">
      <c r="G668" s="14" t="str">
        <f t="shared" si="27"/>
        <v/>
      </c>
      <c r="S668" s="12"/>
      <c r="T668" s="12"/>
      <c r="U668" s="12"/>
    </row>
    <row r="669" spans="7:21" x14ac:dyDescent="0.25">
      <c r="G669" s="14" t="str">
        <f t="shared" si="27"/>
        <v/>
      </c>
      <c r="S669" s="12"/>
      <c r="T669" s="12"/>
      <c r="U669" s="12"/>
    </row>
    <row r="670" spans="7:21" x14ac:dyDescent="0.25">
      <c r="G670" s="14" t="str">
        <f t="shared" si="27"/>
        <v/>
      </c>
      <c r="S670" s="12"/>
      <c r="T670" s="12"/>
      <c r="U670" s="12"/>
    </row>
    <row r="671" spans="7:21" x14ac:dyDescent="0.25">
      <c r="G671" s="14" t="str">
        <f t="shared" si="27"/>
        <v/>
      </c>
      <c r="S671" s="12"/>
      <c r="T671" s="12"/>
    </row>
    <row r="672" spans="7:21" x14ac:dyDescent="0.25">
      <c r="G672" s="14" t="str">
        <f t="shared" si="27"/>
        <v/>
      </c>
      <c r="S672" s="12"/>
      <c r="T672" s="12"/>
      <c r="U672" s="12"/>
    </row>
    <row r="673" spans="7:21" x14ac:dyDescent="0.25">
      <c r="G673" s="14" t="str">
        <f t="shared" si="27"/>
        <v/>
      </c>
      <c r="S673" s="12"/>
      <c r="T673" s="12"/>
      <c r="U673" s="12"/>
    </row>
    <row r="674" spans="7:21" x14ac:dyDescent="0.25">
      <c r="G674" s="14" t="str">
        <f t="shared" si="27"/>
        <v/>
      </c>
      <c r="S674" s="12"/>
      <c r="T674" s="12"/>
      <c r="U674" s="12"/>
    </row>
    <row r="675" spans="7:21" x14ac:dyDescent="0.25">
      <c r="G675" s="14" t="str">
        <f t="shared" si="27"/>
        <v/>
      </c>
      <c r="S675" s="12"/>
      <c r="T675" s="12"/>
      <c r="U675" s="12"/>
    </row>
    <row r="676" spans="7:21" x14ac:dyDescent="0.25">
      <c r="G676" s="14" t="str">
        <f t="shared" si="27"/>
        <v/>
      </c>
      <c r="S676" s="12"/>
      <c r="T676" s="12"/>
      <c r="U676" s="12"/>
    </row>
    <row r="677" spans="7:21" x14ac:dyDescent="0.25">
      <c r="G677" s="14" t="str">
        <f t="shared" si="27"/>
        <v/>
      </c>
      <c r="S677" s="12"/>
      <c r="T677" s="12"/>
      <c r="U677" s="12"/>
    </row>
    <row r="678" spans="7:21" x14ac:dyDescent="0.25">
      <c r="G678" s="14" t="str">
        <f t="shared" si="27"/>
        <v/>
      </c>
      <c r="S678" s="12"/>
      <c r="T678" s="12"/>
      <c r="U678" s="12"/>
    </row>
    <row r="679" spans="7:21" x14ac:dyDescent="0.25">
      <c r="G679" s="14" t="str">
        <f t="shared" si="27"/>
        <v/>
      </c>
      <c r="S679" s="12"/>
      <c r="T679" s="12"/>
      <c r="U679" s="12"/>
    </row>
    <row r="680" spans="7:21" x14ac:dyDescent="0.25">
      <c r="G680" s="14" t="str">
        <f t="shared" si="27"/>
        <v/>
      </c>
      <c r="S680" s="12"/>
      <c r="T680" s="12"/>
      <c r="U680" s="12"/>
    </row>
    <row r="681" spans="7:21" x14ac:dyDescent="0.25">
      <c r="G681" s="14" t="str">
        <f t="shared" si="27"/>
        <v/>
      </c>
      <c r="S681" s="12"/>
      <c r="T681" s="12"/>
      <c r="U681" s="12"/>
    </row>
    <row r="682" spans="7:21" x14ac:dyDescent="0.25">
      <c r="G682" s="14" t="str">
        <f t="shared" si="27"/>
        <v/>
      </c>
      <c r="S682" s="12"/>
      <c r="T682" s="12"/>
      <c r="U682" s="12"/>
    </row>
    <row r="683" spans="7:21" x14ac:dyDescent="0.25">
      <c r="G683" s="14" t="str">
        <f t="shared" si="27"/>
        <v/>
      </c>
      <c r="S683" s="12"/>
      <c r="T683" s="12"/>
    </row>
    <row r="684" spans="7:21" x14ac:dyDescent="0.25">
      <c r="G684" s="14" t="str">
        <f t="shared" si="27"/>
        <v/>
      </c>
      <c r="S684" s="12"/>
      <c r="T684" s="12"/>
      <c r="U684" s="12"/>
    </row>
    <row r="685" spans="7:21" x14ac:dyDescent="0.25">
      <c r="G685" s="14" t="str">
        <f t="shared" si="27"/>
        <v/>
      </c>
      <c r="S685" s="12"/>
      <c r="T685" s="12"/>
      <c r="U685" s="12"/>
    </row>
    <row r="686" spans="7:21" x14ac:dyDescent="0.25">
      <c r="G686" s="14" t="str">
        <f t="shared" si="27"/>
        <v/>
      </c>
      <c r="S686" s="12"/>
      <c r="T686" s="12"/>
      <c r="U686" s="12"/>
    </row>
    <row r="687" spans="7:21" x14ac:dyDescent="0.25">
      <c r="G687" s="14" t="str">
        <f t="shared" si="27"/>
        <v/>
      </c>
      <c r="S687" s="12"/>
      <c r="T687" s="12"/>
      <c r="U687" s="12"/>
    </row>
    <row r="688" spans="7:21" x14ac:dyDescent="0.25">
      <c r="G688" s="14" t="str">
        <f t="shared" si="27"/>
        <v/>
      </c>
      <c r="S688" s="12"/>
      <c r="T688" s="12"/>
      <c r="U688" s="12"/>
    </row>
    <row r="689" spans="7:21" x14ac:dyDescent="0.25">
      <c r="G689" s="14" t="str">
        <f t="shared" si="27"/>
        <v/>
      </c>
      <c r="S689" s="12"/>
      <c r="T689" s="12"/>
      <c r="U689" s="12"/>
    </row>
    <row r="690" spans="7:21" x14ac:dyDescent="0.25">
      <c r="G690" s="14" t="str">
        <f t="shared" si="27"/>
        <v/>
      </c>
      <c r="S690" s="12"/>
      <c r="T690" s="12"/>
      <c r="U690" s="12"/>
    </row>
    <row r="691" spans="7:21" x14ac:dyDescent="0.25">
      <c r="G691" s="14" t="str">
        <f t="shared" si="27"/>
        <v/>
      </c>
      <c r="S691" s="12"/>
      <c r="T691" s="12"/>
      <c r="U691" s="12"/>
    </row>
    <row r="692" spans="7:21" x14ac:dyDescent="0.25">
      <c r="G692" s="14" t="str">
        <f t="shared" si="27"/>
        <v/>
      </c>
      <c r="S692" s="12"/>
      <c r="T692" s="12"/>
      <c r="U692" s="12"/>
    </row>
    <row r="693" spans="7:21" x14ac:dyDescent="0.25">
      <c r="G693" s="14" t="str">
        <f t="shared" si="27"/>
        <v/>
      </c>
      <c r="S693" s="12"/>
      <c r="T693" s="12"/>
      <c r="U693" s="12"/>
    </row>
    <row r="694" spans="7:21" x14ac:dyDescent="0.25">
      <c r="G694" s="14" t="str">
        <f t="shared" si="27"/>
        <v/>
      </c>
      <c r="S694" s="12"/>
      <c r="T694" s="12"/>
    </row>
    <row r="695" spans="7:21" x14ac:dyDescent="0.25">
      <c r="G695" s="14" t="str">
        <f t="shared" si="27"/>
        <v/>
      </c>
      <c r="S695" s="12"/>
      <c r="T695" s="12"/>
      <c r="U695" s="12"/>
    </row>
    <row r="696" spans="7:21" x14ac:dyDescent="0.25">
      <c r="G696" s="14" t="str">
        <f t="shared" si="27"/>
        <v/>
      </c>
      <c r="S696" s="12"/>
      <c r="T696" s="12"/>
    </row>
    <row r="697" spans="7:21" x14ac:dyDescent="0.25">
      <c r="G697" s="14" t="str">
        <f t="shared" si="27"/>
        <v/>
      </c>
      <c r="S697" s="12"/>
      <c r="T697" s="12"/>
      <c r="U697" s="12"/>
    </row>
    <row r="698" spans="7:21" x14ac:dyDescent="0.25">
      <c r="G698" s="14" t="str">
        <f t="shared" si="27"/>
        <v/>
      </c>
      <c r="S698" s="12"/>
      <c r="T698" s="12"/>
    </row>
    <row r="699" spans="7:21" x14ac:dyDescent="0.25">
      <c r="G699" s="14" t="str">
        <f t="shared" si="27"/>
        <v/>
      </c>
      <c r="S699" s="12"/>
      <c r="T699" s="12"/>
      <c r="U699" s="12"/>
    </row>
    <row r="700" spans="7:21" x14ac:dyDescent="0.25">
      <c r="G700" s="14" t="str">
        <f t="shared" si="27"/>
        <v/>
      </c>
      <c r="S700" s="12"/>
      <c r="T700" s="12"/>
      <c r="U700" s="12"/>
    </row>
    <row r="701" spans="7:21" x14ac:dyDescent="0.25">
      <c r="G701" s="14" t="str">
        <f t="shared" si="27"/>
        <v/>
      </c>
      <c r="S701" s="12"/>
      <c r="T701" s="12"/>
      <c r="U701" s="12"/>
    </row>
    <row r="702" spans="7:21" x14ac:dyDescent="0.25">
      <c r="G702" s="14" t="str">
        <f t="shared" si="27"/>
        <v/>
      </c>
      <c r="S702" s="12"/>
      <c r="T702" s="12"/>
      <c r="U702" s="12"/>
    </row>
    <row r="703" spans="7:21" x14ac:dyDescent="0.25">
      <c r="G703" s="14" t="str">
        <f t="shared" si="27"/>
        <v/>
      </c>
      <c r="S703" s="12"/>
      <c r="T703" s="12"/>
      <c r="U703" s="12"/>
    </row>
    <row r="704" spans="7:21" x14ac:dyDescent="0.25">
      <c r="G704" s="14" t="str">
        <f t="shared" si="27"/>
        <v/>
      </c>
      <c r="S704" s="12"/>
      <c r="T704" s="12"/>
      <c r="U704" s="12"/>
    </row>
    <row r="705" spans="7:21" x14ac:dyDescent="0.25">
      <c r="G705" s="14" t="str">
        <f t="shared" si="27"/>
        <v/>
      </c>
      <c r="S705" s="12"/>
      <c r="T705" s="12"/>
      <c r="U705" s="12"/>
    </row>
    <row r="706" spans="7:21" x14ac:dyDescent="0.25">
      <c r="G706" s="14" t="str">
        <f t="shared" si="27"/>
        <v/>
      </c>
      <c r="S706" s="12"/>
      <c r="T706" s="12"/>
      <c r="U706" s="12"/>
    </row>
    <row r="707" spans="7:21" x14ac:dyDescent="0.25">
      <c r="G707" s="14" t="str">
        <f t="shared" si="27"/>
        <v/>
      </c>
      <c r="S707" s="12"/>
      <c r="T707" s="12"/>
      <c r="U707" s="12"/>
    </row>
    <row r="708" spans="7:21" x14ac:dyDescent="0.25">
      <c r="G708" s="14" t="str">
        <f t="shared" ref="G708:G771" si="28">D708&amp;F708</f>
        <v/>
      </c>
      <c r="S708" s="12"/>
      <c r="T708" s="12"/>
      <c r="U708" s="12"/>
    </row>
    <row r="709" spans="7:21" x14ac:dyDescent="0.25">
      <c r="G709" s="14" t="str">
        <f t="shared" si="28"/>
        <v/>
      </c>
      <c r="S709" s="12"/>
      <c r="T709" s="12"/>
      <c r="U709" s="12"/>
    </row>
    <row r="710" spans="7:21" x14ac:dyDescent="0.25">
      <c r="G710" s="14" t="str">
        <f t="shared" si="28"/>
        <v/>
      </c>
      <c r="S710" s="12"/>
      <c r="T710" s="12"/>
      <c r="U710" s="12"/>
    </row>
    <row r="711" spans="7:21" x14ac:dyDescent="0.25">
      <c r="G711" s="14" t="str">
        <f t="shared" si="28"/>
        <v/>
      </c>
      <c r="S711" s="12"/>
      <c r="T711" s="12"/>
      <c r="U711" s="12"/>
    </row>
    <row r="712" spans="7:21" x14ac:dyDescent="0.25">
      <c r="G712" s="14" t="str">
        <f t="shared" si="28"/>
        <v/>
      </c>
      <c r="S712" s="12"/>
      <c r="T712" s="12"/>
      <c r="U712" s="12"/>
    </row>
    <row r="713" spans="7:21" x14ac:dyDescent="0.25">
      <c r="G713" s="14" t="str">
        <f t="shared" si="28"/>
        <v/>
      </c>
      <c r="S713" s="12"/>
      <c r="T713" s="12"/>
      <c r="U713" s="12"/>
    </row>
    <row r="714" spans="7:21" x14ac:dyDescent="0.25">
      <c r="G714" s="14" t="str">
        <f t="shared" si="28"/>
        <v/>
      </c>
      <c r="S714" s="12"/>
      <c r="T714" s="12"/>
      <c r="U714" s="12"/>
    </row>
    <row r="715" spans="7:21" x14ac:dyDescent="0.25">
      <c r="G715" s="14" t="str">
        <f t="shared" si="28"/>
        <v/>
      </c>
      <c r="S715" s="12"/>
      <c r="T715" s="12"/>
      <c r="U715" s="12"/>
    </row>
    <row r="716" spans="7:21" x14ac:dyDescent="0.25">
      <c r="G716" s="14" t="str">
        <f t="shared" si="28"/>
        <v/>
      </c>
      <c r="S716" s="12"/>
      <c r="T716" s="12"/>
      <c r="U716" s="12"/>
    </row>
    <row r="717" spans="7:21" x14ac:dyDescent="0.25">
      <c r="G717" s="14" t="str">
        <f t="shared" si="28"/>
        <v/>
      </c>
      <c r="S717" s="12"/>
      <c r="T717" s="12"/>
      <c r="U717" s="12"/>
    </row>
    <row r="718" spans="7:21" x14ac:dyDescent="0.25">
      <c r="G718" s="14" t="str">
        <f t="shared" si="28"/>
        <v/>
      </c>
      <c r="S718" s="12"/>
      <c r="T718" s="12"/>
      <c r="U718" s="12"/>
    </row>
    <row r="719" spans="7:21" x14ac:dyDescent="0.25">
      <c r="G719" s="14" t="str">
        <f t="shared" si="28"/>
        <v/>
      </c>
      <c r="S719" s="12"/>
      <c r="T719" s="12"/>
      <c r="U719" s="12"/>
    </row>
    <row r="720" spans="7:21" x14ac:dyDescent="0.25">
      <c r="G720" s="14" t="str">
        <f t="shared" si="28"/>
        <v/>
      </c>
      <c r="S720" s="12"/>
      <c r="T720" s="12"/>
      <c r="U720" s="12"/>
    </row>
    <row r="721" spans="7:21" x14ac:dyDescent="0.25">
      <c r="G721" s="14" t="str">
        <f t="shared" si="28"/>
        <v/>
      </c>
      <c r="S721" s="12"/>
      <c r="T721" s="12"/>
      <c r="U721" s="12"/>
    </row>
    <row r="722" spans="7:21" x14ac:dyDescent="0.25">
      <c r="G722" s="14" t="str">
        <f t="shared" si="28"/>
        <v/>
      </c>
      <c r="S722" s="12"/>
      <c r="T722" s="12"/>
      <c r="U722" s="12"/>
    </row>
    <row r="723" spans="7:21" x14ac:dyDescent="0.25">
      <c r="G723" s="14" t="str">
        <f t="shared" si="28"/>
        <v/>
      </c>
      <c r="S723" s="12"/>
      <c r="T723" s="12"/>
      <c r="U723" s="12"/>
    </row>
    <row r="724" spans="7:21" x14ac:dyDescent="0.25">
      <c r="G724" s="14" t="str">
        <f t="shared" si="28"/>
        <v/>
      </c>
      <c r="S724" s="12"/>
      <c r="T724" s="12"/>
      <c r="U724" s="12"/>
    </row>
    <row r="725" spans="7:21" x14ac:dyDescent="0.25">
      <c r="G725" s="14" t="str">
        <f t="shared" si="28"/>
        <v/>
      </c>
      <c r="S725" s="12"/>
      <c r="T725" s="12"/>
      <c r="U725" s="12"/>
    </row>
    <row r="726" spans="7:21" x14ac:dyDescent="0.25">
      <c r="G726" s="14" t="str">
        <f t="shared" si="28"/>
        <v/>
      </c>
      <c r="S726" s="12"/>
      <c r="T726" s="12"/>
      <c r="U726" s="12"/>
    </row>
    <row r="727" spans="7:21" x14ac:dyDescent="0.25">
      <c r="G727" s="14" t="str">
        <f t="shared" si="28"/>
        <v/>
      </c>
      <c r="S727" s="12"/>
      <c r="T727" s="12"/>
    </row>
    <row r="728" spans="7:21" x14ac:dyDescent="0.25">
      <c r="G728" s="14" t="str">
        <f t="shared" si="28"/>
        <v/>
      </c>
      <c r="S728" s="12"/>
      <c r="T728" s="12"/>
      <c r="U728" s="12"/>
    </row>
    <row r="729" spans="7:21" x14ac:dyDescent="0.25">
      <c r="G729" s="14" t="str">
        <f t="shared" si="28"/>
        <v/>
      </c>
      <c r="S729" s="12"/>
      <c r="T729" s="12"/>
      <c r="U729" s="12"/>
    </row>
    <row r="730" spans="7:21" x14ac:dyDescent="0.25">
      <c r="G730" s="14" t="str">
        <f t="shared" si="28"/>
        <v/>
      </c>
      <c r="S730" s="12"/>
      <c r="T730" s="12"/>
      <c r="U730" s="12"/>
    </row>
    <row r="731" spans="7:21" x14ac:dyDescent="0.25">
      <c r="G731" s="14" t="str">
        <f t="shared" si="28"/>
        <v/>
      </c>
      <c r="S731" s="12"/>
      <c r="T731" s="12"/>
      <c r="U731" s="12"/>
    </row>
    <row r="732" spans="7:21" x14ac:dyDescent="0.25">
      <c r="G732" s="14" t="str">
        <f t="shared" si="28"/>
        <v/>
      </c>
      <c r="S732" s="12"/>
      <c r="T732" s="12"/>
      <c r="U732" s="12"/>
    </row>
    <row r="733" spans="7:21" x14ac:dyDescent="0.25">
      <c r="G733" s="14" t="str">
        <f t="shared" si="28"/>
        <v/>
      </c>
      <c r="S733" s="12"/>
      <c r="T733" s="12"/>
      <c r="U733" s="12"/>
    </row>
    <row r="734" spans="7:21" x14ac:dyDescent="0.25">
      <c r="G734" s="14" t="str">
        <f t="shared" si="28"/>
        <v/>
      </c>
      <c r="S734" s="12"/>
      <c r="T734" s="12"/>
      <c r="U734" s="12"/>
    </row>
    <row r="735" spans="7:21" x14ac:dyDescent="0.25">
      <c r="G735" s="14" t="str">
        <f t="shared" si="28"/>
        <v/>
      </c>
      <c r="S735" s="12"/>
      <c r="T735" s="12"/>
      <c r="U735" s="12"/>
    </row>
    <row r="736" spans="7:21" x14ac:dyDescent="0.25">
      <c r="G736" s="14" t="str">
        <f t="shared" si="28"/>
        <v/>
      </c>
      <c r="S736" s="12"/>
      <c r="T736" s="12"/>
      <c r="U736" s="12"/>
    </row>
    <row r="737" spans="7:21" x14ac:dyDescent="0.25">
      <c r="G737" s="14" t="str">
        <f t="shared" si="28"/>
        <v/>
      </c>
      <c r="S737" s="12"/>
      <c r="T737" s="12"/>
      <c r="U737" s="12"/>
    </row>
    <row r="738" spans="7:21" x14ac:dyDescent="0.25">
      <c r="G738" s="14" t="str">
        <f t="shared" si="28"/>
        <v/>
      </c>
      <c r="S738" s="12"/>
      <c r="T738" s="12"/>
      <c r="U738" s="12"/>
    </row>
    <row r="739" spans="7:21" x14ac:dyDescent="0.25">
      <c r="G739" s="14" t="str">
        <f t="shared" si="28"/>
        <v/>
      </c>
      <c r="S739" s="12"/>
      <c r="T739" s="12"/>
    </row>
    <row r="740" spans="7:21" x14ac:dyDescent="0.25">
      <c r="G740" s="14" t="str">
        <f t="shared" si="28"/>
        <v/>
      </c>
      <c r="S740" s="12"/>
      <c r="T740" s="12"/>
      <c r="U740" s="12"/>
    </row>
    <row r="741" spans="7:21" x14ac:dyDescent="0.25">
      <c r="G741" s="14" t="str">
        <f t="shared" si="28"/>
        <v/>
      </c>
      <c r="S741" s="12"/>
      <c r="T741" s="12"/>
      <c r="U741" s="12"/>
    </row>
    <row r="742" spans="7:21" x14ac:dyDescent="0.25">
      <c r="G742" s="14" t="str">
        <f t="shared" si="28"/>
        <v/>
      </c>
      <c r="S742" s="12"/>
      <c r="T742" s="12"/>
      <c r="U742" s="12"/>
    </row>
    <row r="743" spans="7:21" x14ac:dyDescent="0.25">
      <c r="G743" s="14" t="str">
        <f t="shared" si="28"/>
        <v/>
      </c>
      <c r="S743" s="12"/>
      <c r="T743" s="12"/>
      <c r="U743" s="12"/>
    </row>
    <row r="744" spans="7:21" x14ac:dyDescent="0.25">
      <c r="G744" s="14" t="str">
        <f t="shared" si="28"/>
        <v/>
      </c>
      <c r="S744" s="12"/>
      <c r="T744" s="12"/>
      <c r="U744" s="12"/>
    </row>
    <row r="745" spans="7:21" x14ac:dyDescent="0.25">
      <c r="G745" s="14" t="str">
        <f t="shared" si="28"/>
        <v/>
      </c>
      <c r="S745" s="12"/>
      <c r="T745" s="12"/>
    </row>
    <row r="746" spans="7:21" x14ac:dyDescent="0.25">
      <c r="G746" s="14" t="str">
        <f t="shared" si="28"/>
        <v/>
      </c>
      <c r="S746" s="12"/>
      <c r="T746" s="12"/>
      <c r="U746" s="12"/>
    </row>
    <row r="747" spans="7:21" x14ac:dyDescent="0.25">
      <c r="G747" s="14" t="str">
        <f t="shared" si="28"/>
        <v/>
      </c>
      <c r="S747" s="12"/>
      <c r="T747" s="12"/>
      <c r="U747" s="12"/>
    </row>
    <row r="748" spans="7:21" x14ac:dyDescent="0.25">
      <c r="G748" s="14" t="str">
        <f t="shared" si="28"/>
        <v/>
      </c>
      <c r="S748" s="12"/>
      <c r="T748" s="12"/>
      <c r="U748" s="12"/>
    </row>
    <row r="749" spans="7:21" x14ac:dyDescent="0.25">
      <c r="G749" s="14" t="str">
        <f t="shared" si="28"/>
        <v/>
      </c>
      <c r="S749" s="12"/>
      <c r="T749" s="12"/>
      <c r="U749" s="12"/>
    </row>
    <row r="750" spans="7:21" x14ac:dyDescent="0.25">
      <c r="G750" s="14" t="str">
        <f t="shared" si="28"/>
        <v/>
      </c>
      <c r="S750" s="12"/>
      <c r="T750" s="12"/>
      <c r="U750" s="12"/>
    </row>
    <row r="751" spans="7:21" x14ac:dyDescent="0.25">
      <c r="G751" s="14" t="str">
        <f t="shared" si="28"/>
        <v/>
      </c>
      <c r="S751" s="12"/>
      <c r="T751" s="12"/>
      <c r="U751" s="12"/>
    </row>
    <row r="752" spans="7:21" x14ac:dyDescent="0.25">
      <c r="G752" s="14" t="str">
        <f t="shared" si="28"/>
        <v/>
      </c>
      <c r="S752" s="12"/>
      <c r="T752" s="12"/>
    </row>
    <row r="753" spans="7:21" x14ac:dyDescent="0.25">
      <c r="G753" s="14" t="str">
        <f t="shared" si="28"/>
        <v/>
      </c>
      <c r="S753" s="12"/>
      <c r="T753" s="12"/>
      <c r="U753" s="12"/>
    </row>
    <row r="754" spans="7:21" x14ac:dyDescent="0.25">
      <c r="G754" s="14" t="str">
        <f t="shared" si="28"/>
        <v/>
      </c>
      <c r="S754" s="12"/>
      <c r="T754" s="12"/>
      <c r="U754" s="12"/>
    </row>
    <row r="755" spans="7:21" x14ac:dyDescent="0.25">
      <c r="G755" s="14" t="str">
        <f t="shared" si="28"/>
        <v/>
      </c>
      <c r="S755" s="12"/>
      <c r="T755" s="12"/>
      <c r="U755" s="12"/>
    </row>
    <row r="756" spans="7:21" x14ac:dyDescent="0.25">
      <c r="G756" s="14" t="str">
        <f t="shared" si="28"/>
        <v/>
      </c>
      <c r="S756" s="12"/>
      <c r="T756" s="12"/>
      <c r="U756" s="12"/>
    </row>
    <row r="757" spans="7:21" x14ac:dyDescent="0.25">
      <c r="G757" s="14" t="str">
        <f t="shared" si="28"/>
        <v/>
      </c>
      <c r="S757" s="12"/>
      <c r="T757" s="12"/>
      <c r="U757" s="12"/>
    </row>
    <row r="758" spans="7:21" x14ac:dyDescent="0.25">
      <c r="G758" s="14" t="str">
        <f t="shared" si="28"/>
        <v/>
      </c>
      <c r="S758" s="12"/>
      <c r="T758" s="12"/>
      <c r="U758" s="12"/>
    </row>
    <row r="759" spans="7:21" x14ac:dyDescent="0.25">
      <c r="G759" s="14" t="str">
        <f t="shared" si="28"/>
        <v/>
      </c>
      <c r="S759" s="12"/>
      <c r="T759" s="12"/>
      <c r="U759" s="12"/>
    </row>
    <row r="760" spans="7:21" x14ac:dyDescent="0.25">
      <c r="G760" s="14" t="str">
        <f t="shared" si="28"/>
        <v/>
      </c>
      <c r="S760" s="12"/>
      <c r="T760" s="12"/>
    </row>
    <row r="761" spans="7:21" x14ac:dyDescent="0.25">
      <c r="G761" s="14" t="str">
        <f t="shared" si="28"/>
        <v/>
      </c>
      <c r="S761" s="12"/>
      <c r="T761" s="12"/>
    </row>
    <row r="762" spans="7:21" x14ac:dyDescent="0.25">
      <c r="G762" s="14" t="str">
        <f t="shared" si="28"/>
        <v/>
      </c>
      <c r="S762" s="12"/>
      <c r="T762" s="12"/>
      <c r="U762" s="12"/>
    </row>
    <row r="763" spans="7:21" x14ac:dyDescent="0.25">
      <c r="G763" s="14" t="str">
        <f t="shared" si="28"/>
        <v/>
      </c>
      <c r="S763" s="12"/>
      <c r="T763" s="12"/>
      <c r="U763" s="12"/>
    </row>
    <row r="764" spans="7:21" x14ac:dyDescent="0.25">
      <c r="G764" s="14" t="str">
        <f t="shared" si="28"/>
        <v/>
      </c>
      <c r="S764" s="12"/>
      <c r="T764" s="12"/>
      <c r="U764" s="12"/>
    </row>
    <row r="765" spans="7:21" x14ac:dyDescent="0.25">
      <c r="G765" s="14" t="str">
        <f t="shared" si="28"/>
        <v/>
      </c>
      <c r="S765" s="12"/>
      <c r="T765" s="12"/>
      <c r="U765" s="12"/>
    </row>
    <row r="766" spans="7:21" x14ac:dyDescent="0.25">
      <c r="G766" s="14" t="str">
        <f t="shared" si="28"/>
        <v/>
      </c>
      <c r="S766" s="12"/>
      <c r="T766" s="12"/>
      <c r="U766" s="12"/>
    </row>
    <row r="767" spans="7:21" x14ac:dyDescent="0.25">
      <c r="G767" s="14" t="str">
        <f t="shared" si="28"/>
        <v/>
      </c>
      <c r="S767" s="12"/>
      <c r="T767" s="12"/>
      <c r="U767" s="12"/>
    </row>
    <row r="768" spans="7:21" x14ac:dyDescent="0.25">
      <c r="G768" s="14" t="str">
        <f t="shared" si="28"/>
        <v/>
      </c>
      <c r="S768" s="12"/>
      <c r="T768" s="12"/>
      <c r="U768" s="12"/>
    </row>
    <row r="769" spans="7:21" x14ac:dyDescent="0.25">
      <c r="G769" s="14" t="str">
        <f t="shared" si="28"/>
        <v/>
      </c>
      <c r="S769" s="12"/>
      <c r="T769" s="12"/>
      <c r="U769" s="12"/>
    </row>
    <row r="770" spans="7:21" x14ac:dyDescent="0.25">
      <c r="G770" s="14" t="str">
        <f t="shared" si="28"/>
        <v/>
      </c>
      <c r="S770" s="12"/>
      <c r="T770" s="12"/>
      <c r="U770" s="12"/>
    </row>
    <row r="771" spans="7:21" x14ac:dyDescent="0.25">
      <c r="G771" s="14" t="str">
        <f t="shared" si="28"/>
        <v/>
      </c>
      <c r="S771" s="12"/>
      <c r="T771" s="12"/>
      <c r="U771" s="12"/>
    </row>
    <row r="772" spans="7:21" x14ac:dyDescent="0.25">
      <c r="G772" s="14" t="str">
        <f t="shared" ref="G772:G835" si="29">D772&amp;F772</f>
        <v/>
      </c>
      <c r="S772" s="12"/>
      <c r="T772" s="12"/>
      <c r="U772" s="12"/>
    </row>
    <row r="773" spans="7:21" x14ac:dyDescent="0.25">
      <c r="G773" s="14" t="str">
        <f t="shared" si="29"/>
        <v/>
      </c>
      <c r="S773" s="12"/>
      <c r="T773" s="12"/>
      <c r="U773" s="12"/>
    </row>
    <row r="774" spans="7:21" x14ac:dyDescent="0.25">
      <c r="G774" s="14" t="str">
        <f t="shared" si="29"/>
        <v/>
      </c>
      <c r="S774" s="12"/>
      <c r="T774" s="12"/>
      <c r="U774" s="12"/>
    </row>
    <row r="775" spans="7:21" x14ac:dyDescent="0.25">
      <c r="G775" s="14" t="str">
        <f t="shared" si="29"/>
        <v/>
      </c>
      <c r="S775" s="12"/>
      <c r="T775" s="12"/>
      <c r="U775" s="12"/>
    </row>
    <row r="776" spans="7:21" x14ac:dyDescent="0.25">
      <c r="G776" s="14" t="str">
        <f t="shared" si="29"/>
        <v/>
      </c>
      <c r="S776" s="12"/>
      <c r="T776" s="12"/>
      <c r="U776" s="12"/>
    </row>
    <row r="777" spans="7:21" x14ac:dyDescent="0.25">
      <c r="G777" s="14" t="str">
        <f t="shared" si="29"/>
        <v/>
      </c>
      <c r="S777" s="12"/>
      <c r="T777" s="12"/>
      <c r="U777" s="12"/>
    </row>
    <row r="778" spans="7:21" x14ac:dyDescent="0.25">
      <c r="G778" s="14" t="str">
        <f t="shared" si="29"/>
        <v/>
      </c>
      <c r="S778" s="12"/>
      <c r="T778" s="12"/>
      <c r="U778" s="12"/>
    </row>
    <row r="779" spans="7:21" x14ac:dyDescent="0.25">
      <c r="G779" s="14" t="str">
        <f t="shared" si="29"/>
        <v/>
      </c>
      <c r="S779" s="12"/>
      <c r="T779" s="12"/>
      <c r="U779" s="12"/>
    </row>
    <row r="780" spans="7:21" x14ac:dyDescent="0.25">
      <c r="G780" s="14" t="str">
        <f t="shared" si="29"/>
        <v/>
      </c>
      <c r="S780" s="12"/>
      <c r="T780" s="12"/>
      <c r="U780" s="12"/>
    </row>
    <row r="781" spans="7:21" x14ac:dyDescent="0.25">
      <c r="G781" s="14" t="str">
        <f t="shared" si="29"/>
        <v/>
      </c>
      <c r="S781" s="12"/>
      <c r="T781" s="12"/>
      <c r="U781" s="12"/>
    </row>
    <row r="782" spans="7:21" x14ac:dyDescent="0.25">
      <c r="G782" s="14" t="str">
        <f t="shared" si="29"/>
        <v/>
      </c>
      <c r="S782" s="12"/>
      <c r="T782" s="12"/>
      <c r="U782" s="12"/>
    </row>
    <row r="783" spans="7:21" x14ac:dyDescent="0.25">
      <c r="G783" s="14" t="str">
        <f t="shared" si="29"/>
        <v/>
      </c>
      <c r="S783" s="12"/>
      <c r="T783" s="12"/>
      <c r="U783" s="12"/>
    </row>
    <row r="784" spans="7:21" x14ac:dyDescent="0.25">
      <c r="G784" s="14" t="str">
        <f t="shared" si="29"/>
        <v/>
      </c>
      <c r="S784" s="12"/>
      <c r="T784" s="12"/>
      <c r="U784" s="12"/>
    </row>
    <row r="785" spans="7:21" x14ac:dyDescent="0.25">
      <c r="G785" s="14" t="str">
        <f t="shared" si="29"/>
        <v/>
      </c>
      <c r="S785" s="12"/>
      <c r="T785" s="12"/>
      <c r="U785" s="12"/>
    </row>
    <row r="786" spans="7:21" x14ac:dyDescent="0.25">
      <c r="G786" s="14" t="str">
        <f t="shared" si="29"/>
        <v/>
      </c>
      <c r="S786" s="12"/>
      <c r="T786" s="12"/>
      <c r="U786" s="12"/>
    </row>
    <row r="787" spans="7:21" x14ac:dyDescent="0.25">
      <c r="G787" s="14" t="str">
        <f t="shared" si="29"/>
        <v/>
      </c>
      <c r="S787" s="12"/>
      <c r="T787" s="12"/>
      <c r="U787" s="12"/>
    </row>
    <row r="788" spans="7:21" x14ac:dyDescent="0.25">
      <c r="G788" s="14" t="str">
        <f t="shared" si="29"/>
        <v/>
      </c>
      <c r="S788" s="12"/>
      <c r="T788" s="12"/>
      <c r="U788" s="12"/>
    </row>
    <row r="789" spans="7:21" x14ac:dyDescent="0.25">
      <c r="G789" s="14" t="str">
        <f t="shared" si="29"/>
        <v/>
      </c>
      <c r="S789" s="12"/>
      <c r="T789" s="12"/>
      <c r="U789" s="12"/>
    </row>
    <row r="790" spans="7:21" x14ac:dyDescent="0.25">
      <c r="G790" s="14" t="str">
        <f t="shared" si="29"/>
        <v/>
      </c>
      <c r="S790" s="12"/>
      <c r="T790" s="12"/>
      <c r="U790" s="12"/>
    </row>
    <row r="791" spans="7:21" x14ac:dyDescent="0.25">
      <c r="G791" s="14" t="str">
        <f t="shared" si="29"/>
        <v/>
      </c>
      <c r="S791" s="12"/>
      <c r="T791" s="12"/>
      <c r="U791" s="12"/>
    </row>
    <row r="792" spans="7:21" x14ac:dyDescent="0.25">
      <c r="G792" s="14" t="str">
        <f t="shared" si="29"/>
        <v/>
      </c>
      <c r="S792" s="12"/>
      <c r="T792" s="12"/>
      <c r="U792" s="12"/>
    </row>
    <row r="793" spans="7:21" x14ac:dyDescent="0.25">
      <c r="G793" s="14" t="str">
        <f t="shared" si="29"/>
        <v/>
      </c>
      <c r="S793" s="12"/>
      <c r="T793" s="12"/>
    </row>
    <row r="794" spans="7:21" x14ac:dyDescent="0.25">
      <c r="G794" s="14" t="str">
        <f t="shared" si="29"/>
        <v/>
      </c>
      <c r="S794" s="12"/>
      <c r="T794" s="12"/>
      <c r="U794" s="12"/>
    </row>
    <row r="795" spans="7:21" x14ac:dyDescent="0.25">
      <c r="G795" s="14" t="str">
        <f t="shared" si="29"/>
        <v/>
      </c>
      <c r="S795" s="12"/>
      <c r="T795" s="12"/>
      <c r="U795" s="12"/>
    </row>
    <row r="796" spans="7:21" x14ac:dyDescent="0.25">
      <c r="G796" s="14" t="str">
        <f t="shared" si="29"/>
        <v/>
      </c>
      <c r="S796" s="12"/>
      <c r="T796" s="12"/>
      <c r="U796" s="12"/>
    </row>
    <row r="797" spans="7:21" x14ac:dyDescent="0.25">
      <c r="G797" s="14" t="str">
        <f t="shared" si="29"/>
        <v/>
      </c>
      <c r="S797" s="12"/>
      <c r="T797" s="12"/>
      <c r="U797" s="12"/>
    </row>
    <row r="798" spans="7:21" x14ac:dyDescent="0.25">
      <c r="G798" s="14" t="str">
        <f t="shared" si="29"/>
        <v/>
      </c>
      <c r="S798" s="12"/>
      <c r="T798" s="12"/>
      <c r="U798" s="12"/>
    </row>
    <row r="799" spans="7:21" x14ac:dyDescent="0.25">
      <c r="G799" s="14" t="str">
        <f t="shared" si="29"/>
        <v/>
      </c>
      <c r="S799" s="12"/>
      <c r="T799" s="12"/>
      <c r="U799" s="12"/>
    </row>
    <row r="800" spans="7:21" x14ac:dyDescent="0.25">
      <c r="G800" s="14" t="str">
        <f t="shared" si="29"/>
        <v/>
      </c>
      <c r="S800" s="12"/>
      <c r="T800" s="12"/>
      <c r="U800" s="12"/>
    </row>
    <row r="801" spans="7:21" x14ac:dyDescent="0.25">
      <c r="G801" s="14" t="str">
        <f t="shared" si="29"/>
        <v/>
      </c>
      <c r="S801" s="12"/>
      <c r="T801" s="12"/>
      <c r="U801" s="12"/>
    </row>
    <row r="802" spans="7:21" x14ac:dyDescent="0.25">
      <c r="G802" s="14" t="str">
        <f t="shared" si="29"/>
        <v/>
      </c>
      <c r="S802" s="12"/>
      <c r="T802" s="12"/>
      <c r="U802" s="12"/>
    </row>
    <row r="803" spans="7:21" x14ac:dyDescent="0.25">
      <c r="G803" s="14" t="str">
        <f t="shared" si="29"/>
        <v/>
      </c>
      <c r="S803" s="12"/>
      <c r="T803" s="12"/>
      <c r="U803" s="12"/>
    </row>
    <row r="804" spans="7:21" x14ac:dyDescent="0.25">
      <c r="G804" s="14" t="str">
        <f t="shared" si="29"/>
        <v/>
      </c>
      <c r="S804" s="12"/>
      <c r="T804" s="12"/>
      <c r="U804" s="12"/>
    </row>
    <row r="805" spans="7:21" x14ac:dyDescent="0.25">
      <c r="G805" s="14" t="str">
        <f t="shared" si="29"/>
        <v/>
      </c>
      <c r="S805" s="12"/>
      <c r="T805" s="12"/>
      <c r="U805" s="12"/>
    </row>
    <row r="806" spans="7:21" x14ac:dyDescent="0.25">
      <c r="G806" s="14" t="str">
        <f t="shared" si="29"/>
        <v/>
      </c>
      <c r="S806" s="12"/>
      <c r="T806" s="12"/>
      <c r="U806" s="12"/>
    </row>
    <row r="807" spans="7:21" x14ac:dyDescent="0.25">
      <c r="G807" s="14" t="str">
        <f t="shared" si="29"/>
        <v/>
      </c>
      <c r="S807" s="12"/>
      <c r="T807" s="12"/>
      <c r="U807" s="12"/>
    </row>
    <row r="808" spans="7:21" x14ac:dyDescent="0.25">
      <c r="G808" s="14" t="str">
        <f t="shared" si="29"/>
        <v/>
      </c>
      <c r="S808" s="12"/>
      <c r="T808" s="12"/>
      <c r="U808" s="12"/>
    </row>
    <row r="809" spans="7:21" x14ac:dyDescent="0.25">
      <c r="G809" s="14" t="str">
        <f t="shared" si="29"/>
        <v/>
      </c>
      <c r="S809" s="12"/>
      <c r="T809" s="12"/>
      <c r="U809" s="12"/>
    </row>
    <row r="810" spans="7:21" x14ac:dyDescent="0.25">
      <c r="G810" s="14" t="str">
        <f t="shared" si="29"/>
        <v/>
      </c>
      <c r="S810" s="12"/>
      <c r="T810" s="12"/>
    </row>
    <row r="811" spans="7:21" x14ac:dyDescent="0.25">
      <c r="G811" s="14" t="str">
        <f t="shared" si="29"/>
        <v/>
      </c>
      <c r="S811" s="12"/>
      <c r="T811" s="12"/>
      <c r="U811" s="12"/>
    </row>
    <row r="812" spans="7:21" x14ac:dyDescent="0.25">
      <c r="G812" s="14" t="str">
        <f t="shared" si="29"/>
        <v/>
      </c>
      <c r="S812" s="12"/>
      <c r="T812" s="12"/>
      <c r="U812" s="12"/>
    </row>
    <row r="813" spans="7:21" x14ac:dyDescent="0.25">
      <c r="G813" s="14" t="str">
        <f t="shared" si="29"/>
        <v/>
      </c>
      <c r="S813" s="12"/>
      <c r="T813" s="12"/>
      <c r="U813" s="12"/>
    </row>
    <row r="814" spans="7:21" x14ac:dyDescent="0.25">
      <c r="G814" s="14" t="str">
        <f t="shared" si="29"/>
        <v/>
      </c>
      <c r="S814" s="12"/>
      <c r="T814" s="12"/>
      <c r="U814" s="12"/>
    </row>
    <row r="815" spans="7:21" x14ac:dyDescent="0.25">
      <c r="G815" s="14" t="str">
        <f t="shared" si="29"/>
        <v/>
      </c>
      <c r="S815" s="12"/>
      <c r="T815" s="12"/>
      <c r="U815" s="12"/>
    </row>
    <row r="816" spans="7:21" x14ac:dyDescent="0.25">
      <c r="G816" s="14" t="str">
        <f t="shared" si="29"/>
        <v/>
      </c>
      <c r="S816" s="12"/>
      <c r="T816" s="12"/>
      <c r="U816" s="12"/>
    </row>
    <row r="817" spans="7:21" x14ac:dyDescent="0.25">
      <c r="G817" s="14" t="str">
        <f t="shared" si="29"/>
        <v/>
      </c>
      <c r="S817" s="12"/>
      <c r="T817" s="12"/>
      <c r="U817" s="12"/>
    </row>
    <row r="818" spans="7:21" x14ac:dyDescent="0.25">
      <c r="G818" s="14" t="str">
        <f t="shared" si="29"/>
        <v/>
      </c>
      <c r="S818" s="12"/>
      <c r="T818" s="12"/>
      <c r="U818" s="12"/>
    </row>
    <row r="819" spans="7:21" x14ac:dyDescent="0.25">
      <c r="G819" s="14" t="str">
        <f t="shared" si="29"/>
        <v/>
      </c>
      <c r="S819" s="12"/>
      <c r="T819" s="12"/>
      <c r="U819" s="12"/>
    </row>
    <row r="820" spans="7:21" x14ac:dyDescent="0.25">
      <c r="G820" s="14" t="str">
        <f t="shared" si="29"/>
        <v/>
      </c>
      <c r="S820" s="12"/>
      <c r="T820" s="12"/>
    </row>
    <row r="821" spans="7:21" x14ac:dyDescent="0.25">
      <c r="G821" s="14" t="str">
        <f t="shared" si="29"/>
        <v/>
      </c>
      <c r="S821" s="12"/>
      <c r="T821" s="12"/>
      <c r="U821" s="12"/>
    </row>
    <row r="822" spans="7:21" x14ac:dyDescent="0.25">
      <c r="G822" s="14" t="str">
        <f t="shared" si="29"/>
        <v/>
      </c>
      <c r="S822" s="12"/>
      <c r="T822" s="12"/>
      <c r="U822" s="12"/>
    </row>
    <row r="823" spans="7:21" x14ac:dyDescent="0.25">
      <c r="G823" s="14" t="str">
        <f t="shared" si="29"/>
        <v/>
      </c>
      <c r="S823" s="12"/>
      <c r="T823" s="12"/>
      <c r="U823" s="12"/>
    </row>
    <row r="824" spans="7:21" x14ac:dyDescent="0.25">
      <c r="G824" s="14" t="str">
        <f t="shared" si="29"/>
        <v/>
      </c>
      <c r="S824" s="12"/>
      <c r="T824" s="12"/>
      <c r="U824" s="12"/>
    </row>
    <row r="825" spans="7:21" x14ac:dyDescent="0.25">
      <c r="G825" s="14" t="str">
        <f t="shared" si="29"/>
        <v/>
      </c>
      <c r="S825" s="12"/>
      <c r="T825" s="12"/>
      <c r="U825" s="12"/>
    </row>
    <row r="826" spans="7:21" x14ac:dyDescent="0.25">
      <c r="G826" s="14" t="str">
        <f t="shared" si="29"/>
        <v/>
      </c>
      <c r="S826" s="12"/>
      <c r="T826" s="12"/>
      <c r="U826" s="12"/>
    </row>
    <row r="827" spans="7:21" x14ac:dyDescent="0.25">
      <c r="G827" s="14" t="str">
        <f t="shared" si="29"/>
        <v/>
      </c>
      <c r="S827" s="12"/>
      <c r="T827" s="12"/>
      <c r="U827" s="12"/>
    </row>
    <row r="828" spans="7:21" x14ac:dyDescent="0.25">
      <c r="G828" s="14" t="str">
        <f t="shared" si="29"/>
        <v/>
      </c>
      <c r="S828" s="12"/>
      <c r="T828" s="12"/>
      <c r="U828" s="12"/>
    </row>
    <row r="829" spans="7:21" x14ac:dyDescent="0.25">
      <c r="G829" s="14" t="str">
        <f t="shared" si="29"/>
        <v/>
      </c>
      <c r="S829" s="12"/>
      <c r="T829" s="12"/>
      <c r="U829" s="12"/>
    </row>
    <row r="830" spans="7:21" x14ac:dyDescent="0.25">
      <c r="G830" s="14" t="str">
        <f t="shared" si="29"/>
        <v/>
      </c>
      <c r="S830" s="12"/>
      <c r="T830" s="12"/>
      <c r="U830" s="12"/>
    </row>
    <row r="831" spans="7:21" x14ac:dyDescent="0.25">
      <c r="G831" s="14" t="str">
        <f t="shared" si="29"/>
        <v/>
      </c>
      <c r="S831" s="12"/>
      <c r="T831" s="12"/>
      <c r="U831" s="12"/>
    </row>
    <row r="832" spans="7:21" x14ac:dyDescent="0.25">
      <c r="G832" s="14" t="str">
        <f t="shared" si="29"/>
        <v/>
      </c>
      <c r="S832" s="12"/>
      <c r="T832" s="12"/>
      <c r="U832" s="12"/>
    </row>
    <row r="833" spans="7:21" x14ac:dyDescent="0.25">
      <c r="G833" s="14" t="str">
        <f t="shared" si="29"/>
        <v/>
      </c>
      <c r="S833" s="12"/>
      <c r="T833" s="12"/>
      <c r="U833" s="12"/>
    </row>
    <row r="834" spans="7:21" x14ac:dyDescent="0.25">
      <c r="G834" s="14" t="str">
        <f t="shared" si="29"/>
        <v/>
      </c>
      <c r="S834" s="12"/>
      <c r="T834" s="12"/>
      <c r="U834" s="12"/>
    </row>
    <row r="835" spans="7:21" x14ac:dyDescent="0.25">
      <c r="G835" s="14" t="str">
        <f t="shared" si="29"/>
        <v/>
      </c>
      <c r="S835" s="12"/>
      <c r="T835" s="12"/>
    </row>
    <row r="836" spans="7:21" x14ac:dyDescent="0.25">
      <c r="G836" s="14" t="str">
        <f t="shared" ref="G836:G899" si="30">D836&amp;F836</f>
        <v/>
      </c>
      <c r="S836" s="12"/>
      <c r="T836" s="12"/>
    </row>
    <row r="837" spans="7:21" x14ac:dyDescent="0.25">
      <c r="G837" s="14" t="str">
        <f t="shared" si="30"/>
        <v/>
      </c>
      <c r="S837" s="12"/>
      <c r="T837" s="12"/>
      <c r="U837" s="12"/>
    </row>
    <row r="838" spans="7:21" x14ac:dyDescent="0.25">
      <c r="G838" s="14" t="str">
        <f t="shared" si="30"/>
        <v/>
      </c>
      <c r="S838" s="12"/>
      <c r="T838" s="12"/>
    </row>
    <row r="839" spans="7:21" x14ac:dyDescent="0.25">
      <c r="G839" s="14" t="str">
        <f t="shared" si="30"/>
        <v/>
      </c>
      <c r="S839" s="12"/>
      <c r="T839" s="12"/>
      <c r="U839" s="12"/>
    </row>
    <row r="840" spans="7:21" x14ac:dyDescent="0.25">
      <c r="G840" s="14" t="str">
        <f t="shared" si="30"/>
        <v/>
      </c>
      <c r="S840" s="12"/>
      <c r="T840" s="12"/>
      <c r="U840" s="12"/>
    </row>
    <row r="841" spans="7:21" x14ac:dyDescent="0.25">
      <c r="G841" s="14" t="str">
        <f t="shared" si="30"/>
        <v/>
      </c>
      <c r="S841" s="12"/>
      <c r="T841" s="12"/>
    </row>
    <row r="842" spans="7:21" x14ac:dyDescent="0.25">
      <c r="G842" s="14" t="str">
        <f t="shared" si="30"/>
        <v/>
      </c>
      <c r="S842" s="12"/>
      <c r="T842" s="12"/>
    </row>
    <row r="843" spans="7:21" x14ac:dyDescent="0.25">
      <c r="G843" s="14" t="str">
        <f t="shared" si="30"/>
        <v/>
      </c>
      <c r="S843" s="12"/>
      <c r="T843" s="12"/>
      <c r="U843" s="12"/>
    </row>
    <row r="844" spans="7:21" x14ac:dyDescent="0.25">
      <c r="G844" s="14" t="str">
        <f t="shared" si="30"/>
        <v/>
      </c>
      <c r="S844" s="12"/>
      <c r="T844" s="12"/>
    </row>
    <row r="845" spans="7:21" x14ac:dyDescent="0.25">
      <c r="G845" s="14" t="str">
        <f t="shared" si="30"/>
        <v/>
      </c>
      <c r="S845" s="12"/>
      <c r="T845" s="12"/>
      <c r="U845" s="12"/>
    </row>
    <row r="846" spans="7:21" x14ac:dyDescent="0.25">
      <c r="G846" s="14" t="str">
        <f t="shared" si="30"/>
        <v/>
      </c>
      <c r="S846" s="12"/>
      <c r="T846" s="12"/>
    </row>
    <row r="847" spans="7:21" x14ac:dyDescent="0.25">
      <c r="G847" s="14" t="str">
        <f t="shared" si="30"/>
        <v/>
      </c>
      <c r="S847" s="12"/>
      <c r="T847" s="12"/>
    </row>
    <row r="848" spans="7:21" x14ac:dyDescent="0.25">
      <c r="G848" s="14" t="str">
        <f t="shared" si="30"/>
        <v/>
      </c>
      <c r="S848" s="12"/>
      <c r="T848" s="12"/>
    </row>
    <row r="849" spans="7:20" x14ac:dyDescent="0.25">
      <c r="G849" s="14" t="str">
        <f t="shared" si="30"/>
        <v/>
      </c>
      <c r="S849" s="12"/>
      <c r="T849" s="12"/>
    </row>
    <row r="850" spans="7:20" x14ac:dyDescent="0.25">
      <c r="G850" s="14" t="str">
        <f t="shared" si="30"/>
        <v/>
      </c>
      <c r="S850" s="12"/>
      <c r="T850" s="12"/>
    </row>
    <row r="851" spans="7:20" x14ac:dyDescent="0.25">
      <c r="G851" s="14" t="str">
        <f t="shared" si="30"/>
        <v/>
      </c>
      <c r="S851" s="12"/>
      <c r="T851" s="12"/>
    </row>
    <row r="852" spans="7:20" x14ac:dyDescent="0.25">
      <c r="G852" s="14" t="str">
        <f t="shared" si="30"/>
        <v/>
      </c>
      <c r="S852" s="12"/>
      <c r="T852" s="12"/>
    </row>
    <row r="853" spans="7:20" x14ac:dyDescent="0.25">
      <c r="G853" s="14" t="str">
        <f t="shared" si="30"/>
        <v/>
      </c>
      <c r="S853" s="12"/>
      <c r="T853" s="12"/>
    </row>
    <row r="854" spans="7:20" x14ac:dyDescent="0.25">
      <c r="G854" s="14" t="str">
        <f t="shared" si="30"/>
        <v/>
      </c>
      <c r="S854" s="12"/>
      <c r="T854" s="12"/>
    </row>
    <row r="855" spans="7:20" x14ac:dyDescent="0.25">
      <c r="G855" s="14" t="str">
        <f t="shared" si="30"/>
        <v/>
      </c>
      <c r="S855" s="12"/>
      <c r="T855" s="12"/>
    </row>
    <row r="856" spans="7:20" x14ac:dyDescent="0.25">
      <c r="G856" s="14" t="str">
        <f t="shared" si="30"/>
        <v/>
      </c>
      <c r="S856" s="12"/>
      <c r="T856" s="12"/>
    </row>
    <row r="857" spans="7:20" x14ac:dyDescent="0.25">
      <c r="G857" s="14" t="str">
        <f t="shared" si="30"/>
        <v/>
      </c>
      <c r="S857" s="12"/>
      <c r="T857" s="12"/>
    </row>
    <row r="858" spans="7:20" x14ac:dyDescent="0.25">
      <c r="G858" s="14" t="str">
        <f t="shared" si="30"/>
        <v/>
      </c>
      <c r="S858" s="12"/>
      <c r="T858" s="12"/>
    </row>
    <row r="859" spans="7:20" x14ac:dyDescent="0.25">
      <c r="G859" s="14" t="str">
        <f t="shared" si="30"/>
        <v/>
      </c>
      <c r="S859" s="12"/>
      <c r="T859" s="12"/>
    </row>
    <row r="860" spans="7:20" x14ac:dyDescent="0.25">
      <c r="G860" s="14" t="str">
        <f t="shared" si="30"/>
        <v/>
      </c>
      <c r="S860" s="12"/>
      <c r="T860" s="12"/>
    </row>
    <row r="861" spans="7:20" x14ac:dyDescent="0.25">
      <c r="G861" s="14" t="str">
        <f t="shared" si="30"/>
        <v/>
      </c>
      <c r="S861" s="12"/>
      <c r="T861" s="12"/>
    </row>
    <row r="862" spans="7:20" x14ac:dyDescent="0.25">
      <c r="G862" s="14" t="str">
        <f t="shared" si="30"/>
        <v/>
      </c>
      <c r="S862" s="12"/>
      <c r="T862" s="12"/>
    </row>
    <row r="863" spans="7:20" x14ac:dyDescent="0.25">
      <c r="G863" s="14" t="str">
        <f t="shared" si="30"/>
        <v/>
      </c>
      <c r="S863" s="12"/>
      <c r="T863" s="12"/>
    </row>
    <row r="864" spans="7:20" x14ac:dyDescent="0.25">
      <c r="G864" s="14" t="str">
        <f t="shared" si="30"/>
        <v/>
      </c>
      <c r="S864" s="12"/>
      <c r="T864" s="12"/>
    </row>
    <row r="865" spans="7:20" x14ac:dyDescent="0.25">
      <c r="G865" s="14" t="str">
        <f t="shared" si="30"/>
        <v/>
      </c>
      <c r="S865" s="12"/>
      <c r="T865" s="12"/>
    </row>
    <row r="866" spans="7:20" x14ac:dyDescent="0.25">
      <c r="G866" s="14" t="str">
        <f t="shared" si="30"/>
        <v/>
      </c>
      <c r="S866" s="12"/>
      <c r="T866" s="12"/>
    </row>
    <row r="867" spans="7:20" x14ac:dyDescent="0.25">
      <c r="G867" s="14" t="str">
        <f t="shared" si="30"/>
        <v/>
      </c>
      <c r="S867" s="12"/>
      <c r="T867" s="12"/>
    </row>
    <row r="868" spans="7:20" x14ac:dyDescent="0.25">
      <c r="G868" s="14" t="str">
        <f t="shared" si="30"/>
        <v/>
      </c>
      <c r="S868" s="12"/>
      <c r="T868" s="12"/>
    </row>
    <row r="869" spans="7:20" x14ac:dyDescent="0.25">
      <c r="G869" s="14" t="str">
        <f t="shared" si="30"/>
        <v/>
      </c>
      <c r="S869" s="12"/>
      <c r="T869" s="12"/>
    </row>
    <row r="870" spans="7:20" x14ac:dyDescent="0.25">
      <c r="G870" s="14" t="str">
        <f t="shared" si="30"/>
        <v/>
      </c>
      <c r="S870" s="12"/>
      <c r="T870" s="12"/>
    </row>
    <row r="871" spans="7:20" x14ac:dyDescent="0.25">
      <c r="G871" s="14" t="str">
        <f t="shared" si="30"/>
        <v/>
      </c>
      <c r="S871" s="12"/>
      <c r="T871" s="12"/>
    </row>
    <row r="872" spans="7:20" x14ac:dyDescent="0.25">
      <c r="G872" s="14" t="str">
        <f t="shared" si="30"/>
        <v/>
      </c>
      <c r="S872" s="12"/>
      <c r="T872" s="12"/>
    </row>
    <row r="873" spans="7:20" x14ac:dyDescent="0.25">
      <c r="G873" s="14" t="str">
        <f t="shared" si="30"/>
        <v/>
      </c>
      <c r="S873" s="12"/>
      <c r="T873" s="12"/>
    </row>
    <row r="874" spans="7:20" x14ac:dyDescent="0.25">
      <c r="G874" s="14" t="str">
        <f t="shared" si="30"/>
        <v/>
      </c>
      <c r="S874" s="12"/>
      <c r="T874" s="12"/>
    </row>
    <row r="875" spans="7:20" x14ac:dyDescent="0.25">
      <c r="G875" s="14" t="str">
        <f t="shared" si="30"/>
        <v/>
      </c>
      <c r="S875" s="12"/>
      <c r="T875" s="12"/>
    </row>
    <row r="876" spans="7:20" x14ac:dyDescent="0.25">
      <c r="G876" s="14" t="str">
        <f t="shared" si="30"/>
        <v/>
      </c>
      <c r="S876" s="12"/>
      <c r="T876" s="12"/>
    </row>
    <row r="877" spans="7:20" x14ac:dyDescent="0.25">
      <c r="G877" s="14" t="str">
        <f t="shared" si="30"/>
        <v/>
      </c>
      <c r="S877" s="12"/>
      <c r="T877" s="12"/>
    </row>
    <row r="878" spans="7:20" x14ac:dyDescent="0.25">
      <c r="G878" s="14" t="str">
        <f t="shared" si="30"/>
        <v/>
      </c>
      <c r="S878" s="12"/>
      <c r="T878" s="12"/>
    </row>
    <row r="879" spans="7:20" x14ac:dyDescent="0.25">
      <c r="G879" s="14" t="str">
        <f t="shared" si="30"/>
        <v/>
      </c>
      <c r="S879" s="12"/>
      <c r="T879" s="12"/>
    </row>
    <row r="880" spans="7:20" x14ac:dyDescent="0.25">
      <c r="G880" s="14" t="str">
        <f t="shared" si="30"/>
        <v/>
      </c>
      <c r="S880" s="12"/>
      <c r="T880" s="12"/>
    </row>
    <row r="881" spans="7:20" x14ac:dyDescent="0.25">
      <c r="G881" s="14" t="str">
        <f t="shared" si="30"/>
        <v/>
      </c>
      <c r="S881" s="12"/>
      <c r="T881" s="12"/>
    </row>
    <row r="882" spans="7:20" x14ac:dyDescent="0.25">
      <c r="G882" s="14" t="str">
        <f t="shared" si="30"/>
        <v/>
      </c>
      <c r="S882" s="12"/>
      <c r="T882" s="12"/>
    </row>
    <row r="883" spans="7:20" x14ac:dyDescent="0.25">
      <c r="G883" s="14" t="str">
        <f t="shared" si="30"/>
        <v/>
      </c>
      <c r="S883" s="12"/>
      <c r="T883" s="12"/>
    </row>
    <row r="884" spans="7:20" x14ac:dyDescent="0.25">
      <c r="G884" s="14" t="str">
        <f t="shared" si="30"/>
        <v/>
      </c>
      <c r="S884" s="12"/>
      <c r="T884" s="12"/>
    </row>
    <row r="885" spans="7:20" x14ac:dyDescent="0.25">
      <c r="G885" s="14" t="str">
        <f t="shared" si="30"/>
        <v/>
      </c>
      <c r="S885" s="12"/>
      <c r="T885" s="12"/>
    </row>
    <row r="886" spans="7:20" x14ac:dyDescent="0.25">
      <c r="G886" s="14" t="str">
        <f t="shared" si="30"/>
        <v/>
      </c>
      <c r="S886" s="12"/>
      <c r="T886" s="12"/>
    </row>
    <row r="887" spans="7:20" x14ac:dyDescent="0.25">
      <c r="G887" s="14" t="str">
        <f t="shared" si="30"/>
        <v/>
      </c>
      <c r="S887" s="12"/>
      <c r="T887" s="12"/>
    </row>
    <row r="888" spans="7:20" x14ac:dyDescent="0.25">
      <c r="G888" s="14" t="str">
        <f t="shared" si="30"/>
        <v/>
      </c>
      <c r="S888" s="12"/>
      <c r="T888" s="12"/>
    </row>
    <row r="889" spans="7:20" x14ac:dyDescent="0.25">
      <c r="G889" s="14" t="str">
        <f t="shared" si="30"/>
        <v/>
      </c>
      <c r="S889" s="12"/>
      <c r="T889" s="12"/>
    </row>
    <row r="890" spans="7:20" x14ac:dyDescent="0.25">
      <c r="G890" s="14" t="str">
        <f t="shared" si="30"/>
        <v/>
      </c>
      <c r="S890" s="12"/>
      <c r="T890" s="12"/>
    </row>
    <row r="891" spans="7:20" x14ac:dyDescent="0.25">
      <c r="G891" s="14" t="str">
        <f t="shared" si="30"/>
        <v/>
      </c>
      <c r="S891" s="12"/>
      <c r="T891" s="12"/>
    </row>
    <row r="892" spans="7:20" x14ac:dyDescent="0.25">
      <c r="G892" s="14" t="str">
        <f t="shared" si="30"/>
        <v/>
      </c>
      <c r="S892" s="12"/>
      <c r="T892" s="12"/>
    </row>
    <row r="893" spans="7:20" x14ac:dyDescent="0.25">
      <c r="G893" s="14" t="str">
        <f t="shared" si="30"/>
        <v/>
      </c>
      <c r="S893" s="12"/>
      <c r="T893" s="12"/>
    </row>
    <row r="894" spans="7:20" x14ac:dyDescent="0.25">
      <c r="G894" s="14" t="str">
        <f t="shared" si="30"/>
        <v/>
      </c>
      <c r="S894" s="12"/>
      <c r="T894" s="12"/>
    </row>
    <row r="895" spans="7:20" x14ac:dyDescent="0.25">
      <c r="G895" s="14" t="str">
        <f t="shared" si="30"/>
        <v/>
      </c>
      <c r="S895" s="12"/>
      <c r="T895" s="12"/>
    </row>
    <row r="896" spans="7:20" x14ac:dyDescent="0.25">
      <c r="G896" s="14" t="str">
        <f t="shared" si="30"/>
        <v/>
      </c>
      <c r="S896" s="12"/>
      <c r="T896" s="12"/>
    </row>
    <row r="897" spans="7:20" x14ac:dyDescent="0.25">
      <c r="G897" s="14" t="str">
        <f t="shared" si="30"/>
        <v/>
      </c>
      <c r="S897" s="12"/>
      <c r="T897" s="12"/>
    </row>
    <row r="898" spans="7:20" x14ac:dyDescent="0.25">
      <c r="G898" s="14" t="str">
        <f t="shared" si="30"/>
        <v/>
      </c>
      <c r="S898" s="12"/>
      <c r="T898" s="12"/>
    </row>
    <row r="899" spans="7:20" x14ac:dyDescent="0.25">
      <c r="G899" s="14" t="str">
        <f t="shared" si="30"/>
        <v/>
      </c>
      <c r="S899" s="12"/>
      <c r="T899" s="12"/>
    </row>
    <row r="900" spans="7:20" x14ac:dyDescent="0.25">
      <c r="G900" s="14" t="str">
        <f t="shared" ref="G900:G963" si="31">D900&amp;F900</f>
        <v/>
      </c>
      <c r="S900" s="12"/>
      <c r="T900" s="12"/>
    </row>
    <row r="901" spans="7:20" x14ac:dyDescent="0.25">
      <c r="G901" s="14" t="str">
        <f t="shared" si="31"/>
        <v/>
      </c>
      <c r="S901" s="12"/>
      <c r="T901" s="12"/>
    </row>
    <row r="902" spans="7:20" x14ac:dyDescent="0.25">
      <c r="G902" s="14" t="str">
        <f t="shared" si="31"/>
        <v/>
      </c>
      <c r="S902" s="12"/>
      <c r="T902" s="12"/>
    </row>
    <row r="903" spans="7:20" x14ac:dyDescent="0.25">
      <c r="G903" s="14" t="str">
        <f t="shared" si="31"/>
        <v/>
      </c>
      <c r="S903" s="12"/>
      <c r="T903" s="12"/>
    </row>
    <row r="904" spans="7:20" x14ac:dyDescent="0.25">
      <c r="G904" s="14" t="str">
        <f t="shared" si="31"/>
        <v/>
      </c>
      <c r="S904" s="12"/>
      <c r="T904" s="12"/>
    </row>
    <row r="905" spans="7:20" x14ac:dyDescent="0.25">
      <c r="G905" s="14" t="str">
        <f t="shared" si="31"/>
        <v/>
      </c>
      <c r="S905" s="12"/>
      <c r="T905" s="12"/>
    </row>
    <row r="906" spans="7:20" x14ac:dyDescent="0.25">
      <c r="G906" s="14" t="str">
        <f t="shared" si="31"/>
        <v/>
      </c>
      <c r="S906" s="12"/>
      <c r="T906" s="12"/>
    </row>
    <row r="907" spans="7:20" x14ac:dyDescent="0.25">
      <c r="G907" s="14" t="str">
        <f t="shared" si="31"/>
        <v/>
      </c>
      <c r="S907" s="12"/>
      <c r="T907" s="12"/>
    </row>
    <row r="908" spans="7:20" x14ac:dyDescent="0.25">
      <c r="G908" s="14" t="str">
        <f t="shared" si="31"/>
        <v/>
      </c>
      <c r="S908" s="12"/>
      <c r="T908" s="12"/>
    </row>
    <row r="909" spans="7:20" x14ac:dyDescent="0.25">
      <c r="G909" s="14" t="str">
        <f t="shared" si="31"/>
        <v/>
      </c>
      <c r="S909" s="12"/>
      <c r="T909" s="12"/>
    </row>
    <row r="910" spans="7:20" x14ac:dyDescent="0.25">
      <c r="G910" s="14" t="str">
        <f t="shared" si="31"/>
        <v/>
      </c>
      <c r="S910" s="12"/>
      <c r="T910" s="12"/>
    </row>
    <row r="911" spans="7:20" x14ac:dyDescent="0.25">
      <c r="G911" s="14" t="str">
        <f t="shared" si="31"/>
        <v/>
      </c>
      <c r="S911" s="12"/>
      <c r="T911" s="12"/>
    </row>
    <row r="912" spans="7:20" x14ac:dyDescent="0.25">
      <c r="G912" s="14" t="str">
        <f t="shared" si="31"/>
        <v/>
      </c>
      <c r="S912" s="12"/>
      <c r="T912" s="12"/>
    </row>
    <row r="913" spans="7:20" x14ac:dyDescent="0.25">
      <c r="G913" s="14" t="str">
        <f t="shared" si="31"/>
        <v/>
      </c>
      <c r="S913" s="12"/>
      <c r="T913" s="12"/>
    </row>
    <row r="914" spans="7:20" x14ac:dyDescent="0.25">
      <c r="G914" s="14" t="str">
        <f t="shared" si="31"/>
        <v/>
      </c>
      <c r="S914" s="12"/>
      <c r="T914" s="12"/>
    </row>
    <row r="915" spans="7:20" x14ac:dyDescent="0.25">
      <c r="G915" s="14" t="str">
        <f t="shared" si="31"/>
        <v/>
      </c>
      <c r="S915" s="12"/>
      <c r="T915" s="12"/>
    </row>
    <row r="916" spans="7:20" x14ac:dyDescent="0.25">
      <c r="G916" s="14" t="str">
        <f t="shared" si="31"/>
        <v/>
      </c>
      <c r="S916" s="12"/>
      <c r="T916" s="12"/>
    </row>
    <row r="917" spans="7:20" x14ac:dyDescent="0.25">
      <c r="G917" s="14" t="str">
        <f t="shared" si="31"/>
        <v/>
      </c>
      <c r="S917" s="12"/>
      <c r="T917" s="12"/>
    </row>
    <row r="918" spans="7:20" x14ac:dyDescent="0.25">
      <c r="G918" s="14" t="str">
        <f t="shared" si="31"/>
        <v/>
      </c>
      <c r="S918" s="12"/>
      <c r="T918" s="12"/>
    </row>
    <row r="919" spans="7:20" x14ac:dyDescent="0.25">
      <c r="G919" s="14" t="str">
        <f t="shared" si="31"/>
        <v/>
      </c>
      <c r="S919" s="12"/>
      <c r="T919" s="12"/>
    </row>
    <row r="920" spans="7:20" x14ac:dyDescent="0.25">
      <c r="G920" s="14" t="str">
        <f t="shared" si="31"/>
        <v/>
      </c>
      <c r="S920" s="12"/>
      <c r="T920" s="12"/>
    </row>
    <row r="921" spans="7:20" x14ac:dyDescent="0.25">
      <c r="G921" s="14" t="str">
        <f t="shared" si="31"/>
        <v/>
      </c>
      <c r="S921" s="12"/>
      <c r="T921" s="12"/>
    </row>
    <row r="922" spans="7:20" x14ac:dyDescent="0.25">
      <c r="G922" s="14" t="str">
        <f t="shared" si="31"/>
        <v/>
      </c>
      <c r="S922" s="12"/>
      <c r="T922" s="12"/>
    </row>
    <row r="923" spans="7:20" x14ac:dyDescent="0.25">
      <c r="G923" s="14" t="str">
        <f t="shared" si="31"/>
        <v/>
      </c>
      <c r="S923" s="12"/>
      <c r="T923" s="12"/>
    </row>
    <row r="924" spans="7:20" x14ac:dyDescent="0.25">
      <c r="G924" s="14" t="str">
        <f t="shared" si="31"/>
        <v/>
      </c>
      <c r="S924" s="12"/>
      <c r="T924" s="12"/>
    </row>
    <row r="925" spans="7:20" x14ac:dyDescent="0.25">
      <c r="G925" s="14" t="str">
        <f t="shared" si="31"/>
        <v/>
      </c>
      <c r="S925" s="12"/>
      <c r="T925" s="12"/>
    </row>
    <row r="926" spans="7:20" x14ac:dyDescent="0.25">
      <c r="G926" s="14" t="str">
        <f t="shared" si="31"/>
        <v/>
      </c>
      <c r="S926" s="12"/>
      <c r="T926" s="12"/>
    </row>
    <row r="927" spans="7:20" x14ac:dyDescent="0.25">
      <c r="G927" s="14" t="str">
        <f t="shared" si="31"/>
        <v/>
      </c>
      <c r="S927" s="12"/>
      <c r="T927" s="12"/>
    </row>
    <row r="928" spans="7:20" x14ac:dyDescent="0.25">
      <c r="G928" s="14" t="str">
        <f t="shared" si="31"/>
        <v/>
      </c>
      <c r="S928" s="12"/>
      <c r="T928" s="12"/>
    </row>
    <row r="929" spans="7:20" x14ac:dyDescent="0.25">
      <c r="G929" s="14" t="str">
        <f t="shared" si="31"/>
        <v/>
      </c>
      <c r="S929" s="12"/>
      <c r="T929" s="12"/>
    </row>
    <row r="930" spans="7:20" x14ac:dyDescent="0.25">
      <c r="G930" s="14" t="str">
        <f t="shared" si="31"/>
        <v/>
      </c>
      <c r="S930" s="12"/>
      <c r="T930" s="12"/>
    </row>
    <row r="931" spans="7:20" x14ac:dyDescent="0.25">
      <c r="G931" s="14" t="str">
        <f t="shared" si="31"/>
        <v/>
      </c>
      <c r="S931" s="12"/>
      <c r="T931" s="12"/>
    </row>
    <row r="932" spans="7:20" x14ac:dyDescent="0.25">
      <c r="G932" s="14" t="str">
        <f t="shared" si="31"/>
        <v/>
      </c>
      <c r="S932" s="12"/>
      <c r="T932" s="12"/>
    </row>
    <row r="933" spans="7:20" x14ac:dyDescent="0.25">
      <c r="G933" s="14" t="str">
        <f t="shared" si="31"/>
        <v/>
      </c>
      <c r="S933" s="12"/>
      <c r="T933" s="12"/>
    </row>
    <row r="934" spans="7:20" x14ac:dyDescent="0.25">
      <c r="G934" s="14" t="str">
        <f t="shared" si="31"/>
        <v/>
      </c>
      <c r="S934" s="12"/>
      <c r="T934" s="12"/>
    </row>
    <row r="935" spans="7:20" x14ac:dyDescent="0.25">
      <c r="G935" s="14" t="str">
        <f t="shared" si="31"/>
        <v/>
      </c>
      <c r="S935" s="12"/>
      <c r="T935" s="12"/>
    </row>
    <row r="936" spans="7:20" x14ac:dyDescent="0.25">
      <c r="G936" s="14" t="str">
        <f t="shared" si="31"/>
        <v/>
      </c>
      <c r="S936" s="12"/>
      <c r="T936" s="12"/>
    </row>
    <row r="937" spans="7:20" x14ac:dyDescent="0.25">
      <c r="G937" s="14" t="str">
        <f t="shared" si="31"/>
        <v/>
      </c>
      <c r="S937" s="12"/>
      <c r="T937" s="12"/>
    </row>
    <row r="938" spans="7:20" x14ac:dyDescent="0.25">
      <c r="G938" s="14" t="str">
        <f t="shared" si="31"/>
        <v/>
      </c>
      <c r="S938" s="12"/>
      <c r="T938" s="12"/>
    </row>
    <row r="939" spans="7:20" x14ac:dyDescent="0.25">
      <c r="G939" s="14" t="str">
        <f t="shared" si="31"/>
        <v/>
      </c>
      <c r="S939" s="12"/>
      <c r="T939" s="12"/>
    </row>
    <row r="940" spans="7:20" x14ac:dyDescent="0.25">
      <c r="G940" s="14" t="str">
        <f t="shared" si="31"/>
        <v/>
      </c>
      <c r="S940" s="12"/>
      <c r="T940" s="12"/>
    </row>
    <row r="941" spans="7:20" x14ac:dyDescent="0.25">
      <c r="G941" s="14" t="str">
        <f t="shared" si="31"/>
        <v/>
      </c>
      <c r="S941" s="12"/>
      <c r="T941" s="12"/>
    </row>
    <row r="942" spans="7:20" x14ac:dyDescent="0.25">
      <c r="G942" s="14" t="str">
        <f t="shared" si="31"/>
        <v/>
      </c>
      <c r="S942" s="12"/>
      <c r="T942" s="12"/>
    </row>
    <row r="943" spans="7:20" x14ac:dyDescent="0.25">
      <c r="G943" s="14" t="str">
        <f t="shared" si="31"/>
        <v/>
      </c>
      <c r="S943" s="12"/>
      <c r="T943" s="12"/>
    </row>
    <row r="944" spans="7:20" x14ac:dyDescent="0.25">
      <c r="G944" s="14" t="str">
        <f t="shared" si="31"/>
        <v/>
      </c>
      <c r="S944" s="12"/>
      <c r="T944" s="12"/>
    </row>
    <row r="945" spans="7:20" x14ac:dyDescent="0.25">
      <c r="G945" s="14" t="str">
        <f t="shared" si="31"/>
        <v/>
      </c>
      <c r="S945" s="12"/>
      <c r="T945" s="12"/>
    </row>
    <row r="946" spans="7:20" x14ac:dyDescent="0.25">
      <c r="G946" s="14" t="str">
        <f t="shared" si="31"/>
        <v/>
      </c>
      <c r="S946" s="12"/>
      <c r="T946" s="12"/>
    </row>
    <row r="947" spans="7:20" x14ac:dyDescent="0.25">
      <c r="G947" s="14" t="str">
        <f t="shared" si="31"/>
        <v/>
      </c>
      <c r="S947" s="12"/>
      <c r="T947" s="12"/>
    </row>
    <row r="948" spans="7:20" x14ac:dyDescent="0.25">
      <c r="G948" s="14" t="str">
        <f t="shared" si="31"/>
        <v/>
      </c>
      <c r="S948" s="12"/>
      <c r="T948" s="12"/>
    </row>
    <row r="949" spans="7:20" x14ac:dyDescent="0.25">
      <c r="G949" s="14" t="str">
        <f t="shared" si="31"/>
        <v/>
      </c>
      <c r="S949" s="12"/>
      <c r="T949" s="12"/>
    </row>
    <row r="950" spans="7:20" x14ac:dyDescent="0.25">
      <c r="G950" s="14" t="str">
        <f t="shared" si="31"/>
        <v/>
      </c>
      <c r="S950" s="12"/>
      <c r="T950" s="12"/>
    </row>
    <row r="951" spans="7:20" x14ac:dyDescent="0.25">
      <c r="G951" s="14" t="str">
        <f t="shared" si="31"/>
        <v/>
      </c>
      <c r="S951" s="12"/>
      <c r="T951" s="12"/>
    </row>
    <row r="952" spans="7:20" x14ac:dyDescent="0.25">
      <c r="G952" s="14" t="str">
        <f t="shared" si="31"/>
        <v/>
      </c>
      <c r="S952" s="12"/>
      <c r="T952" s="12"/>
    </row>
    <row r="953" spans="7:20" x14ac:dyDescent="0.25">
      <c r="G953" s="14" t="str">
        <f t="shared" si="31"/>
        <v/>
      </c>
      <c r="S953" s="12"/>
      <c r="T953" s="12"/>
    </row>
    <row r="954" spans="7:20" x14ac:dyDescent="0.25">
      <c r="G954" s="14" t="str">
        <f t="shared" si="31"/>
        <v/>
      </c>
      <c r="S954" s="12"/>
      <c r="T954" s="12"/>
    </row>
    <row r="955" spans="7:20" x14ac:dyDescent="0.25">
      <c r="G955" s="14" t="str">
        <f t="shared" si="31"/>
        <v/>
      </c>
      <c r="S955" s="12"/>
      <c r="T955" s="12"/>
    </row>
    <row r="956" spans="7:20" x14ac:dyDescent="0.25">
      <c r="G956" s="14" t="str">
        <f t="shared" si="31"/>
        <v/>
      </c>
      <c r="S956" s="12"/>
      <c r="T956" s="12"/>
    </row>
    <row r="957" spans="7:20" x14ac:dyDescent="0.25">
      <c r="G957" s="14" t="str">
        <f t="shared" si="31"/>
        <v/>
      </c>
      <c r="S957" s="12"/>
      <c r="T957" s="12"/>
    </row>
    <row r="958" spans="7:20" x14ac:dyDescent="0.25">
      <c r="G958" s="14" t="str">
        <f t="shared" si="31"/>
        <v/>
      </c>
      <c r="S958" s="12"/>
      <c r="T958" s="12"/>
    </row>
    <row r="959" spans="7:20" x14ac:dyDescent="0.25">
      <c r="G959" s="14" t="str">
        <f t="shared" si="31"/>
        <v/>
      </c>
      <c r="S959" s="12"/>
      <c r="T959" s="12"/>
    </row>
    <row r="960" spans="7:20" x14ac:dyDescent="0.25">
      <c r="G960" s="14" t="str">
        <f t="shared" si="31"/>
        <v/>
      </c>
      <c r="S960" s="12"/>
      <c r="T960" s="12"/>
    </row>
    <row r="961" spans="7:20" x14ac:dyDescent="0.25">
      <c r="G961" s="14" t="str">
        <f t="shared" si="31"/>
        <v/>
      </c>
      <c r="S961" s="12"/>
      <c r="T961" s="12"/>
    </row>
    <row r="962" spans="7:20" x14ac:dyDescent="0.25">
      <c r="G962" s="14" t="str">
        <f t="shared" si="31"/>
        <v/>
      </c>
      <c r="S962" s="12"/>
      <c r="T962" s="12"/>
    </row>
    <row r="963" spans="7:20" x14ac:dyDescent="0.25">
      <c r="G963" s="14" t="str">
        <f t="shared" si="31"/>
        <v/>
      </c>
      <c r="S963" s="12"/>
      <c r="T963" s="12"/>
    </row>
    <row r="964" spans="7:20" x14ac:dyDescent="0.25">
      <c r="G964" s="14" t="str">
        <f t="shared" ref="G964:G1027" si="32">D964&amp;F964</f>
        <v/>
      </c>
      <c r="S964" s="12"/>
      <c r="T964" s="12"/>
    </row>
    <row r="965" spans="7:20" x14ac:dyDescent="0.25">
      <c r="G965" s="14" t="str">
        <f t="shared" si="32"/>
        <v/>
      </c>
      <c r="S965" s="12"/>
      <c r="T965" s="12"/>
    </row>
    <row r="966" spans="7:20" x14ac:dyDescent="0.25">
      <c r="G966" s="14" t="str">
        <f t="shared" si="32"/>
        <v/>
      </c>
      <c r="S966" s="12"/>
      <c r="T966" s="12"/>
    </row>
    <row r="967" spans="7:20" x14ac:dyDescent="0.25">
      <c r="G967" s="14" t="str">
        <f t="shared" si="32"/>
        <v/>
      </c>
      <c r="S967" s="12"/>
      <c r="T967" s="12"/>
    </row>
    <row r="968" spans="7:20" x14ac:dyDescent="0.25">
      <c r="G968" s="14" t="str">
        <f t="shared" si="32"/>
        <v/>
      </c>
      <c r="S968" s="12"/>
      <c r="T968" s="12"/>
    </row>
    <row r="969" spans="7:20" x14ac:dyDescent="0.25">
      <c r="G969" s="14" t="str">
        <f t="shared" si="32"/>
        <v/>
      </c>
      <c r="S969" s="12"/>
      <c r="T969" s="12"/>
    </row>
    <row r="970" spans="7:20" x14ac:dyDescent="0.25">
      <c r="G970" s="14" t="str">
        <f t="shared" si="32"/>
        <v/>
      </c>
      <c r="S970" s="12"/>
      <c r="T970" s="12"/>
    </row>
    <row r="971" spans="7:20" x14ac:dyDescent="0.25">
      <c r="G971" s="14" t="str">
        <f t="shared" si="32"/>
        <v/>
      </c>
      <c r="S971" s="12"/>
      <c r="T971" s="12"/>
    </row>
    <row r="972" spans="7:20" x14ac:dyDescent="0.25">
      <c r="G972" s="14" t="str">
        <f t="shared" si="32"/>
        <v/>
      </c>
      <c r="S972" s="12"/>
      <c r="T972" s="12"/>
    </row>
    <row r="973" spans="7:20" x14ac:dyDescent="0.25">
      <c r="G973" s="14" t="str">
        <f t="shared" si="32"/>
        <v/>
      </c>
      <c r="S973" s="12"/>
      <c r="T973" s="12"/>
    </row>
    <row r="974" spans="7:20" x14ac:dyDescent="0.25">
      <c r="G974" s="14" t="str">
        <f t="shared" si="32"/>
        <v/>
      </c>
      <c r="S974" s="12"/>
      <c r="T974" s="12"/>
    </row>
    <row r="975" spans="7:20" x14ac:dyDescent="0.25">
      <c r="G975" s="14" t="str">
        <f t="shared" si="32"/>
        <v/>
      </c>
      <c r="S975" s="12"/>
      <c r="T975" s="12"/>
    </row>
    <row r="976" spans="7:20" x14ac:dyDescent="0.25">
      <c r="G976" s="14" t="str">
        <f t="shared" si="32"/>
        <v/>
      </c>
      <c r="S976" s="12"/>
      <c r="T976" s="12"/>
    </row>
    <row r="977" spans="7:20" x14ac:dyDescent="0.25">
      <c r="G977" s="14" t="str">
        <f t="shared" si="32"/>
        <v/>
      </c>
      <c r="S977" s="12"/>
      <c r="T977" s="12"/>
    </row>
    <row r="978" spans="7:20" x14ac:dyDescent="0.25">
      <c r="G978" s="14" t="str">
        <f t="shared" si="32"/>
        <v/>
      </c>
      <c r="S978" s="12"/>
      <c r="T978" s="12"/>
    </row>
    <row r="979" spans="7:20" x14ac:dyDescent="0.25">
      <c r="G979" s="14" t="str">
        <f t="shared" si="32"/>
        <v/>
      </c>
      <c r="S979" s="12"/>
      <c r="T979" s="12"/>
    </row>
    <row r="980" spans="7:20" x14ac:dyDescent="0.25">
      <c r="G980" s="14" t="str">
        <f t="shared" si="32"/>
        <v/>
      </c>
      <c r="S980" s="12"/>
      <c r="T980" s="12"/>
    </row>
    <row r="981" spans="7:20" x14ac:dyDescent="0.25">
      <c r="G981" s="14" t="str">
        <f t="shared" si="32"/>
        <v/>
      </c>
      <c r="S981" s="12"/>
      <c r="T981" s="12"/>
    </row>
    <row r="982" spans="7:20" x14ac:dyDescent="0.25">
      <c r="G982" s="14" t="str">
        <f t="shared" si="32"/>
        <v/>
      </c>
      <c r="S982" s="12"/>
      <c r="T982" s="12"/>
    </row>
    <row r="983" spans="7:20" x14ac:dyDescent="0.25">
      <c r="G983" s="14" t="str">
        <f t="shared" si="32"/>
        <v/>
      </c>
      <c r="S983" s="12"/>
      <c r="T983" s="12"/>
    </row>
    <row r="984" spans="7:20" x14ac:dyDescent="0.25">
      <c r="G984" s="14" t="str">
        <f t="shared" si="32"/>
        <v/>
      </c>
      <c r="S984" s="12"/>
      <c r="T984" s="12"/>
    </row>
    <row r="985" spans="7:20" x14ac:dyDescent="0.25">
      <c r="G985" s="14" t="str">
        <f t="shared" si="32"/>
        <v/>
      </c>
      <c r="S985" s="12"/>
      <c r="T985" s="12"/>
    </row>
    <row r="986" spans="7:20" x14ac:dyDescent="0.25">
      <c r="G986" s="14" t="str">
        <f t="shared" si="32"/>
        <v/>
      </c>
      <c r="S986" s="12"/>
      <c r="T986" s="12"/>
    </row>
    <row r="987" spans="7:20" x14ac:dyDescent="0.25">
      <c r="G987" s="14" t="str">
        <f t="shared" si="32"/>
        <v/>
      </c>
      <c r="S987" s="12"/>
      <c r="T987" s="12"/>
    </row>
    <row r="988" spans="7:20" x14ac:dyDescent="0.25">
      <c r="G988" s="14" t="str">
        <f t="shared" si="32"/>
        <v/>
      </c>
      <c r="S988" s="12"/>
      <c r="T988" s="12"/>
    </row>
    <row r="989" spans="7:20" x14ac:dyDescent="0.25">
      <c r="G989" s="14" t="str">
        <f t="shared" si="32"/>
        <v/>
      </c>
      <c r="S989" s="12"/>
      <c r="T989" s="12"/>
    </row>
    <row r="990" spans="7:20" x14ac:dyDescent="0.25">
      <c r="G990" s="14" t="str">
        <f t="shared" si="32"/>
        <v/>
      </c>
      <c r="S990" s="12"/>
      <c r="T990" s="12"/>
    </row>
    <row r="991" spans="7:20" x14ac:dyDescent="0.25">
      <c r="G991" s="14" t="str">
        <f t="shared" si="32"/>
        <v/>
      </c>
      <c r="S991" s="12"/>
      <c r="T991" s="12"/>
    </row>
    <row r="992" spans="7:20" x14ac:dyDescent="0.25">
      <c r="G992" s="14" t="str">
        <f t="shared" si="32"/>
        <v/>
      </c>
      <c r="S992" s="12"/>
      <c r="T992" s="12"/>
    </row>
    <row r="993" spans="7:20" x14ac:dyDescent="0.25">
      <c r="G993" s="14" t="str">
        <f t="shared" si="32"/>
        <v/>
      </c>
      <c r="S993" s="12"/>
      <c r="T993" s="12"/>
    </row>
    <row r="994" spans="7:20" x14ac:dyDescent="0.25">
      <c r="G994" s="14" t="str">
        <f t="shared" si="32"/>
        <v/>
      </c>
      <c r="S994" s="12"/>
      <c r="T994" s="12"/>
    </row>
    <row r="995" spans="7:20" x14ac:dyDescent="0.25">
      <c r="G995" s="14" t="str">
        <f t="shared" si="32"/>
        <v/>
      </c>
      <c r="S995" s="12"/>
      <c r="T995" s="12"/>
    </row>
    <row r="996" spans="7:20" x14ac:dyDescent="0.25">
      <c r="G996" s="14" t="str">
        <f t="shared" si="32"/>
        <v/>
      </c>
      <c r="S996" s="12"/>
      <c r="T996" s="12"/>
    </row>
    <row r="997" spans="7:20" x14ac:dyDescent="0.25">
      <c r="G997" s="14" t="str">
        <f t="shared" si="32"/>
        <v/>
      </c>
      <c r="S997" s="12"/>
      <c r="T997" s="12"/>
    </row>
    <row r="998" spans="7:20" x14ac:dyDescent="0.25">
      <c r="G998" s="14" t="str">
        <f t="shared" si="32"/>
        <v/>
      </c>
      <c r="S998" s="12"/>
      <c r="T998" s="12"/>
    </row>
    <row r="999" spans="7:20" x14ac:dyDescent="0.25">
      <c r="G999" s="14" t="str">
        <f t="shared" si="32"/>
        <v/>
      </c>
      <c r="S999" s="12"/>
      <c r="T999" s="12"/>
    </row>
    <row r="1000" spans="7:20" x14ac:dyDescent="0.25">
      <c r="G1000" s="14" t="str">
        <f t="shared" si="32"/>
        <v/>
      </c>
      <c r="S1000" s="12"/>
      <c r="T1000" s="12"/>
    </row>
    <row r="1001" spans="7:20" x14ac:dyDescent="0.25">
      <c r="G1001" s="14" t="str">
        <f t="shared" si="32"/>
        <v/>
      </c>
      <c r="S1001" s="12"/>
      <c r="T1001" s="12"/>
    </row>
    <row r="1002" spans="7:20" x14ac:dyDescent="0.25">
      <c r="G1002" s="14" t="str">
        <f t="shared" si="32"/>
        <v/>
      </c>
      <c r="S1002" s="12"/>
      <c r="T1002" s="12"/>
    </row>
    <row r="1003" spans="7:20" x14ac:dyDescent="0.25">
      <c r="G1003" s="14" t="str">
        <f t="shared" si="32"/>
        <v/>
      </c>
      <c r="S1003" s="12"/>
      <c r="T1003" s="12"/>
    </row>
    <row r="1004" spans="7:20" x14ac:dyDescent="0.25">
      <c r="G1004" s="14" t="str">
        <f t="shared" si="32"/>
        <v/>
      </c>
      <c r="S1004" s="12"/>
      <c r="T1004" s="12"/>
    </row>
    <row r="1005" spans="7:20" x14ac:dyDescent="0.25">
      <c r="G1005" s="14" t="str">
        <f t="shared" si="32"/>
        <v/>
      </c>
      <c r="S1005" s="12"/>
      <c r="T1005" s="12"/>
    </row>
    <row r="1006" spans="7:20" x14ac:dyDescent="0.25">
      <c r="G1006" s="14" t="str">
        <f t="shared" si="32"/>
        <v/>
      </c>
      <c r="S1006" s="12"/>
      <c r="T1006" s="12"/>
    </row>
    <row r="1007" spans="7:20" x14ac:dyDescent="0.25">
      <c r="G1007" s="14" t="str">
        <f t="shared" si="32"/>
        <v/>
      </c>
      <c r="S1007" s="12"/>
      <c r="T1007" s="12"/>
    </row>
    <row r="1008" spans="7:20" x14ac:dyDescent="0.25">
      <c r="G1008" s="14" t="str">
        <f t="shared" si="32"/>
        <v/>
      </c>
      <c r="S1008" s="12"/>
      <c r="T1008" s="12"/>
    </row>
    <row r="1009" spans="7:20" x14ac:dyDescent="0.25">
      <c r="G1009" s="14" t="str">
        <f t="shared" si="32"/>
        <v/>
      </c>
      <c r="S1009" s="12"/>
      <c r="T1009" s="12"/>
    </row>
    <row r="1010" spans="7:20" x14ac:dyDescent="0.25">
      <c r="G1010" s="14" t="str">
        <f t="shared" si="32"/>
        <v/>
      </c>
      <c r="S1010" s="12"/>
      <c r="T1010" s="12"/>
    </row>
    <row r="1011" spans="7:20" x14ac:dyDescent="0.25">
      <c r="G1011" s="14" t="str">
        <f t="shared" si="32"/>
        <v/>
      </c>
      <c r="S1011" s="12"/>
      <c r="T1011" s="12"/>
    </row>
    <row r="1012" spans="7:20" x14ac:dyDescent="0.25">
      <c r="G1012" s="14" t="str">
        <f t="shared" si="32"/>
        <v/>
      </c>
      <c r="S1012" s="12"/>
      <c r="T1012" s="12"/>
    </row>
    <row r="1013" spans="7:20" x14ac:dyDescent="0.25">
      <c r="G1013" s="14" t="str">
        <f t="shared" si="32"/>
        <v/>
      </c>
      <c r="S1013" s="12"/>
      <c r="T1013" s="12"/>
    </row>
    <row r="1014" spans="7:20" x14ac:dyDescent="0.25">
      <c r="G1014" s="14" t="str">
        <f t="shared" si="32"/>
        <v/>
      </c>
      <c r="S1014" s="12"/>
      <c r="T1014" s="12"/>
    </row>
    <row r="1015" spans="7:20" x14ac:dyDescent="0.25">
      <c r="G1015" s="14" t="str">
        <f t="shared" si="32"/>
        <v/>
      </c>
      <c r="S1015" s="12"/>
      <c r="T1015" s="12"/>
    </row>
    <row r="1016" spans="7:20" x14ac:dyDescent="0.25">
      <c r="G1016" s="14" t="str">
        <f t="shared" si="32"/>
        <v/>
      </c>
      <c r="S1016" s="12"/>
      <c r="T1016" s="12"/>
    </row>
    <row r="1017" spans="7:20" x14ac:dyDescent="0.25">
      <c r="G1017" s="14" t="str">
        <f t="shared" si="32"/>
        <v/>
      </c>
      <c r="S1017" s="12"/>
      <c r="T1017" s="12"/>
    </row>
    <row r="1018" spans="7:20" x14ac:dyDescent="0.25">
      <c r="G1018" s="14" t="str">
        <f t="shared" si="32"/>
        <v/>
      </c>
      <c r="S1018" s="12"/>
      <c r="T1018" s="12"/>
    </row>
    <row r="1019" spans="7:20" x14ac:dyDescent="0.25">
      <c r="G1019" s="14" t="str">
        <f t="shared" si="32"/>
        <v/>
      </c>
      <c r="S1019" s="12"/>
      <c r="T1019" s="12"/>
    </row>
    <row r="1020" spans="7:20" x14ac:dyDescent="0.25">
      <c r="G1020" s="14" t="str">
        <f t="shared" si="32"/>
        <v/>
      </c>
      <c r="S1020" s="12"/>
      <c r="T1020" s="12"/>
    </row>
    <row r="1021" spans="7:20" x14ac:dyDescent="0.25">
      <c r="G1021" s="14" t="str">
        <f t="shared" si="32"/>
        <v/>
      </c>
      <c r="S1021" s="12"/>
      <c r="T1021" s="12"/>
    </row>
    <row r="1022" spans="7:20" x14ac:dyDescent="0.25">
      <c r="G1022" s="14" t="str">
        <f t="shared" si="32"/>
        <v/>
      </c>
      <c r="S1022" s="12"/>
      <c r="T1022" s="12"/>
    </row>
    <row r="1023" spans="7:20" x14ac:dyDescent="0.25">
      <c r="G1023" s="14" t="str">
        <f t="shared" si="32"/>
        <v/>
      </c>
      <c r="S1023" s="12"/>
      <c r="T1023" s="12"/>
    </row>
    <row r="1024" spans="7:20" x14ac:dyDescent="0.25">
      <c r="G1024" s="14" t="str">
        <f t="shared" si="32"/>
        <v/>
      </c>
      <c r="S1024" s="12"/>
      <c r="T1024" s="12"/>
    </row>
    <row r="1025" spans="7:20" x14ac:dyDescent="0.25">
      <c r="G1025" s="14" t="str">
        <f t="shared" si="32"/>
        <v/>
      </c>
      <c r="S1025" s="12"/>
      <c r="T1025" s="12"/>
    </row>
    <row r="1026" spans="7:20" x14ac:dyDescent="0.25">
      <c r="G1026" s="14" t="str">
        <f t="shared" si="32"/>
        <v/>
      </c>
      <c r="S1026" s="12"/>
      <c r="T1026" s="12"/>
    </row>
    <row r="1027" spans="7:20" x14ac:dyDescent="0.25">
      <c r="G1027" s="14" t="str">
        <f t="shared" si="32"/>
        <v/>
      </c>
      <c r="S1027" s="12"/>
      <c r="T1027" s="12"/>
    </row>
    <row r="1028" spans="7:20" x14ac:dyDescent="0.25">
      <c r="G1028" s="14" t="str">
        <f t="shared" ref="G1028:G1091" si="33">D1028&amp;F1028</f>
        <v/>
      </c>
      <c r="S1028" s="12"/>
      <c r="T1028" s="12"/>
    </row>
    <row r="1029" spans="7:20" x14ac:dyDescent="0.25">
      <c r="G1029" s="14" t="str">
        <f t="shared" si="33"/>
        <v/>
      </c>
      <c r="S1029" s="12"/>
      <c r="T1029" s="12"/>
    </row>
    <row r="1030" spans="7:20" x14ac:dyDescent="0.25">
      <c r="G1030" s="14" t="str">
        <f t="shared" si="33"/>
        <v/>
      </c>
      <c r="S1030" s="12"/>
      <c r="T1030" s="12"/>
    </row>
    <row r="1031" spans="7:20" x14ac:dyDescent="0.25">
      <c r="G1031" s="14" t="str">
        <f t="shared" si="33"/>
        <v/>
      </c>
      <c r="S1031" s="12"/>
      <c r="T1031" s="12"/>
    </row>
    <row r="1032" spans="7:20" x14ac:dyDescent="0.25">
      <c r="G1032" s="14" t="str">
        <f t="shared" si="33"/>
        <v/>
      </c>
      <c r="S1032" s="12"/>
      <c r="T1032" s="12"/>
    </row>
    <row r="1033" spans="7:20" x14ac:dyDescent="0.25">
      <c r="G1033" s="14" t="str">
        <f t="shared" si="33"/>
        <v/>
      </c>
      <c r="S1033" s="12"/>
      <c r="T1033" s="12"/>
    </row>
    <row r="1034" spans="7:20" x14ac:dyDescent="0.25">
      <c r="G1034" s="14" t="str">
        <f t="shared" si="33"/>
        <v/>
      </c>
      <c r="S1034" s="12"/>
      <c r="T1034" s="12"/>
    </row>
    <row r="1035" spans="7:20" x14ac:dyDescent="0.25">
      <c r="G1035" s="14" t="str">
        <f t="shared" si="33"/>
        <v/>
      </c>
      <c r="S1035" s="12"/>
      <c r="T1035" s="12"/>
    </row>
    <row r="1036" spans="7:20" x14ac:dyDescent="0.25">
      <c r="G1036" s="14" t="str">
        <f t="shared" si="33"/>
        <v/>
      </c>
      <c r="S1036" s="12"/>
      <c r="T1036" s="12"/>
    </row>
    <row r="1037" spans="7:20" x14ac:dyDescent="0.25">
      <c r="G1037" s="14" t="str">
        <f t="shared" si="33"/>
        <v/>
      </c>
      <c r="S1037" s="12"/>
      <c r="T1037" s="12"/>
    </row>
    <row r="1038" spans="7:20" x14ac:dyDescent="0.25">
      <c r="G1038" s="14" t="str">
        <f t="shared" si="33"/>
        <v/>
      </c>
      <c r="S1038" s="12"/>
      <c r="T1038" s="12"/>
    </row>
    <row r="1039" spans="7:20" x14ac:dyDescent="0.25">
      <c r="G1039" s="14" t="str">
        <f t="shared" si="33"/>
        <v/>
      </c>
      <c r="S1039" s="12"/>
      <c r="T1039" s="12"/>
    </row>
    <row r="1040" spans="7:20" x14ac:dyDescent="0.25">
      <c r="G1040" s="14" t="str">
        <f t="shared" si="33"/>
        <v/>
      </c>
      <c r="S1040" s="12"/>
      <c r="T1040" s="12"/>
    </row>
    <row r="1041" spans="7:20" x14ac:dyDescent="0.25">
      <c r="G1041" s="14" t="str">
        <f t="shared" si="33"/>
        <v/>
      </c>
      <c r="S1041" s="12"/>
      <c r="T1041" s="12"/>
    </row>
    <row r="1042" spans="7:20" x14ac:dyDescent="0.25">
      <c r="G1042" s="14" t="str">
        <f t="shared" si="33"/>
        <v/>
      </c>
      <c r="S1042" s="12"/>
      <c r="T1042" s="12"/>
    </row>
    <row r="1043" spans="7:20" x14ac:dyDescent="0.25">
      <c r="G1043" s="14" t="str">
        <f t="shared" si="33"/>
        <v/>
      </c>
      <c r="S1043" s="12"/>
      <c r="T1043" s="12"/>
    </row>
    <row r="1044" spans="7:20" x14ac:dyDescent="0.25">
      <c r="G1044" s="14" t="str">
        <f t="shared" si="33"/>
        <v/>
      </c>
      <c r="S1044" s="12"/>
      <c r="T1044" s="12"/>
    </row>
    <row r="1045" spans="7:20" x14ac:dyDescent="0.25">
      <c r="G1045" s="14" t="str">
        <f t="shared" si="33"/>
        <v/>
      </c>
      <c r="S1045" s="12"/>
      <c r="T1045" s="12"/>
    </row>
    <row r="1046" spans="7:20" x14ac:dyDescent="0.25">
      <c r="G1046" s="14" t="str">
        <f t="shared" si="33"/>
        <v/>
      </c>
      <c r="S1046" s="12"/>
      <c r="T1046" s="12"/>
    </row>
    <row r="1047" spans="7:20" x14ac:dyDescent="0.25">
      <c r="G1047" s="14" t="str">
        <f t="shared" si="33"/>
        <v/>
      </c>
      <c r="S1047" s="12"/>
      <c r="T1047" s="12"/>
    </row>
    <row r="1048" spans="7:20" x14ac:dyDescent="0.25">
      <c r="G1048" s="14" t="str">
        <f t="shared" si="33"/>
        <v/>
      </c>
      <c r="S1048" s="12"/>
      <c r="T1048" s="12"/>
    </row>
    <row r="1049" spans="7:20" x14ac:dyDescent="0.25">
      <c r="G1049" s="14" t="str">
        <f t="shared" si="33"/>
        <v/>
      </c>
      <c r="S1049" s="12"/>
      <c r="T1049" s="12"/>
    </row>
    <row r="1050" spans="7:20" x14ac:dyDescent="0.25">
      <c r="G1050" s="14" t="str">
        <f t="shared" si="33"/>
        <v/>
      </c>
      <c r="S1050" s="12"/>
      <c r="T1050" s="12"/>
    </row>
    <row r="1051" spans="7:20" x14ac:dyDescent="0.25">
      <c r="G1051" s="14" t="str">
        <f t="shared" si="33"/>
        <v/>
      </c>
      <c r="S1051" s="12"/>
      <c r="T1051" s="12"/>
    </row>
    <row r="1052" spans="7:20" x14ac:dyDescent="0.25">
      <c r="G1052" s="14" t="str">
        <f t="shared" si="33"/>
        <v/>
      </c>
      <c r="S1052" s="12"/>
      <c r="T1052" s="12"/>
    </row>
    <row r="1053" spans="7:20" x14ac:dyDescent="0.25">
      <c r="G1053" s="14" t="str">
        <f t="shared" si="33"/>
        <v/>
      </c>
      <c r="S1053" s="12"/>
      <c r="T1053" s="12"/>
    </row>
    <row r="1054" spans="7:20" x14ac:dyDescent="0.25">
      <c r="G1054" s="14" t="str">
        <f t="shared" si="33"/>
        <v/>
      </c>
      <c r="S1054" s="12"/>
      <c r="T1054" s="12"/>
    </row>
    <row r="1055" spans="7:20" x14ac:dyDescent="0.25">
      <c r="G1055" s="14" t="str">
        <f t="shared" si="33"/>
        <v/>
      </c>
      <c r="S1055" s="12"/>
      <c r="T1055" s="12"/>
    </row>
    <row r="1056" spans="7:20" x14ac:dyDescent="0.25">
      <c r="G1056" s="14" t="str">
        <f t="shared" si="33"/>
        <v/>
      </c>
      <c r="S1056" s="12"/>
      <c r="T1056" s="12"/>
    </row>
    <row r="1057" spans="7:20" x14ac:dyDescent="0.25">
      <c r="G1057" s="14" t="str">
        <f t="shared" si="33"/>
        <v/>
      </c>
      <c r="S1057" s="12"/>
      <c r="T1057" s="12"/>
    </row>
    <row r="1058" spans="7:20" x14ac:dyDescent="0.25">
      <c r="G1058" s="14" t="str">
        <f t="shared" si="33"/>
        <v/>
      </c>
      <c r="S1058" s="12"/>
      <c r="T1058" s="12"/>
    </row>
    <row r="1059" spans="7:20" x14ac:dyDescent="0.25">
      <c r="G1059" s="14" t="str">
        <f t="shared" si="33"/>
        <v/>
      </c>
      <c r="S1059" s="12"/>
      <c r="T1059" s="12"/>
    </row>
    <row r="1060" spans="7:20" x14ac:dyDescent="0.25">
      <c r="G1060" s="14" t="str">
        <f t="shared" si="33"/>
        <v/>
      </c>
      <c r="S1060" s="12"/>
      <c r="T1060" s="12"/>
    </row>
    <row r="1061" spans="7:20" x14ac:dyDescent="0.25">
      <c r="G1061" s="14" t="str">
        <f t="shared" si="33"/>
        <v/>
      </c>
      <c r="S1061" s="12"/>
      <c r="T1061" s="12"/>
    </row>
    <row r="1062" spans="7:20" x14ac:dyDescent="0.25">
      <c r="G1062" s="14" t="str">
        <f t="shared" si="33"/>
        <v/>
      </c>
      <c r="S1062" s="12"/>
      <c r="T1062" s="12"/>
    </row>
    <row r="1063" spans="7:20" x14ac:dyDescent="0.25">
      <c r="G1063" s="14" t="str">
        <f t="shared" si="33"/>
        <v/>
      </c>
      <c r="S1063" s="12"/>
      <c r="T1063" s="12"/>
    </row>
    <row r="1064" spans="7:20" x14ac:dyDescent="0.25">
      <c r="G1064" s="14" t="str">
        <f t="shared" si="33"/>
        <v/>
      </c>
      <c r="S1064" s="12"/>
      <c r="T1064" s="12"/>
    </row>
    <row r="1065" spans="7:20" x14ac:dyDescent="0.25">
      <c r="G1065" s="14" t="str">
        <f t="shared" si="33"/>
        <v/>
      </c>
      <c r="S1065" s="12"/>
      <c r="T1065" s="12"/>
    </row>
    <row r="1066" spans="7:20" x14ac:dyDescent="0.25">
      <c r="G1066" s="14" t="str">
        <f t="shared" si="33"/>
        <v/>
      </c>
      <c r="S1066" s="12"/>
      <c r="T1066" s="12"/>
    </row>
    <row r="1067" spans="7:20" x14ac:dyDescent="0.25">
      <c r="G1067" s="14" t="str">
        <f t="shared" si="33"/>
        <v/>
      </c>
      <c r="S1067" s="12"/>
      <c r="T1067" s="12"/>
    </row>
    <row r="1068" spans="7:20" x14ac:dyDescent="0.25">
      <c r="G1068" s="14" t="str">
        <f t="shared" si="33"/>
        <v/>
      </c>
      <c r="S1068" s="12"/>
      <c r="T1068" s="12"/>
    </row>
    <row r="1069" spans="7:20" x14ac:dyDescent="0.25">
      <c r="G1069" s="14" t="str">
        <f t="shared" si="33"/>
        <v/>
      </c>
      <c r="S1069" s="12"/>
      <c r="T1069" s="12"/>
    </row>
    <row r="1070" spans="7:20" x14ac:dyDescent="0.25">
      <c r="G1070" s="14" t="str">
        <f t="shared" si="33"/>
        <v/>
      </c>
      <c r="S1070" s="12"/>
      <c r="T1070" s="12"/>
    </row>
    <row r="1071" spans="7:20" x14ac:dyDescent="0.25">
      <c r="G1071" s="14" t="str">
        <f t="shared" si="33"/>
        <v/>
      </c>
      <c r="S1071" s="12"/>
      <c r="T1071" s="12"/>
    </row>
    <row r="1072" spans="7:20" x14ac:dyDescent="0.25">
      <c r="G1072" s="14" t="str">
        <f t="shared" si="33"/>
        <v/>
      </c>
      <c r="S1072" s="12"/>
      <c r="T1072" s="12"/>
    </row>
    <row r="1073" spans="7:20" x14ac:dyDescent="0.25">
      <c r="G1073" s="14" t="str">
        <f t="shared" si="33"/>
        <v/>
      </c>
      <c r="S1073" s="12"/>
      <c r="T1073" s="12"/>
    </row>
    <row r="1074" spans="7:20" x14ac:dyDescent="0.25">
      <c r="G1074" s="14" t="str">
        <f t="shared" si="33"/>
        <v/>
      </c>
      <c r="S1074" s="12"/>
      <c r="T1074" s="12"/>
    </row>
    <row r="1075" spans="7:20" x14ac:dyDescent="0.25">
      <c r="G1075" s="14" t="str">
        <f t="shared" si="33"/>
        <v/>
      </c>
      <c r="S1075" s="12"/>
      <c r="T1075" s="12"/>
    </row>
    <row r="1076" spans="7:20" x14ac:dyDescent="0.25">
      <c r="G1076" s="14" t="str">
        <f t="shared" si="33"/>
        <v/>
      </c>
      <c r="S1076" s="12"/>
      <c r="T1076" s="12"/>
    </row>
    <row r="1077" spans="7:20" x14ac:dyDescent="0.25">
      <c r="G1077" s="14" t="str">
        <f t="shared" si="33"/>
        <v/>
      </c>
      <c r="S1077" s="12"/>
      <c r="T1077" s="12"/>
    </row>
    <row r="1078" spans="7:20" x14ac:dyDescent="0.25">
      <c r="G1078" s="14" t="str">
        <f t="shared" si="33"/>
        <v/>
      </c>
      <c r="S1078" s="12"/>
      <c r="T1078" s="12"/>
    </row>
    <row r="1079" spans="7:20" x14ac:dyDescent="0.25">
      <c r="G1079" s="14" t="str">
        <f t="shared" si="33"/>
        <v/>
      </c>
      <c r="S1079" s="12"/>
      <c r="T1079" s="12"/>
    </row>
    <row r="1080" spans="7:20" x14ac:dyDescent="0.25">
      <c r="G1080" s="14" t="str">
        <f t="shared" si="33"/>
        <v/>
      </c>
      <c r="S1080" s="12"/>
      <c r="T1080" s="12"/>
    </row>
    <row r="1081" spans="7:20" x14ac:dyDescent="0.25">
      <c r="G1081" s="14" t="str">
        <f t="shared" si="33"/>
        <v/>
      </c>
      <c r="S1081" s="12"/>
      <c r="T1081" s="12"/>
    </row>
    <row r="1082" spans="7:20" x14ac:dyDescent="0.25">
      <c r="G1082" s="14" t="str">
        <f t="shared" si="33"/>
        <v/>
      </c>
      <c r="S1082" s="12"/>
      <c r="T1082" s="12"/>
    </row>
    <row r="1083" spans="7:20" x14ac:dyDescent="0.25">
      <c r="G1083" s="14" t="str">
        <f t="shared" si="33"/>
        <v/>
      </c>
      <c r="S1083" s="12"/>
      <c r="T1083" s="12"/>
    </row>
    <row r="1084" spans="7:20" x14ac:dyDescent="0.25">
      <c r="G1084" s="14" t="str">
        <f t="shared" si="33"/>
        <v/>
      </c>
      <c r="S1084" s="12"/>
      <c r="T1084" s="12"/>
    </row>
    <row r="1085" spans="7:20" x14ac:dyDescent="0.25">
      <c r="G1085" s="14" t="str">
        <f t="shared" si="33"/>
        <v/>
      </c>
      <c r="S1085" s="12"/>
      <c r="T1085" s="12"/>
    </row>
    <row r="1086" spans="7:20" x14ac:dyDescent="0.25">
      <c r="G1086" s="14" t="str">
        <f t="shared" si="33"/>
        <v/>
      </c>
      <c r="S1086" s="12"/>
      <c r="T1086" s="12"/>
    </row>
    <row r="1087" spans="7:20" x14ac:dyDescent="0.25">
      <c r="G1087" s="14" t="str">
        <f t="shared" si="33"/>
        <v/>
      </c>
      <c r="S1087" s="12"/>
      <c r="T1087" s="12"/>
    </row>
    <row r="1088" spans="7:20" x14ac:dyDescent="0.25">
      <c r="G1088" s="14" t="str">
        <f t="shared" si="33"/>
        <v/>
      </c>
      <c r="S1088" s="12"/>
      <c r="T1088" s="12"/>
    </row>
    <row r="1089" spans="7:20" x14ac:dyDescent="0.25">
      <c r="G1089" s="14" t="str">
        <f t="shared" si="33"/>
        <v/>
      </c>
      <c r="S1089" s="12"/>
      <c r="T1089" s="12"/>
    </row>
    <row r="1090" spans="7:20" x14ac:dyDescent="0.25">
      <c r="G1090" s="14" t="str">
        <f t="shared" si="33"/>
        <v/>
      </c>
      <c r="S1090" s="12"/>
      <c r="T1090" s="12"/>
    </row>
    <row r="1091" spans="7:20" x14ac:dyDescent="0.25">
      <c r="G1091" s="14" t="str">
        <f t="shared" si="33"/>
        <v/>
      </c>
      <c r="S1091" s="12"/>
      <c r="T1091" s="12"/>
    </row>
    <row r="1092" spans="7:20" x14ac:dyDescent="0.25">
      <c r="G1092" s="14" t="str">
        <f t="shared" ref="G1092:G1155" si="34">D1092&amp;F1092</f>
        <v/>
      </c>
      <c r="S1092" s="12"/>
      <c r="T1092" s="12"/>
    </row>
    <row r="1093" spans="7:20" x14ac:dyDescent="0.25">
      <c r="G1093" s="14" t="str">
        <f t="shared" si="34"/>
        <v/>
      </c>
      <c r="S1093" s="12"/>
      <c r="T1093" s="12"/>
    </row>
    <row r="1094" spans="7:20" x14ac:dyDescent="0.25">
      <c r="G1094" s="14" t="str">
        <f t="shared" si="34"/>
        <v/>
      </c>
      <c r="S1094" s="12"/>
      <c r="T1094" s="12"/>
    </row>
    <row r="1095" spans="7:20" x14ac:dyDescent="0.25">
      <c r="G1095" s="14" t="str">
        <f t="shared" si="34"/>
        <v/>
      </c>
      <c r="S1095" s="12"/>
      <c r="T1095" s="12"/>
    </row>
    <row r="1096" spans="7:20" x14ac:dyDescent="0.25">
      <c r="G1096" s="14" t="str">
        <f t="shared" si="34"/>
        <v/>
      </c>
      <c r="S1096" s="12"/>
      <c r="T1096" s="12"/>
    </row>
    <row r="1097" spans="7:20" x14ac:dyDescent="0.25">
      <c r="G1097" s="14" t="str">
        <f t="shared" si="34"/>
        <v/>
      </c>
      <c r="S1097" s="12"/>
      <c r="T1097" s="12"/>
    </row>
    <row r="1098" spans="7:20" x14ac:dyDescent="0.25">
      <c r="G1098" s="14" t="str">
        <f t="shared" si="34"/>
        <v/>
      </c>
      <c r="S1098" s="12"/>
      <c r="T1098" s="12"/>
    </row>
    <row r="1099" spans="7:20" x14ac:dyDescent="0.25">
      <c r="G1099" s="14" t="str">
        <f t="shared" si="34"/>
        <v/>
      </c>
      <c r="S1099" s="12"/>
      <c r="T1099" s="12"/>
    </row>
    <row r="1100" spans="7:20" x14ac:dyDescent="0.25">
      <c r="G1100" s="14" t="str">
        <f t="shared" si="34"/>
        <v/>
      </c>
      <c r="S1100" s="12"/>
      <c r="T1100" s="12"/>
    </row>
    <row r="1101" spans="7:20" x14ac:dyDescent="0.25">
      <c r="G1101" s="14" t="str">
        <f t="shared" si="34"/>
        <v/>
      </c>
      <c r="S1101" s="12"/>
      <c r="T1101" s="12"/>
    </row>
    <row r="1102" spans="7:20" x14ac:dyDescent="0.25">
      <c r="G1102" s="14" t="str">
        <f t="shared" si="34"/>
        <v/>
      </c>
      <c r="S1102" s="12"/>
      <c r="T1102" s="12"/>
    </row>
    <row r="1103" spans="7:20" x14ac:dyDescent="0.25">
      <c r="G1103" s="14" t="str">
        <f t="shared" si="34"/>
        <v/>
      </c>
      <c r="S1103" s="12"/>
      <c r="T1103" s="12"/>
    </row>
    <row r="1104" spans="7:20" x14ac:dyDescent="0.25">
      <c r="G1104" s="14" t="str">
        <f t="shared" si="34"/>
        <v/>
      </c>
      <c r="S1104" s="12"/>
      <c r="T1104" s="12"/>
    </row>
    <row r="1105" spans="7:21" x14ac:dyDescent="0.25">
      <c r="G1105" s="14" t="str">
        <f t="shared" si="34"/>
        <v/>
      </c>
      <c r="S1105" s="12"/>
      <c r="T1105" s="12"/>
    </row>
    <row r="1106" spans="7:21" x14ac:dyDescent="0.25">
      <c r="G1106" s="14" t="str">
        <f t="shared" si="34"/>
        <v/>
      </c>
      <c r="S1106" s="12"/>
      <c r="T1106" s="12"/>
    </row>
    <row r="1107" spans="7:21" x14ac:dyDescent="0.25">
      <c r="G1107" s="14" t="str">
        <f t="shared" si="34"/>
        <v/>
      </c>
      <c r="S1107" s="12"/>
      <c r="T1107" s="12"/>
    </row>
    <row r="1108" spans="7:21" x14ac:dyDescent="0.25">
      <c r="G1108" s="14" t="str">
        <f t="shared" si="34"/>
        <v/>
      </c>
      <c r="S1108" s="12"/>
      <c r="T1108" s="12"/>
    </row>
    <row r="1109" spans="7:21" x14ac:dyDescent="0.25">
      <c r="G1109" s="14" t="str">
        <f t="shared" si="34"/>
        <v/>
      </c>
      <c r="S1109" s="12"/>
      <c r="T1109" s="12"/>
    </row>
    <row r="1110" spans="7:21" x14ac:dyDescent="0.25">
      <c r="G1110" s="14" t="str">
        <f t="shared" si="34"/>
        <v/>
      </c>
      <c r="S1110" s="12"/>
      <c r="T1110" s="12"/>
    </row>
    <row r="1111" spans="7:21" x14ac:dyDescent="0.25">
      <c r="G1111" s="14" t="str">
        <f t="shared" si="34"/>
        <v/>
      </c>
      <c r="S1111" s="12"/>
      <c r="T1111" s="12"/>
    </row>
    <row r="1112" spans="7:21" x14ac:dyDescent="0.25">
      <c r="G1112" s="14" t="str">
        <f t="shared" si="34"/>
        <v/>
      </c>
      <c r="S1112" s="12"/>
      <c r="T1112" s="12"/>
    </row>
    <row r="1113" spans="7:21" x14ac:dyDescent="0.25">
      <c r="G1113" s="14" t="str">
        <f t="shared" si="34"/>
        <v/>
      </c>
      <c r="S1113" s="12"/>
      <c r="T1113" s="12"/>
    </row>
    <row r="1114" spans="7:21" x14ac:dyDescent="0.25">
      <c r="G1114" s="14" t="str">
        <f t="shared" si="34"/>
        <v/>
      </c>
      <c r="S1114" s="12"/>
      <c r="T1114" s="12"/>
    </row>
    <row r="1115" spans="7:21" x14ac:dyDescent="0.25">
      <c r="G1115" s="14" t="str">
        <f t="shared" si="34"/>
        <v/>
      </c>
      <c r="S1115" s="12"/>
      <c r="T1115" s="12"/>
    </row>
    <row r="1116" spans="7:21" x14ac:dyDescent="0.25">
      <c r="G1116" s="14" t="str">
        <f t="shared" si="34"/>
        <v/>
      </c>
      <c r="S1116" s="12"/>
      <c r="T1116" s="12"/>
    </row>
    <row r="1117" spans="7:21" x14ac:dyDescent="0.25">
      <c r="G1117" s="14" t="str">
        <f t="shared" si="34"/>
        <v/>
      </c>
      <c r="S1117" s="12"/>
      <c r="T1117" s="12"/>
    </row>
    <row r="1118" spans="7:21" x14ac:dyDescent="0.25">
      <c r="G1118" s="14" t="str">
        <f t="shared" si="34"/>
        <v/>
      </c>
      <c r="S1118" s="12"/>
      <c r="T1118" s="12"/>
    </row>
    <row r="1119" spans="7:21" x14ac:dyDescent="0.25">
      <c r="G1119" s="14" t="str">
        <f t="shared" si="34"/>
        <v/>
      </c>
      <c r="S1119" s="12"/>
      <c r="T1119" s="12"/>
    </row>
    <row r="1120" spans="7:21" x14ac:dyDescent="0.25">
      <c r="G1120" s="14" t="str">
        <f t="shared" si="34"/>
        <v/>
      </c>
      <c r="S1120" s="12"/>
      <c r="T1120" s="12"/>
      <c r="U1120" s="12"/>
    </row>
    <row r="1121" spans="7:21" x14ac:dyDescent="0.25">
      <c r="G1121" s="14" t="str">
        <f t="shared" si="34"/>
        <v/>
      </c>
      <c r="S1121" s="12"/>
      <c r="T1121" s="12"/>
    </row>
    <row r="1122" spans="7:21" x14ac:dyDescent="0.25">
      <c r="G1122" s="14" t="str">
        <f t="shared" si="34"/>
        <v/>
      </c>
      <c r="S1122" s="12"/>
      <c r="T1122" s="12"/>
      <c r="U1122" s="12"/>
    </row>
    <row r="1123" spans="7:21" x14ac:dyDescent="0.25">
      <c r="G1123" s="14" t="str">
        <f t="shared" si="34"/>
        <v/>
      </c>
      <c r="S1123" s="12"/>
      <c r="T1123" s="12"/>
    </row>
    <row r="1124" spans="7:21" x14ac:dyDescent="0.25">
      <c r="G1124" s="14" t="str">
        <f t="shared" si="34"/>
        <v/>
      </c>
      <c r="S1124" s="12"/>
      <c r="T1124" s="12"/>
    </row>
    <row r="1125" spans="7:21" x14ac:dyDescent="0.25">
      <c r="G1125" s="14" t="str">
        <f t="shared" si="34"/>
        <v/>
      </c>
      <c r="S1125" s="12"/>
      <c r="T1125" s="12"/>
    </row>
    <row r="1126" spans="7:21" x14ac:dyDescent="0.25">
      <c r="G1126" s="14" t="str">
        <f t="shared" si="34"/>
        <v/>
      </c>
      <c r="S1126" s="12"/>
      <c r="T1126" s="12"/>
    </row>
    <row r="1127" spans="7:21" x14ac:dyDescent="0.25">
      <c r="G1127" s="14" t="str">
        <f t="shared" si="34"/>
        <v/>
      </c>
      <c r="S1127" s="12"/>
      <c r="T1127" s="12"/>
    </row>
    <row r="1128" spans="7:21" x14ac:dyDescent="0.25">
      <c r="G1128" s="14" t="str">
        <f t="shared" si="34"/>
        <v/>
      </c>
      <c r="S1128" s="12"/>
      <c r="T1128" s="12"/>
    </row>
    <row r="1129" spans="7:21" x14ac:dyDescent="0.25">
      <c r="G1129" s="14" t="str">
        <f t="shared" si="34"/>
        <v/>
      </c>
      <c r="S1129" s="12"/>
      <c r="T1129" s="12"/>
    </row>
    <row r="1130" spans="7:21" x14ac:dyDescent="0.25">
      <c r="G1130" s="14" t="str">
        <f t="shared" si="34"/>
        <v/>
      </c>
      <c r="S1130" s="12"/>
      <c r="T1130" s="12"/>
    </row>
    <row r="1131" spans="7:21" x14ac:dyDescent="0.25">
      <c r="G1131" s="14" t="str">
        <f t="shared" si="34"/>
        <v/>
      </c>
      <c r="S1131" s="12"/>
      <c r="T1131" s="12"/>
      <c r="U1131" s="12"/>
    </row>
    <row r="1132" spans="7:21" x14ac:dyDescent="0.25">
      <c r="G1132" s="14" t="str">
        <f t="shared" si="34"/>
        <v/>
      </c>
      <c r="S1132" s="12"/>
      <c r="T1132" s="12"/>
    </row>
    <row r="1133" spans="7:21" x14ac:dyDescent="0.25">
      <c r="G1133" s="14" t="str">
        <f t="shared" si="34"/>
        <v/>
      </c>
      <c r="S1133" s="12"/>
      <c r="T1133" s="12"/>
    </row>
    <row r="1134" spans="7:21" x14ac:dyDescent="0.25">
      <c r="G1134" s="14" t="str">
        <f t="shared" si="34"/>
        <v/>
      </c>
      <c r="S1134" s="12"/>
      <c r="T1134" s="12"/>
    </row>
    <row r="1135" spans="7:21" x14ac:dyDescent="0.25">
      <c r="G1135" s="14" t="str">
        <f t="shared" si="34"/>
        <v/>
      </c>
      <c r="S1135" s="12"/>
      <c r="T1135" s="12"/>
    </row>
    <row r="1136" spans="7:21" x14ac:dyDescent="0.25">
      <c r="G1136" s="14" t="str">
        <f t="shared" si="34"/>
        <v/>
      </c>
      <c r="S1136" s="12"/>
      <c r="T1136" s="12"/>
    </row>
    <row r="1137" spans="7:21" x14ac:dyDescent="0.25">
      <c r="G1137" s="14" t="str">
        <f t="shared" si="34"/>
        <v/>
      </c>
      <c r="S1137" s="12"/>
      <c r="T1137" s="12"/>
    </row>
    <row r="1138" spans="7:21" x14ac:dyDescent="0.25">
      <c r="G1138" s="14" t="str">
        <f t="shared" si="34"/>
        <v/>
      </c>
      <c r="S1138" s="12"/>
      <c r="T1138" s="12"/>
    </row>
    <row r="1139" spans="7:21" x14ac:dyDescent="0.25">
      <c r="G1139" s="14" t="str">
        <f t="shared" si="34"/>
        <v/>
      </c>
      <c r="S1139" s="12"/>
      <c r="T1139" s="12"/>
    </row>
    <row r="1140" spans="7:21" x14ac:dyDescent="0.25">
      <c r="G1140" s="14" t="str">
        <f t="shared" si="34"/>
        <v/>
      </c>
      <c r="S1140" s="12"/>
      <c r="T1140" s="12"/>
    </row>
    <row r="1141" spans="7:21" x14ac:dyDescent="0.25">
      <c r="G1141" s="14" t="str">
        <f t="shared" si="34"/>
        <v/>
      </c>
      <c r="S1141" s="12"/>
      <c r="T1141" s="12"/>
    </row>
    <row r="1142" spans="7:21" x14ac:dyDescent="0.25">
      <c r="G1142" s="14" t="str">
        <f t="shared" si="34"/>
        <v/>
      </c>
      <c r="S1142" s="12"/>
      <c r="T1142" s="12"/>
    </row>
    <row r="1143" spans="7:21" x14ac:dyDescent="0.25">
      <c r="G1143" s="14" t="str">
        <f t="shared" si="34"/>
        <v/>
      </c>
      <c r="S1143" s="12"/>
      <c r="T1143" s="12"/>
      <c r="U1143" s="12"/>
    </row>
    <row r="1144" spans="7:21" x14ac:dyDescent="0.25">
      <c r="G1144" s="14" t="str">
        <f t="shared" si="34"/>
        <v/>
      </c>
      <c r="S1144" s="12"/>
      <c r="T1144" s="12"/>
    </row>
    <row r="1145" spans="7:21" x14ac:dyDescent="0.25">
      <c r="G1145" s="14" t="str">
        <f t="shared" si="34"/>
        <v/>
      </c>
      <c r="S1145" s="12"/>
      <c r="T1145" s="12"/>
    </row>
    <row r="1146" spans="7:21" x14ac:dyDescent="0.25">
      <c r="G1146" s="14" t="str">
        <f t="shared" si="34"/>
        <v/>
      </c>
      <c r="S1146" s="12"/>
      <c r="T1146" s="12"/>
    </row>
    <row r="1147" spans="7:21" x14ac:dyDescent="0.25">
      <c r="G1147" s="14" t="str">
        <f t="shared" si="34"/>
        <v/>
      </c>
      <c r="S1147" s="12"/>
      <c r="T1147" s="12"/>
    </row>
    <row r="1148" spans="7:21" x14ac:dyDescent="0.25">
      <c r="G1148" s="14" t="str">
        <f t="shared" si="34"/>
        <v/>
      </c>
      <c r="S1148" s="12"/>
      <c r="T1148" s="12"/>
    </row>
    <row r="1149" spans="7:21" x14ac:dyDescent="0.25">
      <c r="G1149" s="14" t="str">
        <f t="shared" si="34"/>
        <v/>
      </c>
      <c r="S1149" s="12"/>
      <c r="T1149" s="12"/>
    </row>
    <row r="1150" spans="7:21" x14ac:dyDescent="0.25">
      <c r="G1150" s="14" t="str">
        <f t="shared" si="34"/>
        <v/>
      </c>
      <c r="S1150" s="12"/>
      <c r="T1150" s="12"/>
      <c r="U1150" s="12"/>
    </row>
    <row r="1151" spans="7:21" x14ac:dyDescent="0.25">
      <c r="G1151" s="14" t="str">
        <f t="shared" si="34"/>
        <v/>
      </c>
      <c r="S1151" s="12"/>
      <c r="T1151" s="12"/>
      <c r="U1151" s="12"/>
    </row>
    <row r="1152" spans="7:21" x14ac:dyDescent="0.25">
      <c r="G1152" s="14" t="str">
        <f t="shared" si="34"/>
        <v/>
      </c>
      <c r="S1152" s="12"/>
      <c r="T1152" s="12"/>
    </row>
    <row r="1153" spans="7:21" x14ac:dyDescent="0.25">
      <c r="G1153" s="14" t="str">
        <f t="shared" si="34"/>
        <v/>
      </c>
      <c r="S1153" s="12"/>
      <c r="T1153" s="12"/>
      <c r="U1153" s="12"/>
    </row>
    <row r="1154" spans="7:21" x14ac:dyDescent="0.25">
      <c r="G1154" s="14" t="str">
        <f t="shared" si="34"/>
        <v/>
      </c>
      <c r="S1154" s="12"/>
      <c r="T1154" s="12"/>
      <c r="U1154" s="12"/>
    </row>
    <row r="1155" spans="7:21" x14ac:dyDescent="0.25">
      <c r="G1155" s="14" t="str">
        <f t="shared" si="34"/>
        <v/>
      </c>
      <c r="S1155" s="12"/>
      <c r="T1155" s="12"/>
      <c r="U1155" s="12"/>
    </row>
    <row r="1156" spans="7:21" x14ac:dyDescent="0.25">
      <c r="G1156" s="14" t="str">
        <f t="shared" ref="G1156:G1219" si="35">D1156&amp;F1156</f>
        <v/>
      </c>
      <c r="S1156" s="12"/>
      <c r="T1156" s="12"/>
      <c r="U1156" s="12"/>
    </row>
    <row r="1157" spans="7:21" x14ac:dyDescent="0.25">
      <c r="G1157" s="14" t="str">
        <f t="shared" si="35"/>
        <v/>
      </c>
      <c r="S1157" s="12"/>
      <c r="T1157" s="12"/>
    </row>
    <row r="1158" spans="7:21" x14ac:dyDescent="0.25">
      <c r="G1158" s="14" t="str">
        <f t="shared" si="35"/>
        <v/>
      </c>
      <c r="S1158" s="12"/>
      <c r="T1158" s="12"/>
      <c r="U1158" s="12"/>
    </row>
    <row r="1159" spans="7:21" x14ac:dyDescent="0.25">
      <c r="G1159" s="14" t="str">
        <f t="shared" si="35"/>
        <v/>
      </c>
      <c r="S1159" s="12"/>
      <c r="T1159" s="12"/>
    </row>
    <row r="1160" spans="7:21" x14ac:dyDescent="0.25">
      <c r="G1160" s="14" t="str">
        <f t="shared" si="35"/>
        <v/>
      </c>
      <c r="S1160" s="12"/>
      <c r="T1160" s="12"/>
      <c r="U1160" s="12"/>
    </row>
    <row r="1161" spans="7:21" x14ac:dyDescent="0.25">
      <c r="G1161" s="14" t="str">
        <f t="shared" si="35"/>
        <v/>
      </c>
      <c r="S1161" s="12"/>
      <c r="T1161" s="12"/>
    </row>
    <row r="1162" spans="7:21" x14ac:dyDescent="0.25">
      <c r="G1162" s="14" t="str">
        <f t="shared" si="35"/>
        <v/>
      </c>
      <c r="S1162" s="12"/>
      <c r="T1162" s="12"/>
    </row>
    <row r="1163" spans="7:21" x14ac:dyDescent="0.25">
      <c r="G1163" s="14" t="str">
        <f t="shared" si="35"/>
        <v/>
      </c>
      <c r="S1163" s="12"/>
      <c r="T1163" s="12"/>
      <c r="U1163" s="12"/>
    </row>
    <row r="1164" spans="7:21" x14ac:dyDescent="0.25">
      <c r="G1164" s="14" t="str">
        <f t="shared" si="35"/>
        <v/>
      </c>
      <c r="S1164" s="12"/>
      <c r="T1164" s="12"/>
      <c r="U1164" s="12"/>
    </row>
    <row r="1165" spans="7:21" x14ac:dyDescent="0.25">
      <c r="G1165" s="14" t="str">
        <f t="shared" si="35"/>
        <v/>
      </c>
      <c r="S1165" s="12"/>
      <c r="T1165" s="12"/>
      <c r="U1165" s="12"/>
    </row>
    <row r="1166" spans="7:21" x14ac:dyDescent="0.25">
      <c r="G1166" s="14" t="str">
        <f t="shared" si="35"/>
        <v/>
      </c>
      <c r="S1166" s="12"/>
      <c r="T1166" s="12"/>
      <c r="U1166" s="12"/>
    </row>
    <row r="1167" spans="7:21" x14ac:dyDescent="0.25">
      <c r="G1167" s="14" t="str">
        <f t="shared" si="35"/>
        <v/>
      </c>
      <c r="S1167" s="12"/>
      <c r="T1167" s="12"/>
    </row>
    <row r="1168" spans="7:21" x14ac:dyDescent="0.25">
      <c r="G1168" s="14" t="str">
        <f t="shared" si="35"/>
        <v/>
      </c>
      <c r="S1168" s="12"/>
      <c r="T1168" s="12"/>
      <c r="U1168" s="12"/>
    </row>
    <row r="1169" spans="7:21" x14ac:dyDescent="0.25">
      <c r="G1169" s="14" t="str">
        <f t="shared" si="35"/>
        <v/>
      </c>
      <c r="S1169" s="12"/>
      <c r="T1169" s="12"/>
      <c r="U1169" s="12"/>
    </row>
    <row r="1170" spans="7:21" x14ac:dyDescent="0.25">
      <c r="G1170" s="14" t="str">
        <f t="shared" si="35"/>
        <v/>
      </c>
      <c r="S1170" s="12"/>
      <c r="T1170" s="12"/>
      <c r="U1170" s="12"/>
    </row>
    <row r="1171" spans="7:21" x14ac:dyDescent="0.25">
      <c r="G1171" s="14" t="str">
        <f t="shared" si="35"/>
        <v/>
      </c>
      <c r="S1171" s="12"/>
      <c r="T1171" s="12"/>
    </row>
    <row r="1172" spans="7:21" x14ac:dyDescent="0.25">
      <c r="G1172" s="14" t="str">
        <f t="shared" si="35"/>
        <v/>
      </c>
      <c r="S1172" s="12"/>
      <c r="T1172" s="12"/>
    </row>
    <row r="1173" spans="7:21" x14ac:dyDescent="0.25">
      <c r="G1173" s="14" t="str">
        <f t="shared" si="35"/>
        <v/>
      </c>
      <c r="S1173" s="12"/>
      <c r="T1173" s="12"/>
    </row>
    <row r="1174" spans="7:21" x14ac:dyDescent="0.25">
      <c r="G1174" s="14" t="str">
        <f t="shared" si="35"/>
        <v/>
      </c>
      <c r="S1174" s="12"/>
      <c r="T1174" s="12"/>
      <c r="U1174" s="12"/>
    </row>
    <row r="1175" spans="7:21" x14ac:dyDescent="0.25">
      <c r="G1175" s="14" t="str">
        <f t="shared" si="35"/>
        <v/>
      </c>
      <c r="S1175" s="12"/>
      <c r="T1175" s="12"/>
      <c r="U1175" s="12"/>
    </row>
    <row r="1176" spans="7:21" x14ac:dyDescent="0.25">
      <c r="G1176" s="14" t="str">
        <f t="shared" si="35"/>
        <v/>
      </c>
      <c r="S1176" s="12"/>
      <c r="T1176" s="12"/>
      <c r="U1176" s="12"/>
    </row>
    <row r="1177" spans="7:21" x14ac:dyDescent="0.25">
      <c r="G1177" s="14" t="str">
        <f t="shared" si="35"/>
        <v/>
      </c>
      <c r="S1177" s="12"/>
      <c r="T1177" s="12"/>
      <c r="U1177" s="12"/>
    </row>
    <row r="1178" spans="7:21" x14ac:dyDescent="0.25">
      <c r="G1178" s="14" t="str">
        <f t="shared" si="35"/>
        <v/>
      </c>
      <c r="S1178" s="12"/>
      <c r="T1178" s="12"/>
      <c r="U1178" s="12"/>
    </row>
    <row r="1179" spans="7:21" x14ac:dyDescent="0.25">
      <c r="G1179" s="14" t="str">
        <f t="shared" si="35"/>
        <v/>
      </c>
      <c r="S1179" s="12"/>
      <c r="T1179" s="12"/>
      <c r="U1179" s="12"/>
    </row>
    <row r="1180" spans="7:21" x14ac:dyDescent="0.25">
      <c r="G1180" s="14" t="str">
        <f t="shared" si="35"/>
        <v/>
      </c>
      <c r="S1180" s="12"/>
      <c r="T1180" s="12"/>
      <c r="U1180" s="12"/>
    </row>
    <row r="1181" spans="7:21" x14ac:dyDescent="0.25">
      <c r="G1181" s="14" t="str">
        <f t="shared" si="35"/>
        <v/>
      </c>
      <c r="S1181" s="12"/>
      <c r="T1181" s="12"/>
      <c r="U1181" s="12"/>
    </row>
    <row r="1182" spans="7:21" x14ac:dyDescent="0.25">
      <c r="G1182" s="14" t="str">
        <f t="shared" si="35"/>
        <v/>
      </c>
      <c r="S1182" s="12"/>
      <c r="T1182" s="12"/>
      <c r="U1182" s="12"/>
    </row>
    <row r="1183" spans="7:21" x14ac:dyDescent="0.25">
      <c r="G1183" s="14" t="str">
        <f t="shared" si="35"/>
        <v/>
      </c>
      <c r="S1183" s="12"/>
      <c r="T1183" s="12"/>
      <c r="U1183" s="12"/>
    </row>
    <row r="1184" spans="7:21" x14ac:dyDescent="0.25">
      <c r="G1184" s="14" t="str">
        <f t="shared" si="35"/>
        <v/>
      </c>
      <c r="S1184" s="12"/>
      <c r="T1184" s="12"/>
      <c r="U1184" s="12"/>
    </row>
    <row r="1185" spans="7:21" x14ac:dyDescent="0.25">
      <c r="G1185" s="14" t="str">
        <f t="shared" si="35"/>
        <v/>
      </c>
      <c r="S1185" s="12"/>
      <c r="T1185" s="12"/>
      <c r="U1185" s="12"/>
    </row>
    <row r="1186" spans="7:21" x14ac:dyDescent="0.25">
      <c r="G1186" s="14" t="str">
        <f t="shared" si="35"/>
        <v/>
      </c>
      <c r="S1186" s="12"/>
      <c r="T1186" s="12"/>
      <c r="U1186" s="12"/>
    </row>
    <row r="1187" spans="7:21" x14ac:dyDescent="0.25">
      <c r="G1187" s="14" t="str">
        <f t="shared" si="35"/>
        <v/>
      </c>
      <c r="S1187" s="12"/>
      <c r="T1187" s="12"/>
      <c r="U1187" s="12"/>
    </row>
    <row r="1188" spans="7:21" x14ac:dyDescent="0.25">
      <c r="G1188" s="14" t="str">
        <f t="shared" si="35"/>
        <v/>
      </c>
      <c r="S1188" s="12"/>
      <c r="T1188" s="12"/>
      <c r="U1188" s="12"/>
    </row>
    <row r="1189" spans="7:21" x14ac:dyDescent="0.25">
      <c r="G1189" s="14" t="str">
        <f t="shared" si="35"/>
        <v/>
      </c>
      <c r="S1189" s="12"/>
      <c r="T1189" s="12"/>
      <c r="U1189" s="12"/>
    </row>
    <row r="1190" spans="7:21" x14ac:dyDescent="0.25">
      <c r="G1190" s="14" t="str">
        <f t="shared" si="35"/>
        <v/>
      </c>
      <c r="S1190" s="12"/>
      <c r="T1190" s="12"/>
      <c r="U1190" s="12"/>
    </row>
    <row r="1191" spans="7:21" x14ac:dyDescent="0.25">
      <c r="G1191" s="14" t="str">
        <f t="shared" si="35"/>
        <v/>
      </c>
      <c r="S1191" s="12"/>
      <c r="T1191" s="12"/>
    </row>
    <row r="1192" spans="7:21" x14ac:dyDescent="0.25">
      <c r="G1192" s="14" t="str">
        <f t="shared" si="35"/>
        <v/>
      </c>
      <c r="S1192" s="12"/>
      <c r="T1192" s="12"/>
      <c r="U1192" s="12"/>
    </row>
    <row r="1193" spans="7:21" x14ac:dyDescent="0.25">
      <c r="G1193" s="14" t="str">
        <f t="shared" si="35"/>
        <v/>
      </c>
      <c r="S1193" s="12"/>
      <c r="T1193" s="12"/>
      <c r="U1193" s="12"/>
    </row>
    <row r="1194" spans="7:21" x14ac:dyDescent="0.25">
      <c r="G1194" s="14" t="str">
        <f t="shared" si="35"/>
        <v/>
      </c>
      <c r="S1194" s="12"/>
      <c r="T1194" s="12"/>
      <c r="U1194" s="12"/>
    </row>
    <row r="1195" spans="7:21" x14ac:dyDescent="0.25">
      <c r="G1195" s="14" t="str">
        <f t="shared" si="35"/>
        <v/>
      </c>
      <c r="S1195" s="12"/>
      <c r="T1195" s="12"/>
      <c r="U1195" s="12"/>
    </row>
    <row r="1196" spans="7:21" x14ac:dyDescent="0.25">
      <c r="G1196" s="14" t="str">
        <f t="shared" si="35"/>
        <v/>
      </c>
      <c r="S1196" s="12"/>
      <c r="T1196" s="12"/>
      <c r="U1196" s="12"/>
    </row>
    <row r="1197" spans="7:21" x14ac:dyDescent="0.25">
      <c r="G1197" s="14" t="str">
        <f t="shared" si="35"/>
        <v/>
      </c>
      <c r="S1197" s="12"/>
      <c r="T1197" s="12"/>
    </row>
    <row r="1198" spans="7:21" x14ac:dyDescent="0.25">
      <c r="G1198" s="14" t="str">
        <f t="shared" si="35"/>
        <v/>
      </c>
      <c r="S1198" s="12"/>
      <c r="T1198" s="12"/>
    </row>
    <row r="1199" spans="7:21" x14ac:dyDescent="0.25">
      <c r="G1199" s="14" t="str">
        <f t="shared" si="35"/>
        <v/>
      </c>
      <c r="S1199" s="12"/>
      <c r="T1199" s="12"/>
      <c r="U1199" s="12"/>
    </row>
    <row r="1200" spans="7:21" x14ac:dyDescent="0.25">
      <c r="G1200" s="14" t="str">
        <f t="shared" si="35"/>
        <v/>
      </c>
      <c r="S1200" s="12"/>
      <c r="T1200" s="12"/>
      <c r="U1200" s="12"/>
    </row>
    <row r="1201" spans="7:21" x14ac:dyDescent="0.25">
      <c r="G1201" s="14" t="str">
        <f t="shared" si="35"/>
        <v/>
      </c>
      <c r="S1201" s="12"/>
      <c r="T1201" s="12"/>
      <c r="U1201" s="12"/>
    </row>
    <row r="1202" spans="7:21" x14ac:dyDescent="0.25">
      <c r="G1202" s="14" t="str">
        <f t="shared" si="35"/>
        <v/>
      </c>
      <c r="S1202" s="12"/>
      <c r="T1202" s="12"/>
      <c r="U1202" s="12"/>
    </row>
    <row r="1203" spans="7:21" x14ac:dyDescent="0.25">
      <c r="G1203" s="14" t="str">
        <f t="shared" si="35"/>
        <v/>
      </c>
      <c r="S1203" s="12"/>
      <c r="T1203" s="12"/>
      <c r="U1203" s="12"/>
    </row>
    <row r="1204" spans="7:21" x14ac:dyDescent="0.25">
      <c r="G1204" s="14" t="str">
        <f t="shared" si="35"/>
        <v/>
      </c>
      <c r="S1204" s="12"/>
      <c r="T1204" s="12"/>
      <c r="U1204" s="12"/>
    </row>
    <row r="1205" spans="7:21" x14ac:dyDescent="0.25">
      <c r="G1205" s="14" t="str">
        <f t="shared" si="35"/>
        <v/>
      </c>
      <c r="S1205" s="12"/>
      <c r="T1205" s="12"/>
      <c r="U1205" s="12"/>
    </row>
    <row r="1206" spans="7:21" x14ac:dyDescent="0.25">
      <c r="G1206" s="14" t="str">
        <f t="shared" si="35"/>
        <v/>
      </c>
      <c r="S1206" s="12"/>
      <c r="T1206" s="12"/>
      <c r="U1206" s="12"/>
    </row>
    <row r="1207" spans="7:21" x14ac:dyDescent="0.25">
      <c r="G1207" s="14" t="str">
        <f t="shared" si="35"/>
        <v/>
      </c>
      <c r="S1207" s="12"/>
      <c r="T1207" s="12"/>
      <c r="U1207" s="12"/>
    </row>
    <row r="1208" spans="7:21" x14ac:dyDescent="0.25">
      <c r="G1208" s="14" t="str">
        <f t="shared" si="35"/>
        <v/>
      </c>
      <c r="S1208" s="12"/>
      <c r="T1208" s="12"/>
      <c r="U1208" s="12"/>
    </row>
    <row r="1209" spans="7:21" x14ac:dyDescent="0.25">
      <c r="G1209" s="14" t="str">
        <f t="shared" si="35"/>
        <v/>
      </c>
      <c r="S1209" s="12"/>
      <c r="T1209" s="12"/>
      <c r="U1209" s="12"/>
    </row>
    <row r="1210" spans="7:21" x14ac:dyDescent="0.25">
      <c r="G1210" s="14" t="str">
        <f t="shared" si="35"/>
        <v/>
      </c>
      <c r="S1210" s="12"/>
      <c r="T1210" s="12"/>
      <c r="U1210" s="12"/>
    </row>
    <row r="1211" spans="7:21" x14ac:dyDescent="0.25">
      <c r="G1211" s="14" t="str">
        <f t="shared" si="35"/>
        <v/>
      </c>
      <c r="S1211" s="12"/>
      <c r="T1211" s="12"/>
      <c r="U1211" s="12"/>
    </row>
    <row r="1212" spans="7:21" x14ac:dyDescent="0.25">
      <c r="G1212" s="14" t="str">
        <f t="shared" si="35"/>
        <v/>
      </c>
      <c r="S1212" s="12"/>
      <c r="T1212" s="12"/>
      <c r="U1212" s="12"/>
    </row>
    <row r="1213" spans="7:21" x14ac:dyDescent="0.25">
      <c r="G1213" s="14" t="str">
        <f t="shared" si="35"/>
        <v/>
      </c>
      <c r="S1213" s="12"/>
      <c r="T1213" s="12"/>
      <c r="U1213" s="12"/>
    </row>
    <row r="1214" spans="7:21" x14ac:dyDescent="0.25">
      <c r="G1214" s="14" t="str">
        <f t="shared" si="35"/>
        <v/>
      </c>
      <c r="S1214" s="12"/>
      <c r="T1214" s="12"/>
      <c r="U1214" s="12"/>
    </row>
    <row r="1215" spans="7:21" x14ac:dyDescent="0.25">
      <c r="G1215" s="14" t="str">
        <f t="shared" si="35"/>
        <v/>
      </c>
      <c r="S1215" s="12"/>
      <c r="T1215" s="12"/>
      <c r="U1215" s="12"/>
    </row>
    <row r="1216" spans="7:21" x14ac:dyDescent="0.25">
      <c r="G1216" s="14" t="str">
        <f t="shared" si="35"/>
        <v/>
      </c>
      <c r="S1216" s="12"/>
      <c r="T1216" s="12"/>
      <c r="U1216" s="12"/>
    </row>
    <row r="1217" spans="7:21" x14ac:dyDescent="0.25">
      <c r="G1217" s="14" t="str">
        <f t="shared" si="35"/>
        <v/>
      </c>
      <c r="S1217" s="12"/>
      <c r="T1217" s="12"/>
    </row>
    <row r="1218" spans="7:21" x14ac:dyDescent="0.25">
      <c r="G1218" s="14" t="str">
        <f t="shared" si="35"/>
        <v/>
      </c>
      <c r="S1218" s="12"/>
      <c r="T1218" s="12"/>
      <c r="U1218" s="12"/>
    </row>
    <row r="1219" spans="7:21" x14ac:dyDescent="0.25">
      <c r="G1219" s="14" t="str">
        <f t="shared" si="35"/>
        <v/>
      </c>
      <c r="S1219" s="12"/>
      <c r="T1219" s="12"/>
      <c r="U1219" s="12"/>
    </row>
    <row r="1220" spans="7:21" x14ac:dyDescent="0.25">
      <c r="G1220" s="14" t="str">
        <f t="shared" ref="G1220:G1283" si="36">D1220&amp;F1220</f>
        <v/>
      </c>
      <c r="S1220" s="12"/>
      <c r="T1220" s="12"/>
      <c r="U1220" s="12"/>
    </row>
    <row r="1221" spans="7:21" x14ac:dyDescent="0.25">
      <c r="G1221" s="14" t="str">
        <f t="shared" si="36"/>
        <v/>
      </c>
      <c r="S1221" s="12"/>
      <c r="T1221" s="12"/>
      <c r="U1221" s="12"/>
    </row>
    <row r="1222" spans="7:21" x14ac:dyDescent="0.25">
      <c r="G1222" s="14" t="str">
        <f t="shared" si="36"/>
        <v/>
      </c>
      <c r="S1222" s="12"/>
      <c r="T1222" s="12"/>
    </row>
    <row r="1223" spans="7:21" x14ac:dyDescent="0.25">
      <c r="G1223" s="14" t="str">
        <f t="shared" si="36"/>
        <v/>
      </c>
      <c r="S1223" s="12"/>
      <c r="T1223" s="12"/>
      <c r="U1223" s="12"/>
    </row>
    <row r="1224" spans="7:21" x14ac:dyDescent="0.25">
      <c r="G1224" s="14" t="str">
        <f t="shared" si="36"/>
        <v/>
      </c>
      <c r="S1224" s="12"/>
      <c r="T1224" s="12"/>
      <c r="U1224" s="12"/>
    </row>
    <row r="1225" spans="7:21" x14ac:dyDescent="0.25">
      <c r="G1225" s="14" t="str">
        <f t="shared" si="36"/>
        <v/>
      </c>
      <c r="S1225" s="12"/>
      <c r="T1225" s="12"/>
      <c r="U1225" s="12"/>
    </row>
    <row r="1226" spans="7:21" x14ac:dyDescent="0.25">
      <c r="G1226" s="14" t="str">
        <f t="shared" si="36"/>
        <v/>
      </c>
      <c r="S1226" s="12"/>
      <c r="T1226" s="12"/>
    </row>
    <row r="1227" spans="7:21" x14ac:dyDescent="0.25">
      <c r="G1227" s="14" t="str">
        <f t="shared" si="36"/>
        <v/>
      </c>
      <c r="S1227" s="12"/>
      <c r="T1227" s="12"/>
      <c r="U1227" s="12"/>
    </row>
    <row r="1228" spans="7:21" x14ac:dyDescent="0.25">
      <c r="G1228" s="14" t="str">
        <f t="shared" si="36"/>
        <v/>
      </c>
      <c r="S1228" s="12"/>
      <c r="T1228" s="12"/>
      <c r="U1228" s="12"/>
    </row>
    <row r="1229" spans="7:21" x14ac:dyDescent="0.25">
      <c r="G1229" s="14" t="str">
        <f t="shared" si="36"/>
        <v/>
      </c>
      <c r="S1229" s="12"/>
      <c r="T1229" s="12"/>
      <c r="U1229" s="12"/>
    </row>
    <row r="1230" spans="7:21" x14ac:dyDescent="0.25">
      <c r="G1230" s="14" t="str">
        <f t="shared" si="36"/>
        <v/>
      </c>
      <c r="S1230" s="12"/>
      <c r="T1230" s="12"/>
      <c r="U1230" s="12"/>
    </row>
    <row r="1231" spans="7:21" x14ac:dyDescent="0.25">
      <c r="G1231" s="14" t="str">
        <f t="shared" si="36"/>
        <v/>
      </c>
      <c r="S1231" s="12"/>
      <c r="T1231" s="12"/>
    </row>
    <row r="1232" spans="7:21" x14ac:dyDescent="0.25">
      <c r="G1232" s="14" t="str">
        <f t="shared" si="36"/>
        <v/>
      </c>
      <c r="S1232" s="12"/>
      <c r="T1232" s="12"/>
    </row>
    <row r="1233" spans="7:21" x14ac:dyDescent="0.25">
      <c r="G1233" s="14" t="str">
        <f t="shared" si="36"/>
        <v/>
      </c>
      <c r="S1233" s="12"/>
      <c r="T1233" s="12"/>
      <c r="U1233" s="12"/>
    </row>
    <row r="1234" spans="7:21" x14ac:dyDescent="0.25">
      <c r="G1234" s="14" t="str">
        <f t="shared" si="36"/>
        <v/>
      </c>
      <c r="S1234" s="12"/>
      <c r="T1234" s="12"/>
      <c r="U1234" s="12"/>
    </row>
    <row r="1235" spans="7:21" x14ac:dyDescent="0.25">
      <c r="G1235" s="14" t="str">
        <f t="shared" si="36"/>
        <v/>
      </c>
      <c r="S1235" s="12"/>
      <c r="T1235" s="12"/>
      <c r="U1235" s="12"/>
    </row>
    <row r="1236" spans="7:21" x14ac:dyDescent="0.25">
      <c r="G1236" s="14" t="str">
        <f t="shared" si="36"/>
        <v/>
      </c>
      <c r="S1236" s="12"/>
      <c r="T1236" s="12"/>
      <c r="U1236" s="12"/>
    </row>
    <row r="1237" spans="7:21" x14ac:dyDescent="0.25">
      <c r="G1237" s="14" t="str">
        <f t="shared" si="36"/>
        <v/>
      </c>
      <c r="S1237" s="12"/>
      <c r="T1237" s="12"/>
      <c r="U1237" s="12"/>
    </row>
    <row r="1238" spans="7:21" x14ac:dyDescent="0.25">
      <c r="G1238" s="14" t="str">
        <f t="shared" si="36"/>
        <v/>
      </c>
      <c r="S1238" s="12"/>
      <c r="T1238" s="12"/>
      <c r="U1238" s="12"/>
    </row>
    <row r="1239" spans="7:21" x14ac:dyDescent="0.25">
      <c r="G1239" s="14" t="str">
        <f t="shared" si="36"/>
        <v/>
      </c>
      <c r="S1239" s="12"/>
      <c r="T1239" s="12"/>
      <c r="U1239" s="12"/>
    </row>
    <row r="1240" spans="7:21" x14ac:dyDescent="0.25">
      <c r="G1240" s="14" t="str">
        <f t="shared" si="36"/>
        <v/>
      </c>
      <c r="S1240" s="12"/>
      <c r="T1240" s="12"/>
      <c r="U1240" s="12"/>
    </row>
    <row r="1241" spans="7:21" x14ac:dyDescent="0.25">
      <c r="G1241" s="14" t="str">
        <f t="shared" si="36"/>
        <v/>
      </c>
      <c r="S1241" s="12"/>
      <c r="T1241" s="12"/>
      <c r="U1241" s="12"/>
    </row>
    <row r="1242" spans="7:21" x14ac:dyDescent="0.25">
      <c r="G1242" s="14" t="str">
        <f t="shared" si="36"/>
        <v/>
      </c>
      <c r="S1242" s="12"/>
      <c r="T1242" s="12"/>
      <c r="U1242" s="12"/>
    </row>
    <row r="1243" spans="7:21" x14ac:dyDescent="0.25">
      <c r="G1243" s="14" t="str">
        <f t="shared" si="36"/>
        <v/>
      </c>
      <c r="S1243" s="12"/>
      <c r="T1243" s="12"/>
      <c r="U1243" s="12"/>
    </row>
    <row r="1244" spans="7:21" x14ac:dyDescent="0.25">
      <c r="G1244" s="14" t="str">
        <f t="shared" si="36"/>
        <v/>
      </c>
      <c r="S1244" s="12"/>
      <c r="T1244" s="12"/>
      <c r="U1244" s="12"/>
    </row>
    <row r="1245" spans="7:21" x14ac:dyDescent="0.25">
      <c r="G1245" s="14" t="str">
        <f t="shared" si="36"/>
        <v/>
      </c>
      <c r="S1245" s="12"/>
      <c r="T1245" s="12"/>
      <c r="U1245" s="12"/>
    </row>
    <row r="1246" spans="7:21" x14ac:dyDescent="0.25">
      <c r="G1246" s="14" t="str">
        <f t="shared" si="36"/>
        <v/>
      </c>
      <c r="S1246" s="12"/>
      <c r="T1246" s="12"/>
      <c r="U1246" s="12"/>
    </row>
    <row r="1247" spans="7:21" x14ac:dyDescent="0.25">
      <c r="G1247" s="14" t="str">
        <f t="shared" si="36"/>
        <v/>
      </c>
      <c r="S1247" s="12"/>
      <c r="T1247" s="12"/>
      <c r="U1247" s="12"/>
    </row>
    <row r="1248" spans="7:21" x14ac:dyDescent="0.25">
      <c r="G1248" s="14" t="str">
        <f t="shared" si="36"/>
        <v/>
      </c>
      <c r="S1248" s="12"/>
      <c r="T1248" s="12"/>
    </row>
    <row r="1249" spans="7:21" x14ac:dyDescent="0.25">
      <c r="G1249" s="14" t="str">
        <f t="shared" si="36"/>
        <v/>
      </c>
      <c r="S1249" s="12"/>
      <c r="T1249" s="12"/>
    </row>
    <row r="1250" spans="7:21" x14ac:dyDescent="0.25">
      <c r="G1250" s="14" t="str">
        <f t="shared" si="36"/>
        <v/>
      </c>
      <c r="S1250" s="12"/>
      <c r="T1250" s="12"/>
    </row>
    <row r="1251" spans="7:21" x14ac:dyDescent="0.25">
      <c r="G1251" s="14" t="str">
        <f t="shared" si="36"/>
        <v/>
      </c>
      <c r="S1251" s="12"/>
      <c r="T1251" s="12"/>
      <c r="U1251" s="12"/>
    </row>
    <row r="1252" spans="7:21" x14ac:dyDescent="0.25">
      <c r="G1252" s="14" t="str">
        <f t="shared" si="36"/>
        <v/>
      </c>
      <c r="S1252" s="12"/>
      <c r="T1252" s="12"/>
      <c r="U1252" s="12"/>
    </row>
    <row r="1253" spans="7:21" x14ac:dyDescent="0.25">
      <c r="G1253" s="14" t="str">
        <f t="shared" si="36"/>
        <v/>
      </c>
      <c r="S1253" s="12"/>
      <c r="T1253" s="12"/>
      <c r="U1253" s="12"/>
    </row>
    <row r="1254" spans="7:21" x14ac:dyDescent="0.25">
      <c r="G1254" s="14" t="str">
        <f t="shared" si="36"/>
        <v/>
      </c>
      <c r="S1254" s="12"/>
      <c r="T1254" s="12"/>
      <c r="U1254" s="12"/>
    </row>
    <row r="1255" spans="7:21" x14ac:dyDescent="0.25">
      <c r="G1255" s="14" t="str">
        <f t="shared" si="36"/>
        <v/>
      </c>
      <c r="S1255" s="12"/>
      <c r="T1255" s="12"/>
      <c r="U1255" s="12"/>
    </row>
    <row r="1256" spans="7:21" x14ac:dyDescent="0.25">
      <c r="G1256" s="14" t="str">
        <f t="shared" si="36"/>
        <v/>
      </c>
      <c r="S1256" s="12"/>
      <c r="T1256" s="12"/>
    </row>
    <row r="1257" spans="7:21" x14ac:dyDescent="0.25">
      <c r="G1257" s="14" t="str">
        <f t="shared" si="36"/>
        <v/>
      </c>
      <c r="S1257" s="12"/>
      <c r="T1257" s="12"/>
    </row>
    <row r="1258" spans="7:21" x14ac:dyDescent="0.25">
      <c r="G1258" s="14" t="str">
        <f t="shared" si="36"/>
        <v/>
      </c>
      <c r="S1258" s="12"/>
      <c r="T1258" s="12"/>
      <c r="U1258" s="12"/>
    </row>
    <row r="1259" spans="7:21" x14ac:dyDescent="0.25">
      <c r="G1259" s="14" t="str">
        <f t="shared" si="36"/>
        <v/>
      </c>
      <c r="S1259" s="12"/>
      <c r="T1259" s="12"/>
      <c r="U1259" s="12"/>
    </row>
    <row r="1260" spans="7:21" x14ac:dyDescent="0.25">
      <c r="G1260" s="14" t="str">
        <f t="shared" si="36"/>
        <v/>
      </c>
      <c r="S1260" s="12"/>
      <c r="T1260" s="12"/>
      <c r="U1260" s="12"/>
    </row>
    <row r="1261" spans="7:21" x14ac:dyDescent="0.25">
      <c r="G1261" s="14" t="str">
        <f t="shared" si="36"/>
        <v/>
      </c>
      <c r="S1261" s="12"/>
      <c r="T1261" s="12"/>
      <c r="U1261" s="12"/>
    </row>
    <row r="1262" spans="7:21" x14ac:dyDescent="0.25">
      <c r="G1262" s="14" t="str">
        <f t="shared" si="36"/>
        <v/>
      </c>
      <c r="S1262" s="12"/>
      <c r="T1262" s="12"/>
      <c r="U1262" s="12"/>
    </row>
    <row r="1263" spans="7:21" x14ac:dyDescent="0.25">
      <c r="G1263" s="14" t="str">
        <f t="shared" si="36"/>
        <v/>
      </c>
      <c r="S1263" s="12"/>
      <c r="T1263" s="12"/>
    </row>
    <row r="1264" spans="7:21" x14ac:dyDescent="0.25">
      <c r="G1264" s="14" t="str">
        <f t="shared" si="36"/>
        <v/>
      </c>
      <c r="S1264" s="12"/>
      <c r="T1264" s="12"/>
      <c r="U1264" s="12"/>
    </row>
    <row r="1265" spans="7:21" x14ac:dyDescent="0.25">
      <c r="G1265" s="14" t="str">
        <f t="shared" si="36"/>
        <v/>
      </c>
      <c r="S1265" s="12"/>
      <c r="T1265" s="12"/>
      <c r="U1265" s="12"/>
    </row>
    <row r="1266" spans="7:21" x14ac:dyDescent="0.25">
      <c r="G1266" s="14" t="str">
        <f t="shared" si="36"/>
        <v/>
      </c>
      <c r="S1266" s="12"/>
      <c r="T1266" s="12"/>
      <c r="U1266" s="12"/>
    </row>
    <row r="1267" spans="7:21" x14ac:dyDescent="0.25">
      <c r="G1267" s="14" t="str">
        <f t="shared" si="36"/>
        <v/>
      </c>
      <c r="S1267" s="12"/>
      <c r="T1267" s="12"/>
      <c r="U1267" s="12"/>
    </row>
    <row r="1268" spans="7:21" x14ac:dyDescent="0.25">
      <c r="G1268" s="14" t="str">
        <f t="shared" si="36"/>
        <v/>
      </c>
      <c r="S1268" s="12"/>
      <c r="T1268" s="12"/>
      <c r="U1268" s="12"/>
    </row>
    <row r="1269" spans="7:21" x14ac:dyDescent="0.25">
      <c r="G1269" s="14" t="str">
        <f t="shared" si="36"/>
        <v/>
      </c>
      <c r="S1269" s="12"/>
      <c r="T1269" s="12"/>
      <c r="U1269" s="12"/>
    </row>
    <row r="1270" spans="7:21" x14ac:dyDescent="0.25">
      <c r="G1270" s="14" t="str">
        <f t="shared" si="36"/>
        <v/>
      </c>
      <c r="S1270" s="12"/>
      <c r="T1270" s="12"/>
      <c r="U1270" s="12"/>
    </row>
    <row r="1271" spans="7:21" x14ac:dyDescent="0.25">
      <c r="G1271" s="14" t="str">
        <f t="shared" si="36"/>
        <v/>
      </c>
      <c r="S1271" s="12"/>
      <c r="T1271" s="12"/>
      <c r="U1271" s="12"/>
    </row>
    <row r="1272" spans="7:21" x14ac:dyDescent="0.25">
      <c r="G1272" s="14" t="str">
        <f t="shared" si="36"/>
        <v/>
      </c>
      <c r="S1272" s="12"/>
      <c r="T1272" s="12"/>
      <c r="U1272" s="12"/>
    </row>
    <row r="1273" spans="7:21" x14ac:dyDescent="0.25">
      <c r="G1273" s="14" t="str">
        <f t="shared" si="36"/>
        <v/>
      </c>
      <c r="S1273" s="12"/>
      <c r="T1273" s="12"/>
      <c r="U1273" s="12"/>
    </row>
    <row r="1274" spans="7:21" x14ac:dyDescent="0.25">
      <c r="G1274" s="14" t="str">
        <f t="shared" si="36"/>
        <v/>
      </c>
      <c r="S1274" s="12"/>
      <c r="T1274" s="12"/>
      <c r="U1274" s="12"/>
    </row>
    <row r="1275" spans="7:21" x14ac:dyDescent="0.25">
      <c r="G1275" s="14" t="str">
        <f t="shared" si="36"/>
        <v/>
      </c>
      <c r="S1275" s="12"/>
      <c r="T1275" s="12"/>
      <c r="U1275" s="12"/>
    </row>
    <row r="1276" spans="7:21" x14ac:dyDescent="0.25">
      <c r="G1276" s="14" t="str">
        <f t="shared" si="36"/>
        <v/>
      </c>
      <c r="S1276" s="12"/>
      <c r="T1276" s="12"/>
    </row>
    <row r="1277" spans="7:21" x14ac:dyDescent="0.25">
      <c r="G1277" s="14" t="str">
        <f t="shared" si="36"/>
        <v/>
      </c>
      <c r="S1277" s="12"/>
      <c r="T1277" s="12"/>
      <c r="U1277" s="12"/>
    </row>
    <row r="1278" spans="7:21" x14ac:dyDescent="0.25">
      <c r="G1278" s="14" t="str">
        <f t="shared" si="36"/>
        <v/>
      </c>
      <c r="S1278" s="12"/>
      <c r="T1278" s="12"/>
      <c r="U1278" s="12"/>
    </row>
    <row r="1279" spans="7:21" x14ac:dyDescent="0.25">
      <c r="G1279" s="14" t="str">
        <f t="shared" si="36"/>
        <v/>
      </c>
      <c r="S1279" s="12"/>
      <c r="T1279" s="12"/>
    </row>
    <row r="1280" spans="7:21" x14ac:dyDescent="0.25">
      <c r="G1280" s="14" t="str">
        <f t="shared" si="36"/>
        <v/>
      </c>
      <c r="S1280" s="12"/>
      <c r="T1280" s="12"/>
      <c r="U1280" s="12"/>
    </row>
    <row r="1281" spans="7:21" x14ac:dyDescent="0.25">
      <c r="G1281" s="14" t="str">
        <f t="shared" si="36"/>
        <v/>
      </c>
      <c r="S1281" s="12"/>
      <c r="T1281" s="12"/>
      <c r="U1281" s="12"/>
    </row>
    <row r="1282" spans="7:21" x14ac:dyDescent="0.25">
      <c r="G1282" s="14" t="str">
        <f t="shared" si="36"/>
        <v/>
      </c>
      <c r="S1282" s="12"/>
      <c r="T1282" s="12"/>
      <c r="U1282" s="12"/>
    </row>
    <row r="1283" spans="7:21" x14ac:dyDescent="0.25">
      <c r="G1283" s="14" t="str">
        <f t="shared" si="36"/>
        <v/>
      </c>
      <c r="S1283" s="12"/>
      <c r="T1283" s="12"/>
      <c r="U1283" s="12"/>
    </row>
    <row r="1284" spans="7:21" x14ac:dyDescent="0.25">
      <c r="G1284" s="14" t="str">
        <f t="shared" ref="G1284:G1347" si="37">D1284&amp;F1284</f>
        <v/>
      </c>
      <c r="S1284" s="12"/>
      <c r="T1284" s="12"/>
      <c r="U1284" s="12"/>
    </row>
    <row r="1285" spans="7:21" x14ac:dyDescent="0.25">
      <c r="G1285" s="14" t="str">
        <f t="shared" si="37"/>
        <v/>
      </c>
      <c r="S1285" s="12"/>
      <c r="T1285" s="12"/>
      <c r="U1285" s="12"/>
    </row>
    <row r="1286" spans="7:21" x14ac:dyDescent="0.25">
      <c r="G1286" s="14" t="str">
        <f t="shared" si="37"/>
        <v/>
      </c>
      <c r="S1286" s="12"/>
      <c r="T1286" s="12"/>
      <c r="U1286" s="12"/>
    </row>
    <row r="1287" spans="7:21" x14ac:dyDescent="0.25">
      <c r="G1287" s="14" t="str">
        <f t="shared" si="37"/>
        <v/>
      </c>
      <c r="S1287" s="12"/>
      <c r="T1287" s="12"/>
      <c r="U1287" s="12"/>
    </row>
    <row r="1288" spans="7:21" x14ac:dyDescent="0.25">
      <c r="G1288" s="14" t="str">
        <f t="shared" si="37"/>
        <v/>
      </c>
      <c r="S1288" s="12"/>
      <c r="T1288" s="12"/>
      <c r="U1288" s="12"/>
    </row>
    <row r="1289" spans="7:21" x14ac:dyDescent="0.25">
      <c r="G1289" s="14" t="str">
        <f t="shared" si="37"/>
        <v/>
      </c>
      <c r="S1289" s="12"/>
      <c r="T1289" s="12"/>
    </row>
    <row r="1290" spans="7:21" x14ac:dyDescent="0.25">
      <c r="G1290" s="14" t="str">
        <f t="shared" si="37"/>
        <v/>
      </c>
      <c r="S1290" s="12"/>
      <c r="T1290" s="12"/>
    </row>
    <row r="1291" spans="7:21" x14ac:dyDescent="0.25">
      <c r="G1291" s="14" t="str">
        <f t="shared" si="37"/>
        <v/>
      </c>
      <c r="S1291" s="12"/>
      <c r="T1291" s="12"/>
      <c r="U1291" s="12"/>
    </row>
    <row r="1292" spans="7:21" x14ac:dyDescent="0.25">
      <c r="G1292" s="14" t="str">
        <f t="shared" si="37"/>
        <v/>
      </c>
      <c r="S1292" s="12"/>
      <c r="T1292" s="12"/>
      <c r="U1292" s="12"/>
    </row>
    <row r="1293" spans="7:21" x14ac:dyDescent="0.25">
      <c r="G1293" s="14" t="str">
        <f t="shared" si="37"/>
        <v/>
      </c>
      <c r="S1293" s="12"/>
      <c r="T1293" s="12"/>
      <c r="U1293" s="12"/>
    </row>
    <row r="1294" spans="7:21" x14ac:dyDescent="0.25">
      <c r="G1294" s="14" t="str">
        <f t="shared" si="37"/>
        <v/>
      </c>
      <c r="S1294" s="12"/>
      <c r="T1294" s="12"/>
      <c r="U1294" s="12"/>
    </row>
    <row r="1295" spans="7:21" x14ac:dyDescent="0.25">
      <c r="G1295" s="14" t="str">
        <f t="shared" si="37"/>
        <v/>
      </c>
      <c r="S1295" s="12"/>
      <c r="T1295" s="12"/>
      <c r="U1295" s="12"/>
    </row>
    <row r="1296" spans="7:21" x14ac:dyDescent="0.25">
      <c r="G1296" s="14" t="str">
        <f t="shared" si="37"/>
        <v/>
      </c>
      <c r="S1296" s="12"/>
      <c r="T1296" s="12"/>
      <c r="U1296" s="12"/>
    </row>
    <row r="1297" spans="7:21" x14ac:dyDescent="0.25">
      <c r="G1297" s="14" t="str">
        <f t="shared" si="37"/>
        <v/>
      </c>
      <c r="S1297" s="12"/>
      <c r="T1297" s="12"/>
      <c r="U1297" s="12"/>
    </row>
    <row r="1298" spans="7:21" x14ac:dyDescent="0.25">
      <c r="G1298" s="14" t="str">
        <f t="shared" si="37"/>
        <v/>
      </c>
      <c r="S1298" s="12"/>
      <c r="T1298" s="12"/>
      <c r="U1298" s="12"/>
    </row>
    <row r="1299" spans="7:21" x14ac:dyDescent="0.25">
      <c r="G1299" s="14" t="str">
        <f t="shared" si="37"/>
        <v/>
      </c>
      <c r="S1299" s="12"/>
      <c r="T1299" s="12"/>
      <c r="U1299" s="12"/>
    </row>
    <row r="1300" spans="7:21" x14ac:dyDescent="0.25">
      <c r="G1300" s="14" t="str">
        <f t="shared" si="37"/>
        <v/>
      </c>
      <c r="S1300" s="12"/>
      <c r="T1300" s="12"/>
      <c r="U1300" s="12"/>
    </row>
    <row r="1301" spans="7:21" x14ac:dyDescent="0.25">
      <c r="G1301" s="14" t="str">
        <f t="shared" si="37"/>
        <v/>
      </c>
      <c r="S1301" s="12"/>
      <c r="T1301" s="12"/>
      <c r="U1301" s="12"/>
    </row>
    <row r="1302" spans="7:21" x14ac:dyDescent="0.25">
      <c r="G1302" s="14" t="str">
        <f t="shared" si="37"/>
        <v/>
      </c>
      <c r="S1302" s="12"/>
      <c r="T1302" s="12"/>
      <c r="U1302" s="12"/>
    </row>
    <row r="1303" spans="7:21" x14ac:dyDescent="0.25">
      <c r="G1303" s="14" t="str">
        <f t="shared" si="37"/>
        <v/>
      </c>
      <c r="S1303" s="12"/>
      <c r="T1303" s="12"/>
      <c r="U1303" s="12"/>
    </row>
    <row r="1304" spans="7:21" x14ac:dyDescent="0.25">
      <c r="G1304" s="14" t="str">
        <f t="shared" si="37"/>
        <v/>
      </c>
      <c r="S1304" s="12"/>
      <c r="T1304" s="12"/>
      <c r="U1304" s="12"/>
    </row>
    <row r="1305" spans="7:21" x14ac:dyDescent="0.25">
      <c r="G1305" s="14" t="str">
        <f t="shared" si="37"/>
        <v/>
      </c>
      <c r="S1305" s="12"/>
      <c r="T1305" s="12"/>
      <c r="U1305" s="12"/>
    </row>
    <row r="1306" spans="7:21" x14ac:dyDescent="0.25">
      <c r="G1306" s="14" t="str">
        <f t="shared" si="37"/>
        <v/>
      </c>
      <c r="S1306" s="12"/>
      <c r="T1306" s="12"/>
      <c r="U1306" s="12"/>
    </row>
    <row r="1307" spans="7:21" x14ac:dyDescent="0.25">
      <c r="G1307" s="14" t="str">
        <f t="shared" si="37"/>
        <v/>
      </c>
      <c r="S1307" s="12"/>
      <c r="T1307" s="12"/>
      <c r="U1307" s="12"/>
    </row>
    <row r="1308" spans="7:21" x14ac:dyDescent="0.25">
      <c r="G1308" s="14" t="str">
        <f t="shared" si="37"/>
        <v/>
      </c>
      <c r="S1308" s="12"/>
      <c r="T1308" s="12"/>
    </row>
    <row r="1309" spans="7:21" x14ac:dyDescent="0.25">
      <c r="G1309" s="14" t="str">
        <f t="shared" si="37"/>
        <v/>
      </c>
      <c r="S1309" s="12"/>
      <c r="T1309" s="12"/>
    </row>
    <row r="1310" spans="7:21" x14ac:dyDescent="0.25">
      <c r="G1310" s="14" t="str">
        <f t="shared" si="37"/>
        <v/>
      </c>
      <c r="S1310" s="12"/>
      <c r="T1310" s="12"/>
      <c r="U1310" s="12"/>
    </row>
    <row r="1311" spans="7:21" x14ac:dyDescent="0.25">
      <c r="G1311" s="14" t="str">
        <f t="shared" si="37"/>
        <v/>
      </c>
      <c r="S1311" s="12"/>
      <c r="T1311" s="12"/>
      <c r="U1311" s="12"/>
    </row>
    <row r="1312" spans="7:21" x14ac:dyDescent="0.25">
      <c r="G1312" s="14" t="str">
        <f t="shared" si="37"/>
        <v/>
      </c>
      <c r="S1312" s="12"/>
      <c r="T1312" s="12"/>
      <c r="U1312" s="12"/>
    </row>
    <row r="1313" spans="7:21" x14ac:dyDescent="0.25">
      <c r="G1313" s="14" t="str">
        <f t="shared" si="37"/>
        <v/>
      </c>
      <c r="S1313" s="12"/>
      <c r="T1313" s="12"/>
      <c r="U1313" s="12"/>
    </row>
    <row r="1314" spans="7:21" x14ac:dyDescent="0.25">
      <c r="G1314" s="14" t="str">
        <f t="shared" si="37"/>
        <v/>
      </c>
      <c r="S1314" s="12"/>
      <c r="T1314" s="12"/>
      <c r="U1314" s="12"/>
    </row>
    <row r="1315" spans="7:21" x14ac:dyDescent="0.25">
      <c r="G1315" s="14" t="str">
        <f t="shared" si="37"/>
        <v/>
      </c>
      <c r="S1315" s="12"/>
      <c r="T1315" s="12"/>
      <c r="U1315" s="12"/>
    </row>
    <row r="1316" spans="7:21" x14ac:dyDescent="0.25">
      <c r="G1316" s="14" t="str">
        <f t="shared" si="37"/>
        <v/>
      </c>
      <c r="S1316" s="12"/>
      <c r="T1316" s="12"/>
      <c r="U1316" s="12"/>
    </row>
    <row r="1317" spans="7:21" x14ac:dyDescent="0.25">
      <c r="G1317" s="14" t="str">
        <f t="shared" si="37"/>
        <v/>
      </c>
      <c r="S1317" s="12"/>
      <c r="T1317" s="12"/>
      <c r="U1317" s="12"/>
    </row>
    <row r="1318" spans="7:21" x14ac:dyDescent="0.25">
      <c r="G1318" s="14" t="str">
        <f t="shared" si="37"/>
        <v/>
      </c>
      <c r="S1318" s="12"/>
      <c r="T1318" s="12"/>
      <c r="U1318" s="12"/>
    </row>
    <row r="1319" spans="7:21" x14ac:dyDescent="0.25">
      <c r="G1319" s="14" t="str">
        <f t="shared" si="37"/>
        <v/>
      </c>
      <c r="S1319" s="12"/>
      <c r="T1319" s="12"/>
      <c r="U1319" s="12"/>
    </row>
    <row r="1320" spans="7:21" x14ac:dyDescent="0.25">
      <c r="G1320" s="14" t="str">
        <f t="shared" si="37"/>
        <v/>
      </c>
      <c r="S1320" s="12"/>
      <c r="T1320" s="12"/>
      <c r="U1320" s="12"/>
    </row>
    <row r="1321" spans="7:21" x14ac:dyDescent="0.25">
      <c r="G1321" s="14" t="str">
        <f t="shared" si="37"/>
        <v/>
      </c>
      <c r="S1321" s="12"/>
      <c r="T1321" s="12"/>
      <c r="U1321" s="12"/>
    </row>
    <row r="1322" spans="7:21" x14ac:dyDescent="0.25">
      <c r="G1322" s="14" t="str">
        <f t="shared" si="37"/>
        <v/>
      </c>
      <c r="S1322" s="12"/>
      <c r="T1322" s="12"/>
      <c r="U1322" s="12"/>
    </row>
    <row r="1323" spans="7:21" x14ac:dyDescent="0.25">
      <c r="G1323" s="14" t="str">
        <f t="shared" si="37"/>
        <v/>
      </c>
      <c r="S1323" s="12"/>
      <c r="T1323" s="12"/>
      <c r="U1323" s="12"/>
    </row>
    <row r="1324" spans="7:21" x14ac:dyDescent="0.25">
      <c r="G1324" s="14" t="str">
        <f t="shared" si="37"/>
        <v/>
      </c>
      <c r="S1324" s="12"/>
      <c r="T1324" s="12"/>
      <c r="U1324" s="12"/>
    </row>
    <row r="1325" spans="7:21" x14ac:dyDescent="0.25">
      <c r="G1325" s="14" t="str">
        <f t="shared" si="37"/>
        <v/>
      </c>
      <c r="S1325" s="12"/>
      <c r="T1325" s="12"/>
      <c r="U1325" s="12"/>
    </row>
    <row r="1326" spans="7:21" x14ac:dyDescent="0.25">
      <c r="G1326" s="14" t="str">
        <f t="shared" si="37"/>
        <v/>
      </c>
      <c r="S1326" s="12"/>
      <c r="T1326" s="12"/>
      <c r="U1326" s="12"/>
    </row>
    <row r="1327" spans="7:21" x14ac:dyDescent="0.25">
      <c r="G1327" s="14" t="str">
        <f t="shared" si="37"/>
        <v/>
      </c>
      <c r="S1327" s="12"/>
      <c r="T1327" s="12"/>
      <c r="U1327" s="12"/>
    </row>
    <row r="1328" spans="7:21" x14ac:dyDescent="0.25">
      <c r="G1328" s="14" t="str">
        <f t="shared" si="37"/>
        <v/>
      </c>
      <c r="S1328" s="12"/>
      <c r="T1328" s="12"/>
      <c r="U1328" s="12"/>
    </row>
    <row r="1329" spans="7:21" x14ac:dyDescent="0.25">
      <c r="G1329" s="14" t="str">
        <f t="shared" si="37"/>
        <v/>
      </c>
      <c r="S1329" s="12"/>
      <c r="T1329" s="12"/>
      <c r="U1329" s="12"/>
    </row>
    <row r="1330" spans="7:21" x14ac:dyDescent="0.25">
      <c r="G1330" s="14" t="str">
        <f t="shared" si="37"/>
        <v/>
      </c>
      <c r="S1330" s="12"/>
      <c r="T1330" s="12"/>
      <c r="U1330" s="12"/>
    </row>
    <row r="1331" spans="7:21" x14ac:dyDescent="0.25">
      <c r="G1331" s="14" t="str">
        <f t="shared" si="37"/>
        <v/>
      </c>
      <c r="S1331" s="12"/>
      <c r="T1331" s="12"/>
      <c r="U1331" s="12"/>
    </row>
    <row r="1332" spans="7:21" x14ac:dyDescent="0.25">
      <c r="G1332" s="14" t="str">
        <f t="shared" si="37"/>
        <v/>
      </c>
      <c r="S1332" s="12"/>
      <c r="T1332" s="12"/>
    </row>
    <row r="1333" spans="7:21" x14ac:dyDescent="0.25">
      <c r="G1333" s="14" t="str">
        <f t="shared" si="37"/>
        <v/>
      </c>
      <c r="S1333" s="12"/>
      <c r="T1333" s="12"/>
      <c r="U1333" s="12"/>
    </row>
    <row r="1334" spans="7:21" x14ac:dyDescent="0.25">
      <c r="G1334" s="14" t="str">
        <f t="shared" si="37"/>
        <v/>
      </c>
      <c r="S1334" s="12"/>
      <c r="T1334" s="12"/>
      <c r="U1334" s="12"/>
    </row>
    <row r="1335" spans="7:21" x14ac:dyDescent="0.25">
      <c r="G1335" s="14" t="str">
        <f t="shared" si="37"/>
        <v/>
      </c>
      <c r="S1335" s="12"/>
      <c r="T1335" s="12"/>
      <c r="U1335" s="12"/>
    </row>
    <row r="1336" spans="7:21" x14ac:dyDescent="0.25">
      <c r="G1336" s="14" t="str">
        <f t="shared" si="37"/>
        <v/>
      </c>
      <c r="S1336" s="12"/>
      <c r="T1336" s="12"/>
      <c r="U1336" s="12"/>
    </row>
    <row r="1337" spans="7:21" x14ac:dyDescent="0.25">
      <c r="G1337" s="14" t="str">
        <f t="shared" si="37"/>
        <v/>
      </c>
      <c r="S1337" s="12"/>
      <c r="T1337" s="12"/>
      <c r="U1337" s="12"/>
    </row>
    <row r="1338" spans="7:21" x14ac:dyDescent="0.25">
      <c r="G1338" s="14" t="str">
        <f t="shared" si="37"/>
        <v/>
      </c>
      <c r="S1338" s="12"/>
      <c r="T1338" s="12"/>
      <c r="U1338" s="12"/>
    </row>
    <row r="1339" spans="7:21" x14ac:dyDescent="0.25">
      <c r="G1339" s="14" t="str">
        <f t="shared" si="37"/>
        <v/>
      </c>
      <c r="S1339" s="12"/>
      <c r="T1339" s="12"/>
      <c r="U1339" s="12"/>
    </row>
    <row r="1340" spans="7:21" x14ac:dyDescent="0.25">
      <c r="G1340" s="14" t="str">
        <f t="shared" si="37"/>
        <v/>
      </c>
      <c r="S1340" s="12"/>
      <c r="T1340" s="12"/>
      <c r="U1340" s="12"/>
    </row>
    <row r="1341" spans="7:21" x14ac:dyDescent="0.25">
      <c r="G1341" s="14" t="str">
        <f t="shared" si="37"/>
        <v/>
      </c>
      <c r="S1341" s="12"/>
      <c r="T1341" s="12"/>
      <c r="U1341" s="12"/>
    </row>
    <row r="1342" spans="7:21" x14ac:dyDescent="0.25">
      <c r="G1342" s="14" t="str">
        <f t="shared" si="37"/>
        <v/>
      </c>
      <c r="S1342" s="12"/>
      <c r="T1342" s="12"/>
      <c r="U1342" s="12"/>
    </row>
    <row r="1343" spans="7:21" x14ac:dyDescent="0.25">
      <c r="G1343" s="14" t="str">
        <f t="shared" si="37"/>
        <v/>
      </c>
      <c r="S1343" s="12"/>
      <c r="T1343" s="12"/>
      <c r="U1343" s="12"/>
    </row>
    <row r="1344" spans="7:21" x14ac:dyDescent="0.25">
      <c r="G1344" s="14" t="str">
        <f t="shared" si="37"/>
        <v/>
      </c>
      <c r="S1344" s="12"/>
      <c r="T1344" s="12"/>
      <c r="U1344" s="12"/>
    </row>
    <row r="1345" spans="7:21" x14ac:dyDescent="0.25">
      <c r="G1345" s="14" t="str">
        <f t="shared" si="37"/>
        <v/>
      </c>
      <c r="S1345" s="12"/>
      <c r="T1345" s="12"/>
      <c r="U1345" s="12"/>
    </row>
    <row r="1346" spans="7:21" x14ac:dyDescent="0.25">
      <c r="G1346" s="14" t="str">
        <f t="shared" si="37"/>
        <v/>
      </c>
      <c r="S1346" s="12"/>
      <c r="T1346" s="12"/>
      <c r="U1346" s="12"/>
    </row>
    <row r="1347" spans="7:21" x14ac:dyDescent="0.25">
      <c r="G1347" s="14" t="str">
        <f t="shared" si="37"/>
        <v/>
      </c>
      <c r="S1347" s="12"/>
      <c r="T1347" s="12"/>
      <c r="U1347" s="12"/>
    </row>
    <row r="1348" spans="7:21" x14ac:dyDescent="0.25">
      <c r="G1348" s="14" t="str">
        <f t="shared" ref="G1348:G1411" si="38">D1348&amp;F1348</f>
        <v/>
      </c>
      <c r="S1348" s="12"/>
      <c r="T1348" s="12"/>
      <c r="U1348" s="12"/>
    </row>
    <row r="1349" spans="7:21" x14ac:dyDescent="0.25">
      <c r="G1349" s="14" t="str">
        <f t="shared" si="38"/>
        <v/>
      </c>
      <c r="S1349" s="12"/>
      <c r="T1349" s="12"/>
      <c r="U1349" s="12"/>
    </row>
    <row r="1350" spans="7:21" x14ac:dyDescent="0.25">
      <c r="G1350" s="14" t="str">
        <f t="shared" si="38"/>
        <v/>
      </c>
      <c r="S1350" s="12"/>
      <c r="T1350" s="12"/>
      <c r="U1350" s="12"/>
    </row>
    <row r="1351" spans="7:21" x14ac:dyDescent="0.25">
      <c r="G1351" s="14" t="str">
        <f t="shared" si="38"/>
        <v/>
      </c>
      <c r="S1351" s="12"/>
      <c r="T1351" s="12"/>
      <c r="U1351" s="12"/>
    </row>
    <row r="1352" spans="7:21" x14ac:dyDescent="0.25">
      <c r="G1352" s="14" t="str">
        <f t="shared" si="38"/>
        <v/>
      </c>
      <c r="S1352" s="12"/>
      <c r="T1352" s="12"/>
      <c r="U1352" s="12"/>
    </row>
    <row r="1353" spans="7:21" x14ac:dyDescent="0.25">
      <c r="G1353" s="14" t="str">
        <f t="shared" si="38"/>
        <v/>
      </c>
      <c r="S1353" s="12"/>
      <c r="T1353" s="12"/>
      <c r="U1353" s="12"/>
    </row>
    <row r="1354" spans="7:21" x14ac:dyDescent="0.25">
      <c r="G1354" s="14" t="str">
        <f t="shared" si="38"/>
        <v/>
      </c>
      <c r="S1354" s="12"/>
      <c r="T1354" s="12"/>
      <c r="U1354" s="12"/>
    </row>
    <row r="1355" spans="7:21" x14ac:dyDescent="0.25">
      <c r="G1355" s="14" t="str">
        <f t="shared" si="38"/>
        <v/>
      </c>
      <c r="S1355" s="12"/>
      <c r="T1355" s="12"/>
      <c r="U1355" s="12"/>
    </row>
    <row r="1356" spans="7:21" x14ac:dyDescent="0.25">
      <c r="G1356" s="14" t="str">
        <f t="shared" si="38"/>
        <v/>
      </c>
      <c r="S1356" s="12"/>
      <c r="T1356" s="12"/>
      <c r="U1356" s="12"/>
    </row>
    <row r="1357" spans="7:21" x14ac:dyDescent="0.25">
      <c r="G1357" s="14" t="str">
        <f t="shared" si="38"/>
        <v/>
      </c>
      <c r="S1357" s="12"/>
      <c r="T1357" s="12"/>
      <c r="U1357" s="12"/>
    </row>
    <row r="1358" spans="7:21" x14ac:dyDescent="0.25">
      <c r="G1358" s="14" t="str">
        <f t="shared" si="38"/>
        <v/>
      </c>
      <c r="S1358" s="12"/>
      <c r="T1358" s="12"/>
      <c r="U1358" s="12"/>
    </row>
    <row r="1359" spans="7:21" x14ac:dyDescent="0.25">
      <c r="G1359" s="14" t="str">
        <f t="shared" si="38"/>
        <v/>
      </c>
      <c r="S1359" s="12"/>
      <c r="T1359" s="12"/>
      <c r="U1359" s="12"/>
    </row>
    <row r="1360" spans="7:21" x14ac:dyDescent="0.25">
      <c r="G1360" s="14" t="str">
        <f t="shared" si="38"/>
        <v/>
      </c>
      <c r="S1360" s="12"/>
      <c r="T1360" s="12"/>
      <c r="U1360" s="12"/>
    </row>
    <row r="1361" spans="7:21" x14ac:dyDescent="0.25">
      <c r="G1361" s="14" t="str">
        <f t="shared" si="38"/>
        <v/>
      </c>
      <c r="S1361" s="12"/>
      <c r="T1361" s="12"/>
      <c r="U1361" s="12"/>
    </row>
    <row r="1362" spans="7:21" x14ac:dyDescent="0.25">
      <c r="G1362" s="14" t="str">
        <f t="shared" si="38"/>
        <v/>
      </c>
      <c r="S1362" s="12"/>
      <c r="T1362" s="12"/>
    </row>
    <row r="1363" spans="7:21" x14ac:dyDescent="0.25">
      <c r="G1363" s="14" t="str">
        <f t="shared" si="38"/>
        <v/>
      </c>
      <c r="S1363" s="12"/>
      <c r="T1363" s="12"/>
      <c r="U1363" s="12"/>
    </row>
    <row r="1364" spans="7:21" x14ac:dyDescent="0.25">
      <c r="G1364" s="14" t="str">
        <f t="shared" si="38"/>
        <v/>
      </c>
      <c r="S1364" s="12"/>
      <c r="T1364" s="12"/>
      <c r="U1364" s="12"/>
    </row>
    <row r="1365" spans="7:21" x14ac:dyDescent="0.25">
      <c r="G1365" s="14" t="str">
        <f t="shared" si="38"/>
        <v/>
      </c>
      <c r="S1365" s="12"/>
      <c r="T1365" s="12"/>
      <c r="U1365" s="12"/>
    </row>
    <row r="1366" spans="7:21" x14ac:dyDescent="0.25">
      <c r="G1366" s="14" t="str">
        <f t="shared" si="38"/>
        <v/>
      </c>
      <c r="S1366" s="12"/>
      <c r="T1366" s="12"/>
      <c r="U1366" s="12"/>
    </row>
    <row r="1367" spans="7:21" x14ac:dyDescent="0.25">
      <c r="G1367" s="14" t="str">
        <f t="shared" si="38"/>
        <v/>
      </c>
      <c r="S1367" s="12"/>
      <c r="T1367" s="12"/>
      <c r="U1367" s="12"/>
    </row>
    <row r="1368" spans="7:21" x14ac:dyDescent="0.25">
      <c r="G1368" s="14" t="str">
        <f t="shared" si="38"/>
        <v/>
      </c>
      <c r="S1368" s="12"/>
      <c r="T1368" s="12"/>
      <c r="U1368" s="12"/>
    </row>
    <row r="1369" spans="7:21" x14ac:dyDescent="0.25">
      <c r="G1369" s="14" t="str">
        <f t="shared" si="38"/>
        <v/>
      </c>
      <c r="S1369" s="12"/>
      <c r="T1369" s="12"/>
      <c r="U1369" s="12"/>
    </row>
    <row r="1370" spans="7:21" x14ac:dyDescent="0.25">
      <c r="G1370" s="14" t="str">
        <f t="shared" si="38"/>
        <v/>
      </c>
      <c r="S1370" s="12"/>
      <c r="T1370" s="12"/>
      <c r="U1370" s="12"/>
    </row>
    <row r="1371" spans="7:21" x14ac:dyDescent="0.25">
      <c r="G1371" s="14" t="str">
        <f t="shared" si="38"/>
        <v/>
      </c>
      <c r="S1371" s="12"/>
      <c r="T1371" s="12"/>
    </row>
    <row r="1372" spans="7:21" x14ac:dyDescent="0.25">
      <c r="G1372" s="14" t="str">
        <f t="shared" si="38"/>
        <v/>
      </c>
      <c r="S1372" s="12"/>
      <c r="T1372" s="12"/>
      <c r="U1372" s="12"/>
    </row>
    <row r="1373" spans="7:21" x14ac:dyDescent="0.25">
      <c r="G1373" s="14" t="str">
        <f t="shared" si="38"/>
        <v/>
      </c>
      <c r="S1373" s="12"/>
      <c r="T1373" s="12"/>
      <c r="U1373" s="12"/>
    </row>
    <row r="1374" spans="7:21" x14ac:dyDescent="0.25">
      <c r="G1374" s="14" t="str">
        <f t="shared" si="38"/>
        <v/>
      </c>
      <c r="S1374" s="12"/>
      <c r="T1374" s="12"/>
      <c r="U1374" s="12"/>
    </row>
    <row r="1375" spans="7:21" x14ac:dyDescent="0.25">
      <c r="G1375" s="14" t="str">
        <f t="shared" si="38"/>
        <v/>
      </c>
      <c r="S1375" s="12"/>
      <c r="T1375" s="12"/>
      <c r="U1375" s="12"/>
    </row>
    <row r="1376" spans="7:21" x14ac:dyDescent="0.25">
      <c r="G1376" s="14" t="str">
        <f t="shared" si="38"/>
        <v/>
      </c>
      <c r="S1376" s="12"/>
      <c r="T1376" s="12"/>
      <c r="U1376" s="12"/>
    </row>
    <row r="1377" spans="7:21" x14ac:dyDescent="0.25">
      <c r="G1377" s="14" t="str">
        <f t="shared" si="38"/>
        <v/>
      </c>
      <c r="S1377" s="12"/>
      <c r="T1377" s="12"/>
      <c r="U1377" s="12"/>
    </row>
    <row r="1378" spans="7:21" x14ac:dyDescent="0.25">
      <c r="G1378" s="14" t="str">
        <f t="shared" si="38"/>
        <v/>
      </c>
      <c r="S1378" s="12"/>
      <c r="T1378" s="12"/>
      <c r="U1378" s="12"/>
    </row>
    <row r="1379" spans="7:21" x14ac:dyDescent="0.25">
      <c r="G1379" s="14" t="str">
        <f t="shared" si="38"/>
        <v/>
      </c>
      <c r="S1379" s="12"/>
      <c r="T1379" s="12"/>
      <c r="U1379" s="12"/>
    </row>
    <row r="1380" spans="7:21" x14ac:dyDescent="0.25">
      <c r="G1380" s="14" t="str">
        <f t="shared" si="38"/>
        <v/>
      </c>
      <c r="S1380" s="12"/>
      <c r="T1380" s="12"/>
      <c r="U1380" s="12"/>
    </row>
    <row r="1381" spans="7:21" x14ac:dyDescent="0.25">
      <c r="G1381" s="14" t="str">
        <f t="shared" si="38"/>
        <v/>
      </c>
      <c r="S1381" s="12"/>
      <c r="T1381" s="12"/>
      <c r="U1381" s="12"/>
    </row>
    <row r="1382" spans="7:21" x14ac:dyDescent="0.25">
      <c r="G1382" s="14" t="str">
        <f t="shared" si="38"/>
        <v/>
      </c>
      <c r="S1382" s="12"/>
      <c r="T1382" s="12"/>
      <c r="U1382" s="12"/>
    </row>
    <row r="1383" spans="7:21" x14ac:dyDescent="0.25">
      <c r="G1383" s="14" t="str">
        <f t="shared" si="38"/>
        <v/>
      </c>
      <c r="S1383" s="12"/>
      <c r="T1383" s="12"/>
      <c r="U1383" s="12"/>
    </row>
    <row r="1384" spans="7:21" x14ac:dyDescent="0.25">
      <c r="G1384" s="14" t="str">
        <f t="shared" si="38"/>
        <v/>
      </c>
      <c r="S1384" s="12"/>
      <c r="T1384" s="12"/>
      <c r="U1384" s="12"/>
    </row>
    <row r="1385" spans="7:21" x14ac:dyDescent="0.25">
      <c r="G1385" s="14" t="str">
        <f t="shared" si="38"/>
        <v/>
      </c>
      <c r="S1385" s="12"/>
      <c r="T1385" s="12"/>
      <c r="U1385" s="12"/>
    </row>
    <row r="1386" spans="7:21" x14ac:dyDescent="0.25">
      <c r="G1386" s="14" t="str">
        <f t="shared" si="38"/>
        <v/>
      </c>
      <c r="S1386" s="12"/>
      <c r="T1386" s="12"/>
      <c r="U1386" s="12"/>
    </row>
    <row r="1387" spans="7:21" x14ac:dyDescent="0.25">
      <c r="G1387" s="14" t="str">
        <f t="shared" si="38"/>
        <v/>
      </c>
      <c r="S1387" s="12"/>
      <c r="T1387" s="12"/>
      <c r="U1387" s="12"/>
    </row>
    <row r="1388" spans="7:21" x14ac:dyDescent="0.25">
      <c r="G1388" s="14" t="str">
        <f t="shared" si="38"/>
        <v/>
      </c>
      <c r="S1388" s="12"/>
      <c r="T1388" s="12"/>
      <c r="U1388" s="12"/>
    </row>
    <row r="1389" spans="7:21" x14ac:dyDescent="0.25">
      <c r="G1389" s="14" t="str">
        <f t="shared" si="38"/>
        <v/>
      </c>
      <c r="S1389" s="12"/>
      <c r="T1389" s="12"/>
      <c r="U1389" s="12"/>
    </row>
    <row r="1390" spans="7:21" x14ac:dyDescent="0.25">
      <c r="G1390" s="14" t="str">
        <f t="shared" si="38"/>
        <v/>
      </c>
      <c r="S1390" s="12"/>
      <c r="T1390" s="12"/>
    </row>
    <row r="1391" spans="7:21" x14ac:dyDescent="0.25">
      <c r="G1391" s="14" t="str">
        <f t="shared" si="38"/>
        <v/>
      </c>
      <c r="S1391" s="12"/>
      <c r="T1391" s="12"/>
      <c r="U1391" s="12"/>
    </row>
    <row r="1392" spans="7:21" x14ac:dyDescent="0.25">
      <c r="G1392" s="14" t="str">
        <f t="shared" si="38"/>
        <v/>
      </c>
      <c r="S1392" s="12"/>
      <c r="T1392" s="12"/>
      <c r="U1392" s="12"/>
    </row>
    <row r="1393" spans="7:21" x14ac:dyDescent="0.25">
      <c r="G1393" s="14" t="str">
        <f t="shared" si="38"/>
        <v/>
      </c>
      <c r="S1393" s="12"/>
      <c r="T1393" s="12"/>
      <c r="U1393" s="12"/>
    </row>
    <row r="1394" spans="7:21" x14ac:dyDescent="0.25">
      <c r="G1394" s="14" t="str">
        <f t="shared" si="38"/>
        <v/>
      </c>
      <c r="S1394" s="12"/>
      <c r="T1394" s="12"/>
      <c r="U1394" s="12"/>
    </row>
    <row r="1395" spans="7:21" x14ac:dyDescent="0.25">
      <c r="G1395" s="14" t="str">
        <f t="shared" si="38"/>
        <v/>
      </c>
      <c r="S1395" s="12"/>
      <c r="T1395" s="12"/>
      <c r="U1395" s="12"/>
    </row>
    <row r="1396" spans="7:21" x14ac:dyDescent="0.25">
      <c r="G1396" s="14" t="str">
        <f t="shared" si="38"/>
        <v/>
      </c>
      <c r="S1396" s="12"/>
      <c r="T1396" s="12"/>
      <c r="U1396" s="12"/>
    </row>
    <row r="1397" spans="7:21" x14ac:dyDescent="0.25">
      <c r="G1397" s="14" t="str">
        <f t="shared" si="38"/>
        <v/>
      </c>
      <c r="S1397" s="12"/>
      <c r="T1397" s="12"/>
      <c r="U1397" s="12"/>
    </row>
    <row r="1398" spans="7:21" x14ac:dyDescent="0.25">
      <c r="G1398" s="14" t="str">
        <f t="shared" si="38"/>
        <v/>
      </c>
      <c r="S1398" s="12"/>
      <c r="T1398" s="12"/>
      <c r="U1398" s="12"/>
    </row>
    <row r="1399" spans="7:21" x14ac:dyDescent="0.25">
      <c r="G1399" s="14" t="str">
        <f t="shared" si="38"/>
        <v/>
      </c>
      <c r="S1399" s="12"/>
      <c r="T1399" s="12"/>
      <c r="U1399" s="12"/>
    </row>
    <row r="1400" spans="7:21" x14ac:dyDescent="0.25">
      <c r="G1400" s="14" t="str">
        <f t="shared" si="38"/>
        <v/>
      </c>
      <c r="S1400" s="12"/>
      <c r="T1400" s="12"/>
      <c r="U1400" s="12"/>
    </row>
    <row r="1401" spans="7:21" x14ac:dyDescent="0.25">
      <c r="G1401" s="14" t="str">
        <f t="shared" si="38"/>
        <v/>
      </c>
      <c r="S1401" s="12"/>
      <c r="T1401" s="12"/>
      <c r="U1401" s="12"/>
    </row>
    <row r="1402" spans="7:21" x14ac:dyDescent="0.25">
      <c r="G1402" s="14" t="str">
        <f t="shared" si="38"/>
        <v/>
      </c>
      <c r="S1402" s="12"/>
      <c r="T1402" s="12"/>
      <c r="U1402" s="12"/>
    </row>
    <row r="1403" spans="7:21" x14ac:dyDescent="0.25">
      <c r="G1403" s="14" t="str">
        <f t="shared" si="38"/>
        <v/>
      </c>
      <c r="S1403" s="12"/>
      <c r="T1403" s="12"/>
      <c r="U1403" s="12"/>
    </row>
    <row r="1404" spans="7:21" x14ac:dyDescent="0.25">
      <c r="G1404" s="14" t="str">
        <f t="shared" si="38"/>
        <v/>
      </c>
      <c r="S1404" s="12"/>
      <c r="T1404" s="12"/>
      <c r="U1404" s="12"/>
    </row>
    <row r="1405" spans="7:21" x14ac:dyDescent="0.25">
      <c r="G1405" s="14" t="str">
        <f t="shared" si="38"/>
        <v/>
      </c>
      <c r="S1405" s="12"/>
      <c r="T1405" s="12"/>
    </row>
    <row r="1406" spans="7:21" x14ac:dyDescent="0.25">
      <c r="G1406" s="14" t="str">
        <f t="shared" si="38"/>
        <v/>
      </c>
      <c r="S1406" s="12"/>
      <c r="T1406" s="12"/>
      <c r="U1406" s="12"/>
    </row>
    <row r="1407" spans="7:21" x14ac:dyDescent="0.25">
      <c r="G1407" s="14" t="str">
        <f t="shared" si="38"/>
        <v/>
      </c>
      <c r="S1407" s="12"/>
      <c r="T1407" s="12"/>
      <c r="U1407" s="12"/>
    </row>
    <row r="1408" spans="7:21" x14ac:dyDescent="0.25">
      <c r="G1408" s="14" t="str">
        <f t="shared" si="38"/>
        <v/>
      </c>
      <c r="S1408" s="12"/>
      <c r="T1408" s="12"/>
    </row>
    <row r="1409" spans="7:21" x14ac:dyDescent="0.25">
      <c r="G1409" s="14" t="str">
        <f t="shared" si="38"/>
        <v/>
      </c>
      <c r="S1409" s="12"/>
      <c r="T1409" s="12"/>
      <c r="U1409" s="12"/>
    </row>
    <row r="1410" spans="7:21" x14ac:dyDescent="0.25">
      <c r="G1410" s="14" t="str">
        <f t="shared" si="38"/>
        <v/>
      </c>
      <c r="S1410" s="12"/>
      <c r="T1410" s="12"/>
      <c r="U1410" s="12"/>
    </row>
    <row r="1411" spans="7:21" x14ac:dyDescent="0.25">
      <c r="G1411" s="14" t="str">
        <f t="shared" si="38"/>
        <v/>
      </c>
      <c r="S1411" s="12"/>
      <c r="T1411" s="12"/>
      <c r="U1411" s="12"/>
    </row>
    <row r="1412" spans="7:21" x14ac:dyDescent="0.25">
      <c r="G1412" s="14" t="str">
        <f t="shared" ref="G1412:G1475" si="39">D1412&amp;F1412</f>
        <v/>
      </c>
      <c r="S1412" s="12"/>
      <c r="T1412" s="12"/>
      <c r="U1412" s="12"/>
    </row>
    <row r="1413" spans="7:21" x14ac:dyDescent="0.25">
      <c r="G1413" s="14" t="str">
        <f t="shared" si="39"/>
        <v/>
      </c>
      <c r="S1413" s="12"/>
      <c r="T1413" s="12"/>
      <c r="U1413" s="12"/>
    </row>
    <row r="1414" spans="7:21" x14ac:dyDescent="0.25">
      <c r="G1414" s="14" t="str">
        <f t="shared" si="39"/>
        <v/>
      </c>
      <c r="S1414" s="12"/>
      <c r="T1414" s="12"/>
      <c r="U1414" s="12"/>
    </row>
    <row r="1415" spans="7:21" x14ac:dyDescent="0.25">
      <c r="G1415" s="14" t="str">
        <f t="shared" si="39"/>
        <v/>
      </c>
      <c r="S1415" s="12"/>
      <c r="T1415" s="12"/>
      <c r="U1415" s="12"/>
    </row>
    <row r="1416" spans="7:21" x14ac:dyDescent="0.25">
      <c r="G1416" s="14" t="str">
        <f t="shared" si="39"/>
        <v/>
      </c>
      <c r="S1416" s="12"/>
      <c r="T1416" s="12"/>
      <c r="U1416" s="12"/>
    </row>
    <row r="1417" spans="7:21" x14ac:dyDescent="0.25">
      <c r="G1417" s="14" t="str">
        <f t="shared" si="39"/>
        <v/>
      </c>
      <c r="S1417" s="12"/>
      <c r="T1417" s="12"/>
      <c r="U1417" s="12"/>
    </row>
    <row r="1418" spans="7:21" x14ac:dyDescent="0.25">
      <c r="G1418" s="14" t="str">
        <f t="shared" si="39"/>
        <v/>
      </c>
      <c r="S1418" s="12"/>
      <c r="T1418" s="12"/>
      <c r="U1418" s="12"/>
    </row>
    <row r="1419" spans="7:21" x14ac:dyDescent="0.25">
      <c r="G1419" s="14" t="str">
        <f t="shared" si="39"/>
        <v/>
      </c>
      <c r="S1419" s="12"/>
      <c r="T1419" s="12"/>
      <c r="U1419" s="12"/>
    </row>
    <row r="1420" spans="7:21" x14ac:dyDescent="0.25">
      <c r="G1420" s="14" t="str">
        <f t="shared" si="39"/>
        <v/>
      </c>
      <c r="S1420" s="12"/>
      <c r="T1420" s="12"/>
      <c r="U1420" s="12"/>
    </row>
    <row r="1421" spans="7:21" x14ac:dyDescent="0.25">
      <c r="G1421" s="14" t="str">
        <f t="shared" si="39"/>
        <v/>
      </c>
      <c r="S1421" s="12"/>
      <c r="T1421" s="12"/>
    </row>
    <row r="1422" spans="7:21" x14ac:dyDescent="0.25">
      <c r="G1422" s="14" t="str">
        <f t="shared" si="39"/>
        <v/>
      </c>
      <c r="S1422" s="12"/>
      <c r="T1422" s="12"/>
      <c r="U1422" s="12"/>
    </row>
    <row r="1423" spans="7:21" x14ac:dyDescent="0.25">
      <c r="G1423" s="14" t="str">
        <f t="shared" si="39"/>
        <v/>
      </c>
      <c r="S1423" s="12"/>
      <c r="T1423" s="12"/>
      <c r="U1423" s="12"/>
    </row>
    <row r="1424" spans="7:21" x14ac:dyDescent="0.25">
      <c r="G1424" s="14" t="str">
        <f t="shared" si="39"/>
        <v/>
      </c>
      <c r="S1424" s="12"/>
      <c r="T1424" s="12"/>
      <c r="U1424" s="12"/>
    </row>
    <row r="1425" spans="7:21" x14ac:dyDescent="0.25">
      <c r="G1425" s="14" t="str">
        <f t="shared" si="39"/>
        <v/>
      </c>
      <c r="S1425" s="12"/>
      <c r="T1425" s="12"/>
      <c r="U1425" s="12"/>
    </row>
    <row r="1426" spans="7:21" x14ac:dyDescent="0.25">
      <c r="G1426" s="14" t="str">
        <f t="shared" si="39"/>
        <v/>
      </c>
      <c r="S1426" s="12"/>
      <c r="T1426" s="12"/>
      <c r="U1426" s="12"/>
    </row>
    <row r="1427" spans="7:21" x14ac:dyDescent="0.25">
      <c r="G1427" s="14" t="str">
        <f t="shared" si="39"/>
        <v/>
      </c>
      <c r="S1427" s="12"/>
      <c r="T1427" s="12"/>
    </row>
    <row r="1428" spans="7:21" x14ac:dyDescent="0.25">
      <c r="G1428" s="14" t="str">
        <f t="shared" si="39"/>
        <v/>
      </c>
      <c r="S1428" s="12"/>
      <c r="T1428" s="12"/>
      <c r="U1428" s="12"/>
    </row>
    <row r="1429" spans="7:21" x14ac:dyDescent="0.25">
      <c r="G1429" s="14" t="str">
        <f t="shared" si="39"/>
        <v/>
      </c>
      <c r="S1429" s="12"/>
      <c r="T1429" s="12"/>
    </row>
    <row r="1430" spans="7:21" x14ac:dyDescent="0.25">
      <c r="G1430" s="14" t="str">
        <f t="shared" si="39"/>
        <v/>
      </c>
      <c r="S1430" s="12"/>
      <c r="T1430" s="12"/>
      <c r="U1430" s="12"/>
    </row>
    <row r="1431" spans="7:21" x14ac:dyDescent="0.25">
      <c r="G1431" s="14" t="str">
        <f t="shared" si="39"/>
        <v/>
      </c>
      <c r="S1431" s="12"/>
      <c r="T1431" s="12"/>
      <c r="U1431" s="12"/>
    </row>
    <row r="1432" spans="7:21" x14ac:dyDescent="0.25">
      <c r="G1432" s="14" t="str">
        <f t="shared" si="39"/>
        <v/>
      </c>
      <c r="S1432" s="12"/>
      <c r="T1432" s="12"/>
      <c r="U1432" s="12"/>
    </row>
    <row r="1433" spans="7:21" x14ac:dyDescent="0.25">
      <c r="G1433" s="14" t="str">
        <f t="shared" si="39"/>
        <v/>
      </c>
      <c r="S1433" s="12"/>
      <c r="T1433" s="12"/>
    </row>
    <row r="1434" spans="7:21" x14ac:dyDescent="0.25">
      <c r="G1434" s="14" t="str">
        <f t="shared" si="39"/>
        <v/>
      </c>
      <c r="S1434" s="12"/>
      <c r="T1434" s="12"/>
      <c r="U1434" s="12"/>
    </row>
    <row r="1435" spans="7:21" x14ac:dyDescent="0.25">
      <c r="G1435" s="14" t="str">
        <f t="shared" si="39"/>
        <v/>
      </c>
      <c r="S1435" s="12"/>
      <c r="T1435" s="12"/>
      <c r="U1435" s="12"/>
    </row>
    <row r="1436" spans="7:21" x14ac:dyDescent="0.25">
      <c r="G1436" s="14" t="str">
        <f t="shared" si="39"/>
        <v/>
      </c>
      <c r="S1436" s="12"/>
      <c r="T1436" s="12"/>
      <c r="U1436" s="12"/>
    </row>
    <row r="1437" spans="7:21" x14ac:dyDescent="0.25">
      <c r="G1437" s="14" t="str">
        <f t="shared" si="39"/>
        <v/>
      </c>
      <c r="S1437" s="12"/>
      <c r="T1437" s="12"/>
    </row>
    <row r="1438" spans="7:21" x14ac:dyDescent="0.25">
      <c r="G1438" s="14" t="str">
        <f t="shared" si="39"/>
        <v/>
      </c>
      <c r="S1438" s="12"/>
      <c r="T1438" s="12"/>
      <c r="U1438" s="12"/>
    </row>
    <row r="1439" spans="7:21" x14ac:dyDescent="0.25">
      <c r="G1439" s="14" t="str">
        <f t="shared" si="39"/>
        <v/>
      </c>
      <c r="S1439" s="12"/>
      <c r="T1439" s="12"/>
      <c r="U1439" s="12"/>
    </row>
    <row r="1440" spans="7:21" x14ac:dyDescent="0.25">
      <c r="G1440" s="14" t="str">
        <f t="shared" si="39"/>
        <v/>
      </c>
      <c r="S1440" s="12"/>
      <c r="T1440" s="12"/>
      <c r="U1440" s="12"/>
    </row>
    <row r="1441" spans="7:21" x14ac:dyDescent="0.25">
      <c r="G1441" s="14" t="str">
        <f t="shared" si="39"/>
        <v/>
      </c>
      <c r="S1441" s="12"/>
      <c r="T1441" s="12"/>
    </row>
    <row r="1442" spans="7:21" x14ac:dyDescent="0.25">
      <c r="G1442" s="14" t="str">
        <f t="shared" si="39"/>
        <v/>
      </c>
      <c r="S1442" s="12"/>
      <c r="T1442" s="12"/>
      <c r="U1442" s="12"/>
    </row>
    <row r="1443" spans="7:21" x14ac:dyDescent="0.25">
      <c r="G1443" s="14" t="str">
        <f t="shared" si="39"/>
        <v/>
      </c>
      <c r="S1443" s="12"/>
      <c r="T1443" s="12"/>
      <c r="U1443" s="12"/>
    </row>
    <row r="1444" spans="7:21" x14ac:dyDescent="0.25">
      <c r="G1444" s="14" t="str">
        <f t="shared" si="39"/>
        <v/>
      </c>
      <c r="S1444" s="12"/>
      <c r="T1444" s="12"/>
      <c r="U1444" s="12"/>
    </row>
    <row r="1445" spans="7:21" x14ac:dyDescent="0.25">
      <c r="G1445" s="14" t="str">
        <f t="shared" si="39"/>
        <v/>
      </c>
      <c r="S1445" s="12"/>
      <c r="T1445" s="12"/>
      <c r="U1445" s="12"/>
    </row>
    <row r="1446" spans="7:21" x14ac:dyDescent="0.25">
      <c r="G1446" s="14" t="str">
        <f t="shared" si="39"/>
        <v/>
      </c>
      <c r="S1446" s="12"/>
      <c r="T1446" s="12"/>
      <c r="U1446" s="12"/>
    </row>
    <row r="1447" spans="7:21" x14ac:dyDescent="0.25">
      <c r="G1447" s="14" t="str">
        <f t="shared" si="39"/>
        <v/>
      </c>
      <c r="S1447" s="12"/>
      <c r="T1447" s="12"/>
      <c r="U1447" s="12"/>
    </row>
    <row r="1448" spans="7:21" x14ac:dyDescent="0.25">
      <c r="G1448" s="14" t="str">
        <f t="shared" si="39"/>
        <v/>
      </c>
      <c r="S1448" s="12"/>
      <c r="T1448" s="12"/>
      <c r="U1448" s="12"/>
    </row>
    <row r="1449" spans="7:21" x14ac:dyDescent="0.25">
      <c r="G1449" s="14" t="str">
        <f t="shared" si="39"/>
        <v/>
      </c>
      <c r="S1449" s="12"/>
      <c r="T1449" s="12"/>
      <c r="U1449" s="12"/>
    </row>
    <row r="1450" spans="7:21" x14ac:dyDescent="0.25">
      <c r="G1450" s="14" t="str">
        <f t="shared" si="39"/>
        <v/>
      </c>
      <c r="S1450" s="12"/>
      <c r="T1450" s="12"/>
      <c r="U1450" s="12"/>
    </row>
    <row r="1451" spans="7:21" x14ac:dyDescent="0.25">
      <c r="G1451" s="14" t="str">
        <f t="shared" si="39"/>
        <v/>
      </c>
      <c r="S1451" s="12"/>
      <c r="T1451" s="12"/>
      <c r="U1451" s="12"/>
    </row>
    <row r="1452" spans="7:21" x14ac:dyDescent="0.25">
      <c r="G1452" s="14" t="str">
        <f t="shared" si="39"/>
        <v/>
      </c>
      <c r="S1452" s="12"/>
      <c r="T1452" s="12"/>
      <c r="U1452" s="12"/>
    </row>
    <row r="1453" spans="7:21" x14ac:dyDescent="0.25">
      <c r="G1453" s="14" t="str">
        <f t="shared" si="39"/>
        <v/>
      </c>
      <c r="S1453" s="12"/>
      <c r="T1453" s="12"/>
      <c r="U1453" s="12"/>
    </row>
    <row r="1454" spans="7:21" x14ac:dyDescent="0.25">
      <c r="G1454" s="14" t="str">
        <f t="shared" si="39"/>
        <v/>
      </c>
      <c r="S1454" s="12"/>
      <c r="T1454" s="12"/>
      <c r="U1454" s="12"/>
    </row>
    <row r="1455" spans="7:21" x14ac:dyDescent="0.25">
      <c r="G1455" s="14" t="str">
        <f t="shared" si="39"/>
        <v/>
      </c>
      <c r="S1455" s="12"/>
      <c r="T1455" s="12"/>
      <c r="U1455" s="12"/>
    </row>
    <row r="1456" spans="7:21" x14ac:dyDescent="0.25">
      <c r="G1456" s="14" t="str">
        <f t="shared" si="39"/>
        <v/>
      </c>
      <c r="S1456" s="12"/>
      <c r="T1456" s="12"/>
    </row>
    <row r="1457" spans="7:21" x14ac:dyDescent="0.25">
      <c r="G1457" s="14" t="str">
        <f t="shared" si="39"/>
        <v/>
      </c>
      <c r="S1457" s="12"/>
      <c r="T1457" s="12"/>
      <c r="U1457" s="12"/>
    </row>
    <row r="1458" spans="7:21" x14ac:dyDescent="0.25">
      <c r="G1458" s="14" t="str">
        <f t="shared" si="39"/>
        <v/>
      </c>
      <c r="S1458" s="12"/>
      <c r="T1458" s="12"/>
    </row>
    <row r="1459" spans="7:21" x14ac:dyDescent="0.25">
      <c r="G1459" s="14" t="str">
        <f t="shared" si="39"/>
        <v/>
      </c>
      <c r="S1459" s="12"/>
      <c r="T1459" s="12"/>
      <c r="U1459" s="12"/>
    </row>
    <row r="1460" spans="7:21" x14ac:dyDescent="0.25">
      <c r="G1460" s="14" t="str">
        <f t="shared" si="39"/>
        <v/>
      </c>
      <c r="S1460" s="12"/>
      <c r="T1460" s="12"/>
      <c r="U1460" s="12"/>
    </row>
    <row r="1461" spans="7:21" x14ac:dyDescent="0.25">
      <c r="G1461" s="14" t="str">
        <f t="shared" si="39"/>
        <v/>
      </c>
      <c r="S1461" s="12"/>
      <c r="T1461" s="12"/>
      <c r="U1461" s="12"/>
    </row>
    <row r="1462" spans="7:21" x14ac:dyDescent="0.25">
      <c r="G1462" s="14" t="str">
        <f t="shared" si="39"/>
        <v/>
      </c>
      <c r="S1462" s="12"/>
      <c r="T1462" s="12"/>
      <c r="U1462" s="12"/>
    </row>
    <row r="1463" spans="7:21" x14ac:dyDescent="0.25">
      <c r="G1463" s="14" t="str">
        <f t="shared" si="39"/>
        <v/>
      </c>
      <c r="S1463" s="12"/>
      <c r="T1463" s="12"/>
      <c r="U1463" s="12"/>
    </row>
    <row r="1464" spans="7:21" x14ac:dyDescent="0.25">
      <c r="G1464" s="14" t="str">
        <f t="shared" si="39"/>
        <v/>
      </c>
      <c r="S1464" s="12"/>
      <c r="T1464" s="12"/>
      <c r="U1464" s="12"/>
    </row>
    <row r="1465" spans="7:21" x14ac:dyDescent="0.25">
      <c r="G1465" s="14" t="str">
        <f t="shared" si="39"/>
        <v/>
      </c>
      <c r="S1465" s="12"/>
      <c r="T1465" s="12"/>
      <c r="U1465" s="12"/>
    </row>
    <row r="1466" spans="7:21" x14ac:dyDescent="0.25">
      <c r="G1466" s="14" t="str">
        <f t="shared" si="39"/>
        <v/>
      </c>
      <c r="S1466" s="12"/>
      <c r="T1466" s="12"/>
      <c r="U1466" s="12"/>
    </row>
    <row r="1467" spans="7:21" x14ac:dyDescent="0.25">
      <c r="G1467" s="14" t="str">
        <f t="shared" si="39"/>
        <v/>
      </c>
      <c r="S1467" s="12"/>
      <c r="T1467" s="12"/>
      <c r="U1467" s="12"/>
    </row>
    <row r="1468" spans="7:21" x14ac:dyDescent="0.25">
      <c r="G1468" s="14" t="str">
        <f t="shared" si="39"/>
        <v/>
      </c>
      <c r="S1468" s="12"/>
      <c r="T1468" s="12"/>
      <c r="U1468" s="12"/>
    </row>
    <row r="1469" spans="7:21" x14ac:dyDescent="0.25">
      <c r="G1469" s="14" t="str">
        <f t="shared" si="39"/>
        <v/>
      </c>
      <c r="S1469" s="12"/>
      <c r="T1469" s="12"/>
      <c r="U1469" s="12"/>
    </row>
    <row r="1470" spans="7:21" x14ac:dyDescent="0.25">
      <c r="G1470" s="14" t="str">
        <f t="shared" si="39"/>
        <v/>
      </c>
      <c r="S1470" s="12"/>
      <c r="T1470" s="12"/>
      <c r="U1470" s="12"/>
    </row>
    <row r="1471" spans="7:21" x14ac:dyDescent="0.25">
      <c r="G1471" s="14" t="str">
        <f t="shared" si="39"/>
        <v/>
      </c>
      <c r="S1471" s="12"/>
      <c r="T1471" s="12"/>
      <c r="U1471" s="12"/>
    </row>
    <row r="1472" spans="7:21" x14ac:dyDescent="0.25">
      <c r="G1472" s="14" t="str">
        <f t="shared" si="39"/>
        <v/>
      </c>
      <c r="S1472" s="12"/>
      <c r="T1472" s="12"/>
      <c r="U1472" s="12"/>
    </row>
    <row r="1473" spans="7:21" x14ac:dyDescent="0.25">
      <c r="G1473" s="14" t="str">
        <f t="shared" si="39"/>
        <v/>
      </c>
      <c r="S1473" s="12"/>
      <c r="T1473" s="12"/>
      <c r="U1473" s="12"/>
    </row>
    <row r="1474" spans="7:21" x14ac:dyDescent="0.25">
      <c r="G1474" s="14" t="str">
        <f t="shared" si="39"/>
        <v/>
      </c>
      <c r="S1474" s="12"/>
      <c r="T1474" s="12"/>
      <c r="U1474" s="12"/>
    </row>
    <row r="1475" spans="7:21" x14ac:dyDescent="0.25">
      <c r="G1475" s="14" t="str">
        <f t="shared" si="39"/>
        <v/>
      </c>
      <c r="S1475" s="12"/>
      <c r="T1475" s="12"/>
      <c r="U1475" s="12"/>
    </row>
    <row r="1476" spans="7:21" x14ac:dyDescent="0.25">
      <c r="G1476" s="14" t="str">
        <f t="shared" ref="G1476:G1539" si="40">D1476&amp;F1476</f>
        <v/>
      </c>
      <c r="S1476" s="12"/>
      <c r="T1476" s="12"/>
      <c r="U1476" s="12"/>
    </row>
    <row r="1477" spans="7:21" x14ac:dyDescent="0.25">
      <c r="G1477" s="14" t="str">
        <f t="shared" si="40"/>
        <v/>
      </c>
      <c r="S1477" s="12"/>
      <c r="T1477" s="12"/>
      <c r="U1477" s="12"/>
    </row>
    <row r="1478" spans="7:21" x14ac:dyDescent="0.25">
      <c r="G1478" s="14" t="str">
        <f t="shared" si="40"/>
        <v/>
      </c>
      <c r="S1478" s="12"/>
      <c r="T1478" s="12"/>
    </row>
    <row r="1479" spans="7:21" x14ac:dyDescent="0.25">
      <c r="G1479" s="14" t="str">
        <f t="shared" si="40"/>
        <v/>
      </c>
      <c r="S1479" s="12"/>
      <c r="T1479" s="12"/>
      <c r="U1479" s="12"/>
    </row>
    <row r="1480" spans="7:21" x14ac:dyDescent="0.25">
      <c r="G1480" s="14" t="str">
        <f t="shared" si="40"/>
        <v/>
      </c>
      <c r="S1480" s="12"/>
      <c r="T1480" s="12"/>
      <c r="U1480" s="12"/>
    </row>
    <row r="1481" spans="7:21" x14ac:dyDescent="0.25">
      <c r="G1481" s="14" t="str">
        <f t="shared" si="40"/>
        <v/>
      </c>
      <c r="S1481" s="12"/>
      <c r="T1481" s="12"/>
      <c r="U1481" s="12"/>
    </row>
    <row r="1482" spans="7:21" x14ac:dyDescent="0.25">
      <c r="G1482" s="14" t="str">
        <f t="shared" si="40"/>
        <v/>
      </c>
      <c r="S1482" s="12"/>
      <c r="T1482" s="12"/>
      <c r="U1482" s="12"/>
    </row>
    <row r="1483" spans="7:21" x14ac:dyDescent="0.25">
      <c r="G1483" s="14" t="str">
        <f t="shared" si="40"/>
        <v/>
      </c>
      <c r="S1483" s="12"/>
      <c r="T1483" s="12"/>
      <c r="U1483" s="12"/>
    </row>
    <row r="1484" spans="7:21" x14ac:dyDescent="0.25">
      <c r="G1484" s="14" t="str">
        <f t="shared" si="40"/>
        <v/>
      </c>
      <c r="S1484" s="12"/>
      <c r="T1484" s="12"/>
      <c r="U1484" s="12"/>
    </row>
    <row r="1485" spans="7:21" x14ac:dyDescent="0.25">
      <c r="G1485" s="14" t="str">
        <f t="shared" si="40"/>
        <v/>
      </c>
      <c r="S1485" s="12"/>
      <c r="T1485" s="12"/>
      <c r="U1485" s="12"/>
    </row>
    <row r="1486" spans="7:21" x14ac:dyDescent="0.25">
      <c r="G1486" s="14" t="str">
        <f t="shared" si="40"/>
        <v/>
      </c>
      <c r="S1486" s="12"/>
      <c r="T1486" s="12"/>
      <c r="U1486" s="12"/>
    </row>
    <row r="1487" spans="7:21" x14ac:dyDescent="0.25">
      <c r="G1487" s="14" t="str">
        <f t="shared" si="40"/>
        <v/>
      </c>
      <c r="S1487" s="12"/>
      <c r="T1487" s="12"/>
      <c r="U1487" s="12"/>
    </row>
    <row r="1488" spans="7:21" x14ac:dyDescent="0.25">
      <c r="G1488" s="14" t="str">
        <f t="shared" si="40"/>
        <v/>
      </c>
      <c r="S1488" s="12"/>
      <c r="T1488" s="12"/>
      <c r="U1488" s="12"/>
    </row>
    <row r="1489" spans="7:21" x14ac:dyDescent="0.25">
      <c r="G1489" s="14" t="str">
        <f t="shared" si="40"/>
        <v/>
      </c>
      <c r="S1489" s="12"/>
      <c r="T1489" s="12"/>
      <c r="U1489" s="12"/>
    </row>
    <row r="1490" spans="7:21" x14ac:dyDescent="0.25">
      <c r="G1490" s="14" t="str">
        <f t="shared" si="40"/>
        <v/>
      </c>
      <c r="S1490" s="12"/>
      <c r="T1490" s="12"/>
      <c r="U1490" s="12"/>
    </row>
    <row r="1491" spans="7:21" x14ac:dyDescent="0.25">
      <c r="G1491" s="14" t="str">
        <f t="shared" si="40"/>
        <v/>
      </c>
      <c r="S1491" s="12"/>
      <c r="T1491" s="12"/>
      <c r="U1491" s="12"/>
    </row>
    <row r="1492" spans="7:21" x14ac:dyDescent="0.25">
      <c r="G1492" s="14" t="str">
        <f t="shared" si="40"/>
        <v/>
      </c>
      <c r="S1492" s="12"/>
      <c r="T1492" s="12"/>
      <c r="U1492" s="12"/>
    </row>
    <row r="1493" spans="7:21" x14ac:dyDescent="0.25">
      <c r="G1493" s="14" t="str">
        <f t="shared" si="40"/>
        <v/>
      </c>
      <c r="S1493" s="12"/>
      <c r="T1493" s="12"/>
    </row>
    <row r="1494" spans="7:21" x14ac:dyDescent="0.25">
      <c r="G1494" s="14" t="str">
        <f t="shared" si="40"/>
        <v/>
      </c>
      <c r="S1494" s="12"/>
      <c r="T1494" s="12"/>
      <c r="U1494" s="12"/>
    </row>
    <row r="1495" spans="7:21" x14ac:dyDescent="0.25">
      <c r="G1495" s="14" t="str">
        <f t="shared" si="40"/>
        <v/>
      </c>
      <c r="S1495" s="12"/>
      <c r="T1495" s="12"/>
    </row>
    <row r="1496" spans="7:21" x14ac:dyDescent="0.25">
      <c r="G1496" s="14" t="str">
        <f t="shared" si="40"/>
        <v/>
      </c>
      <c r="S1496" s="12"/>
      <c r="T1496" s="12"/>
      <c r="U1496" s="12"/>
    </row>
    <row r="1497" spans="7:21" x14ac:dyDescent="0.25">
      <c r="G1497" s="14" t="str">
        <f t="shared" si="40"/>
        <v/>
      </c>
      <c r="S1497" s="12"/>
      <c r="T1497" s="12"/>
      <c r="U1497" s="12"/>
    </row>
    <row r="1498" spans="7:21" x14ac:dyDescent="0.25">
      <c r="G1498" s="14" t="str">
        <f t="shared" si="40"/>
        <v/>
      </c>
      <c r="S1498" s="12"/>
      <c r="T1498" s="12"/>
      <c r="U1498" s="12"/>
    </row>
    <row r="1499" spans="7:21" x14ac:dyDescent="0.25">
      <c r="G1499" s="14" t="str">
        <f t="shared" si="40"/>
        <v/>
      </c>
      <c r="S1499" s="12"/>
      <c r="T1499" s="12"/>
      <c r="U1499" s="12"/>
    </row>
    <row r="1500" spans="7:21" x14ac:dyDescent="0.25">
      <c r="G1500" s="14" t="str">
        <f t="shared" si="40"/>
        <v/>
      </c>
      <c r="S1500" s="12"/>
      <c r="T1500" s="12"/>
      <c r="U1500" s="12"/>
    </row>
    <row r="1501" spans="7:21" x14ac:dyDescent="0.25">
      <c r="G1501" s="14" t="str">
        <f t="shared" si="40"/>
        <v/>
      </c>
      <c r="S1501" s="12"/>
      <c r="T1501" s="12"/>
    </row>
    <row r="1502" spans="7:21" x14ac:dyDescent="0.25">
      <c r="G1502" s="14" t="str">
        <f t="shared" si="40"/>
        <v/>
      </c>
      <c r="S1502" s="12"/>
      <c r="T1502" s="12"/>
      <c r="U1502" s="12"/>
    </row>
    <row r="1503" spans="7:21" x14ac:dyDescent="0.25">
      <c r="G1503" s="14" t="str">
        <f t="shared" si="40"/>
        <v/>
      </c>
      <c r="S1503" s="12"/>
      <c r="T1503" s="12"/>
      <c r="U1503" s="12"/>
    </row>
    <row r="1504" spans="7:21" x14ac:dyDescent="0.25">
      <c r="G1504" s="14" t="str">
        <f t="shared" si="40"/>
        <v/>
      </c>
      <c r="S1504" s="12"/>
      <c r="T1504" s="12"/>
    </row>
    <row r="1505" spans="7:21" x14ac:dyDescent="0.25">
      <c r="G1505" s="14" t="str">
        <f t="shared" si="40"/>
        <v/>
      </c>
      <c r="S1505" s="12"/>
      <c r="T1505" s="12"/>
      <c r="U1505" s="12"/>
    </row>
    <row r="1506" spans="7:21" x14ac:dyDescent="0.25">
      <c r="G1506" s="14" t="str">
        <f t="shared" si="40"/>
        <v/>
      </c>
      <c r="S1506" s="12"/>
      <c r="T1506" s="12"/>
      <c r="U1506" s="12"/>
    </row>
    <row r="1507" spans="7:21" x14ac:dyDescent="0.25">
      <c r="G1507" s="14" t="str">
        <f t="shared" si="40"/>
        <v/>
      </c>
      <c r="S1507" s="12"/>
      <c r="T1507" s="12"/>
      <c r="U1507" s="12"/>
    </row>
    <row r="1508" spans="7:21" x14ac:dyDescent="0.25">
      <c r="G1508" s="14" t="str">
        <f t="shared" si="40"/>
        <v/>
      </c>
      <c r="S1508" s="12"/>
      <c r="T1508" s="12"/>
      <c r="U1508" s="12"/>
    </row>
    <row r="1509" spans="7:21" x14ac:dyDescent="0.25">
      <c r="G1509" s="14" t="str">
        <f t="shared" si="40"/>
        <v/>
      </c>
      <c r="S1509" s="12"/>
      <c r="T1509" s="12"/>
      <c r="U1509" s="12"/>
    </row>
    <row r="1510" spans="7:21" x14ac:dyDescent="0.25">
      <c r="G1510" s="14" t="str">
        <f t="shared" si="40"/>
        <v/>
      </c>
      <c r="S1510" s="12"/>
      <c r="T1510" s="12"/>
      <c r="U1510" s="12"/>
    </row>
    <row r="1511" spans="7:21" x14ac:dyDescent="0.25">
      <c r="G1511" s="14" t="str">
        <f t="shared" si="40"/>
        <v/>
      </c>
      <c r="S1511" s="12"/>
      <c r="T1511" s="12"/>
      <c r="U1511" s="12"/>
    </row>
    <row r="1512" spans="7:21" x14ac:dyDescent="0.25">
      <c r="G1512" s="14" t="str">
        <f t="shared" si="40"/>
        <v/>
      </c>
      <c r="S1512" s="12"/>
      <c r="T1512" s="12"/>
    </row>
    <row r="1513" spans="7:21" x14ac:dyDescent="0.25">
      <c r="G1513" s="14" t="str">
        <f t="shared" si="40"/>
        <v/>
      </c>
      <c r="S1513" s="12"/>
      <c r="T1513" s="12"/>
      <c r="U1513" s="12"/>
    </row>
    <row r="1514" spans="7:21" x14ac:dyDescent="0.25">
      <c r="G1514" s="14" t="str">
        <f t="shared" si="40"/>
        <v/>
      </c>
      <c r="S1514" s="12"/>
      <c r="T1514" s="12"/>
      <c r="U1514" s="12"/>
    </row>
    <row r="1515" spans="7:21" x14ac:dyDescent="0.25">
      <c r="G1515" s="14" t="str">
        <f t="shared" si="40"/>
        <v/>
      </c>
      <c r="S1515" s="12"/>
      <c r="T1515" s="12"/>
      <c r="U1515" s="12"/>
    </row>
    <row r="1516" spans="7:21" x14ac:dyDescent="0.25">
      <c r="G1516" s="14" t="str">
        <f t="shared" si="40"/>
        <v/>
      </c>
      <c r="S1516" s="12"/>
      <c r="T1516" s="12"/>
    </row>
    <row r="1517" spans="7:21" x14ac:dyDescent="0.25">
      <c r="G1517" s="14" t="str">
        <f t="shared" si="40"/>
        <v/>
      </c>
      <c r="S1517" s="12"/>
      <c r="T1517" s="12"/>
      <c r="U1517" s="12"/>
    </row>
    <row r="1518" spans="7:21" x14ac:dyDescent="0.25">
      <c r="G1518" s="14" t="str">
        <f t="shared" si="40"/>
        <v/>
      </c>
      <c r="S1518" s="12"/>
      <c r="T1518" s="12"/>
      <c r="U1518" s="12"/>
    </row>
    <row r="1519" spans="7:21" x14ac:dyDescent="0.25">
      <c r="G1519" s="14" t="str">
        <f t="shared" si="40"/>
        <v/>
      </c>
      <c r="S1519" s="12"/>
      <c r="T1519" s="12"/>
    </row>
    <row r="1520" spans="7:21" x14ac:dyDescent="0.25">
      <c r="G1520" s="14" t="str">
        <f t="shared" si="40"/>
        <v/>
      </c>
      <c r="S1520" s="12"/>
      <c r="T1520" s="12"/>
      <c r="U1520" s="12"/>
    </row>
    <row r="1521" spans="7:21" x14ac:dyDescent="0.25">
      <c r="G1521" s="14" t="str">
        <f t="shared" si="40"/>
        <v/>
      </c>
      <c r="S1521" s="12"/>
      <c r="T1521" s="12"/>
      <c r="U1521" s="12"/>
    </row>
    <row r="1522" spans="7:21" x14ac:dyDescent="0.25">
      <c r="G1522" s="14" t="str">
        <f t="shared" si="40"/>
        <v/>
      </c>
      <c r="S1522" s="12"/>
      <c r="T1522" s="12"/>
    </row>
    <row r="1523" spans="7:21" x14ac:dyDescent="0.25">
      <c r="G1523" s="14" t="str">
        <f t="shared" si="40"/>
        <v/>
      </c>
      <c r="S1523" s="12"/>
      <c r="T1523" s="12"/>
      <c r="U1523" s="12"/>
    </row>
    <row r="1524" spans="7:21" x14ac:dyDescent="0.25">
      <c r="G1524" s="14" t="str">
        <f t="shared" si="40"/>
        <v/>
      </c>
      <c r="S1524" s="12"/>
      <c r="T1524" s="12"/>
    </row>
    <row r="1525" spans="7:21" x14ac:dyDescent="0.25">
      <c r="G1525" s="14" t="str">
        <f t="shared" si="40"/>
        <v/>
      </c>
      <c r="S1525" s="12"/>
      <c r="T1525" s="12"/>
      <c r="U1525" s="12"/>
    </row>
    <row r="1526" spans="7:21" x14ac:dyDescent="0.25">
      <c r="G1526" s="14" t="str">
        <f t="shared" si="40"/>
        <v/>
      </c>
      <c r="S1526" s="12"/>
      <c r="T1526" s="12"/>
      <c r="U1526" s="12"/>
    </row>
    <row r="1527" spans="7:21" x14ac:dyDescent="0.25">
      <c r="G1527" s="14" t="str">
        <f t="shared" si="40"/>
        <v/>
      </c>
      <c r="S1527" s="12"/>
      <c r="T1527" s="12"/>
      <c r="U1527" s="12"/>
    </row>
    <row r="1528" spans="7:21" x14ac:dyDescent="0.25">
      <c r="G1528" s="14" t="str">
        <f t="shared" si="40"/>
        <v/>
      </c>
      <c r="S1528" s="12"/>
      <c r="T1528" s="12"/>
      <c r="U1528" s="12"/>
    </row>
    <row r="1529" spans="7:21" x14ac:dyDescent="0.25">
      <c r="G1529" s="14" t="str">
        <f t="shared" si="40"/>
        <v/>
      </c>
      <c r="S1529" s="12"/>
      <c r="T1529" s="12"/>
      <c r="U1529" s="12"/>
    </row>
    <row r="1530" spans="7:21" x14ac:dyDescent="0.25">
      <c r="G1530" s="14" t="str">
        <f t="shared" si="40"/>
        <v/>
      </c>
      <c r="S1530" s="12"/>
      <c r="T1530" s="12"/>
      <c r="U1530" s="12"/>
    </row>
    <row r="1531" spans="7:21" x14ac:dyDescent="0.25">
      <c r="G1531" s="14" t="str">
        <f t="shared" si="40"/>
        <v/>
      </c>
      <c r="S1531" s="12"/>
      <c r="T1531" s="12"/>
      <c r="U1531" s="12"/>
    </row>
    <row r="1532" spans="7:21" x14ac:dyDescent="0.25">
      <c r="G1532" s="14" t="str">
        <f t="shared" si="40"/>
        <v/>
      </c>
      <c r="S1532" s="12"/>
      <c r="T1532" s="12"/>
      <c r="U1532" s="12"/>
    </row>
    <row r="1533" spans="7:21" x14ac:dyDescent="0.25">
      <c r="G1533" s="14" t="str">
        <f t="shared" si="40"/>
        <v/>
      </c>
      <c r="S1533" s="12"/>
      <c r="T1533" s="12"/>
      <c r="U1533" s="12"/>
    </row>
    <row r="1534" spans="7:21" x14ac:dyDescent="0.25">
      <c r="G1534" s="14" t="str">
        <f t="shared" si="40"/>
        <v/>
      </c>
      <c r="S1534" s="12"/>
      <c r="T1534" s="12"/>
      <c r="U1534" s="12"/>
    </row>
    <row r="1535" spans="7:21" x14ac:dyDescent="0.25">
      <c r="G1535" s="14" t="str">
        <f t="shared" si="40"/>
        <v/>
      </c>
      <c r="S1535" s="12"/>
      <c r="T1535" s="12"/>
      <c r="U1535" s="12"/>
    </row>
    <row r="1536" spans="7:21" x14ac:dyDescent="0.25">
      <c r="G1536" s="14" t="str">
        <f t="shared" si="40"/>
        <v/>
      </c>
      <c r="S1536" s="12"/>
      <c r="T1536" s="12"/>
      <c r="U1536" s="12"/>
    </row>
    <row r="1537" spans="7:21" x14ac:dyDescent="0.25">
      <c r="G1537" s="14" t="str">
        <f t="shared" si="40"/>
        <v/>
      </c>
      <c r="S1537" s="12"/>
      <c r="T1537" s="12"/>
      <c r="U1537" s="12"/>
    </row>
    <row r="1538" spans="7:21" x14ac:dyDescent="0.25">
      <c r="G1538" s="14" t="str">
        <f t="shared" si="40"/>
        <v/>
      </c>
      <c r="S1538" s="12"/>
      <c r="T1538" s="12"/>
      <c r="U1538" s="12"/>
    </row>
    <row r="1539" spans="7:21" x14ac:dyDescent="0.25">
      <c r="G1539" s="14" t="str">
        <f t="shared" si="40"/>
        <v/>
      </c>
      <c r="S1539" s="12"/>
      <c r="T1539" s="12"/>
      <c r="U1539" s="12"/>
    </row>
    <row r="1540" spans="7:21" x14ac:dyDescent="0.25">
      <c r="G1540" s="14" t="str">
        <f t="shared" ref="G1540:G1603" si="41">D1540&amp;F1540</f>
        <v/>
      </c>
      <c r="S1540" s="12"/>
      <c r="T1540" s="12"/>
      <c r="U1540" s="12"/>
    </row>
    <row r="1541" spans="7:21" x14ac:dyDescent="0.25">
      <c r="G1541" s="14" t="str">
        <f t="shared" si="41"/>
        <v/>
      </c>
      <c r="S1541" s="12"/>
      <c r="T1541" s="12"/>
      <c r="U1541" s="12"/>
    </row>
    <row r="1542" spans="7:21" x14ac:dyDescent="0.25">
      <c r="G1542" s="14" t="str">
        <f t="shared" si="41"/>
        <v/>
      </c>
      <c r="S1542" s="12"/>
      <c r="T1542" s="12"/>
      <c r="U1542" s="12"/>
    </row>
    <row r="1543" spans="7:21" x14ac:dyDescent="0.25">
      <c r="G1543" s="14" t="str">
        <f t="shared" si="41"/>
        <v/>
      </c>
      <c r="S1543" s="12"/>
      <c r="T1543" s="12"/>
      <c r="U1543" s="12"/>
    </row>
    <row r="1544" spans="7:21" x14ac:dyDescent="0.25">
      <c r="G1544" s="14" t="str">
        <f t="shared" si="41"/>
        <v/>
      </c>
      <c r="S1544" s="12"/>
      <c r="T1544" s="12"/>
    </row>
    <row r="1545" spans="7:21" x14ac:dyDescent="0.25">
      <c r="G1545" s="14" t="str">
        <f t="shared" si="41"/>
        <v/>
      </c>
      <c r="S1545" s="12"/>
      <c r="T1545" s="12"/>
      <c r="U1545" s="12"/>
    </row>
    <row r="1546" spans="7:21" x14ac:dyDescent="0.25">
      <c r="G1546" s="14" t="str">
        <f t="shared" si="41"/>
        <v/>
      </c>
      <c r="S1546" s="12"/>
      <c r="T1546" s="12"/>
      <c r="U1546" s="12"/>
    </row>
    <row r="1547" spans="7:21" x14ac:dyDescent="0.25">
      <c r="G1547" s="14" t="str">
        <f t="shared" si="41"/>
        <v/>
      </c>
      <c r="S1547" s="12"/>
      <c r="T1547" s="12"/>
      <c r="U1547" s="12"/>
    </row>
    <row r="1548" spans="7:21" x14ac:dyDescent="0.25">
      <c r="G1548" s="14" t="str">
        <f t="shared" si="41"/>
        <v/>
      </c>
      <c r="S1548" s="12"/>
      <c r="T1548" s="12"/>
      <c r="U1548" s="12"/>
    </row>
    <row r="1549" spans="7:21" x14ac:dyDescent="0.25">
      <c r="G1549" s="14" t="str">
        <f t="shared" si="41"/>
        <v/>
      </c>
      <c r="S1549" s="12"/>
      <c r="T1549" s="12"/>
      <c r="U1549" s="12"/>
    </row>
    <row r="1550" spans="7:21" x14ac:dyDescent="0.25">
      <c r="G1550" s="14" t="str">
        <f t="shared" si="41"/>
        <v/>
      </c>
      <c r="S1550" s="12"/>
      <c r="T1550" s="12"/>
      <c r="U1550" s="12"/>
    </row>
    <row r="1551" spans="7:21" x14ac:dyDescent="0.25">
      <c r="G1551" s="14" t="str">
        <f t="shared" si="41"/>
        <v/>
      </c>
      <c r="S1551" s="12"/>
      <c r="T1551" s="12"/>
      <c r="U1551" s="12"/>
    </row>
    <row r="1552" spans="7:21" x14ac:dyDescent="0.25">
      <c r="G1552" s="14" t="str">
        <f t="shared" si="41"/>
        <v/>
      </c>
      <c r="S1552" s="12"/>
      <c r="T1552" s="12"/>
      <c r="U1552" s="12"/>
    </row>
    <row r="1553" spans="7:21" x14ac:dyDescent="0.25">
      <c r="G1553" s="14" t="str">
        <f t="shared" si="41"/>
        <v/>
      </c>
      <c r="S1553" s="12"/>
      <c r="T1553" s="12"/>
      <c r="U1553" s="12"/>
    </row>
    <row r="1554" spans="7:21" x14ac:dyDescent="0.25">
      <c r="G1554" s="14" t="str">
        <f t="shared" si="41"/>
        <v/>
      </c>
      <c r="S1554" s="12"/>
      <c r="T1554" s="12"/>
      <c r="U1554" s="12"/>
    </row>
    <row r="1555" spans="7:21" x14ac:dyDescent="0.25">
      <c r="G1555" s="14" t="str">
        <f t="shared" si="41"/>
        <v/>
      </c>
      <c r="S1555" s="12"/>
      <c r="T1555" s="12"/>
      <c r="U1555" s="12"/>
    </row>
    <row r="1556" spans="7:21" x14ac:dyDescent="0.25">
      <c r="G1556" s="14" t="str">
        <f t="shared" si="41"/>
        <v/>
      </c>
      <c r="S1556" s="12"/>
      <c r="T1556" s="12"/>
      <c r="U1556" s="12"/>
    </row>
    <row r="1557" spans="7:21" x14ac:dyDescent="0.25">
      <c r="G1557" s="14" t="str">
        <f t="shared" si="41"/>
        <v/>
      </c>
      <c r="S1557" s="12"/>
      <c r="T1557" s="12"/>
      <c r="U1557" s="12"/>
    </row>
    <row r="1558" spans="7:21" x14ac:dyDescent="0.25">
      <c r="G1558" s="14" t="str">
        <f t="shared" si="41"/>
        <v/>
      </c>
      <c r="S1558" s="12"/>
      <c r="T1558" s="12"/>
      <c r="U1558" s="12"/>
    </row>
    <row r="1559" spans="7:21" x14ac:dyDescent="0.25">
      <c r="G1559" s="14" t="str">
        <f t="shared" si="41"/>
        <v/>
      </c>
      <c r="S1559" s="12"/>
      <c r="T1559" s="12"/>
      <c r="U1559" s="12"/>
    </row>
    <row r="1560" spans="7:21" x14ac:dyDescent="0.25">
      <c r="G1560" s="14" t="str">
        <f t="shared" si="41"/>
        <v/>
      </c>
      <c r="S1560" s="12"/>
      <c r="T1560" s="12"/>
      <c r="U1560" s="12"/>
    </row>
    <row r="1561" spans="7:21" x14ac:dyDescent="0.25">
      <c r="G1561" s="14" t="str">
        <f t="shared" si="41"/>
        <v/>
      </c>
      <c r="S1561" s="12"/>
      <c r="T1561" s="12"/>
    </row>
    <row r="1562" spans="7:21" x14ac:dyDescent="0.25">
      <c r="G1562" s="14" t="str">
        <f t="shared" si="41"/>
        <v/>
      </c>
      <c r="S1562" s="12"/>
      <c r="T1562" s="12"/>
      <c r="U1562" s="12"/>
    </row>
    <row r="1563" spans="7:21" x14ac:dyDescent="0.25">
      <c r="G1563" s="14" t="str">
        <f t="shared" si="41"/>
        <v/>
      </c>
      <c r="S1563" s="12"/>
      <c r="T1563" s="12"/>
      <c r="U1563" s="12"/>
    </row>
    <row r="1564" spans="7:21" x14ac:dyDescent="0.25">
      <c r="G1564" s="14" t="str">
        <f t="shared" si="41"/>
        <v/>
      </c>
      <c r="S1564" s="12"/>
      <c r="T1564" s="12"/>
      <c r="U1564" s="12"/>
    </row>
    <row r="1565" spans="7:21" x14ac:dyDescent="0.25">
      <c r="G1565" s="14" t="str">
        <f t="shared" si="41"/>
        <v/>
      </c>
      <c r="S1565" s="12"/>
      <c r="T1565" s="12"/>
      <c r="U1565" s="12"/>
    </row>
    <row r="1566" spans="7:21" x14ac:dyDescent="0.25">
      <c r="G1566" s="14" t="str">
        <f t="shared" si="41"/>
        <v/>
      </c>
      <c r="S1566" s="12"/>
      <c r="T1566" s="12"/>
      <c r="U1566" s="12"/>
    </row>
    <row r="1567" spans="7:21" x14ac:dyDescent="0.25">
      <c r="G1567" s="14" t="str">
        <f t="shared" si="41"/>
        <v/>
      </c>
      <c r="S1567" s="12"/>
      <c r="T1567" s="12"/>
      <c r="U1567" s="12"/>
    </row>
    <row r="1568" spans="7:21" x14ac:dyDescent="0.25">
      <c r="G1568" s="14" t="str">
        <f t="shared" si="41"/>
        <v/>
      </c>
      <c r="S1568" s="12"/>
      <c r="T1568" s="12"/>
      <c r="U1568" s="12"/>
    </row>
    <row r="1569" spans="7:21" x14ac:dyDescent="0.25">
      <c r="G1569" s="14" t="str">
        <f t="shared" si="41"/>
        <v/>
      </c>
      <c r="S1569" s="12"/>
      <c r="T1569" s="12"/>
      <c r="U1569" s="12"/>
    </row>
    <row r="1570" spans="7:21" x14ac:dyDescent="0.25">
      <c r="G1570" s="14" t="str">
        <f t="shared" si="41"/>
        <v/>
      </c>
      <c r="S1570" s="12"/>
      <c r="T1570" s="12"/>
      <c r="U1570" s="12"/>
    </row>
    <row r="1571" spans="7:21" x14ac:dyDescent="0.25">
      <c r="G1571" s="14" t="str">
        <f t="shared" si="41"/>
        <v/>
      </c>
      <c r="S1571" s="12"/>
      <c r="T1571" s="12"/>
      <c r="U1571" s="12"/>
    </row>
    <row r="1572" spans="7:21" x14ac:dyDescent="0.25">
      <c r="G1572" s="14" t="str">
        <f t="shared" si="41"/>
        <v/>
      </c>
      <c r="S1572" s="12"/>
      <c r="T1572" s="12"/>
      <c r="U1572" s="12"/>
    </row>
    <row r="1573" spans="7:21" x14ac:dyDescent="0.25">
      <c r="G1573" s="14" t="str">
        <f t="shared" si="41"/>
        <v/>
      </c>
      <c r="S1573" s="12"/>
      <c r="T1573" s="12"/>
      <c r="U1573" s="12"/>
    </row>
    <row r="1574" spans="7:21" x14ac:dyDescent="0.25">
      <c r="G1574" s="14" t="str">
        <f t="shared" si="41"/>
        <v/>
      </c>
      <c r="S1574" s="12"/>
      <c r="T1574" s="12"/>
      <c r="U1574" s="12"/>
    </row>
    <row r="1575" spans="7:21" x14ac:dyDescent="0.25">
      <c r="G1575" s="14" t="str">
        <f t="shared" si="41"/>
        <v/>
      </c>
      <c r="S1575" s="12"/>
      <c r="T1575" s="12"/>
      <c r="U1575" s="12"/>
    </row>
    <row r="1576" spans="7:21" x14ac:dyDescent="0.25">
      <c r="G1576" s="14" t="str">
        <f t="shared" si="41"/>
        <v/>
      </c>
      <c r="S1576" s="12"/>
      <c r="T1576" s="12"/>
    </row>
    <row r="1577" spans="7:21" x14ac:dyDescent="0.25">
      <c r="G1577" s="14" t="str">
        <f t="shared" si="41"/>
        <v/>
      </c>
      <c r="S1577" s="12"/>
      <c r="T1577" s="12"/>
      <c r="U1577" s="12"/>
    </row>
    <row r="1578" spans="7:21" x14ac:dyDescent="0.25">
      <c r="G1578" s="14" t="str">
        <f t="shared" si="41"/>
        <v/>
      </c>
      <c r="S1578" s="12"/>
      <c r="T1578" s="12"/>
      <c r="U1578" s="12"/>
    </row>
    <row r="1579" spans="7:21" x14ac:dyDescent="0.25">
      <c r="G1579" s="14" t="str">
        <f t="shared" si="41"/>
        <v/>
      </c>
      <c r="S1579" s="12"/>
      <c r="T1579" s="12"/>
      <c r="U1579" s="12"/>
    </row>
    <row r="1580" spans="7:21" x14ac:dyDescent="0.25">
      <c r="G1580" s="14" t="str">
        <f t="shared" si="41"/>
        <v/>
      </c>
      <c r="S1580" s="12"/>
      <c r="T1580" s="12"/>
      <c r="U1580" s="12"/>
    </row>
    <row r="1581" spans="7:21" x14ac:dyDescent="0.25">
      <c r="G1581" s="14" t="str">
        <f t="shared" si="41"/>
        <v/>
      </c>
      <c r="S1581" s="12"/>
      <c r="T1581" s="12"/>
      <c r="U1581" s="12"/>
    </row>
    <row r="1582" spans="7:21" x14ac:dyDescent="0.25">
      <c r="G1582" s="14" t="str">
        <f t="shared" si="41"/>
        <v/>
      </c>
      <c r="S1582" s="12"/>
      <c r="T1582" s="12"/>
      <c r="U1582" s="12"/>
    </row>
    <row r="1583" spans="7:21" x14ac:dyDescent="0.25">
      <c r="G1583" s="14" t="str">
        <f t="shared" si="41"/>
        <v/>
      </c>
      <c r="S1583" s="12"/>
      <c r="T1583" s="12"/>
    </row>
    <row r="1584" spans="7:21" x14ac:dyDescent="0.25">
      <c r="G1584" s="14" t="str">
        <f t="shared" si="41"/>
        <v/>
      </c>
      <c r="S1584" s="12"/>
      <c r="T1584" s="12"/>
      <c r="U1584" s="12"/>
    </row>
    <row r="1585" spans="7:21" x14ac:dyDescent="0.25">
      <c r="G1585" s="14" t="str">
        <f t="shared" si="41"/>
        <v/>
      </c>
      <c r="S1585" s="12"/>
      <c r="T1585" s="12"/>
      <c r="U1585" s="12"/>
    </row>
    <row r="1586" spans="7:21" x14ac:dyDescent="0.25">
      <c r="G1586" s="14" t="str">
        <f t="shared" si="41"/>
        <v/>
      </c>
      <c r="S1586" s="12"/>
      <c r="T1586" s="12"/>
      <c r="U1586" s="12"/>
    </row>
    <row r="1587" spans="7:21" x14ac:dyDescent="0.25">
      <c r="G1587" s="14" t="str">
        <f t="shared" si="41"/>
        <v/>
      </c>
      <c r="S1587" s="12"/>
      <c r="T1587" s="12"/>
      <c r="U1587" s="12"/>
    </row>
    <row r="1588" spans="7:21" x14ac:dyDescent="0.25">
      <c r="G1588" s="14" t="str">
        <f t="shared" si="41"/>
        <v/>
      </c>
      <c r="S1588" s="12"/>
      <c r="T1588" s="12"/>
      <c r="U1588" s="12"/>
    </row>
    <row r="1589" spans="7:21" x14ac:dyDescent="0.25">
      <c r="G1589" s="14" t="str">
        <f t="shared" si="41"/>
        <v/>
      </c>
      <c r="S1589" s="12"/>
      <c r="T1589" s="12"/>
      <c r="U1589" s="12"/>
    </row>
    <row r="1590" spans="7:21" x14ac:dyDescent="0.25">
      <c r="G1590" s="14" t="str">
        <f t="shared" si="41"/>
        <v/>
      </c>
      <c r="S1590" s="12"/>
      <c r="T1590" s="12"/>
      <c r="U1590" s="12"/>
    </row>
    <row r="1591" spans="7:21" x14ac:dyDescent="0.25">
      <c r="G1591" s="14" t="str">
        <f t="shared" si="41"/>
        <v/>
      </c>
      <c r="S1591" s="12"/>
      <c r="T1591" s="12"/>
      <c r="U1591" s="12"/>
    </row>
    <row r="1592" spans="7:21" x14ac:dyDescent="0.25">
      <c r="G1592" s="14" t="str">
        <f t="shared" si="41"/>
        <v/>
      </c>
      <c r="S1592" s="12"/>
      <c r="T1592" s="12"/>
    </row>
    <row r="1593" spans="7:21" x14ac:dyDescent="0.25">
      <c r="G1593" s="14" t="str">
        <f t="shared" si="41"/>
        <v/>
      </c>
      <c r="S1593" s="12"/>
      <c r="T1593" s="12"/>
      <c r="U1593" s="12"/>
    </row>
    <row r="1594" spans="7:21" x14ac:dyDescent="0.25">
      <c r="G1594" s="14" t="str">
        <f t="shared" si="41"/>
        <v/>
      </c>
      <c r="S1594" s="12"/>
      <c r="T1594" s="12"/>
      <c r="U1594" s="12"/>
    </row>
    <row r="1595" spans="7:21" x14ac:dyDescent="0.25">
      <c r="G1595" s="14" t="str">
        <f t="shared" si="41"/>
        <v/>
      </c>
      <c r="S1595" s="12"/>
      <c r="T1595" s="12"/>
      <c r="U1595" s="12"/>
    </row>
    <row r="1596" spans="7:21" x14ac:dyDescent="0.25">
      <c r="G1596" s="14" t="str">
        <f t="shared" si="41"/>
        <v/>
      </c>
      <c r="S1596" s="12"/>
      <c r="T1596" s="12"/>
      <c r="U1596" s="12"/>
    </row>
    <row r="1597" spans="7:21" x14ac:dyDescent="0.25">
      <c r="G1597" s="14" t="str">
        <f t="shared" si="41"/>
        <v/>
      </c>
      <c r="S1597" s="12"/>
      <c r="T1597" s="12"/>
      <c r="U1597" s="12"/>
    </row>
    <row r="1598" spans="7:21" x14ac:dyDescent="0.25">
      <c r="G1598" s="14" t="str">
        <f t="shared" si="41"/>
        <v/>
      </c>
      <c r="S1598" s="12"/>
      <c r="T1598" s="12"/>
      <c r="U1598" s="12"/>
    </row>
    <row r="1599" spans="7:21" x14ac:dyDescent="0.25">
      <c r="G1599" s="14" t="str">
        <f t="shared" si="41"/>
        <v/>
      </c>
      <c r="S1599" s="12"/>
      <c r="T1599" s="12"/>
      <c r="U1599" s="12"/>
    </row>
    <row r="1600" spans="7:21" x14ac:dyDescent="0.25">
      <c r="G1600" s="14" t="str">
        <f t="shared" si="41"/>
        <v/>
      </c>
      <c r="S1600" s="12"/>
      <c r="T1600" s="12"/>
      <c r="U1600" s="12"/>
    </row>
    <row r="1601" spans="7:21" x14ac:dyDescent="0.25">
      <c r="G1601" s="14" t="str">
        <f t="shared" si="41"/>
        <v/>
      </c>
      <c r="S1601" s="12"/>
      <c r="T1601" s="12"/>
      <c r="U1601" s="12"/>
    </row>
    <row r="1602" spans="7:21" x14ac:dyDescent="0.25">
      <c r="G1602" s="14" t="str">
        <f t="shared" si="41"/>
        <v/>
      </c>
      <c r="S1602" s="12"/>
      <c r="T1602" s="12"/>
      <c r="U1602" s="12"/>
    </row>
    <row r="1603" spans="7:21" x14ac:dyDescent="0.25">
      <c r="G1603" s="14" t="str">
        <f t="shared" si="41"/>
        <v/>
      </c>
      <c r="S1603" s="12"/>
      <c r="T1603" s="12"/>
      <c r="U1603" s="12"/>
    </row>
    <row r="1604" spans="7:21" x14ac:dyDescent="0.25">
      <c r="G1604" s="14" t="str">
        <f t="shared" ref="G1604:G1667" si="42">D1604&amp;F1604</f>
        <v/>
      </c>
      <c r="S1604" s="12"/>
      <c r="T1604" s="12"/>
      <c r="U1604" s="12"/>
    </row>
    <row r="1605" spans="7:21" x14ac:dyDescent="0.25">
      <c r="G1605" s="14" t="str">
        <f t="shared" si="42"/>
        <v/>
      </c>
      <c r="S1605" s="12"/>
      <c r="T1605" s="12"/>
    </row>
    <row r="1606" spans="7:21" x14ac:dyDescent="0.25">
      <c r="G1606" s="14" t="str">
        <f t="shared" si="42"/>
        <v/>
      </c>
      <c r="S1606" s="12"/>
      <c r="T1606" s="12"/>
      <c r="U1606" s="12"/>
    </row>
    <row r="1607" spans="7:21" x14ac:dyDescent="0.25">
      <c r="G1607" s="14" t="str">
        <f t="shared" si="42"/>
        <v/>
      </c>
      <c r="S1607" s="12"/>
      <c r="T1607" s="12"/>
      <c r="U1607" s="12"/>
    </row>
    <row r="1608" spans="7:21" x14ac:dyDescent="0.25">
      <c r="G1608" s="14" t="str">
        <f t="shared" si="42"/>
        <v/>
      </c>
      <c r="S1608" s="12"/>
      <c r="T1608" s="12"/>
      <c r="U1608" s="12"/>
    </row>
    <row r="1609" spans="7:21" x14ac:dyDescent="0.25">
      <c r="G1609" s="14" t="str">
        <f t="shared" si="42"/>
        <v/>
      </c>
      <c r="S1609" s="12"/>
      <c r="T1609" s="12"/>
      <c r="U1609" s="12"/>
    </row>
    <row r="1610" spans="7:21" x14ac:dyDescent="0.25">
      <c r="G1610" s="14" t="str">
        <f t="shared" si="42"/>
        <v/>
      </c>
      <c r="S1610" s="12"/>
      <c r="T1610" s="12"/>
    </row>
    <row r="1611" spans="7:21" x14ac:dyDescent="0.25">
      <c r="G1611" s="14" t="str">
        <f t="shared" si="42"/>
        <v/>
      </c>
      <c r="S1611" s="12"/>
      <c r="T1611" s="12"/>
      <c r="U1611" s="12"/>
    </row>
    <row r="1612" spans="7:21" x14ac:dyDescent="0.25">
      <c r="G1612" s="14" t="str">
        <f t="shared" si="42"/>
        <v/>
      </c>
      <c r="S1612" s="12"/>
      <c r="T1612" s="12"/>
      <c r="U1612" s="12"/>
    </row>
    <row r="1613" spans="7:21" x14ac:dyDescent="0.25">
      <c r="G1613" s="14" t="str">
        <f t="shared" si="42"/>
        <v/>
      </c>
      <c r="S1613" s="12"/>
      <c r="T1613" s="12"/>
      <c r="U1613" s="12"/>
    </row>
    <row r="1614" spans="7:21" x14ac:dyDescent="0.25">
      <c r="G1614" s="14" t="str">
        <f t="shared" si="42"/>
        <v/>
      </c>
      <c r="S1614" s="12"/>
      <c r="T1614" s="12"/>
      <c r="U1614" s="12"/>
    </row>
    <row r="1615" spans="7:21" x14ac:dyDescent="0.25">
      <c r="G1615" s="14" t="str">
        <f t="shared" si="42"/>
        <v/>
      </c>
      <c r="S1615" s="12"/>
      <c r="T1615" s="12"/>
      <c r="U1615" s="12"/>
    </row>
    <row r="1616" spans="7:21" x14ac:dyDescent="0.25">
      <c r="G1616" s="14" t="str">
        <f t="shared" si="42"/>
        <v/>
      </c>
      <c r="S1616" s="12"/>
      <c r="T1616" s="12"/>
      <c r="U1616" s="12"/>
    </row>
    <row r="1617" spans="7:21" x14ac:dyDescent="0.25">
      <c r="G1617" s="14" t="str">
        <f t="shared" si="42"/>
        <v/>
      </c>
      <c r="S1617" s="12"/>
      <c r="T1617" s="12"/>
      <c r="U1617" s="12"/>
    </row>
    <row r="1618" spans="7:21" x14ac:dyDescent="0.25">
      <c r="G1618" s="14" t="str">
        <f t="shared" si="42"/>
        <v/>
      </c>
      <c r="S1618" s="12"/>
      <c r="T1618" s="12"/>
      <c r="U1618" s="12"/>
    </row>
    <row r="1619" spans="7:21" x14ac:dyDescent="0.25">
      <c r="G1619" s="14" t="str">
        <f t="shared" si="42"/>
        <v/>
      </c>
      <c r="S1619" s="12"/>
      <c r="T1619" s="12"/>
      <c r="U1619" s="12"/>
    </row>
    <row r="1620" spans="7:21" x14ac:dyDescent="0.25">
      <c r="G1620" s="14" t="str">
        <f t="shared" si="42"/>
        <v/>
      </c>
      <c r="S1620" s="12"/>
      <c r="T1620" s="12"/>
      <c r="U1620" s="12"/>
    </row>
    <row r="1621" spans="7:21" x14ac:dyDescent="0.25">
      <c r="G1621" s="14" t="str">
        <f t="shared" si="42"/>
        <v/>
      </c>
      <c r="S1621" s="12"/>
      <c r="T1621" s="12"/>
      <c r="U1621" s="12"/>
    </row>
    <row r="1622" spans="7:21" x14ac:dyDescent="0.25">
      <c r="G1622" s="14" t="str">
        <f t="shared" si="42"/>
        <v/>
      </c>
      <c r="S1622" s="12"/>
      <c r="T1622" s="12"/>
      <c r="U1622" s="12"/>
    </row>
    <row r="1623" spans="7:21" x14ac:dyDescent="0.25">
      <c r="G1623" s="14" t="str">
        <f t="shared" si="42"/>
        <v/>
      </c>
      <c r="S1623" s="12"/>
      <c r="T1623" s="12"/>
      <c r="U1623" s="12"/>
    </row>
    <row r="1624" spans="7:21" x14ac:dyDescent="0.25">
      <c r="G1624" s="14" t="str">
        <f t="shared" si="42"/>
        <v/>
      </c>
      <c r="S1624" s="12"/>
      <c r="T1624" s="12"/>
      <c r="U1624" s="12"/>
    </row>
    <row r="1625" spans="7:21" x14ac:dyDescent="0.25">
      <c r="G1625" s="14" t="str">
        <f t="shared" si="42"/>
        <v/>
      </c>
      <c r="S1625" s="12"/>
      <c r="T1625" s="12"/>
    </row>
    <row r="1626" spans="7:21" x14ac:dyDescent="0.25">
      <c r="G1626" s="14" t="str">
        <f t="shared" si="42"/>
        <v/>
      </c>
      <c r="S1626" s="12"/>
      <c r="T1626" s="12"/>
      <c r="U1626" s="12"/>
    </row>
    <row r="1627" spans="7:21" x14ac:dyDescent="0.25">
      <c r="G1627" s="14" t="str">
        <f t="shared" si="42"/>
        <v/>
      </c>
      <c r="S1627" s="12"/>
      <c r="T1627" s="12"/>
      <c r="U1627" s="12"/>
    </row>
    <row r="1628" spans="7:21" x14ac:dyDescent="0.25">
      <c r="G1628" s="14" t="str">
        <f t="shared" si="42"/>
        <v/>
      </c>
      <c r="S1628" s="12"/>
      <c r="T1628" s="12"/>
      <c r="U1628" s="12"/>
    </row>
    <row r="1629" spans="7:21" x14ac:dyDescent="0.25">
      <c r="G1629" s="14" t="str">
        <f t="shared" si="42"/>
        <v/>
      </c>
      <c r="S1629" s="12"/>
      <c r="T1629" s="12"/>
      <c r="U1629" s="12"/>
    </row>
    <row r="1630" spans="7:21" x14ac:dyDescent="0.25">
      <c r="G1630" s="14" t="str">
        <f t="shared" si="42"/>
        <v/>
      </c>
      <c r="S1630" s="12"/>
      <c r="T1630" s="12"/>
      <c r="U1630" s="12"/>
    </row>
    <row r="1631" spans="7:21" x14ac:dyDescent="0.25">
      <c r="G1631" s="14" t="str">
        <f t="shared" si="42"/>
        <v/>
      </c>
      <c r="S1631" s="12"/>
      <c r="T1631" s="12"/>
    </row>
    <row r="1632" spans="7:21" x14ac:dyDescent="0.25">
      <c r="G1632" s="14" t="str">
        <f t="shared" si="42"/>
        <v/>
      </c>
      <c r="S1632" s="12"/>
      <c r="T1632" s="12"/>
      <c r="U1632" s="12"/>
    </row>
    <row r="1633" spans="7:21" x14ac:dyDescent="0.25">
      <c r="G1633" s="14" t="str">
        <f t="shared" si="42"/>
        <v/>
      </c>
      <c r="S1633" s="12"/>
      <c r="T1633" s="12"/>
      <c r="U1633" s="12"/>
    </row>
    <row r="1634" spans="7:21" x14ac:dyDescent="0.25">
      <c r="G1634" s="14" t="str">
        <f t="shared" si="42"/>
        <v/>
      </c>
      <c r="S1634" s="12"/>
      <c r="T1634" s="12"/>
      <c r="U1634" s="12"/>
    </row>
    <row r="1635" spans="7:21" x14ac:dyDescent="0.25">
      <c r="G1635" s="14" t="str">
        <f t="shared" si="42"/>
        <v/>
      </c>
      <c r="S1635" s="12"/>
      <c r="T1635" s="12"/>
      <c r="U1635" s="12"/>
    </row>
    <row r="1636" spans="7:21" x14ac:dyDescent="0.25">
      <c r="G1636" s="14" t="str">
        <f t="shared" si="42"/>
        <v/>
      </c>
      <c r="S1636" s="12"/>
      <c r="T1636" s="12"/>
      <c r="U1636" s="12"/>
    </row>
    <row r="1637" spans="7:21" x14ac:dyDescent="0.25">
      <c r="G1637" s="14" t="str">
        <f t="shared" si="42"/>
        <v/>
      </c>
      <c r="S1637" s="12"/>
      <c r="T1637" s="12"/>
      <c r="U1637" s="12"/>
    </row>
    <row r="1638" spans="7:21" x14ac:dyDescent="0.25">
      <c r="G1638" s="14" t="str">
        <f t="shared" si="42"/>
        <v/>
      </c>
      <c r="S1638" s="12"/>
      <c r="T1638" s="12"/>
      <c r="U1638" s="12"/>
    </row>
    <row r="1639" spans="7:21" x14ac:dyDescent="0.25">
      <c r="G1639" s="14" t="str">
        <f t="shared" si="42"/>
        <v/>
      </c>
      <c r="S1639" s="12"/>
      <c r="T1639" s="12"/>
      <c r="U1639" s="12"/>
    </row>
    <row r="1640" spans="7:21" x14ac:dyDescent="0.25">
      <c r="G1640" s="14" t="str">
        <f t="shared" si="42"/>
        <v/>
      </c>
      <c r="S1640" s="12"/>
      <c r="T1640" s="12"/>
      <c r="U1640" s="12"/>
    </row>
    <row r="1641" spans="7:21" x14ac:dyDescent="0.25">
      <c r="G1641" s="14" t="str">
        <f t="shared" si="42"/>
        <v/>
      </c>
      <c r="S1641" s="12"/>
      <c r="T1641" s="12"/>
      <c r="U1641" s="12"/>
    </row>
    <row r="1642" spans="7:21" x14ac:dyDescent="0.25">
      <c r="G1642" s="14" t="str">
        <f t="shared" si="42"/>
        <v/>
      </c>
      <c r="S1642" s="12"/>
      <c r="T1642" s="12"/>
      <c r="U1642" s="12"/>
    </row>
    <row r="1643" spans="7:21" x14ac:dyDescent="0.25">
      <c r="G1643" s="14" t="str">
        <f t="shared" si="42"/>
        <v/>
      </c>
      <c r="S1643" s="12"/>
      <c r="T1643" s="12"/>
      <c r="U1643" s="12"/>
    </row>
    <row r="1644" spans="7:21" x14ac:dyDescent="0.25">
      <c r="G1644" s="14" t="str">
        <f t="shared" si="42"/>
        <v/>
      </c>
      <c r="S1644" s="12"/>
      <c r="T1644" s="12"/>
      <c r="U1644" s="12"/>
    </row>
    <row r="1645" spans="7:21" x14ac:dyDescent="0.25">
      <c r="G1645" s="14" t="str">
        <f t="shared" si="42"/>
        <v/>
      </c>
      <c r="S1645" s="12"/>
      <c r="T1645" s="12"/>
      <c r="U1645" s="12"/>
    </row>
    <row r="1646" spans="7:21" x14ac:dyDescent="0.25">
      <c r="G1646" s="14" t="str">
        <f t="shared" si="42"/>
        <v/>
      </c>
      <c r="S1646" s="12"/>
      <c r="T1646" s="12"/>
      <c r="U1646" s="12"/>
    </row>
    <row r="1647" spans="7:21" x14ac:dyDescent="0.25">
      <c r="G1647" s="14" t="str">
        <f t="shared" si="42"/>
        <v/>
      </c>
      <c r="S1647" s="12"/>
      <c r="T1647" s="12"/>
      <c r="U1647" s="12"/>
    </row>
    <row r="1648" spans="7:21" x14ac:dyDescent="0.25">
      <c r="G1648" s="14" t="str">
        <f t="shared" si="42"/>
        <v/>
      </c>
      <c r="S1648" s="12"/>
      <c r="T1648" s="12"/>
      <c r="U1648" s="12"/>
    </row>
    <row r="1649" spans="7:21" x14ac:dyDescent="0.25">
      <c r="G1649" s="14" t="str">
        <f t="shared" si="42"/>
        <v/>
      </c>
      <c r="S1649" s="12"/>
      <c r="T1649" s="12"/>
      <c r="U1649" s="12"/>
    </row>
    <row r="1650" spans="7:21" x14ac:dyDescent="0.25">
      <c r="G1650" s="14" t="str">
        <f t="shared" si="42"/>
        <v/>
      </c>
      <c r="S1650" s="12"/>
      <c r="T1650" s="12"/>
      <c r="U1650" s="12"/>
    </row>
    <row r="1651" spans="7:21" x14ac:dyDescent="0.25">
      <c r="G1651" s="14" t="str">
        <f t="shared" si="42"/>
        <v/>
      </c>
      <c r="S1651" s="12"/>
      <c r="T1651" s="12"/>
      <c r="U1651" s="12"/>
    </row>
    <row r="1652" spans="7:21" x14ac:dyDescent="0.25">
      <c r="G1652" s="14" t="str">
        <f t="shared" si="42"/>
        <v/>
      </c>
      <c r="S1652" s="12"/>
      <c r="T1652" s="12"/>
      <c r="U1652" s="12"/>
    </row>
    <row r="1653" spans="7:21" x14ac:dyDescent="0.25">
      <c r="G1653" s="14" t="str">
        <f t="shared" si="42"/>
        <v/>
      </c>
      <c r="S1653" s="12"/>
      <c r="T1653" s="12"/>
      <c r="U1653" s="12"/>
    </row>
    <row r="1654" spans="7:21" x14ac:dyDescent="0.25">
      <c r="G1654" s="14" t="str">
        <f t="shared" si="42"/>
        <v/>
      </c>
      <c r="S1654" s="12"/>
      <c r="T1654" s="12"/>
      <c r="U1654" s="12"/>
    </row>
    <row r="1655" spans="7:21" x14ac:dyDescent="0.25">
      <c r="G1655" s="14" t="str">
        <f t="shared" si="42"/>
        <v/>
      </c>
      <c r="S1655" s="12"/>
      <c r="T1655" s="12"/>
    </row>
    <row r="1656" spans="7:21" x14ac:dyDescent="0.25">
      <c r="G1656" s="14" t="str">
        <f t="shared" si="42"/>
        <v/>
      </c>
      <c r="S1656" s="12"/>
      <c r="T1656" s="12"/>
      <c r="U1656" s="12"/>
    </row>
    <row r="1657" spans="7:21" x14ac:dyDescent="0.25">
      <c r="G1657" s="14" t="str">
        <f t="shared" si="42"/>
        <v/>
      </c>
      <c r="S1657" s="12"/>
      <c r="T1657" s="12"/>
      <c r="U1657" s="12"/>
    </row>
    <row r="1658" spans="7:21" x14ac:dyDescent="0.25">
      <c r="G1658" s="14" t="str">
        <f t="shared" si="42"/>
        <v/>
      </c>
      <c r="S1658" s="12"/>
      <c r="T1658" s="12"/>
      <c r="U1658" s="12"/>
    </row>
    <row r="1659" spans="7:21" x14ac:dyDescent="0.25">
      <c r="G1659" s="14" t="str">
        <f t="shared" si="42"/>
        <v/>
      </c>
      <c r="S1659" s="12"/>
      <c r="T1659" s="12"/>
      <c r="U1659" s="12"/>
    </row>
    <row r="1660" spans="7:21" x14ac:dyDescent="0.25">
      <c r="G1660" s="14" t="str">
        <f t="shared" si="42"/>
        <v/>
      </c>
      <c r="S1660" s="12"/>
      <c r="T1660" s="12"/>
      <c r="U1660" s="12"/>
    </row>
    <row r="1661" spans="7:21" x14ac:dyDescent="0.25">
      <c r="G1661" s="14" t="str">
        <f t="shared" si="42"/>
        <v/>
      </c>
      <c r="S1661" s="12"/>
      <c r="T1661" s="12"/>
      <c r="U1661" s="12"/>
    </row>
    <row r="1662" spans="7:21" x14ac:dyDescent="0.25">
      <c r="G1662" s="14" t="str">
        <f t="shared" si="42"/>
        <v/>
      </c>
      <c r="S1662" s="12"/>
      <c r="T1662" s="12"/>
      <c r="U1662" s="12"/>
    </row>
    <row r="1663" spans="7:21" x14ac:dyDescent="0.25">
      <c r="G1663" s="14" t="str">
        <f t="shared" si="42"/>
        <v/>
      </c>
      <c r="S1663" s="12"/>
      <c r="T1663" s="12"/>
      <c r="U1663" s="12"/>
    </row>
    <row r="1664" spans="7:21" x14ac:dyDescent="0.25">
      <c r="G1664" s="14" t="str">
        <f t="shared" si="42"/>
        <v/>
      </c>
      <c r="S1664" s="12"/>
      <c r="T1664" s="12"/>
      <c r="U1664" s="12"/>
    </row>
    <row r="1665" spans="7:21" x14ac:dyDescent="0.25">
      <c r="G1665" s="14" t="str">
        <f t="shared" si="42"/>
        <v/>
      </c>
      <c r="S1665" s="12"/>
      <c r="T1665" s="12"/>
      <c r="U1665" s="12"/>
    </row>
    <row r="1666" spans="7:21" x14ac:dyDescent="0.25">
      <c r="G1666" s="14" t="str">
        <f t="shared" si="42"/>
        <v/>
      </c>
      <c r="S1666" s="12"/>
      <c r="T1666" s="12"/>
      <c r="U1666" s="12"/>
    </row>
    <row r="1667" spans="7:21" x14ac:dyDescent="0.25">
      <c r="G1667" s="14" t="str">
        <f t="shared" si="42"/>
        <v/>
      </c>
      <c r="S1667" s="12"/>
      <c r="T1667" s="12"/>
      <c r="U1667" s="12"/>
    </row>
    <row r="1668" spans="7:21" x14ac:dyDescent="0.25">
      <c r="G1668" s="14" t="str">
        <f t="shared" ref="G1668:G1731" si="43">D1668&amp;F1668</f>
        <v/>
      </c>
      <c r="S1668" s="12"/>
      <c r="T1668" s="12"/>
      <c r="U1668" s="12"/>
    </row>
    <row r="1669" spans="7:21" x14ac:dyDescent="0.25">
      <c r="G1669" s="14" t="str">
        <f t="shared" si="43"/>
        <v/>
      </c>
      <c r="S1669" s="12"/>
      <c r="T1669" s="12"/>
      <c r="U1669" s="12"/>
    </row>
    <row r="1670" spans="7:21" x14ac:dyDescent="0.25">
      <c r="G1670" s="14" t="str">
        <f t="shared" si="43"/>
        <v/>
      </c>
      <c r="S1670" s="12"/>
      <c r="T1670" s="12"/>
      <c r="U1670" s="12"/>
    </row>
    <row r="1671" spans="7:21" x14ac:dyDescent="0.25">
      <c r="G1671" s="14" t="str">
        <f t="shared" si="43"/>
        <v/>
      </c>
      <c r="S1671" s="12"/>
      <c r="T1671" s="12"/>
      <c r="U1671" s="12"/>
    </row>
    <row r="1672" spans="7:21" x14ac:dyDescent="0.25">
      <c r="G1672" s="14" t="str">
        <f t="shared" si="43"/>
        <v/>
      </c>
      <c r="S1672" s="12"/>
      <c r="T1672" s="12"/>
      <c r="U1672" s="12"/>
    </row>
    <row r="1673" spans="7:21" x14ac:dyDescent="0.25">
      <c r="G1673" s="14" t="str">
        <f t="shared" si="43"/>
        <v/>
      </c>
      <c r="S1673" s="12"/>
      <c r="T1673" s="12"/>
      <c r="U1673" s="12"/>
    </row>
    <row r="1674" spans="7:21" x14ac:dyDescent="0.25">
      <c r="G1674" s="14" t="str">
        <f t="shared" si="43"/>
        <v/>
      </c>
      <c r="S1674" s="12"/>
      <c r="T1674" s="12"/>
      <c r="U1674" s="12"/>
    </row>
    <row r="1675" spans="7:21" x14ac:dyDescent="0.25">
      <c r="G1675" s="14" t="str">
        <f t="shared" si="43"/>
        <v/>
      </c>
      <c r="S1675" s="12"/>
      <c r="T1675" s="12"/>
      <c r="U1675" s="12"/>
    </row>
    <row r="1676" spans="7:21" x14ac:dyDescent="0.25">
      <c r="G1676" s="14" t="str">
        <f t="shared" si="43"/>
        <v/>
      </c>
      <c r="S1676" s="12"/>
      <c r="T1676" s="12"/>
    </row>
    <row r="1677" spans="7:21" x14ac:dyDescent="0.25">
      <c r="G1677" s="14" t="str">
        <f t="shared" si="43"/>
        <v/>
      </c>
      <c r="S1677" s="12"/>
      <c r="T1677" s="12"/>
      <c r="U1677" s="12"/>
    </row>
    <row r="1678" spans="7:21" x14ac:dyDescent="0.25">
      <c r="G1678" s="14" t="str">
        <f t="shared" si="43"/>
        <v/>
      </c>
      <c r="S1678" s="12"/>
      <c r="T1678" s="12"/>
      <c r="U1678" s="12"/>
    </row>
    <row r="1679" spans="7:21" x14ac:dyDescent="0.25">
      <c r="G1679" s="14" t="str">
        <f t="shared" si="43"/>
        <v/>
      </c>
      <c r="S1679" s="12"/>
      <c r="T1679" s="12"/>
      <c r="U1679" s="12"/>
    </row>
    <row r="1680" spans="7:21" x14ac:dyDescent="0.25">
      <c r="G1680" s="14" t="str">
        <f t="shared" si="43"/>
        <v/>
      </c>
      <c r="S1680" s="12"/>
      <c r="T1680" s="12"/>
      <c r="U1680" s="12"/>
    </row>
    <row r="1681" spans="7:21" x14ac:dyDescent="0.25">
      <c r="G1681" s="14" t="str">
        <f t="shared" si="43"/>
        <v/>
      </c>
      <c r="S1681" s="12"/>
      <c r="T1681" s="12"/>
    </row>
    <row r="1682" spans="7:21" x14ac:dyDescent="0.25">
      <c r="G1682" s="14" t="str">
        <f t="shared" si="43"/>
        <v/>
      </c>
      <c r="S1682" s="12"/>
      <c r="T1682" s="12"/>
      <c r="U1682" s="12"/>
    </row>
    <row r="1683" spans="7:21" x14ac:dyDescent="0.25">
      <c r="G1683" s="14" t="str">
        <f t="shared" si="43"/>
        <v/>
      </c>
      <c r="S1683" s="12"/>
      <c r="T1683" s="12"/>
      <c r="U1683" s="12"/>
    </row>
    <row r="1684" spans="7:21" x14ac:dyDescent="0.25">
      <c r="G1684" s="14" t="str">
        <f t="shared" si="43"/>
        <v/>
      </c>
      <c r="S1684" s="12"/>
      <c r="T1684" s="12"/>
    </row>
    <row r="1685" spans="7:21" x14ac:dyDescent="0.25">
      <c r="G1685" s="14" t="str">
        <f t="shared" si="43"/>
        <v/>
      </c>
      <c r="S1685" s="12"/>
      <c r="T1685" s="12"/>
      <c r="U1685" s="12"/>
    </row>
    <row r="1686" spans="7:21" x14ac:dyDescent="0.25">
      <c r="G1686" s="14" t="str">
        <f t="shared" si="43"/>
        <v/>
      </c>
      <c r="S1686" s="12"/>
      <c r="T1686" s="12"/>
      <c r="U1686" s="12"/>
    </row>
    <row r="1687" spans="7:21" x14ac:dyDescent="0.25">
      <c r="G1687" s="14" t="str">
        <f t="shared" si="43"/>
        <v/>
      </c>
      <c r="S1687" s="12"/>
      <c r="T1687" s="12"/>
      <c r="U1687" s="12"/>
    </row>
    <row r="1688" spans="7:21" x14ac:dyDescent="0.25">
      <c r="G1688" s="14" t="str">
        <f t="shared" si="43"/>
        <v/>
      </c>
      <c r="S1688" s="12"/>
      <c r="T1688" s="12"/>
      <c r="U1688" s="12"/>
    </row>
    <row r="1689" spans="7:21" x14ac:dyDescent="0.25">
      <c r="G1689" s="14" t="str">
        <f t="shared" si="43"/>
        <v/>
      </c>
      <c r="S1689" s="12"/>
      <c r="T1689" s="12"/>
      <c r="U1689" s="12"/>
    </row>
    <row r="1690" spans="7:21" x14ac:dyDescent="0.25">
      <c r="G1690" s="14" t="str">
        <f t="shared" si="43"/>
        <v/>
      </c>
      <c r="S1690" s="12"/>
      <c r="T1690" s="12"/>
      <c r="U1690" s="12"/>
    </row>
    <row r="1691" spans="7:21" x14ac:dyDescent="0.25">
      <c r="G1691" s="14" t="str">
        <f t="shared" si="43"/>
        <v/>
      </c>
      <c r="S1691" s="12"/>
      <c r="T1691" s="12"/>
      <c r="U1691" s="12"/>
    </row>
    <row r="1692" spans="7:21" x14ac:dyDescent="0.25">
      <c r="G1692" s="14" t="str">
        <f t="shared" si="43"/>
        <v/>
      </c>
      <c r="S1692" s="12"/>
      <c r="T1692" s="12"/>
      <c r="U1692" s="12"/>
    </row>
    <row r="1693" spans="7:21" x14ac:dyDescent="0.25">
      <c r="G1693" s="14" t="str">
        <f t="shared" si="43"/>
        <v/>
      </c>
      <c r="S1693" s="12"/>
      <c r="T1693" s="12"/>
      <c r="U1693" s="12"/>
    </row>
    <row r="1694" spans="7:21" x14ac:dyDescent="0.25">
      <c r="G1694" s="14" t="str">
        <f t="shared" si="43"/>
        <v/>
      </c>
      <c r="S1694" s="12"/>
      <c r="T1694" s="12"/>
      <c r="U1694" s="12"/>
    </row>
    <row r="1695" spans="7:21" x14ac:dyDescent="0.25">
      <c r="G1695" s="14" t="str">
        <f t="shared" si="43"/>
        <v/>
      </c>
      <c r="S1695" s="12"/>
      <c r="T1695" s="12"/>
      <c r="U1695" s="12"/>
    </row>
    <row r="1696" spans="7:21" x14ac:dyDescent="0.25">
      <c r="G1696" s="14" t="str">
        <f t="shared" si="43"/>
        <v/>
      </c>
      <c r="S1696" s="12"/>
      <c r="T1696" s="12"/>
      <c r="U1696" s="12"/>
    </row>
    <row r="1697" spans="7:21" x14ac:dyDescent="0.25">
      <c r="G1697" s="14" t="str">
        <f t="shared" si="43"/>
        <v/>
      </c>
      <c r="S1697" s="12"/>
      <c r="T1697" s="12"/>
      <c r="U1697" s="12"/>
    </row>
    <row r="1698" spans="7:21" x14ac:dyDescent="0.25">
      <c r="G1698" s="14" t="str">
        <f t="shared" si="43"/>
        <v/>
      </c>
      <c r="S1698" s="12"/>
      <c r="T1698" s="12"/>
      <c r="U1698" s="12"/>
    </row>
    <row r="1699" spans="7:21" x14ac:dyDescent="0.25">
      <c r="G1699" s="14" t="str">
        <f t="shared" si="43"/>
        <v/>
      </c>
      <c r="S1699" s="12"/>
      <c r="T1699" s="12"/>
      <c r="U1699" s="12"/>
    </row>
    <row r="1700" spans="7:21" x14ac:dyDescent="0.25">
      <c r="G1700" s="14" t="str">
        <f t="shared" si="43"/>
        <v/>
      </c>
      <c r="S1700" s="12"/>
      <c r="T1700" s="12"/>
      <c r="U1700" s="12"/>
    </row>
    <row r="1701" spans="7:21" x14ac:dyDescent="0.25">
      <c r="G1701" s="14" t="str">
        <f t="shared" si="43"/>
        <v/>
      </c>
      <c r="S1701" s="12"/>
      <c r="T1701" s="12"/>
      <c r="U1701" s="12"/>
    </row>
    <row r="1702" spans="7:21" x14ac:dyDescent="0.25">
      <c r="G1702" s="14" t="str">
        <f t="shared" si="43"/>
        <v/>
      </c>
      <c r="S1702" s="12"/>
      <c r="T1702" s="12"/>
      <c r="U1702" s="12"/>
    </row>
    <row r="1703" spans="7:21" x14ac:dyDescent="0.25">
      <c r="G1703" s="14" t="str">
        <f t="shared" si="43"/>
        <v/>
      </c>
      <c r="S1703" s="12"/>
      <c r="T1703" s="12"/>
      <c r="U1703" s="12"/>
    </row>
    <row r="1704" spans="7:21" x14ac:dyDescent="0.25">
      <c r="G1704" s="14" t="str">
        <f t="shared" si="43"/>
        <v/>
      </c>
      <c r="S1704" s="12"/>
      <c r="T1704" s="12"/>
      <c r="U1704" s="12"/>
    </row>
    <row r="1705" spans="7:21" x14ac:dyDescent="0.25">
      <c r="G1705" s="14" t="str">
        <f t="shared" si="43"/>
        <v/>
      </c>
      <c r="S1705" s="12"/>
      <c r="T1705" s="12"/>
      <c r="U1705" s="12"/>
    </row>
    <row r="1706" spans="7:21" x14ac:dyDescent="0.25">
      <c r="G1706" s="14" t="str">
        <f t="shared" si="43"/>
        <v/>
      </c>
      <c r="S1706" s="12"/>
      <c r="T1706" s="12"/>
      <c r="U1706" s="12"/>
    </row>
    <row r="1707" spans="7:21" x14ac:dyDescent="0.25">
      <c r="G1707" s="14" t="str">
        <f t="shared" si="43"/>
        <v/>
      </c>
      <c r="S1707" s="12"/>
      <c r="T1707" s="12"/>
      <c r="U1707" s="12"/>
    </row>
    <row r="1708" spans="7:21" x14ac:dyDescent="0.25">
      <c r="G1708" s="14" t="str">
        <f t="shared" si="43"/>
        <v/>
      </c>
      <c r="S1708" s="12"/>
      <c r="T1708" s="12"/>
      <c r="U1708" s="12"/>
    </row>
    <row r="1709" spans="7:21" x14ac:dyDescent="0.25">
      <c r="G1709" s="14" t="str">
        <f t="shared" si="43"/>
        <v/>
      </c>
      <c r="S1709" s="12"/>
      <c r="T1709" s="12"/>
      <c r="U1709" s="12"/>
    </row>
    <row r="1710" spans="7:21" x14ac:dyDescent="0.25">
      <c r="G1710" s="14" t="str">
        <f t="shared" si="43"/>
        <v/>
      </c>
      <c r="S1710" s="12"/>
      <c r="T1710" s="12"/>
      <c r="U1710" s="12"/>
    </row>
    <row r="1711" spans="7:21" x14ac:dyDescent="0.25">
      <c r="G1711" s="14" t="str">
        <f t="shared" si="43"/>
        <v/>
      </c>
      <c r="S1711" s="12"/>
      <c r="T1711" s="12"/>
      <c r="U1711" s="12"/>
    </row>
    <row r="1712" spans="7:21" x14ac:dyDescent="0.25">
      <c r="G1712" s="14" t="str">
        <f t="shared" si="43"/>
        <v/>
      </c>
      <c r="S1712" s="12"/>
      <c r="T1712" s="12"/>
      <c r="U1712" s="12"/>
    </row>
    <row r="1713" spans="7:21" x14ac:dyDescent="0.25">
      <c r="G1713" s="14" t="str">
        <f t="shared" si="43"/>
        <v/>
      </c>
      <c r="S1713" s="12"/>
      <c r="T1713" s="12"/>
      <c r="U1713" s="12"/>
    </row>
    <row r="1714" spans="7:21" x14ac:dyDescent="0.25">
      <c r="G1714" s="14" t="str">
        <f t="shared" si="43"/>
        <v/>
      </c>
      <c r="S1714" s="12"/>
      <c r="T1714" s="12"/>
    </row>
    <row r="1715" spans="7:21" x14ac:dyDescent="0.25">
      <c r="G1715" s="14" t="str">
        <f t="shared" si="43"/>
        <v/>
      </c>
      <c r="S1715" s="12"/>
      <c r="T1715" s="12"/>
      <c r="U1715" s="12"/>
    </row>
    <row r="1716" spans="7:21" x14ac:dyDescent="0.25">
      <c r="G1716" s="14" t="str">
        <f t="shared" si="43"/>
        <v/>
      </c>
      <c r="S1716" s="12"/>
      <c r="T1716" s="12"/>
      <c r="U1716" s="12"/>
    </row>
    <row r="1717" spans="7:21" x14ac:dyDescent="0.25">
      <c r="G1717" s="14" t="str">
        <f t="shared" si="43"/>
        <v/>
      </c>
      <c r="S1717" s="12"/>
      <c r="T1717" s="12"/>
      <c r="U1717" s="12"/>
    </row>
    <row r="1718" spans="7:21" x14ac:dyDescent="0.25">
      <c r="G1718" s="14" t="str">
        <f t="shared" si="43"/>
        <v/>
      </c>
      <c r="S1718" s="12"/>
      <c r="T1718" s="12"/>
      <c r="U1718" s="12"/>
    </row>
    <row r="1719" spans="7:21" x14ac:dyDescent="0.25">
      <c r="G1719" s="14" t="str">
        <f t="shared" si="43"/>
        <v/>
      </c>
      <c r="S1719" s="12"/>
      <c r="T1719" s="12"/>
      <c r="U1719" s="12"/>
    </row>
    <row r="1720" spans="7:21" x14ac:dyDescent="0.25">
      <c r="G1720" s="14" t="str">
        <f t="shared" si="43"/>
        <v/>
      </c>
      <c r="S1720" s="12"/>
      <c r="T1720" s="12"/>
      <c r="U1720" s="12"/>
    </row>
    <row r="1721" spans="7:21" x14ac:dyDescent="0.25">
      <c r="G1721" s="14" t="str">
        <f t="shared" si="43"/>
        <v/>
      </c>
      <c r="S1721" s="12"/>
      <c r="T1721" s="12"/>
      <c r="U1721" s="12"/>
    </row>
    <row r="1722" spans="7:21" x14ac:dyDescent="0.25">
      <c r="G1722" s="14" t="str">
        <f t="shared" si="43"/>
        <v/>
      </c>
      <c r="S1722" s="12"/>
      <c r="T1722" s="12"/>
      <c r="U1722" s="12"/>
    </row>
    <row r="1723" spans="7:21" x14ac:dyDescent="0.25">
      <c r="G1723" s="14" t="str">
        <f t="shared" si="43"/>
        <v/>
      </c>
      <c r="S1723" s="12"/>
      <c r="T1723" s="12"/>
    </row>
    <row r="1724" spans="7:21" x14ac:dyDescent="0.25">
      <c r="G1724" s="14" t="str">
        <f t="shared" si="43"/>
        <v/>
      </c>
      <c r="S1724" s="12"/>
      <c r="T1724" s="12"/>
      <c r="U1724" s="12"/>
    </row>
    <row r="1725" spans="7:21" x14ac:dyDescent="0.25">
      <c r="G1725" s="14" t="str">
        <f t="shared" si="43"/>
        <v/>
      </c>
      <c r="S1725" s="12"/>
      <c r="T1725" s="12"/>
    </row>
    <row r="1726" spans="7:21" x14ac:dyDescent="0.25">
      <c r="G1726" s="14" t="str">
        <f t="shared" si="43"/>
        <v/>
      </c>
      <c r="S1726" s="12"/>
      <c r="T1726" s="12"/>
      <c r="U1726" s="12"/>
    </row>
    <row r="1727" spans="7:21" x14ac:dyDescent="0.25">
      <c r="G1727" s="14" t="str">
        <f t="shared" si="43"/>
        <v/>
      </c>
      <c r="S1727" s="12"/>
      <c r="T1727" s="12"/>
    </row>
    <row r="1728" spans="7:21" x14ac:dyDescent="0.25">
      <c r="G1728" s="14" t="str">
        <f t="shared" si="43"/>
        <v/>
      </c>
      <c r="S1728" s="12"/>
      <c r="T1728" s="12"/>
      <c r="U1728" s="12"/>
    </row>
    <row r="1729" spans="7:21" x14ac:dyDescent="0.25">
      <c r="G1729" s="14" t="str">
        <f t="shared" si="43"/>
        <v/>
      </c>
      <c r="S1729" s="12"/>
      <c r="T1729" s="12"/>
    </row>
    <row r="1730" spans="7:21" x14ac:dyDescent="0.25">
      <c r="G1730" s="14" t="str">
        <f t="shared" si="43"/>
        <v/>
      </c>
      <c r="S1730" s="12"/>
      <c r="T1730" s="12"/>
      <c r="U1730" s="12"/>
    </row>
    <row r="1731" spans="7:21" x14ac:dyDescent="0.25">
      <c r="G1731" s="14" t="str">
        <f t="shared" si="43"/>
        <v/>
      </c>
      <c r="S1731" s="12"/>
      <c r="T1731" s="12"/>
    </row>
    <row r="1732" spans="7:21" x14ac:dyDescent="0.25">
      <c r="G1732" s="14" t="str">
        <f t="shared" ref="G1732:G1795" si="44">D1732&amp;F1732</f>
        <v/>
      </c>
      <c r="S1732" s="12"/>
      <c r="T1732" s="12"/>
      <c r="U1732" s="12"/>
    </row>
    <row r="1733" spans="7:21" x14ac:dyDescent="0.25">
      <c r="G1733" s="14" t="str">
        <f t="shared" si="44"/>
        <v/>
      </c>
      <c r="S1733" s="12"/>
      <c r="T1733" s="12"/>
    </row>
    <row r="1734" spans="7:21" x14ac:dyDescent="0.25">
      <c r="G1734" s="14" t="str">
        <f t="shared" si="44"/>
        <v/>
      </c>
      <c r="S1734" s="12"/>
      <c r="T1734" s="12"/>
    </row>
    <row r="1735" spans="7:21" x14ac:dyDescent="0.25">
      <c r="G1735" s="14" t="str">
        <f t="shared" si="44"/>
        <v/>
      </c>
      <c r="S1735" s="12"/>
      <c r="T1735" s="12"/>
    </row>
    <row r="1736" spans="7:21" x14ac:dyDescent="0.25">
      <c r="G1736" s="14" t="str">
        <f t="shared" si="44"/>
        <v/>
      </c>
      <c r="S1736" s="12"/>
      <c r="T1736" s="12"/>
    </row>
    <row r="1737" spans="7:21" x14ac:dyDescent="0.25">
      <c r="G1737" s="14" t="str">
        <f t="shared" si="44"/>
        <v/>
      </c>
      <c r="S1737" s="12"/>
      <c r="T1737" s="12"/>
    </row>
    <row r="1738" spans="7:21" x14ac:dyDescent="0.25">
      <c r="G1738" s="14" t="str">
        <f t="shared" si="44"/>
        <v/>
      </c>
      <c r="S1738" s="12"/>
      <c r="T1738" s="12"/>
    </row>
    <row r="1739" spans="7:21" x14ac:dyDescent="0.25">
      <c r="G1739" s="14" t="str">
        <f t="shared" si="44"/>
        <v/>
      </c>
      <c r="S1739" s="12"/>
      <c r="T1739" s="12"/>
    </row>
    <row r="1740" spans="7:21" x14ac:dyDescent="0.25">
      <c r="G1740" s="14" t="str">
        <f t="shared" si="44"/>
        <v/>
      </c>
      <c r="S1740" s="12"/>
      <c r="T1740" s="12"/>
    </row>
    <row r="1741" spans="7:21" x14ac:dyDescent="0.25">
      <c r="G1741" s="14" t="str">
        <f t="shared" si="44"/>
        <v/>
      </c>
      <c r="S1741" s="12"/>
      <c r="T1741" s="12"/>
    </row>
    <row r="1742" spans="7:21" x14ac:dyDescent="0.25">
      <c r="G1742" s="14" t="str">
        <f t="shared" si="44"/>
        <v/>
      </c>
      <c r="S1742" s="12"/>
      <c r="T1742" s="12"/>
    </row>
    <row r="1743" spans="7:21" x14ac:dyDescent="0.25">
      <c r="G1743" s="14" t="str">
        <f t="shared" si="44"/>
        <v/>
      </c>
      <c r="S1743" s="12"/>
      <c r="T1743" s="12"/>
    </row>
    <row r="1744" spans="7:21" x14ac:dyDescent="0.25">
      <c r="G1744" s="14" t="str">
        <f t="shared" si="44"/>
        <v/>
      </c>
      <c r="S1744" s="12"/>
      <c r="T1744" s="12"/>
    </row>
    <row r="1745" spans="7:20" x14ac:dyDescent="0.25">
      <c r="G1745" s="14" t="str">
        <f t="shared" si="44"/>
        <v/>
      </c>
      <c r="S1745" s="12"/>
      <c r="T1745" s="12"/>
    </row>
    <row r="1746" spans="7:20" x14ac:dyDescent="0.25">
      <c r="G1746" s="14" t="str">
        <f t="shared" si="44"/>
        <v/>
      </c>
      <c r="S1746" s="12"/>
      <c r="T1746" s="12"/>
    </row>
    <row r="1747" spans="7:20" x14ac:dyDescent="0.25">
      <c r="G1747" s="14" t="str">
        <f t="shared" si="44"/>
        <v/>
      </c>
      <c r="S1747" s="12"/>
      <c r="T1747" s="12"/>
    </row>
    <row r="1748" spans="7:20" x14ac:dyDescent="0.25">
      <c r="G1748" s="14" t="str">
        <f t="shared" si="44"/>
        <v/>
      </c>
      <c r="S1748" s="12"/>
      <c r="T1748" s="12"/>
    </row>
    <row r="1749" spans="7:20" x14ac:dyDescent="0.25">
      <c r="G1749" s="14" t="str">
        <f t="shared" si="44"/>
        <v/>
      </c>
      <c r="S1749" s="12"/>
      <c r="T1749" s="12"/>
    </row>
    <row r="1750" spans="7:20" x14ac:dyDescent="0.25">
      <c r="G1750" s="14" t="str">
        <f t="shared" si="44"/>
        <v/>
      </c>
      <c r="S1750" s="12"/>
      <c r="T1750" s="12"/>
    </row>
    <row r="1751" spans="7:20" x14ac:dyDescent="0.25">
      <c r="G1751" s="14" t="str">
        <f t="shared" si="44"/>
        <v/>
      </c>
      <c r="S1751" s="12"/>
      <c r="T1751" s="12"/>
    </row>
    <row r="1752" spans="7:20" x14ac:dyDescent="0.25">
      <c r="G1752" s="14" t="str">
        <f t="shared" si="44"/>
        <v/>
      </c>
      <c r="S1752" s="12"/>
      <c r="T1752" s="12"/>
    </row>
    <row r="1753" spans="7:20" x14ac:dyDescent="0.25">
      <c r="G1753" s="14" t="str">
        <f t="shared" si="44"/>
        <v/>
      </c>
      <c r="S1753" s="12"/>
      <c r="T1753" s="12"/>
    </row>
    <row r="1754" spans="7:20" x14ac:dyDescent="0.25">
      <c r="G1754" s="14" t="str">
        <f t="shared" si="44"/>
        <v/>
      </c>
      <c r="S1754" s="12"/>
      <c r="T1754" s="12"/>
    </row>
    <row r="1755" spans="7:20" x14ac:dyDescent="0.25">
      <c r="G1755" s="14" t="str">
        <f t="shared" si="44"/>
        <v/>
      </c>
      <c r="S1755" s="12"/>
      <c r="T1755" s="12"/>
    </row>
    <row r="1756" spans="7:20" x14ac:dyDescent="0.25">
      <c r="G1756" s="14" t="str">
        <f t="shared" si="44"/>
        <v/>
      </c>
      <c r="S1756" s="12"/>
      <c r="T1756" s="12"/>
    </row>
    <row r="1757" spans="7:20" x14ac:dyDescent="0.25">
      <c r="G1757" s="14" t="str">
        <f t="shared" si="44"/>
        <v/>
      </c>
      <c r="S1757" s="12"/>
      <c r="T1757" s="12"/>
    </row>
    <row r="1758" spans="7:20" x14ac:dyDescent="0.25">
      <c r="G1758" s="14" t="str">
        <f t="shared" si="44"/>
        <v/>
      </c>
      <c r="S1758" s="12"/>
      <c r="T1758" s="12"/>
    </row>
    <row r="1759" spans="7:20" x14ac:dyDescent="0.25">
      <c r="G1759" s="14" t="str">
        <f t="shared" si="44"/>
        <v/>
      </c>
      <c r="S1759" s="12"/>
      <c r="T1759" s="12"/>
    </row>
    <row r="1760" spans="7:20" x14ac:dyDescent="0.25">
      <c r="G1760" s="14" t="str">
        <f t="shared" si="44"/>
        <v/>
      </c>
      <c r="S1760" s="12"/>
      <c r="T1760" s="12"/>
    </row>
    <row r="1761" spans="7:20" x14ac:dyDescent="0.25">
      <c r="G1761" s="14" t="str">
        <f t="shared" si="44"/>
        <v/>
      </c>
      <c r="S1761" s="12"/>
      <c r="T1761" s="12"/>
    </row>
    <row r="1762" spans="7:20" x14ac:dyDescent="0.25">
      <c r="G1762" s="14" t="str">
        <f t="shared" si="44"/>
        <v/>
      </c>
      <c r="S1762" s="12"/>
      <c r="T1762" s="12"/>
    </row>
    <row r="1763" spans="7:20" x14ac:dyDescent="0.25">
      <c r="G1763" s="14" t="str">
        <f t="shared" si="44"/>
        <v/>
      </c>
      <c r="S1763" s="12"/>
      <c r="T1763" s="12"/>
    </row>
    <row r="1764" spans="7:20" x14ac:dyDescent="0.25">
      <c r="G1764" s="14" t="str">
        <f t="shared" si="44"/>
        <v/>
      </c>
      <c r="S1764" s="12"/>
      <c r="T1764" s="12"/>
    </row>
    <row r="1765" spans="7:20" x14ac:dyDescent="0.25">
      <c r="G1765" s="14" t="str">
        <f t="shared" si="44"/>
        <v/>
      </c>
      <c r="S1765" s="12"/>
      <c r="T1765" s="12"/>
    </row>
    <row r="1766" spans="7:20" x14ac:dyDescent="0.25">
      <c r="G1766" s="14" t="str">
        <f t="shared" si="44"/>
        <v/>
      </c>
      <c r="S1766" s="12"/>
      <c r="T1766" s="12"/>
    </row>
    <row r="1767" spans="7:20" x14ac:dyDescent="0.25">
      <c r="G1767" s="14" t="str">
        <f t="shared" si="44"/>
        <v/>
      </c>
      <c r="S1767" s="12"/>
      <c r="T1767" s="12"/>
    </row>
    <row r="1768" spans="7:20" x14ac:dyDescent="0.25">
      <c r="G1768" s="14" t="str">
        <f t="shared" si="44"/>
        <v/>
      </c>
      <c r="S1768" s="12"/>
      <c r="T1768" s="12"/>
    </row>
    <row r="1769" spans="7:20" x14ac:dyDescent="0.25">
      <c r="G1769" s="14" t="str">
        <f t="shared" si="44"/>
        <v/>
      </c>
      <c r="S1769" s="12"/>
      <c r="T1769" s="12"/>
    </row>
    <row r="1770" spans="7:20" x14ac:dyDescent="0.25">
      <c r="G1770" s="14" t="str">
        <f t="shared" si="44"/>
        <v/>
      </c>
      <c r="S1770" s="12"/>
      <c r="T1770" s="12"/>
    </row>
    <row r="1771" spans="7:20" x14ac:dyDescent="0.25">
      <c r="G1771" s="14" t="str">
        <f t="shared" si="44"/>
        <v/>
      </c>
      <c r="S1771" s="12"/>
      <c r="T1771" s="12"/>
    </row>
    <row r="1772" spans="7:20" x14ac:dyDescent="0.25">
      <c r="G1772" s="14" t="str">
        <f t="shared" si="44"/>
        <v/>
      </c>
      <c r="S1772" s="12"/>
      <c r="T1772" s="12"/>
    </row>
    <row r="1773" spans="7:20" x14ac:dyDescent="0.25">
      <c r="G1773" s="14" t="str">
        <f t="shared" si="44"/>
        <v/>
      </c>
      <c r="S1773" s="12"/>
      <c r="T1773" s="12"/>
    </row>
    <row r="1774" spans="7:20" x14ac:dyDescent="0.25">
      <c r="G1774" s="14" t="str">
        <f t="shared" si="44"/>
        <v/>
      </c>
      <c r="S1774" s="12"/>
      <c r="T1774" s="12"/>
    </row>
    <row r="1775" spans="7:20" x14ac:dyDescent="0.25">
      <c r="G1775" s="14" t="str">
        <f t="shared" si="44"/>
        <v/>
      </c>
      <c r="S1775" s="12"/>
      <c r="T1775" s="12"/>
    </row>
    <row r="1776" spans="7:20" x14ac:dyDescent="0.25">
      <c r="G1776" s="14" t="str">
        <f t="shared" si="44"/>
        <v/>
      </c>
      <c r="S1776" s="12"/>
      <c r="T1776" s="12"/>
    </row>
    <row r="1777" spans="7:20" x14ac:dyDescent="0.25">
      <c r="G1777" s="14" t="str">
        <f t="shared" si="44"/>
        <v/>
      </c>
      <c r="S1777" s="12"/>
      <c r="T1777" s="12"/>
    </row>
    <row r="1778" spans="7:20" x14ac:dyDescent="0.25">
      <c r="G1778" s="14" t="str">
        <f t="shared" si="44"/>
        <v/>
      </c>
      <c r="S1778" s="12"/>
      <c r="T1778" s="12"/>
    </row>
    <row r="1779" spans="7:20" x14ac:dyDescent="0.25">
      <c r="G1779" s="14" t="str">
        <f t="shared" si="44"/>
        <v/>
      </c>
      <c r="S1779" s="12"/>
      <c r="T1779" s="12"/>
    </row>
    <row r="1780" spans="7:20" x14ac:dyDescent="0.25">
      <c r="G1780" s="14" t="str">
        <f t="shared" si="44"/>
        <v/>
      </c>
      <c r="S1780" s="12"/>
      <c r="T1780" s="12"/>
    </row>
    <row r="1781" spans="7:20" x14ac:dyDescent="0.25">
      <c r="G1781" s="14" t="str">
        <f t="shared" si="44"/>
        <v/>
      </c>
      <c r="S1781" s="12"/>
      <c r="T1781" s="12"/>
    </row>
    <row r="1782" spans="7:20" x14ac:dyDescent="0.25">
      <c r="G1782" s="14" t="str">
        <f t="shared" si="44"/>
        <v/>
      </c>
      <c r="S1782" s="12"/>
      <c r="T1782" s="12"/>
    </row>
    <row r="1783" spans="7:20" x14ac:dyDescent="0.25">
      <c r="G1783" s="14" t="str">
        <f t="shared" si="44"/>
        <v/>
      </c>
      <c r="S1783" s="12"/>
      <c r="T1783" s="12"/>
    </row>
    <row r="1784" spans="7:20" x14ac:dyDescent="0.25">
      <c r="G1784" s="14" t="str">
        <f t="shared" si="44"/>
        <v/>
      </c>
      <c r="S1784" s="12"/>
      <c r="T1784" s="12"/>
    </row>
    <row r="1785" spans="7:20" x14ac:dyDescent="0.25">
      <c r="G1785" s="14" t="str">
        <f t="shared" si="44"/>
        <v/>
      </c>
      <c r="S1785" s="12"/>
      <c r="T1785" s="12"/>
    </row>
    <row r="1786" spans="7:20" x14ac:dyDescent="0.25">
      <c r="G1786" s="14" t="str">
        <f t="shared" si="44"/>
        <v/>
      </c>
      <c r="S1786" s="12"/>
      <c r="T1786" s="12"/>
    </row>
    <row r="1787" spans="7:20" x14ac:dyDescent="0.25">
      <c r="G1787" s="14" t="str">
        <f t="shared" si="44"/>
        <v/>
      </c>
      <c r="S1787" s="12"/>
      <c r="T1787" s="12"/>
    </row>
    <row r="1788" spans="7:20" x14ac:dyDescent="0.25">
      <c r="G1788" s="14" t="str">
        <f t="shared" si="44"/>
        <v/>
      </c>
      <c r="S1788" s="12"/>
      <c r="T1788" s="12"/>
    </row>
    <row r="1789" spans="7:20" x14ac:dyDescent="0.25">
      <c r="G1789" s="14" t="str">
        <f t="shared" si="44"/>
        <v/>
      </c>
      <c r="S1789" s="12"/>
      <c r="T1789" s="12"/>
    </row>
    <row r="1790" spans="7:20" x14ac:dyDescent="0.25">
      <c r="G1790" s="14" t="str">
        <f t="shared" si="44"/>
        <v/>
      </c>
      <c r="S1790" s="12"/>
      <c r="T1790" s="12"/>
    </row>
    <row r="1791" spans="7:20" x14ac:dyDescent="0.25">
      <c r="G1791" s="14" t="str">
        <f t="shared" si="44"/>
        <v/>
      </c>
      <c r="S1791" s="12"/>
      <c r="T1791" s="12"/>
    </row>
    <row r="1792" spans="7:20" x14ac:dyDescent="0.25">
      <c r="G1792" s="14" t="str">
        <f t="shared" si="44"/>
        <v/>
      </c>
      <c r="S1792" s="12"/>
      <c r="T1792" s="12"/>
    </row>
    <row r="1793" spans="7:20" x14ac:dyDescent="0.25">
      <c r="G1793" s="14" t="str">
        <f t="shared" si="44"/>
        <v/>
      </c>
      <c r="S1793" s="12"/>
      <c r="T1793" s="12"/>
    </row>
    <row r="1794" spans="7:20" x14ac:dyDescent="0.25">
      <c r="G1794" s="14" t="str">
        <f t="shared" si="44"/>
        <v/>
      </c>
      <c r="S1794" s="12"/>
      <c r="T1794" s="12"/>
    </row>
    <row r="1795" spans="7:20" x14ac:dyDescent="0.25">
      <c r="G1795" s="14" t="str">
        <f t="shared" si="44"/>
        <v/>
      </c>
      <c r="S1795" s="12"/>
      <c r="T1795" s="12"/>
    </row>
    <row r="1796" spans="7:20" x14ac:dyDescent="0.25">
      <c r="G1796" s="14" t="str">
        <f t="shared" ref="G1796:G1859" si="45">D1796&amp;F1796</f>
        <v/>
      </c>
      <c r="S1796" s="12"/>
      <c r="T1796" s="12"/>
    </row>
    <row r="1797" spans="7:20" x14ac:dyDescent="0.25">
      <c r="G1797" s="14" t="str">
        <f t="shared" si="45"/>
        <v/>
      </c>
      <c r="S1797" s="12"/>
      <c r="T1797" s="12"/>
    </row>
    <row r="1798" spans="7:20" x14ac:dyDescent="0.25">
      <c r="G1798" s="14" t="str">
        <f t="shared" si="45"/>
        <v/>
      </c>
      <c r="S1798" s="12"/>
      <c r="T1798" s="12"/>
    </row>
    <row r="1799" spans="7:20" x14ac:dyDescent="0.25">
      <c r="G1799" s="14" t="str">
        <f t="shared" si="45"/>
        <v/>
      </c>
      <c r="S1799" s="12"/>
      <c r="T1799" s="12"/>
    </row>
    <row r="1800" spans="7:20" x14ac:dyDescent="0.25">
      <c r="G1800" s="14" t="str">
        <f t="shared" si="45"/>
        <v/>
      </c>
      <c r="S1800" s="12"/>
      <c r="T1800" s="12"/>
    </row>
    <row r="1801" spans="7:20" x14ac:dyDescent="0.25">
      <c r="G1801" s="14" t="str">
        <f t="shared" si="45"/>
        <v/>
      </c>
      <c r="S1801" s="12"/>
      <c r="T1801" s="12"/>
    </row>
    <row r="1802" spans="7:20" x14ac:dyDescent="0.25">
      <c r="G1802" s="14" t="str">
        <f t="shared" si="45"/>
        <v/>
      </c>
      <c r="S1802" s="12"/>
      <c r="T1802" s="12"/>
    </row>
    <row r="1803" spans="7:20" x14ac:dyDescent="0.25">
      <c r="G1803" s="14" t="str">
        <f t="shared" si="45"/>
        <v/>
      </c>
      <c r="S1803" s="12"/>
      <c r="T1803" s="12"/>
    </row>
    <row r="1804" spans="7:20" x14ac:dyDescent="0.25">
      <c r="G1804" s="14" t="str">
        <f t="shared" si="45"/>
        <v/>
      </c>
      <c r="S1804" s="12"/>
      <c r="T1804" s="12"/>
    </row>
    <row r="1805" spans="7:20" x14ac:dyDescent="0.25">
      <c r="G1805" s="14" t="str">
        <f t="shared" si="45"/>
        <v/>
      </c>
      <c r="S1805" s="12"/>
      <c r="T1805" s="12"/>
    </row>
    <row r="1806" spans="7:20" x14ac:dyDescent="0.25">
      <c r="G1806" s="14" t="str">
        <f t="shared" si="45"/>
        <v/>
      </c>
      <c r="S1806" s="12"/>
      <c r="T1806" s="12"/>
    </row>
    <row r="1807" spans="7:20" x14ac:dyDescent="0.25">
      <c r="G1807" s="14" t="str">
        <f t="shared" si="45"/>
        <v/>
      </c>
      <c r="S1807" s="12"/>
      <c r="T1807" s="12"/>
    </row>
    <row r="1808" spans="7:20" x14ac:dyDescent="0.25">
      <c r="G1808" s="14" t="str">
        <f t="shared" si="45"/>
        <v/>
      </c>
      <c r="S1808" s="12"/>
      <c r="T1808" s="12"/>
    </row>
    <row r="1809" spans="7:20" x14ac:dyDescent="0.25">
      <c r="G1809" s="14" t="str">
        <f t="shared" si="45"/>
        <v/>
      </c>
      <c r="S1809" s="12"/>
      <c r="T1809" s="12"/>
    </row>
    <row r="1810" spans="7:20" x14ac:dyDescent="0.25">
      <c r="G1810" s="14" t="str">
        <f t="shared" si="45"/>
        <v/>
      </c>
      <c r="S1810" s="12"/>
      <c r="T1810" s="12"/>
    </row>
    <row r="1811" spans="7:20" x14ac:dyDescent="0.25">
      <c r="G1811" s="14" t="str">
        <f t="shared" si="45"/>
        <v/>
      </c>
    </row>
    <row r="1812" spans="7:20" x14ac:dyDescent="0.25">
      <c r="G1812" s="14" t="str">
        <f t="shared" si="45"/>
        <v/>
      </c>
    </row>
    <row r="1813" spans="7:20" x14ac:dyDescent="0.25">
      <c r="G1813" s="14" t="str">
        <f t="shared" si="45"/>
        <v/>
      </c>
    </row>
    <row r="1814" spans="7:20" x14ac:dyDescent="0.25">
      <c r="G1814" s="14" t="str">
        <f t="shared" si="45"/>
        <v/>
      </c>
    </row>
    <row r="1815" spans="7:20" x14ac:dyDescent="0.25">
      <c r="G1815" s="14" t="str">
        <f t="shared" si="45"/>
        <v/>
      </c>
    </row>
    <row r="1816" spans="7:20" x14ac:dyDescent="0.25">
      <c r="G1816" s="14" t="str">
        <f t="shared" si="45"/>
        <v/>
      </c>
    </row>
    <row r="1817" spans="7:20" x14ac:dyDescent="0.25">
      <c r="G1817" s="14" t="str">
        <f t="shared" si="45"/>
        <v/>
      </c>
    </row>
    <row r="1818" spans="7:20" x14ac:dyDescent="0.25">
      <c r="G1818" s="14" t="str">
        <f t="shared" si="45"/>
        <v/>
      </c>
    </row>
    <row r="1819" spans="7:20" x14ac:dyDescent="0.25">
      <c r="G1819" s="14" t="str">
        <f t="shared" si="45"/>
        <v/>
      </c>
    </row>
    <row r="1820" spans="7:20" x14ac:dyDescent="0.25">
      <c r="G1820" s="14" t="str">
        <f t="shared" si="45"/>
        <v/>
      </c>
    </row>
    <row r="1821" spans="7:20" x14ac:dyDescent="0.25">
      <c r="G1821" s="14" t="str">
        <f t="shared" si="45"/>
        <v/>
      </c>
    </row>
    <row r="1822" spans="7:20" x14ac:dyDescent="0.25">
      <c r="G1822" s="14" t="str">
        <f t="shared" si="45"/>
        <v/>
      </c>
    </row>
    <row r="1823" spans="7:20" x14ac:dyDescent="0.25">
      <c r="G1823" s="14" t="str">
        <f t="shared" si="45"/>
        <v/>
      </c>
    </row>
    <row r="1824" spans="7:20" x14ac:dyDescent="0.25">
      <c r="G1824" s="14" t="str">
        <f t="shared" si="45"/>
        <v/>
      </c>
    </row>
    <row r="1825" spans="7:7" x14ac:dyDescent="0.25">
      <c r="G1825" s="14" t="str">
        <f t="shared" si="45"/>
        <v/>
      </c>
    </row>
    <row r="1826" spans="7:7" x14ac:dyDescent="0.25">
      <c r="G1826" s="14" t="str">
        <f t="shared" si="45"/>
        <v/>
      </c>
    </row>
    <row r="1827" spans="7:7" x14ac:dyDescent="0.25">
      <c r="G1827" s="14" t="str">
        <f t="shared" si="45"/>
        <v/>
      </c>
    </row>
    <row r="1828" spans="7:7" x14ac:dyDescent="0.25">
      <c r="G1828" s="14" t="str">
        <f t="shared" si="45"/>
        <v/>
      </c>
    </row>
    <row r="1829" spans="7:7" x14ac:dyDescent="0.25">
      <c r="G1829" s="14" t="str">
        <f t="shared" si="45"/>
        <v/>
      </c>
    </row>
    <row r="1830" spans="7:7" x14ac:dyDescent="0.25">
      <c r="G1830" s="14" t="str">
        <f t="shared" si="45"/>
        <v/>
      </c>
    </row>
    <row r="1831" spans="7:7" x14ac:dyDescent="0.25">
      <c r="G1831" s="14" t="str">
        <f t="shared" si="45"/>
        <v/>
      </c>
    </row>
    <row r="1832" spans="7:7" x14ac:dyDescent="0.25">
      <c r="G1832" s="14" t="str">
        <f t="shared" si="45"/>
        <v/>
      </c>
    </row>
    <row r="1833" spans="7:7" x14ac:dyDescent="0.25">
      <c r="G1833" s="14" t="str">
        <f t="shared" si="45"/>
        <v/>
      </c>
    </row>
    <row r="1834" spans="7:7" x14ac:dyDescent="0.25">
      <c r="G1834" s="14" t="str">
        <f t="shared" si="45"/>
        <v/>
      </c>
    </row>
    <row r="1835" spans="7:7" x14ac:dyDescent="0.25">
      <c r="G1835" s="14" t="str">
        <f t="shared" si="45"/>
        <v/>
      </c>
    </row>
    <row r="1836" spans="7:7" x14ac:dyDescent="0.25">
      <c r="G1836" s="14" t="str">
        <f t="shared" si="45"/>
        <v/>
      </c>
    </row>
    <row r="1837" spans="7:7" x14ac:dyDescent="0.25">
      <c r="G1837" s="14" t="str">
        <f t="shared" si="45"/>
        <v/>
      </c>
    </row>
    <row r="1838" spans="7:7" x14ac:dyDescent="0.25">
      <c r="G1838" s="14" t="str">
        <f t="shared" si="45"/>
        <v/>
      </c>
    </row>
    <row r="1839" spans="7:7" x14ac:dyDescent="0.25">
      <c r="G1839" s="14" t="str">
        <f t="shared" si="45"/>
        <v/>
      </c>
    </row>
    <row r="1840" spans="7:7" x14ac:dyDescent="0.25">
      <c r="G1840" s="14" t="str">
        <f t="shared" si="45"/>
        <v/>
      </c>
    </row>
    <row r="1841" spans="7:7" x14ac:dyDescent="0.25">
      <c r="G1841" s="14" t="str">
        <f t="shared" si="45"/>
        <v/>
      </c>
    </row>
    <row r="1842" spans="7:7" x14ac:dyDescent="0.25">
      <c r="G1842" s="14" t="str">
        <f t="shared" si="45"/>
        <v/>
      </c>
    </row>
    <row r="1843" spans="7:7" x14ac:dyDescent="0.25">
      <c r="G1843" s="14" t="str">
        <f t="shared" si="45"/>
        <v/>
      </c>
    </row>
    <row r="1844" spans="7:7" x14ac:dyDescent="0.25">
      <c r="G1844" s="14" t="str">
        <f t="shared" si="45"/>
        <v/>
      </c>
    </row>
    <row r="1845" spans="7:7" x14ac:dyDescent="0.25">
      <c r="G1845" s="14" t="str">
        <f t="shared" si="45"/>
        <v/>
      </c>
    </row>
    <row r="1846" spans="7:7" x14ac:dyDescent="0.25">
      <c r="G1846" s="14" t="str">
        <f t="shared" si="45"/>
        <v/>
      </c>
    </row>
    <row r="1847" spans="7:7" x14ac:dyDescent="0.25">
      <c r="G1847" s="14" t="str">
        <f t="shared" si="45"/>
        <v/>
      </c>
    </row>
    <row r="1848" spans="7:7" x14ac:dyDescent="0.25">
      <c r="G1848" s="14" t="str">
        <f t="shared" si="45"/>
        <v/>
      </c>
    </row>
    <row r="1849" spans="7:7" x14ac:dyDescent="0.25">
      <c r="G1849" s="14" t="str">
        <f t="shared" si="45"/>
        <v/>
      </c>
    </row>
    <row r="1850" spans="7:7" x14ac:dyDescent="0.25">
      <c r="G1850" s="14" t="str">
        <f t="shared" si="45"/>
        <v/>
      </c>
    </row>
    <row r="1851" spans="7:7" x14ac:dyDescent="0.25">
      <c r="G1851" s="14" t="str">
        <f t="shared" si="45"/>
        <v/>
      </c>
    </row>
    <row r="1852" spans="7:7" x14ac:dyDescent="0.25">
      <c r="G1852" s="14" t="str">
        <f t="shared" si="45"/>
        <v/>
      </c>
    </row>
    <row r="1853" spans="7:7" x14ac:dyDescent="0.25">
      <c r="G1853" s="14" t="str">
        <f t="shared" si="45"/>
        <v/>
      </c>
    </row>
    <row r="1854" spans="7:7" x14ac:dyDescent="0.25">
      <c r="G1854" s="14" t="str">
        <f t="shared" si="45"/>
        <v/>
      </c>
    </row>
    <row r="1855" spans="7:7" x14ac:dyDescent="0.25">
      <c r="G1855" s="14" t="str">
        <f t="shared" si="45"/>
        <v/>
      </c>
    </row>
    <row r="1856" spans="7:7" x14ac:dyDescent="0.25">
      <c r="G1856" s="14" t="str">
        <f t="shared" si="45"/>
        <v/>
      </c>
    </row>
    <row r="1857" spans="7:7" x14ac:dyDescent="0.25">
      <c r="G1857" s="14" t="str">
        <f t="shared" si="45"/>
        <v/>
      </c>
    </row>
    <row r="1858" spans="7:7" x14ac:dyDescent="0.25">
      <c r="G1858" s="14" t="str">
        <f t="shared" si="45"/>
        <v/>
      </c>
    </row>
    <row r="1859" spans="7:7" x14ac:dyDescent="0.25">
      <c r="G1859" s="14" t="str">
        <f t="shared" si="45"/>
        <v/>
      </c>
    </row>
    <row r="1860" spans="7:7" x14ac:dyDescent="0.25">
      <c r="G1860" s="14" t="str">
        <f t="shared" ref="G1860:G1923" si="46">D1860&amp;F1860</f>
        <v/>
      </c>
    </row>
    <row r="1861" spans="7:7" x14ac:dyDescent="0.25">
      <c r="G1861" s="14" t="str">
        <f t="shared" si="46"/>
        <v/>
      </c>
    </row>
    <row r="1862" spans="7:7" x14ac:dyDescent="0.25">
      <c r="G1862" s="14" t="str">
        <f t="shared" si="46"/>
        <v/>
      </c>
    </row>
    <row r="1863" spans="7:7" x14ac:dyDescent="0.25">
      <c r="G1863" s="14" t="str">
        <f t="shared" si="46"/>
        <v/>
      </c>
    </row>
    <row r="1864" spans="7:7" x14ac:dyDescent="0.25">
      <c r="G1864" s="14" t="str">
        <f t="shared" si="46"/>
        <v/>
      </c>
    </row>
    <row r="1865" spans="7:7" x14ac:dyDescent="0.25">
      <c r="G1865" s="14" t="str">
        <f t="shared" si="46"/>
        <v/>
      </c>
    </row>
    <row r="1866" spans="7:7" x14ac:dyDescent="0.25">
      <c r="G1866" s="14" t="str">
        <f t="shared" si="46"/>
        <v/>
      </c>
    </row>
    <row r="1867" spans="7:7" x14ac:dyDescent="0.25">
      <c r="G1867" s="14" t="str">
        <f t="shared" si="46"/>
        <v/>
      </c>
    </row>
    <row r="1868" spans="7:7" x14ac:dyDescent="0.25">
      <c r="G1868" s="14" t="str">
        <f t="shared" si="46"/>
        <v/>
      </c>
    </row>
    <row r="1869" spans="7:7" x14ac:dyDescent="0.25">
      <c r="G1869" s="14" t="str">
        <f t="shared" si="46"/>
        <v/>
      </c>
    </row>
    <row r="1870" spans="7:7" x14ac:dyDescent="0.25">
      <c r="G1870" s="14" t="str">
        <f t="shared" si="46"/>
        <v/>
      </c>
    </row>
    <row r="1871" spans="7:7" x14ac:dyDescent="0.25">
      <c r="G1871" s="14" t="str">
        <f t="shared" si="46"/>
        <v/>
      </c>
    </row>
    <row r="1872" spans="7:7" x14ac:dyDescent="0.25">
      <c r="G1872" s="14" t="str">
        <f t="shared" si="46"/>
        <v/>
      </c>
    </row>
    <row r="1873" spans="7:7" x14ac:dyDescent="0.25">
      <c r="G1873" s="14" t="str">
        <f t="shared" si="46"/>
        <v/>
      </c>
    </row>
    <row r="1874" spans="7:7" x14ac:dyDescent="0.25">
      <c r="G1874" s="14" t="str">
        <f t="shared" si="46"/>
        <v/>
      </c>
    </row>
    <row r="1875" spans="7:7" x14ac:dyDescent="0.25">
      <c r="G1875" s="14" t="str">
        <f t="shared" si="46"/>
        <v/>
      </c>
    </row>
    <row r="1876" spans="7:7" x14ac:dyDescent="0.25">
      <c r="G1876" s="14" t="str">
        <f t="shared" si="46"/>
        <v/>
      </c>
    </row>
    <row r="1877" spans="7:7" x14ac:dyDescent="0.25">
      <c r="G1877" s="14" t="str">
        <f t="shared" si="46"/>
        <v/>
      </c>
    </row>
    <row r="1878" spans="7:7" x14ac:dyDescent="0.25">
      <c r="G1878" s="14" t="str">
        <f t="shared" si="46"/>
        <v/>
      </c>
    </row>
    <row r="1879" spans="7:7" x14ac:dyDescent="0.25">
      <c r="G1879" s="14" t="str">
        <f t="shared" si="46"/>
        <v/>
      </c>
    </row>
    <row r="1880" spans="7:7" x14ac:dyDescent="0.25">
      <c r="G1880" s="14" t="str">
        <f t="shared" si="46"/>
        <v/>
      </c>
    </row>
    <row r="1881" spans="7:7" x14ac:dyDescent="0.25">
      <c r="G1881" s="14" t="str">
        <f t="shared" si="46"/>
        <v/>
      </c>
    </row>
    <row r="1882" spans="7:7" x14ac:dyDescent="0.25">
      <c r="G1882" s="14" t="str">
        <f t="shared" si="46"/>
        <v/>
      </c>
    </row>
    <row r="1883" spans="7:7" x14ac:dyDescent="0.25">
      <c r="G1883" s="14" t="str">
        <f t="shared" si="46"/>
        <v/>
      </c>
    </row>
    <row r="1884" spans="7:7" x14ac:dyDescent="0.25">
      <c r="G1884" s="14" t="str">
        <f t="shared" si="46"/>
        <v/>
      </c>
    </row>
    <row r="1885" spans="7:7" x14ac:dyDescent="0.25">
      <c r="G1885" s="14" t="str">
        <f t="shared" si="46"/>
        <v/>
      </c>
    </row>
    <row r="1886" spans="7:7" x14ac:dyDescent="0.25">
      <c r="G1886" s="14" t="str">
        <f t="shared" si="46"/>
        <v/>
      </c>
    </row>
    <row r="1887" spans="7:7" x14ac:dyDescent="0.25">
      <c r="G1887" s="14" t="str">
        <f t="shared" si="46"/>
        <v/>
      </c>
    </row>
    <row r="1888" spans="7:7" x14ac:dyDescent="0.25">
      <c r="G1888" s="14" t="str">
        <f t="shared" si="46"/>
        <v/>
      </c>
    </row>
    <row r="1889" spans="7:7" x14ac:dyDescent="0.25">
      <c r="G1889" s="14" t="str">
        <f t="shared" si="46"/>
        <v/>
      </c>
    </row>
    <row r="1890" spans="7:7" x14ac:dyDescent="0.25">
      <c r="G1890" s="14" t="str">
        <f t="shared" si="46"/>
        <v/>
      </c>
    </row>
    <row r="1891" spans="7:7" x14ac:dyDescent="0.25">
      <c r="G1891" s="14" t="str">
        <f t="shared" si="46"/>
        <v/>
      </c>
    </row>
    <row r="1892" spans="7:7" x14ac:dyDescent="0.25">
      <c r="G1892" s="14" t="str">
        <f t="shared" si="46"/>
        <v/>
      </c>
    </row>
    <row r="1893" spans="7:7" x14ac:dyDescent="0.25">
      <c r="G1893" s="14" t="str">
        <f t="shared" si="46"/>
        <v/>
      </c>
    </row>
    <row r="1894" spans="7:7" x14ac:dyDescent="0.25">
      <c r="G1894" s="14" t="str">
        <f t="shared" si="46"/>
        <v/>
      </c>
    </row>
    <row r="1895" spans="7:7" x14ac:dyDescent="0.25">
      <c r="G1895" s="14" t="str">
        <f t="shared" si="46"/>
        <v/>
      </c>
    </row>
    <row r="1896" spans="7:7" x14ac:dyDescent="0.25">
      <c r="G1896" s="14" t="str">
        <f t="shared" si="46"/>
        <v/>
      </c>
    </row>
    <row r="1897" spans="7:7" x14ac:dyDescent="0.25">
      <c r="G1897" s="14" t="str">
        <f t="shared" si="46"/>
        <v/>
      </c>
    </row>
    <row r="1898" spans="7:7" x14ac:dyDescent="0.25">
      <c r="G1898" s="14" t="str">
        <f t="shared" si="46"/>
        <v/>
      </c>
    </row>
    <row r="1899" spans="7:7" x14ac:dyDescent="0.25">
      <c r="G1899" s="14" t="str">
        <f t="shared" si="46"/>
        <v/>
      </c>
    </row>
    <row r="1900" spans="7:7" x14ac:dyDescent="0.25">
      <c r="G1900" s="14" t="str">
        <f t="shared" si="46"/>
        <v/>
      </c>
    </row>
    <row r="1901" spans="7:7" x14ac:dyDescent="0.25">
      <c r="G1901" s="14" t="str">
        <f t="shared" si="46"/>
        <v/>
      </c>
    </row>
    <row r="1902" spans="7:7" x14ac:dyDescent="0.25">
      <c r="G1902" s="14" t="str">
        <f t="shared" si="46"/>
        <v/>
      </c>
    </row>
    <row r="1903" spans="7:7" x14ac:dyDescent="0.25">
      <c r="G1903" s="14" t="str">
        <f t="shared" si="46"/>
        <v/>
      </c>
    </row>
    <row r="1904" spans="7:7" x14ac:dyDescent="0.25">
      <c r="G1904" s="14" t="str">
        <f t="shared" si="46"/>
        <v/>
      </c>
    </row>
    <row r="1905" spans="7:7" x14ac:dyDescent="0.25">
      <c r="G1905" s="14" t="str">
        <f t="shared" si="46"/>
        <v/>
      </c>
    </row>
    <row r="1906" spans="7:7" x14ac:dyDescent="0.25">
      <c r="G1906" s="14" t="str">
        <f t="shared" si="46"/>
        <v/>
      </c>
    </row>
    <row r="1907" spans="7:7" x14ac:dyDescent="0.25">
      <c r="G1907" s="14" t="str">
        <f t="shared" si="46"/>
        <v/>
      </c>
    </row>
    <row r="1908" spans="7:7" x14ac:dyDescent="0.25">
      <c r="G1908" s="14" t="str">
        <f t="shared" si="46"/>
        <v/>
      </c>
    </row>
    <row r="1909" spans="7:7" x14ac:dyDescent="0.25">
      <c r="G1909" s="14" t="str">
        <f t="shared" si="46"/>
        <v/>
      </c>
    </row>
    <row r="1910" spans="7:7" x14ac:dyDescent="0.25">
      <c r="G1910" s="14" t="str">
        <f t="shared" si="46"/>
        <v/>
      </c>
    </row>
    <row r="1911" spans="7:7" x14ac:dyDescent="0.25">
      <c r="G1911" s="14" t="str">
        <f t="shared" si="46"/>
        <v/>
      </c>
    </row>
    <row r="1912" spans="7:7" x14ac:dyDescent="0.25">
      <c r="G1912" s="14" t="str">
        <f t="shared" si="46"/>
        <v/>
      </c>
    </row>
    <row r="1913" spans="7:7" x14ac:dyDescent="0.25">
      <c r="G1913" s="14" t="str">
        <f t="shared" si="46"/>
        <v/>
      </c>
    </row>
    <row r="1914" spans="7:7" x14ac:dyDescent="0.25">
      <c r="G1914" s="14" t="str">
        <f t="shared" si="46"/>
        <v/>
      </c>
    </row>
    <row r="1915" spans="7:7" x14ac:dyDescent="0.25">
      <c r="G1915" s="14" t="str">
        <f t="shared" si="46"/>
        <v/>
      </c>
    </row>
    <row r="1916" spans="7:7" x14ac:dyDescent="0.25">
      <c r="G1916" s="14" t="str">
        <f t="shared" si="46"/>
        <v/>
      </c>
    </row>
    <row r="1917" spans="7:7" x14ac:dyDescent="0.25">
      <c r="G1917" s="14" t="str">
        <f t="shared" si="46"/>
        <v/>
      </c>
    </row>
    <row r="1918" spans="7:7" x14ac:dyDescent="0.25">
      <c r="G1918" s="14" t="str">
        <f t="shared" si="46"/>
        <v/>
      </c>
    </row>
    <row r="1919" spans="7:7" x14ac:dyDescent="0.25">
      <c r="G1919" s="14" t="str">
        <f t="shared" si="46"/>
        <v/>
      </c>
    </row>
    <row r="1920" spans="7:7" x14ac:dyDescent="0.25">
      <c r="G1920" s="14" t="str">
        <f t="shared" si="46"/>
        <v/>
      </c>
    </row>
    <row r="1921" spans="7:7" x14ac:dyDescent="0.25">
      <c r="G1921" s="14" t="str">
        <f t="shared" si="46"/>
        <v/>
      </c>
    </row>
    <row r="1922" spans="7:7" x14ac:dyDescent="0.25">
      <c r="G1922" s="14" t="str">
        <f t="shared" si="46"/>
        <v/>
      </c>
    </row>
    <row r="1923" spans="7:7" x14ac:dyDescent="0.25">
      <c r="G1923" s="14" t="str">
        <f t="shared" si="46"/>
        <v/>
      </c>
    </row>
    <row r="1924" spans="7:7" x14ac:dyDescent="0.25">
      <c r="G1924" s="14" t="str">
        <f t="shared" ref="G1924:G1987" si="47">D1924&amp;F1924</f>
        <v/>
      </c>
    </row>
    <row r="1925" spans="7:7" x14ac:dyDescent="0.25">
      <c r="G1925" s="14" t="str">
        <f t="shared" si="47"/>
        <v/>
      </c>
    </row>
    <row r="1926" spans="7:7" x14ac:dyDescent="0.25">
      <c r="G1926" s="14" t="str">
        <f t="shared" si="47"/>
        <v/>
      </c>
    </row>
    <row r="1927" spans="7:7" x14ac:dyDescent="0.25">
      <c r="G1927" s="14" t="str">
        <f t="shared" si="47"/>
        <v/>
      </c>
    </row>
    <row r="1928" spans="7:7" x14ac:dyDescent="0.25">
      <c r="G1928" s="14" t="str">
        <f t="shared" si="47"/>
        <v/>
      </c>
    </row>
    <row r="1929" spans="7:7" x14ac:dyDescent="0.25">
      <c r="G1929" s="14" t="str">
        <f t="shared" si="47"/>
        <v/>
      </c>
    </row>
    <row r="1930" spans="7:7" x14ac:dyDescent="0.25">
      <c r="G1930" s="14" t="str">
        <f t="shared" si="47"/>
        <v/>
      </c>
    </row>
    <row r="1931" spans="7:7" x14ac:dyDescent="0.25">
      <c r="G1931" s="14" t="str">
        <f t="shared" si="47"/>
        <v/>
      </c>
    </row>
    <row r="1932" spans="7:7" x14ac:dyDescent="0.25">
      <c r="G1932" s="14" t="str">
        <f t="shared" si="47"/>
        <v/>
      </c>
    </row>
    <row r="1933" spans="7:7" x14ac:dyDescent="0.25">
      <c r="G1933" s="14" t="str">
        <f t="shared" si="47"/>
        <v/>
      </c>
    </row>
    <row r="1934" spans="7:7" x14ac:dyDescent="0.25">
      <c r="G1934" s="14" t="str">
        <f t="shared" si="47"/>
        <v/>
      </c>
    </row>
    <row r="1935" spans="7:7" x14ac:dyDescent="0.25">
      <c r="G1935" s="14" t="str">
        <f t="shared" si="47"/>
        <v/>
      </c>
    </row>
    <row r="1936" spans="7:7" x14ac:dyDescent="0.25">
      <c r="G1936" s="14" t="str">
        <f t="shared" si="47"/>
        <v/>
      </c>
    </row>
    <row r="1937" spans="7:7" x14ac:dyDescent="0.25">
      <c r="G1937" s="14" t="str">
        <f t="shared" si="47"/>
        <v/>
      </c>
    </row>
    <row r="1938" spans="7:7" x14ac:dyDescent="0.25">
      <c r="G1938" s="14" t="str">
        <f t="shared" si="47"/>
        <v/>
      </c>
    </row>
    <row r="1939" spans="7:7" x14ac:dyDescent="0.25">
      <c r="G1939" s="14" t="str">
        <f t="shared" si="47"/>
        <v/>
      </c>
    </row>
    <row r="1940" spans="7:7" x14ac:dyDescent="0.25">
      <c r="G1940" s="14" t="str">
        <f t="shared" si="47"/>
        <v/>
      </c>
    </row>
    <row r="1941" spans="7:7" x14ac:dyDescent="0.25">
      <c r="G1941" s="14" t="str">
        <f t="shared" si="47"/>
        <v/>
      </c>
    </row>
    <row r="1942" spans="7:7" x14ac:dyDescent="0.25">
      <c r="G1942" s="14" t="str">
        <f t="shared" si="47"/>
        <v/>
      </c>
    </row>
    <row r="1943" spans="7:7" x14ac:dyDescent="0.25">
      <c r="G1943" s="14" t="str">
        <f t="shared" si="47"/>
        <v/>
      </c>
    </row>
    <row r="1944" spans="7:7" x14ac:dyDescent="0.25">
      <c r="G1944" s="14" t="str">
        <f t="shared" si="47"/>
        <v/>
      </c>
    </row>
    <row r="1945" spans="7:7" x14ac:dyDescent="0.25">
      <c r="G1945" s="14" t="str">
        <f t="shared" si="47"/>
        <v/>
      </c>
    </row>
    <row r="1946" spans="7:7" x14ac:dyDescent="0.25">
      <c r="G1946" s="14" t="str">
        <f t="shared" si="47"/>
        <v/>
      </c>
    </row>
    <row r="1947" spans="7:7" x14ac:dyDescent="0.25">
      <c r="G1947" s="14" t="str">
        <f t="shared" si="47"/>
        <v/>
      </c>
    </row>
    <row r="1948" spans="7:7" x14ac:dyDescent="0.25">
      <c r="G1948" s="14" t="str">
        <f t="shared" si="47"/>
        <v/>
      </c>
    </row>
    <row r="1949" spans="7:7" x14ac:dyDescent="0.25">
      <c r="G1949" s="14" t="str">
        <f t="shared" si="47"/>
        <v/>
      </c>
    </row>
    <row r="1950" spans="7:7" x14ac:dyDescent="0.25">
      <c r="G1950" s="14" t="str">
        <f t="shared" si="47"/>
        <v/>
      </c>
    </row>
    <row r="1951" spans="7:7" x14ac:dyDescent="0.25">
      <c r="G1951" s="14" t="str">
        <f t="shared" si="47"/>
        <v/>
      </c>
    </row>
    <row r="1952" spans="7:7" x14ac:dyDescent="0.25">
      <c r="G1952" s="14" t="str">
        <f t="shared" si="47"/>
        <v/>
      </c>
    </row>
    <row r="1953" spans="7:7" x14ac:dyDescent="0.25">
      <c r="G1953" s="14" t="str">
        <f t="shared" si="47"/>
        <v/>
      </c>
    </row>
    <row r="1954" spans="7:7" x14ac:dyDescent="0.25">
      <c r="G1954" s="14" t="str">
        <f t="shared" si="47"/>
        <v/>
      </c>
    </row>
    <row r="1955" spans="7:7" x14ac:dyDescent="0.25">
      <c r="G1955" s="14" t="str">
        <f t="shared" si="47"/>
        <v/>
      </c>
    </row>
    <row r="1956" spans="7:7" x14ac:dyDescent="0.25">
      <c r="G1956" s="14" t="str">
        <f t="shared" si="47"/>
        <v/>
      </c>
    </row>
    <row r="1957" spans="7:7" x14ac:dyDescent="0.25">
      <c r="G1957" s="14" t="str">
        <f t="shared" si="47"/>
        <v/>
      </c>
    </row>
    <row r="1958" spans="7:7" x14ac:dyDescent="0.25">
      <c r="G1958" s="14" t="str">
        <f t="shared" si="47"/>
        <v/>
      </c>
    </row>
    <row r="1959" spans="7:7" x14ac:dyDescent="0.25">
      <c r="G1959" s="14" t="str">
        <f t="shared" si="47"/>
        <v/>
      </c>
    </row>
    <row r="1960" spans="7:7" x14ac:dyDescent="0.25">
      <c r="G1960" s="14" t="str">
        <f t="shared" si="47"/>
        <v/>
      </c>
    </row>
    <row r="1961" spans="7:7" x14ac:dyDescent="0.25">
      <c r="G1961" s="14" t="str">
        <f t="shared" si="47"/>
        <v/>
      </c>
    </row>
    <row r="1962" spans="7:7" x14ac:dyDescent="0.25">
      <c r="G1962" s="14" t="str">
        <f t="shared" si="47"/>
        <v/>
      </c>
    </row>
    <row r="1963" spans="7:7" x14ac:dyDescent="0.25">
      <c r="G1963" s="14" t="str">
        <f t="shared" si="47"/>
        <v/>
      </c>
    </row>
    <row r="1964" spans="7:7" x14ac:dyDescent="0.25">
      <c r="G1964" s="14" t="str">
        <f t="shared" si="47"/>
        <v/>
      </c>
    </row>
    <row r="1965" spans="7:7" x14ac:dyDescent="0.25">
      <c r="G1965" s="14" t="str">
        <f t="shared" si="47"/>
        <v/>
      </c>
    </row>
    <row r="1966" spans="7:7" x14ac:dyDescent="0.25">
      <c r="G1966" s="14" t="str">
        <f t="shared" si="47"/>
        <v/>
      </c>
    </row>
    <row r="1967" spans="7:7" x14ac:dyDescent="0.25">
      <c r="G1967" s="14" t="str">
        <f t="shared" si="47"/>
        <v/>
      </c>
    </row>
    <row r="1968" spans="7:7" x14ac:dyDescent="0.25">
      <c r="G1968" s="14" t="str">
        <f t="shared" si="47"/>
        <v/>
      </c>
    </row>
    <row r="1969" spans="7:7" x14ac:dyDescent="0.25">
      <c r="G1969" s="14" t="str">
        <f t="shared" si="47"/>
        <v/>
      </c>
    </row>
    <row r="1970" spans="7:7" x14ac:dyDescent="0.25">
      <c r="G1970" s="14" t="str">
        <f t="shared" si="47"/>
        <v/>
      </c>
    </row>
    <row r="1971" spans="7:7" x14ac:dyDescent="0.25">
      <c r="G1971" s="14" t="str">
        <f t="shared" si="47"/>
        <v/>
      </c>
    </row>
    <row r="1972" spans="7:7" x14ac:dyDescent="0.25">
      <c r="G1972" s="14" t="str">
        <f t="shared" si="47"/>
        <v/>
      </c>
    </row>
    <row r="1973" spans="7:7" x14ac:dyDescent="0.25">
      <c r="G1973" s="14" t="str">
        <f t="shared" si="47"/>
        <v/>
      </c>
    </row>
    <row r="1974" spans="7:7" x14ac:dyDescent="0.25">
      <c r="G1974" s="14" t="str">
        <f t="shared" si="47"/>
        <v/>
      </c>
    </row>
    <row r="1975" spans="7:7" x14ac:dyDescent="0.25">
      <c r="G1975" s="14" t="str">
        <f t="shared" si="47"/>
        <v/>
      </c>
    </row>
    <row r="1976" spans="7:7" x14ac:dyDescent="0.25">
      <c r="G1976" s="14" t="str">
        <f t="shared" si="47"/>
        <v/>
      </c>
    </row>
    <row r="1977" spans="7:7" x14ac:dyDescent="0.25">
      <c r="G1977" s="14" t="str">
        <f t="shared" si="47"/>
        <v/>
      </c>
    </row>
    <row r="1978" spans="7:7" x14ac:dyDescent="0.25">
      <c r="G1978" s="14" t="str">
        <f t="shared" si="47"/>
        <v/>
      </c>
    </row>
    <row r="1979" spans="7:7" x14ac:dyDescent="0.25">
      <c r="G1979" s="14" t="str">
        <f t="shared" si="47"/>
        <v/>
      </c>
    </row>
    <row r="1980" spans="7:7" x14ac:dyDescent="0.25">
      <c r="G1980" s="14" t="str">
        <f t="shared" si="47"/>
        <v/>
      </c>
    </row>
    <row r="1981" spans="7:7" x14ac:dyDescent="0.25">
      <c r="G1981" s="14" t="str">
        <f t="shared" si="47"/>
        <v/>
      </c>
    </row>
    <row r="1982" spans="7:7" x14ac:dyDescent="0.25">
      <c r="G1982" s="14" t="str">
        <f t="shared" si="47"/>
        <v/>
      </c>
    </row>
    <row r="1983" spans="7:7" x14ac:dyDescent="0.25">
      <c r="G1983" s="14" t="str">
        <f t="shared" si="47"/>
        <v/>
      </c>
    </row>
    <row r="1984" spans="7:7" x14ac:dyDescent="0.25">
      <c r="G1984" s="14" t="str">
        <f t="shared" si="47"/>
        <v/>
      </c>
    </row>
    <row r="1985" spans="7:7" x14ac:dyDescent="0.25">
      <c r="G1985" s="14" t="str">
        <f t="shared" si="47"/>
        <v/>
      </c>
    </row>
    <row r="1986" spans="7:7" x14ac:dyDescent="0.25">
      <c r="G1986" s="14" t="str">
        <f t="shared" si="47"/>
        <v/>
      </c>
    </row>
    <row r="1987" spans="7:7" x14ac:dyDescent="0.25">
      <c r="G1987" s="14" t="str">
        <f t="shared" si="47"/>
        <v/>
      </c>
    </row>
    <row r="1988" spans="7:7" x14ac:dyDescent="0.25">
      <c r="G1988" s="14" t="str">
        <f t="shared" ref="G1988:G2051" si="48">D1988&amp;F1988</f>
        <v/>
      </c>
    </row>
    <row r="1989" spans="7:7" x14ac:dyDescent="0.25">
      <c r="G1989" s="14" t="str">
        <f t="shared" si="48"/>
        <v/>
      </c>
    </row>
    <row r="1990" spans="7:7" x14ac:dyDescent="0.25">
      <c r="G1990" s="14" t="str">
        <f t="shared" si="48"/>
        <v/>
      </c>
    </row>
    <row r="1991" spans="7:7" x14ac:dyDescent="0.25">
      <c r="G1991" s="14" t="str">
        <f t="shared" si="48"/>
        <v/>
      </c>
    </row>
    <row r="1992" spans="7:7" x14ac:dyDescent="0.25">
      <c r="G1992" s="14" t="str">
        <f t="shared" si="48"/>
        <v/>
      </c>
    </row>
    <row r="1993" spans="7:7" x14ac:dyDescent="0.25">
      <c r="G1993" s="14" t="str">
        <f t="shared" si="48"/>
        <v/>
      </c>
    </row>
    <row r="1994" spans="7:7" x14ac:dyDescent="0.25">
      <c r="G1994" s="14" t="str">
        <f t="shared" si="48"/>
        <v/>
      </c>
    </row>
    <row r="1995" spans="7:7" x14ac:dyDescent="0.25">
      <c r="G1995" s="14" t="str">
        <f t="shared" si="48"/>
        <v/>
      </c>
    </row>
    <row r="1996" spans="7:7" x14ac:dyDescent="0.25">
      <c r="G1996" s="14" t="str">
        <f t="shared" si="48"/>
        <v/>
      </c>
    </row>
    <row r="1997" spans="7:7" x14ac:dyDescent="0.25">
      <c r="G1997" s="14" t="str">
        <f t="shared" si="48"/>
        <v/>
      </c>
    </row>
    <row r="1998" spans="7:7" x14ac:dyDescent="0.25">
      <c r="G1998" s="14" t="str">
        <f t="shared" si="48"/>
        <v/>
      </c>
    </row>
    <row r="1999" spans="7:7" x14ac:dyDescent="0.25">
      <c r="G1999" s="14" t="str">
        <f t="shared" si="48"/>
        <v/>
      </c>
    </row>
    <row r="2000" spans="7:7" x14ac:dyDescent="0.25">
      <c r="G2000" s="14" t="str">
        <f t="shared" si="48"/>
        <v/>
      </c>
    </row>
    <row r="2001" spans="7:7" x14ac:dyDescent="0.25">
      <c r="G2001" s="14" t="str">
        <f t="shared" si="48"/>
        <v/>
      </c>
    </row>
    <row r="2002" spans="7:7" x14ac:dyDescent="0.25">
      <c r="G2002" s="14" t="str">
        <f t="shared" si="48"/>
        <v/>
      </c>
    </row>
    <row r="2003" spans="7:7" x14ac:dyDescent="0.25">
      <c r="G2003" s="14" t="str">
        <f t="shared" si="48"/>
        <v/>
      </c>
    </row>
    <row r="2004" spans="7:7" x14ac:dyDescent="0.25">
      <c r="G2004" s="14" t="str">
        <f t="shared" si="48"/>
        <v/>
      </c>
    </row>
    <row r="2005" spans="7:7" x14ac:dyDescent="0.25">
      <c r="G2005" s="14" t="str">
        <f t="shared" si="48"/>
        <v/>
      </c>
    </row>
    <row r="2006" spans="7:7" x14ac:dyDescent="0.25">
      <c r="G2006" s="14" t="str">
        <f t="shared" si="48"/>
        <v/>
      </c>
    </row>
    <row r="2007" spans="7:7" x14ac:dyDescent="0.25">
      <c r="G2007" s="14" t="str">
        <f t="shared" si="48"/>
        <v/>
      </c>
    </row>
    <row r="2008" spans="7:7" x14ac:dyDescent="0.25">
      <c r="G2008" s="14" t="str">
        <f t="shared" si="48"/>
        <v/>
      </c>
    </row>
    <row r="2009" spans="7:7" x14ac:dyDescent="0.25">
      <c r="G2009" s="14" t="str">
        <f t="shared" si="48"/>
        <v/>
      </c>
    </row>
    <row r="2010" spans="7:7" x14ac:dyDescent="0.25">
      <c r="G2010" s="14" t="str">
        <f t="shared" si="48"/>
        <v/>
      </c>
    </row>
    <row r="2011" spans="7:7" x14ac:dyDescent="0.25">
      <c r="G2011" s="14" t="str">
        <f t="shared" si="48"/>
        <v/>
      </c>
    </row>
    <row r="2012" spans="7:7" x14ac:dyDescent="0.25">
      <c r="G2012" s="14" t="str">
        <f t="shared" si="48"/>
        <v/>
      </c>
    </row>
    <row r="2013" spans="7:7" x14ac:dyDescent="0.25">
      <c r="G2013" s="14" t="str">
        <f t="shared" si="48"/>
        <v/>
      </c>
    </row>
    <row r="2014" spans="7:7" x14ac:dyDescent="0.25">
      <c r="G2014" s="14" t="str">
        <f t="shared" si="48"/>
        <v/>
      </c>
    </row>
    <row r="2015" spans="7:7" x14ac:dyDescent="0.25">
      <c r="G2015" s="14" t="str">
        <f t="shared" si="48"/>
        <v/>
      </c>
    </row>
    <row r="2016" spans="7:7" x14ac:dyDescent="0.25">
      <c r="G2016" s="14" t="str">
        <f t="shared" si="48"/>
        <v/>
      </c>
    </row>
    <row r="2017" spans="7:7" x14ac:dyDescent="0.25">
      <c r="G2017" s="14" t="str">
        <f t="shared" si="48"/>
        <v/>
      </c>
    </row>
    <row r="2018" spans="7:7" x14ac:dyDescent="0.25">
      <c r="G2018" s="14" t="str">
        <f t="shared" si="48"/>
        <v/>
      </c>
    </row>
    <row r="2019" spans="7:7" x14ac:dyDescent="0.25">
      <c r="G2019" s="14" t="str">
        <f t="shared" si="48"/>
        <v/>
      </c>
    </row>
    <row r="2020" spans="7:7" x14ac:dyDescent="0.25">
      <c r="G2020" s="14" t="str">
        <f t="shared" si="48"/>
        <v/>
      </c>
    </row>
    <row r="2021" spans="7:7" x14ac:dyDescent="0.25">
      <c r="G2021" s="14" t="str">
        <f t="shared" si="48"/>
        <v/>
      </c>
    </row>
    <row r="2022" spans="7:7" x14ac:dyDescent="0.25">
      <c r="G2022" s="14" t="str">
        <f t="shared" si="48"/>
        <v/>
      </c>
    </row>
    <row r="2023" spans="7:7" x14ac:dyDescent="0.25">
      <c r="G2023" s="14" t="str">
        <f t="shared" si="48"/>
        <v/>
      </c>
    </row>
    <row r="2024" spans="7:7" x14ac:dyDescent="0.25">
      <c r="G2024" s="14" t="str">
        <f t="shared" si="48"/>
        <v/>
      </c>
    </row>
    <row r="2025" spans="7:7" x14ac:dyDescent="0.25">
      <c r="G2025" s="14" t="str">
        <f t="shared" si="48"/>
        <v/>
      </c>
    </row>
    <row r="2026" spans="7:7" x14ac:dyDescent="0.25">
      <c r="G2026" s="14" t="str">
        <f t="shared" si="48"/>
        <v/>
      </c>
    </row>
    <row r="2027" spans="7:7" x14ac:dyDescent="0.25">
      <c r="G2027" s="14" t="str">
        <f t="shared" si="48"/>
        <v/>
      </c>
    </row>
    <row r="2028" spans="7:7" x14ac:dyDescent="0.25">
      <c r="G2028" s="14" t="str">
        <f t="shared" si="48"/>
        <v/>
      </c>
    </row>
    <row r="2029" spans="7:7" x14ac:dyDescent="0.25">
      <c r="G2029" s="14" t="str">
        <f t="shared" si="48"/>
        <v/>
      </c>
    </row>
    <row r="2030" spans="7:7" x14ac:dyDescent="0.25">
      <c r="G2030" s="14" t="str">
        <f t="shared" si="48"/>
        <v/>
      </c>
    </row>
    <row r="2031" spans="7:7" x14ac:dyDescent="0.25">
      <c r="G2031" s="14" t="str">
        <f t="shared" si="48"/>
        <v/>
      </c>
    </row>
    <row r="2032" spans="7:7" x14ac:dyDescent="0.25">
      <c r="G2032" s="14" t="str">
        <f t="shared" si="48"/>
        <v/>
      </c>
    </row>
    <row r="2033" spans="7:7" x14ac:dyDescent="0.25">
      <c r="G2033" s="14" t="str">
        <f t="shared" si="48"/>
        <v/>
      </c>
    </row>
    <row r="2034" spans="7:7" x14ac:dyDescent="0.25">
      <c r="G2034" s="14" t="str">
        <f t="shared" si="48"/>
        <v/>
      </c>
    </row>
    <row r="2035" spans="7:7" x14ac:dyDescent="0.25">
      <c r="G2035" s="14" t="str">
        <f t="shared" si="48"/>
        <v/>
      </c>
    </row>
    <row r="2036" spans="7:7" x14ac:dyDescent="0.25">
      <c r="G2036" s="14" t="str">
        <f t="shared" si="48"/>
        <v/>
      </c>
    </row>
    <row r="2037" spans="7:7" x14ac:dyDescent="0.25">
      <c r="G2037" s="14" t="str">
        <f t="shared" si="48"/>
        <v/>
      </c>
    </row>
    <row r="2038" spans="7:7" x14ac:dyDescent="0.25">
      <c r="G2038" s="14" t="str">
        <f t="shared" si="48"/>
        <v/>
      </c>
    </row>
    <row r="2039" spans="7:7" x14ac:dyDescent="0.25">
      <c r="G2039" s="14" t="str">
        <f t="shared" si="48"/>
        <v/>
      </c>
    </row>
    <row r="2040" spans="7:7" x14ac:dyDescent="0.25">
      <c r="G2040" s="14" t="str">
        <f t="shared" si="48"/>
        <v/>
      </c>
    </row>
    <row r="2041" spans="7:7" x14ac:dyDescent="0.25">
      <c r="G2041" s="14" t="str">
        <f t="shared" si="48"/>
        <v/>
      </c>
    </row>
    <row r="2042" spans="7:7" x14ac:dyDescent="0.25">
      <c r="G2042" s="14" t="str">
        <f t="shared" si="48"/>
        <v/>
      </c>
    </row>
    <row r="2043" spans="7:7" x14ac:dyDescent="0.25">
      <c r="G2043" s="14" t="str">
        <f t="shared" si="48"/>
        <v/>
      </c>
    </row>
    <row r="2044" spans="7:7" x14ac:dyDescent="0.25">
      <c r="G2044" s="14" t="str">
        <f t="shared" si="48"/>
        <v/>
      </c>
    </row>
    <row r="2045" spans="7:7" x14ac:dyDescent="0.25">
      <c r="G2045" s="14" t="str">
        <f t="shared" si="48"/>
        <v/>
      </c>
    </row>
    <row r="2046" spans="7:7" x14ac:dyDescent="0.25">
      <c r="G2046" s="14" t="str">
        <f t="shared" si="48"/>
        <v/>
      </c>
    </row>
    <row r="2047" spans="7:7" x14ac:dyDescent="0.25">
      <c r="G2047" s="14" t="str">
        <f t="shared" si="48"/>
        <v/>
      </c>
    </row>
    <row r="2048" spans="7:7" x14ac:dyDescent="0.25">
      <c r="G2048" s="14" t="str">
        <f t="shared" si="48"/>
        <v/>
      </c>
    </row>
    <row r="2049" spans="7:7" x14ac:dyDescent="0.25">
      <c r="G2049" s="14" t="str">
        <f t="shared" si="48"/>
        <v/>
      </c>
    </row>
    <row r="2050" spans="7:7" x14ac:dyDescent="0.25">
      <c r="G2050" s="14" t="str">
        <f t="shared" si="48"/>
        <v/>
      </c>
    </row>
    <row r="2051" spans="7:7" x14ac:dyDescent="0.25">
      <c r="G2051" s="14" t="str">
        <f t="shared" si="48"/>
        <v/>
      </c>
    </row>
    <row r="2052" spans="7:7" x14ac:dyDescent="0.25">
      <c r="G2052" s="14" t="str">
        <f t="shared" ref="G2052:G2115" si="49">D2052&amp;F2052</f>
        <v/>
      </c>
    </row>
    <row r="2053" spans="7:7" x14ac:dyDescent="0.25">
      <c r="G2053" s="14" t="str">
        <f t="shared" si="49"/>
        <v/>
      </c>
    </row>
    <row r="2054" spans="7:7" x14ac:dyDescent="0.25">
      <c r="G2054" s="14" t="str">
        <f t="shared" si="49"/>
        <v/>
      </c>
    </row>
    <row r="2055" spans="7:7" x14ac:dyDescent="0.25">
      <c r="G2055" s="14" t="str">
        <f t="shared" si="49"/>
        <v/>
      </c>
    </row>
    <row r="2056" spans="7:7" x14ac:dyDescent="0.25">
      <c r="G2056" s="14" t="str">
        <f t="shared" si="49"/>
        <v/>
      </c>
    </row>
    <row r="2057" spans="7:7" x14ac:dyDescent="0.25">
      <c r="G2057" s="14" t="str">
        <f t="shared" si="49"/>
        <v/>
      </c>
    </row>
    <row r="2058" spans="7:7" x14ac:dyDescent="0.25">
      <c r="G2058" s="14" t="str">
        <f t="shared" si="49"/>
        <v/>
      </c>
    </row>
    <row r="2059" spans="7:7" x14ac:dyDescent="0.25">
      <c r="G2059" s="14" t="str">
        <f t="shared" si="49"/>
        <v/>
      </c>
    </row>
    <row r="2060" spans="7:7" x14ac:dyDescent="0.25">
      <c r="G2060" s="14" t="str">
        <f t="shared" si="49"/>
        <v/>
      </c>
    </row>
    <row r="2061" spans="7:7" x14ac:dyDescent="0.25">
      <c r="G2061" s="14" t="str">
        <f t="shared" si="49"/>
        <v/>
      </c>
    </row>
    <row r="2062" spans="7:7" x14ac:dyDescent="0.25">
      <c r="G2062" s="14" t="str">
        <f t="shared" si="49"/>
        <v/>
      </c>
    </row>
    <row r="2063" spans="7:7" x14ac:dyDescent="0.25">
      <c r="G2063" s="14" t="str">
        <f t="shared" si="49"/>
        <v/>
      </c>
    </row>
    <row r="2064" spans="7:7" x14ac:dyDescent="0.25">
      <c r="G2064" s="14" t="str">
        <f t="shared" si="49"/>
        <v/>
      </c>
    </row>
    <row r="2065" spans="7:7" x14ac:dyDescent="0.25">
      <c r="G2065" s="14" t="str">
        <f t="shared" si="49"/>
        <v/>
      </c>
    </row>
    <row r="2066" spans="7:7" x14ac:dyDescent="0.25">
      <c r="G2066" s="14" t="str">
        <f t="shared" si="49"/>
        <v/>
      </c>
    </row>
    <row r="2067" spans="7:7" x14ac:dyDescent="0.25">
      <c r="G2067" s="14" t="str">
        <f t="shared" si="49"/>
        <v/>
      </c>
    </row>
    <row r="2068" spans="7:7" x14ac:dyDescent="0.25">
      <c r="G2068" s="14" t="str">
        <f t="shared" si="49"/>
        <v/>
      </c>
    </row>
    <row r="2069" spans="7:7" x14ac:dyDescent="0.25">
      <c r="G2069" s="14" t="str">
        <f t="shared" si="49"/>
        <v/>
      </c>
    </row>
    <row r="2070" spans="7:7" x14ac:dyDescent="0.25">
      <c r="G2070" s="14" t="str">
        <f t="shared" si="49"/>
        <v/>
      </c>
    </row>
    <row r="2071" spans="7:7" x14ac:dyDescent="0.25">
      <c r="G2071" s="14" t="str">
        <f t="shared" si="49"/>
        <v/>
      </c>
    </row>
    <row r="2072" spans="7:7" x14ac:dyDescent="0.25">
      <c r="G2072" s="14" t="str">
        <f t="shared" si="49"/>
        <v/>
      </c>
    </row>
    <row r="2073" spans="7:7" x14ac:dyDescent="0.25">
      <c r="G2073" s="14" t="str">
        <f t="shared" si="49"/>
        <v/>
      </c>
    </row>
    <row r="2074" spans="7:7" x14ac:dyDescent="0.25">
      <c r="G2074" s="14" t="str">
        <f t="shared" si="49"/>
        <v/>
      </c>
    </row>
    <row r="2075" spans="7:7" x14ac:dyDescent="0.25">
      <c r="G2075" s="14" t="str">
        <f t="shared" si="49"/>
        <v/>
      </c>
    </row>
    <row r="2076" spans="7:7" x14ac:dyDescent="0.25">
      <c r="G2076" s="14" t="str">
        <f t="shared" si="49"/>
        <v/>
      </c>
    </row>
    <row r="2077" spans="7:7" x14ac:dyDescent="0.25">
      <c r="G2077" s="14" t="str">
        <f t="shared" si="49"/>
        <v/>
      </c>
    </row>
    <row r="2078" spans="7:7" x14ac:dyDescent="0.25">
      <c r="G2078" s="14" t="str">
        <f t="shared" si="49"/>
        <v/>
      </c>
    </row>
    <row r="2079" spans="7:7" x14ac:dyDescent="0.25">
      <c r="G2079" s="14" t="str">
        <f t="shared" si="49"/>
        <v/>
      </c>
    </row>
    <row r="2080" spans="7:7" x14ac:dyDescent="0.25">
      <c r="G2080" s="14" t="str">
        <f t="shared" si="49"/>
        <v/>
      </c>
    </row>
    <row r="2081" spans="7:7" x14ac:dyDescent="0.25">
      <c r="G2081" s="14" t="str">
        <f t="shared" si="49"/>
        <v/>
      </c>
    </row>
    <row r="2082" spans="7:7" x14ac:dyDescent="0.25">
      <c r="G2082" s="14" t="str">
        <f t="shared" si="49"/>
        <v/>
      </c>
    </row>
    <row r="2083" spans="7:7" x14ac:dyDescent="0.25">
      <c r="G2083" s="14" t="str">
        <f t="shared" si="49"/>
        <v/>
      </c>
    </row>
    <row r="2084" spans="7:7" x14ac:dyDescent="0.25">
      <c r="G2084" s="14" t="str">
        <f t="shared" si="49"/>
        <v/>
      </c>
    </row>
    <row r="2085" spans="7:7" x14ac:dyDescent="0.25">
      <c r="G2085" s="14" t="str">
        <f t="shared" si="49"/>
        <v/>
      </c>
    </row>
    <row r="2086" spans="7:7" x14ac:dyDescent="0.25">
      <c r="G2086" s="14" t="str">
        <f t="shared" si="49"/>
        <v/>
      </c>
    </row>
    <row r="2087" spans="7:7" x14ac:dyDescent="0.25">
      <c r="G2087" s="14" t="str">
        <f t="shared" si="49"/>
        <v/>
      </c>
    </row>
    <row r="2088" spans="7:7" x14ac:dyDescent="0.25">
      <c r="G2088" s="14" t="str">
        <f t="shared" si="49"/>
        <v/>
      </c>
    </row>
    <row r="2089" spans="7:7" x14ac:dyDescent="0.25">
      <c r="G2089" s="14" t="str">
        <f t="shared" si="49"/>
        <v/>
      </c>
    </row>
    <row r="2090" spans="7:7" x14ac:dyDescent="0.25">
      <c r="G2090" s="14" t="str">
        <f t="shared" si="49"/>
        <v/>
      </c>
    </row>
    <row r="2091" spans="7:7" x14ac:dyDescent="0.25">
      <c r="G2091" s="14" t="str">
        <f t="shared" si="49"/>
        <v/>
      </c>
    </row>
    <row r="2092" spans="7:7" x14ac:dyDescent="0.25">
      <c r="G2092" s="14" t="str">
        <f t="shared" si="49"/>
        <v/>
      </c>
    </row>
    <row r="2093" spans="7:7" x14ac:dyDescent="0.25">
      <c r="G2093" s="14" t="str">
        <f t="shared" si="49"/>
        <v/>
      </c>
    </row>
    <row r="2094" spans="7:7" x14ac:dyDescent="0.25">
      <c r="G2094" s="14" t="str">
        <f t="shared" si="49"/>
        <v/>
      </c>
    </row>
    <row r="2095" spans="7:7" x14ac:dyDescent="0.25">
      <c r="G2095" s="14" t="str">
        <f t="shared" si="49"/>
        <v/>
      </c>
    </row>
    <row r="2096" spans="7:7" x14ac:dyDescent="0.25">
      <c r="G2096" s="14" t="str">
        <f t="shared" si="49"/>
        <v/>
      </c>
    </row>
    <row r="2097" spans="7:7" x14ac:dyDescent="0.25">
      <c r="G2097" s="14" t="str">
        <f t="shared" si="49"/>
        <v/>
      </c>
    </row>
    <row r="2098" spans="7:7" x14ac:dyDescent="0.25">
      <c r="G2098" s="14" t="str">
        <f t="shared" si="49"/>
        <v/>
      </c>
    </row>
    <row r="2099" spans="7:7" x14ac:dyDescent="0.25">
      <c r="G2099" s="14" t="str">
        <f t="shared" si="49"/>
        <v/>
      </c>
    </row>
    <row r="2100" spans="7:7" x14ac:dyDescent="0.25">
      <c r="G2100" s="14" t="str">
        <f t="shared" si="49"/>
        <v/>
      </c>
    </row>
    <row r="2101" spans="7:7" x14ac:dyDescent="0.25">
      <c r="G2101" s="14" t="str">
        <f t="shared" si="49"/>
        <v/>
      </c>
    </row>
    <row r="2102" spans="7:7" x14ac:dyDescent="0.25">
      <c r="G2102" s="14" t="str">
        <f t="shared" si="49"/>
        <v/>
      </c>
    </row>
    <row r="2103" spans="7:7" x14ac:dyDescent="0.25">
      <c r="G2103" s="14" t="str">
        <f t="shared" si="49"/>
        <v/>
      </c>
    </row>
    <row r="2104" spans="7:7" x14ac:dyDescent="0.25">
      <c r="G2104" s="14" t="str">
        <f t="shared" si="49"/>
        <v/>
      </c>
    </row>
    <row r="2105" spans="7:7" x14ac:dyDescent="0.25">
      <c r="G2105" s="14" t="str">
        <f t="shared" si="49"/>
        <v/>
      </c>
    </row>
    <row r="2106" spans="7:7" x14ac:dyDescent="0.25">
      <c r="G2106" s="14" t="str">
        <f t="shared" si="49"/>
        <v/>
      </c>
    </row>
    <row r="2107" spans="7:7" x14ac:dyDescent="0.25">
      <c r="G2107" s="14" t="str">
        <f t="shared" si="49"/>
        <v/>
      </c>
    </row>
    <row r="2108" spans="7:7" x14ac:dyDescent="0.25">
      <c r="G2108" s="14" t="str">
        <f t="shared" si="49"/>
        <v/>
      </c>
    </row>
    <row r="2109" spans="7:7" x14ac:dyDescent="0.25">
      <c r="G2109" s="14" t="str">
        <f t="shared" si="49"/>
        <v/>
      </c>
    </row>
    <row r="2110" spans="7:7" x14ac:dyDescent="0.25">
      <c r="G2110" s="14" t="str">
        <f t="shared" si="49"/>
        <v/>
      </c>
    </row>
    <row r="2111" spans="7:7" x14ac:dyDescent="0.25">
      <c r="G2111" s="14" t="str">
        <f t="shared" si="49"/>
        <v/>
      </c>
    </row>
    <row r="2112" spans="7:7" x14ac:dyDescent="0.25">
      <c r="G2112" s="14" t="str">
        <f t="shared" si="49"/>
        <v/>
      </c>
    </row>
    <row r="2113" spans="7:7" x14ac:dyDescent="0.25">
      <c r="G2113" s="14" t="str">
        <f t="shared" si="49"/>
        <v/>
      </c>
    </row>
    <row r="2114" spans="7:7" x14ac:dyDescent="0.25">
      <c r="G2114" s="14" t="str">
        <f t="shared" si="49"/>
        <v/>
      </c>
    </row>
    <row r="2115" spans="7:7" x14ac:dyDescent="0.25">
      <c r="G2115" s="14" t="str">
        <f t="shared" si="49"/>
        <v/>
      </c>
    </row>
    <row r="2116" spans="7:7" x14ac:dyDescent="0.25">
      <c r="G2116" s="14" t="str">
        <f t="shared" ref="G2116:G2179" si="50">D2116&amp;F2116</f>
        <v/>
      </c>
    </row>
    <row r="2117" spans="7:7" x14ac:dyDescent="0.25">
      <c r="G2117" s="14" t="str">
        <f t="shared" si="50"/>
        <v/>
      </c>
    </row>
    <row r="2118" spans="7:7" x14ac:dyDescent="0.25">
      <c r="G2118" s="14" t="str">
        <f t="shared" si="50"/>
        <v/>
      </c>
    </row>
    <row r="2119" spans="7:7" x14ac:dyDescent="0.25">
      <c r="G2119" s="14" t="str">
        <f t="shared" si="50"/>
        <v/>
      </c>
    </row>
    <row r="2120" spans="7:7" x14ac:dyDescent="0.25">
      <c r="G2120" s="14" t="str">
        <f t="shared" si="50"/>
        <v/>
      </c>
    </row>
    <row r="2121" spans="7:7" x14ac:dyDescent="0.25">
      <c r="G2121" s="14" t="str">
        <f t="shared" si="50"/>
        <v/>
      </c>
    </row>
    <row r="2122" spans="7:7" x14ac:dyDescent="0.25">
      <c r="G2122" s="14" t="str">
        <f t="shared" si="50"/>
        <v/>
      </c>
    </row>
    <row r="2123" spans="7:7" x14ac:dyDescent="0.25">
      <c r="G2123" s="14" t="str">
        <f t="shared" si="50"/>
        <v/>
      </c>
    </row>
    <row r="2124" spans="7:7" x14ac:dyDescent="0.25">
      <c r="G2124" s="14" t="str">
        <f t="shared" si="50"/>
        <v/>
      </c>
    </row>
    <row r="2125" spans="7:7" x14ac:dyDescent="0.25">
      <c r="G2125" s="14" t="str">
        <f t="shared" si="50"/>
        <v/>
      </c>
    </row>
    <row r="2126" spans="7:7" x14ac:dyDescent="0.25">
      <c r="G2126" s="14" t="str">
        <f t="shared" si="50"/>
        <v/>
      </c>
    </row>
    <row r="2127" spans="7:7" x14ac:dyDescent="0.25">
      <c r="G2127" s="14" t="str">
        <f t="shared" si="50"/>
        <v/>
      </c>
    </row>
    <row r="2128" spans="7:7" x14ac:dyDescent="0.25">
      <c r="G2128" s="14" t="str">
        <f t="shared" si="50"/>
        <v/>
      </c>
    </row>
    <row r="2129" spans="7:7" x14ac:dyDescent="0.25">
      <c r="G2129" s="14" t="str">
        <f t="shared" si="50"/>
        <v/>
      </c>
    </row>
    <row r="2130" spans="7:7" x14ac:dyDescent="0.25">
      <c r="G2130" s="14" t="str">
        <f t="shared" si="50"/>
        <v/>
      </c>
    </row>
    <row r="2131" spans="7:7" x14ac:dyDescent="0.25">
      <c r="G2131" s="14" t="str">
        <f t="shared" si="50"/>
        <v/>
      </c>
    </row>
    <row r="2132" spans="7:7" x14ac:dyDescent="0.25">
      <c r="G2132" s="14" t="str">
        <f t="shared" si="50"/>
        <v/>
      </c>
    </row>
    <row r="2133" spans="7:7" x14ac:dyDescent="0.25">
      <c r="G2133" s="14" t="str">
        <f t="shared" si="50"/>
        <v/>
      </c>
    </row>
    <row r="2134" spans="7:7" x14ac:dyDescent="0.25">
      <c r="G2134" s="14" t="str">
        <f t="shared" si="50"/>
        <v/>
      </c>
    </row>
    <row r="2135" spans="7:7" x14ac:dyDescent="0.25">
      <c r="G2135" s="14" t="str">
        <f t="shared" si="50"/>
        <v/>
      </c>
    </row>
    <row r="2136" spans="7:7" x14ac:dyDescent="0.25">
      <c r="G2136" s="14" t="str">
        <f t="shared" si="50"/>
        <v/>
      </c>
    </row>
    <row r="2137" spans="7:7" x14ac:dyDescent="0.25">
      <c r="G2137" s="14" t="str">
        <f t="shared" si="50"/>
        <v/>
      </c>
    </row>
    <row r="2138" spans="7:7" x14ac:dyDescent="0.25">
      <c r="G2138" s="14" t="str">
        <f t="shared" si="50"/>
        <v/>
      </c>
    </row>
    <row r="2139" spans="7:7" x14ac:dyDescent="0.25">
      <c r="G2139" s="14" t="str">
        <f t="shared" si="50"/>
        <v/>
      </c>
    </row>
    <row r="2140" spans="7:7" x14ac:dyDescent="0.25">
      <c r="G2140" s="14" t="str">
        <f t="shared" si="50"/>
        <v/>
      </c>
    </row>
    <row r="2141" spans="7:7" x14ac:dyDescent="0.25">
      <c r="G2141" s="14" t="str">
        <f t="shared" si="50"/>
        <v/>
      </c>
    </row>
    <row r="2142" spans="7:7" x14ac:dyDescent="0.25">
      <c r="G2142" s="14" t="str">
        <f t="shared" si="50"/>
        <v/>
      </c>
    </row>
    <row r="2143" spans="7:7" x14ac:dyDescent="0.25">
      <c r="G2143" s="14" t="str">
        <f t="shared" si="50"/>
        <v/>
      </c>
    </row>
    <row r="2144" spans="7:7" x14ac:dyDescent="0.25">
      <c r="G2144" s="14" t="str">
        <f t="shared" si="50"/>
        <v/>
      </c>
    </row>
    <row r="2145" spans="7:7" x14ac:dyDescent="0.25">
      <c r="G2145" s="14" t="str">
        <f t="shared" si="50"/>
        <v/>
      </c>
    </row>
    <row r="2146" spans="7:7" x14ac:dyDescent="0.25">
      <c r="G2146" s="14" t="str">
        <f t="shared" si="50"/>
        <v/>
      </c>
    </row>
    <row r="2147" spans="7:7" x14ac:dyDescent="0.25">
      <c r="G2147" s="14" t="str">
        <f t="shared" si="50"/>
        <v/>
      </c>
    </row>
    <row r="2148" spans="7:7" x14ac:dyDescent="0.25">
      <c r="G2148" s="14" t="str">
        <f t="shared" si="50"/>
        <v/>
      </c>
    </row>
    <row r="2149" spans="7:7" x14ac:dyDescent="0.25">
      <c r="G2149" s="14" t="str">
        <f t="shared" si="50"/>
        <v/>
      </c>
    </row>
    <row r="2150" spans="7:7" x14ac:dyDescent="0.25">
      <c r="G2150" s="14" t="str">
        <f t="shared" si="50"/>
        <v/>
      </c>
    </row>
    <row r="2151" spans="7:7" x14ac:dyDescent="0.25">
      <c r="G2151" s="14" t="str">
        <f t="shared" si="50"/>
        <v/>
      </c>
    </row>
    <row r="2152" spans="7:7" x14ac:dyDescent="0.25">
      <c r="G2152" s="14" t="str">
        <f t="shared" si="50"/>
        <v/>
      </c>
    </row>
    <row r="2153" spans="7:7" x14ac:dyDescent="0.25">
      <c r="G2153" s="14" t="str">
        <f t="shared" si="50"/>
        <v/>
      </c>
    </row>
    <row r="2154" spans="7:7" x14ac:dyDescent="0.25">
      <c r="G2154" s="14" t="str">
        <f t="shared" si="50"/>
        <v/>
      </c>
    </row>
    <row r="2155" spans="7:7" x14ac:dyDescent="0.25">
      <c r="G2155" s="14" t="str">
        <f t="shared" si="50"/>
        <v/>
      </c>
    </row>
    <row r="2156" spans="7:7" x14ac:dyDescent="0.25">
      <c r="G2156" s="14" t="str">
        <f t="shared" si="50"/>
        <v/>
      </c>
    </row>
    <row r="2157" spans="7:7" x14ac:dyDescent="0.25">
      <c r="G2157" s="14" t="str">
        <f t="shared" si="50"/>
        <v/>
      </c>
    </row>
    <row r="2158" spans="7:7" x14ac:dyDescent="0.25">
      <c r="G2158" s="14" t="str">
        <f t="shared" si="50"/>
        <v/>
      </c>
    </row>
    <row r="2159" spans="7:7" x14ac:dyDescent="0.25">
      <c r="G2159" s="14" t="str">
        <f t="shared" si="50"/>
        <v/>
      </c>
    </row>
    <row r="2160" spans="7:7" x14ac:dyDescent="0.25">
      <c r="G2160" s="14" t="str">
        <f t="shared" si="50"/>
        <v/>
      </c>
    </row>
    <row r="2161" spans="7:7" x14ac:dyDescent="0.25">
      <c r="G2161" s="14" t="str">
        <f t="shared" si="50"/>
        <v/>
      </c>
    </row>
    <row r="2162" spans="7:7" x14ac:dyDescent="0.25">
      <c r="G2162" s="14" t="str">
        <f t="shared" si="50"/>
        <v/>
      </c>
    </row>
    <row r="2163" spans="7:7" x14ac:dyDescent="0.25">
      <c r="G2163" s="14" t="str">
        <f t="shared" si="50"/>
        <v/>
      </c>
    </row>
    <row r="2164" spans="7:7" x14ac:dyDescent="0.25">
      <c r="G2164" s="14" t="str">
        <f t="shared" si="50"/>
        <v/>
      </c>
    </row>
    <row r="2165" spans="7:7" x14ac:dyDescent="0.25">
      <c r="G2165" s="14" t="str">
        <f t="shared" si="50"/>
        <v/>
      </c>
    </row>
    <row r="2166" spans="7:7" x14ac:dyDescent="0.25">
      <c r="G2166" s="14" t="str">
        <f t="shared" si="50"/>
        <v/>
      </c>
    </row>
    <row r="2167" spans="7:7" x14ac:dyDescent="0.25">
      <c r="G2167" s="14" t="str">
        <f t="shared" si="50"/>
        <v/>
      </c>
    </row>
    <row r="2168" spans="7:7" x14ac:dyDescent="0.25">
      <c r="G2168" s="14" t="str">
        <f t="shared" si="50"/>
        <v/>
      </c>
    </row>
    <row r="2169" spans="7:7" x14ac:dyDescent="0.25">
      <c r="G2169" s="14" t="str">
        <f t="shared" si="50"/>
        <v/>
      </c>
    </row>
    <row r="2170" spans="7:7" x14ac:dyDescent="0.25">
      <c r="G2170" s="14" t="str">
        <f t="shared" si="50"/>
        <v/>
      </c>
    </row>
    <row r="2171" spans="7:7" x14ac:dyDescent="0.25">
      <c r="G2171" s="14" t="str">
        <f t="shared" si="50"/>
        <v/>
      </c>
    </row>
    <row r="2172" spans="7:7" x14ac:dyDescent="0.25">
      <c r="G2172" s="14" t="str">
        <f t="shared" si="50"/>
        <v/>
      </c>
    </row>
    <row r="2173" spans="7:7" x14ac:dyDescent="0.25">
      <c r="G2173" s="14" t="str">
        <f t="shared" si="50"/>
        <v/>
      </c>
    </row>
    <row r="2174" spans="7:7" x14ac:dyDescent="0.25">
      <c r="G2174" s="14" t="str">
        <f t="shared" si="50"/>
        <v/>
      </c>
    </row>
    <row r="2175" spans="7:7" x14ac:dyDescent="0.25">
      <c r="G2175" s="14" t="str">
        <f t="shared" si="50"/>
        <v/>
      </c>
    </row>
    <row r="2176" spans="7:7" x14ac:dyDescent="0.25">
      <c r="G2176" s="14" t="str">
        <f t="shared" si="50"/>
        <v/>
      </c>
    </row>
    <row r="2177" spans="7:7" x14ac:dyDescent="0.25">
      <c r="G2177" s="14" t="str">
        <f t="shared" si="50"/>
        <v/>
      </c>
    </row>
    <row r="2178" spans="7:7" x14ac:dyDescent="0.25">
      <c r="G2178" s="14" t="str">
        <f t="shared" si="50"/>
        <v/>
      </c>
    </row>
    <row r="2179" spans="7:7" x14ac:dyDescent="0.25">
      <c r="G2179" s="14" t="str">
        <f t="shared" si="50"/>
        <v/>
      </c>
    </row>
    <row r="2180" spans="7:7" x14ac:dyDescent="0.25">
      <c r="G2180" s="14" t="str">
        <f t="shared" ref="G2180:G2243" si="51">D2180&amp;F2180</f>
        <v/>
      </c>
    </row>
    <row r="2181" spans="7:7" x14ac:dyDescent="0.25">
      <c r="G2181" s="14" t="str">
        <f t="shared" si="51"/>
        <v/>
      </c>
    </row>
    <row r="2182" spans="7:7" x14ac:dyDescent="0.25">
      <c r="G2182" s="14" t="str">
        <f t="shared" si="51"/>
        <v/>
      </c>
    </row>
    <row r="2183" spans="7:7" x14ac:dyDescent="0.25">
      <c r="G2183" s="14" t="str">
        <f t="shared" si="51"/>
        <v/>
      </c>
    </row>
    <row r="2184" spans="7:7" x14ac:dyDescent="0.25">
      <c r="G2184" s="14" t="str">
        <f t="shared" si="51"/>
        <v/>
      </c>
    </row>
    <row r="2185" spans="7:7" x14ac:dyDescent="0.25">
      <c r="G2185" s="14" t="str">
        <f t="shared" si="51"/>
        <v/>
      </c>
    </row>
    <row r="2186" spans="7:7" x14ac:dyDescent="0.25">
      <c r="G2186" s="14" t="str">
        <f t="shared" si="51"/>
        <v/>
      </c>
    </row>
    <row r="2187" spans="7:7" x14ac:dyDescent="0.25">
      <c r="G2187" s="14" t="str">
        <f t="shared" si="51"/>
        <v/>
      </c>
    </row>
    <row r="2188" spans="7:7" x14ac:dyDescent="0.25">
      <c r="G2188" s="14" t="str">
        <f t="shared" si="51"/>
        <v/>
      </c>
    </row>
    <row r="2189" spans="7:7" x14ac:dyDescent="0.25">
      <c r="G2189" s="14" t="str">
        <f t="shared" si="51"/>
        <v/>
      </c>
    </row>
    <row r="2190" spans="7:7" x14ac:dyDescent="0.25">
      <c r="G2190" s="14" t="str">
        <f t="shared" si="51"/>
        <v/>
      </c>
    </row>
    <row r="2191" spans="7:7" x14ac:dyDescent="0.25">
      <c r="G2191" s="14" t="str">
        <f t="shared" si="51"/>
        <v/>
      </c>
    </row>
    <row r="2192" spans="7:7" x14ac:dyDescent="0.25">
      <c r="G2192" s="14" t="str">
        <f t="shared" si="51"/>
        <v/>
      </c>
    </row>
    <row r="2193" spans="7:7" x14ac:dyDescent="0.25">
      <c r="G2193" s="14" t="str">
        <f t="shared" si="51"/>
        <v/>
      </c>
    </row>
    <row r="2194" spans="7:7" x14ac:dyDescent="0.25">
      <c r="G2194" s="14" t="str">
        <f t="shared" si="51"/>
        <v/>
      </c>
    </row>
    <row r="2195" spans="7:7" x14ac:dyDescent="0.25">
      <c r="G2195" s="14" t="str">
        <f t="shared" si="51"/>
        <v/>
      </c>
    </row>
    <row r="2196" spans="7:7" x14ac:dyDescent="0.25">
      <c r="G2196" s="14" t="str">
        <f t="shared" si="51"/>
        <v/>
      </c>
    </row>
    <row r="2197" spans="7:7" x14ac:dyDescent="0.25">
      <c r="G2197" s="14" t="str">
        <f t="shared" si="51"/>
        <v/>
      </c>
    </row>
    <row r="2198" spans="7:7" x14ac:dyDescent="0.25">
      <c r="G2198" s="14" t="str">
        <f t="shared" si="51"/>
        <v/>
      </c>
    </row>
    <row r="2199" spans="7:7" x14ac:dyDescent="0.25">
      <c r="G2199" s="14" t="str">
        <f t="shared" si="51"/>
        <v/>
      </c>
    </row>
    <row r="2200" spans="7:7" x14ac:dyDescent="0.25">
      <c r="G2200" s="14" t="str">
        <f t="shared" si="51"/>
        <v/>
      </c>
    </row>
    <row r="2201" spans="7:7" x14ac:dyDescent="0.25">
      <c r="G2201" s="14" t="str">
        <f t="shared" si="51"/>
        <v/>
      </c>
    </row>
    <row r="2202" spans="7:7" x14ac:dyDescent="0.25">
      <c r="G2202" s="14" t="str">
        <f t="shared" si="51"/>
        <v/>
      </c>
    </row>
    <row r="2203" spans="7:7" x14ac:dyDescent="0.25">
      <c r="G2203" s="14" t="str">
        <f t="shared" si="51"/>
        <v/>
      </c>
    </row>
    <row r="2204" spans="7:7" x14ac:dyDescent="0.25">
      <c r="G2204" s="14" t="str">
        <f t="shared" si="51"/>
        <v/>
      </c>
    </row>
    <row r="2205" spans="7:7" x14ac:dyDescent="0.25">
      <c r="G2205" s="14" t="str">
        <f t="shared" si="51"/>
        <v/>
      </c>
    </row>
    <row r="2206" spans="7:7" x14ac:dyDescent="0.25">
      <c r="G2206" s="14" t="str">
        <f t="shared" si="51"/>
        <v/>
      </c>
    </row>
    <row r="2207" spans="7:7" x14ac:dyDescent="0.25">
      <c r="G2207" s="14" t="str">
        <f t="shared" si="51"/>
        <v/>
      </c>
    </row>
    <row r="2208" spans="7:7" x14ac:dyDescent="0.25">
      <c r="G2208" s="14" t="str">
        <f t="shared" si="51"/>
        <v/>
      </c>
    </row>
    <row r="2209" spans="7:7" x14ac:dyDescent="0.25">
      <c r="G2209" s="14" t="str">
        <f t="shared" si="51"/>
        <v/>
      </c>
    </row>
    <row r="2210" spans="7:7" x14ac:dyDescent="0.25">
      <c r="G2210" s="14" t="str">
        <f t="shared" si="51"/>
        <v/>
      </c>
    </row>
    <row r="2211" spans="7:7" x14ac:dyDescent="0.25">
      <c r="G2211" s="14" t="str">
        <f t="shared" si="51"/>
        <v/>
      </c>
    </row>
    <row r="2212" spans="7:7" x14ac:dyDescent="0.25">
      <c r="G2212" s="14" t="str">
        <f t="shared" si="51"/>
        <v/>
      </c>
    </row>
    <row r="2213" spans="7:7" x14ac:dyDescent="0.25">
      <c r="G2213" s="14" t="str">
        <f t="shared" si="51"/>
        <v/>
      </c>
    </row>
    <row r="2214" spans="7:7" x14ac:dyDescent="0.25">
      <c r="G2214" s="14" t="str">
        <f t="shared" si="51"/>
        <v/>
      </c>
    </row>
    <row r="2215" spans="7:7" x14ac:dyDescent="0.25">
      <c r="G2215" s="14" t="str">
        <f t="shared" si="51"/>
        <v/>
      </c>
    </row>
    <row r="2216" spans="7:7" x14ac:dyDescent="0.25">
      <c r="G2216" s="14" t="str">
        <f t="shared" si="51"/>
        <v/>
      </c>
    </row>
    <row r="2217" spans="7:7" x14ac:dyDescent="0.25">
      <c r="G2217" s="14" t="str">
        <f t="shared" si="51"/>
        <v/>
      </c>
    </row>
    <row r="2218" spans="7:7" x14ac:dyDescent="0.25">
      <c r="G2218" s="14" t="str">
        <f t="shared" si="51"/>
        <v/>
      </c>
    </row>
    <row r="2219" spans="7:7" x14ac:dyDescent="0.25">
      <c r="G2219" s="14" t="str">
        <f t="shared" si="51"/>
        <v/>
      </c>
    </row>
    <row r="2220" spans="7:7" x14ac:dyDescent="0.25">
      <c r="G2220" s="14" t="str">
        <f t="shared" si="51"/>
        <v/>
      </c>
    </row>
    <row r="2221" spans="7:7" x14ac:dyDescent="0.25">
      <c r="G2221" s="14" t="str">
        <f t="shared" si="51"/>
        <v/>
      </c>
    </row>
    <row r="2222" spans="7:7" x14ac:dyDescent="0.25">
      <c r="G2222" s="14" t="str">
        <f t="shared" si="51"/>
        <v/>
      </c>
    </row>
    <row r="2223" spans="7:7" x14ac:dyDescent="0.25">
      <c r="G2223" s="14" t="str">
        <f t="shared" si="51"/>
        <v/>
      </c>
    </row>
    <row r="2224" spans="7:7" x14ac:dyDescent="0.25">
      <c r="G2224" s="14" t="str">
        <f t="shared" si="51"/>
        <v/>
      </c>
    </row>
    <row r="2225" spans="7:7" x14ac:dyDescent="0.25">
      <c r="G2225" s="14" t="str">
        <f t="shared" si="51"/>
        <v/>
      </c>
    </row>
    <row r="2226" spans="7:7" x14ac:dyDescent="0.25">
      <c r="G2226" s="14" t="str">
        <f t="shared" si="51"/>
        <v/>
      </c>
    </row>
    <row r="2227" spans="7:7" x14ac:dyDescent="0.25">
      <c r="G2227" s="14" t="str">
        <f t="shared" si="51"/>
        <v/>
      </c>
    </row>
    <row r="2228" spans="7:7" x14ac:dyDescent="0.25">
      <c r="G2228" s="14" t="str">
        <f t="shared" si="51"/>
        <v/>
      </c>
    </row>
    <row r="2229" spans="7:7" x14ac:dyDescent="0.25">
      <c r="G2229" s="14" t="str">
        <f t="shared" si="51"/>
        <v/>
      </c>
    </row>
    <row r="2230" spans="7:7" x14ac:dyDescent="0.25">
      <c r="G2230" s="14" t="str">
        <f t="shared" si="51"/>
        <v/>
      </c>
    </row>
    <row r="2231" spans="7:7" x14ac:dyDescent="0.25">
      <c r="G2231" s="14" t="str">
        <f t="shared" si="51"/>
        <v/>
      </c>
    </row>
    <row r="2232" spans="7:7" x14ac:dyDescent="0.25">
      <c r="G2232" s="14" t="str">
        <f t="shared" si="51"/>
        <v/>
      </c>
    </row>
    <row r="2233" spans="7:7" x14ac:dyDescent="0.25">
      <c r="G2233" s="14" t="str">
        <f t="shared" si="51"/>
        <v/>
      </c>
    </row>
    <row r="2234" spans="7:7" x14ac:dyDescent="0.25">
      <c r="G2234" s="14" t="str">
        <f t="shared" si="51"/>
        <v/>
      </c>
    </row>
    <row r="2235" spans="7:7" x14ac:dyDescent="0.25">
      <c r="G2235" s="14" t="str">
        <f t="shared" si="51"/>
        <v/>
      </c>
    </row>
    <row r="2236" spans="7:7" x14ac:dyDescent="0.25">
      <c r="G2236" s="14" t="str">
        <f t="shared" si="51"/>
        <v/>
      </c>
    </row>
    <row r="2237" spans="7:7" x14ac:dyDescent="0.25">
      <c r="G2237" s="14" t="str">
        <f t="shared" si="51"/>
        <v/>
      </c>
    </row>
    <row r="2238" spans="7:7" x14ac:dyDescent="0.25">
      <c r="G2238" s="14" t="str">
        <f t="shared" si="51"/>
        <v/>
      </c>
    </row>
    <row r="2239" spans="7:7" x14ac:dyDescent="0.25">
      <c r="G2239" s="14" t="str">
        <f t="shared" si="51"/>
        <v/>
      </c>
    </row>
    <row r="2240" spans="7:7" x14ac:dyDescent="0.25">
      <c r="G2240" s="14" t="str">
        <f t="shared" si="51"/>
        <v/>
      </c>
    </row>
    <row r="2241" spans="7:7" x14ac:dyDescent="0.25">
      <c r="G2241" s="14" t="str">
        <f t="shared" si="51"/>
        <v/>
      </c>
    </row>
    <row r="2242" spans="7:7" x14ac:dyDescent="0.25">
      <c r="G2242" s="14" t="str">
        <f t="shared" si="51"/>
        <v/>
      </c>
    </row>
    <row r="2243" spans="7:7" x14ac:dyDescent="0.25">
      <c r="G2243" s="14" t="str">
        <f t="shared" si="51"/>
        <v/>
      </c>
    </row>
    <row r="2244" spans="7:7" x14ac:dyDescent="0.25">
      <c r="G2244" s="14" t="str">
        <f t="shared" ref="G2244:G2307" si="52">D2244&amp;F2244</f>
        <v/>
      </c>
    </row>
    <row r="2245" spans="7:7" x14ac:dyDescent="0.25">
      <c r="G2245" s="14" t="str">
        <f t="shared" si="52"/>
        <v/>
      </c>
    </row>
    <row r="2246" spans="7:7" x14ac:dyDescent="0.25">
      <c r="G2246" s="14" t="str">
        <f t="shared" si="52"/>
        <v/>
      </c>
    </row>
    <row r="2247" spans="7:7" x14ac:dyDescent="0.25">
      <c r="G2247" s="14" t="str">
        <f t="shared" si="52"/>
        <v/>
      </c>
    </row>
    <row r="2248" spans="7:7" x14ac:dyDescent="0.25">
      <c r="G2248" s="14" t="str">
        <f t="shared" si="52"/>
        <v/>
      </c>
    </row>
    <row r="2249" spans="7:7" x14ac:dyDescent="0.25">
      <c r="G2249" s="14" t="str">
        <f t="shared" si="52"/>
        <v/>
      </c>
    </row>
    <row r="2250" spans="7:7" x14ac:dyDescent="0.25">
      <c r="G2250" s="14" t="str">
        <f t="shared" si="52"/>
        <v/>
      </c>
    </row>
    <row r="2251" spans="7:7" x14ac:dyDescent="0.25">
      <c r="G2251" s="14" t="str">
        <f t="shared" si="52"/>
        <v/>
      </c>
    </row>
    <row r="2252" spans="7:7" x14ac:dyDescent="0.25">
      <c r="G2252" s="14" t="str">
        <f t="shared" si="52"/>
        <v/>
      </c>
    </row>
    <row r="2253" spans="7:7" x14ac:dyDescent="0.25">
      <c r="G2253" s="14" t="str">
        <f t="shared" si="52"/>
        <v/>
      </c>
    </row>
    <row r="2254" spans="7:7" x14ac:dyDescent="0.25">
      <c r="G2254" s="14" t="str">
        <f t="shared" si="52"/>
        <v/>
      </c>
    </row>
    <row r="2255" spans="7:7" x14ac:dyDescent="0.25">
      <c r="G2255" s="14" t="str">
        <f t="shared" si="52"/>
        <v/>
      </c>
    </row>
    <row r="2256" spans="7:7" x14ac:dyDescent="0.25">
      <c r="G2256" s="14" t="str">
        <f t="shared" si="52"/>
        <v/>
      </c>
    </row>
    <row r="2257" spans="7:7" x14ac:dyDescent="0.25">
      <c r="G2257" s="14" t="str">
        <f t="shared" si="52"/>
        <v/>
      </c>
    </row>
    <row r="2258" spans="7:7" x14ac:dyDescent="0.25">
      <c r="G2258" s="14" t="str">
        <f t="shared" si="52"/>
        <v/>
      </c>
    </row>
    <row r="2259" spans="7:7" x14ac:dyDescent="0.25">
      <c r="G2259" s="14" t="str">
        <f t="shared" si="52"/>
        <v/>
      </c>
    </row>
    <row r="2260" spans="7:7" x14ac:dyDescent="0.25">
      <c r="G2260" s="14" t="str">
        <f t="shared" si="52"/>
        <v/>
      </c>
    </row>
    <row r="2261" spans="7:7" x14ac:dyDescent="0.25">
      <c r="G2261" s="14" t="str">
        <f t="shared" si="52"/>
        <v/>
      </c>
    </row>
    <row r="2262" spans="7:7" x14ac:dyDescent="0.25">
      <c r="G2262" s="14" t="str">
        <f t="shared" si="52"/>
        <v/>
      </c>
    </row>
    <row r="2263" spans="7:7" x14ac:dyDescent="0.25">
      <c r="G2263" s="14" t="str">
        <f t="shared" si="52"/>
        <v/>
      </c>
    </row>
    <row r="2264" spans="7:7" x14ac:dyDescent="0.25">
      <c r="G2264" s="14" t="str">
        <f t="shared" si="52"/>
        <v/>
      </c>
    </row>
    <row r="2265" spans="7:7" x14ac:dyDescent="0.25">
      <c r="G2265" s="14" t="str">
        <f t="shared" si="52"/>
        <v/>
      </c>
    </row>
    <row r="2266" spans="7:7" x14ac:dyDescent="0.25">
      <c r="G2266" s="14" t="str">
        <f t="shared" si="52"/>
        <v/>
      </c>
    </row>
    <row r="2267" spans="7:7" x14ac:dyDescent="0.25">
      <c r="G2267" s="14" t="str">
        <f t="shared" si="52"/>
        <v/>
      </c>
    </row>
    <row r="2268" spans="7:7" x14ac:dyDescent="0.25">
      <c r="G2268" s="14" t="str">
        <f t="shared" si="52"/>
        <v/>
      </c>
    </row>
    <row r="2269" spans="7:7" x14ac:dyDescent="0.25">
      <c r="G2269" s="14" t="str">
        <f t="shared" si="52"/>
        <v/>
      </c>
    </row>
    <row r="2270" spans="7:7" x14ac:dyDescent="0.25">
      <c r="G2270" s="14" t="str">
        <f t="shared" si="52"/>
        <v/>
      </c>
    </row>
    <row r="2271" spans="7:7" x14ac:dyDescent="0.25">
      <c r="G2271" s="14" t="str">
        <f t="shared" si="52"/>
        <v/>
      </c>
    </row>
    <row r="2272" spans="7:7" x14ac:dyDescent="0.25">
      <c r="G2272" s="14" t="str">
        <f t="shared" si="52"/>
        <v/>
      </c>
    </row>
    <row r="2273" spans="7:7" x14ac:dyDescent="0.25">
      <c r="G2273" s="14" t="str">
        <f t="shared" si="52"/>
        <v/>
      </c>
    </row>
    <row r="2274" spans="7:7" x14ac:dyDescent="0.25">
      <c r="G2274" s="14" t="str">
        <f t="shared" si="52"/>
        <v/>
      </c>
    </row>
    <row r="2275" spans="7:7" x14ac:dyDescent="0.25">
      <c r="G2275" s="14" t="str">
        <f t="shared" si="52"/>
        <v/>
      </c>
    </row>
    <row r="2276" spans="7:7" x14ac:dyDescent="0.25">
      <c r="G2276" s="14" t="str">
        <f t="shared" si="52"/>
        <v/>
      </c>
    </row>
    <row r="2277" spans="7:7" x14ac:dyDescent="0.25">
      <c r="G2277" s="14" t="str">
        <f t="shared" si="52"/>
        <v/>
      </c>
    </row>
    <row r="2278" spans="7:7" x14ac:dyDescent="0.25">
      <c r="G2278" s="14" t="str">
        <f t="shared" si="52"/>
        <v/>
      </c>
    </row>
    <row r="2279" spans="7:7" x14ac:dyDescent="0.25">
      <c r="G2279" s="14" t="str">
        <f t="shared" si="52"/>
        <v/>
      </c>
    </row>
    <row r="2280" spans="7:7" x14ac:dyDescent="0.25">
      <c r="G2280" s="14" t="str">
        <f t="shared" si="52"/>
        <v/>
      </c>
    </row>
    <row r="2281" spans="7:7" x14ac:dyDescent="0.25">
      <c r="G2281" s="14" t="str">
        <f t="shared" si="52"/>
        <v/>
      </c>
    </row>
    <row r="2282" spans="7:7" x14ac:dyDescent="0.25">
      <c r="G2282" s="14" t="str">
        <f t="shared" si="52"/>
        <v/>
      </c>
    </row>
    <row r="2283" spans="7:7" x14ac:dyDescent="0.25">
      <c r="G2283" s="14" t="str">
        <f t="shared" si="52"/>
        <v/>
      </c>
    </row>
    <row r="2284" spans="7:7" x14ac:dyDescent="0.25">
      <c r="G2284" s="14" t="str">
        <f t="shared" si="52"/>
        <v/>
      </c>
    </row>
    <row r="2285" spans="7:7" x14ac:dyDescent="0.25">
      <c r="G2285" s="14" t="str">
        <f t="shared" si="52"/>
        <v/>
      </c>
    </row>
    <row r="2286" spans="7:7" x14ac:dyDescent="0.25">
      <c r="G2286" s="14" t="str">
        <f t="shared" si="52"/>
        <v/>
      </c>
    </row>
    <row r="2287" spans="7:7" x14ac:dyDescent="0.25">
      <c r="G2287" s="14" t="str">
        <f t="shared" si="52"/>
        <v/>
      </c>
    </row>
    <row r="2288" spans="7:7" x14ac:dyDescent="0.25">
      <c r="G2288" s="14" t="str">
        <f t="shared" si="52"/>
        <v/>
      </c>
    </row>
    <row r="2289" spans="7:7" x14ac:dyDescent="0.25">
      <c r="G2289" s="14" t="str">
        <f t="shared" si="52"/>
        <v/>
      </c>
    </row>
    <row r="2290" spans="7:7" x14ac:dyDescent="0.25">
      <c r="G2290" s="14" t="str">
        <f t="shared" si="52"/>
        <v/>
      </c>
    </row>
    <row r="2291" spans="7:7" x14ac:dyDescent="0.25">
      <c r="G2291" s="14" t="str">
        <f t="shared" si="52"/>
        <v/>
      </c>
    </row>
    <row r="2292" spans="7:7" x14ac:dyDescent="0.25">
      <c r="G2292" s="14" t="str">
        <f t="shared" si="52"/>
        <v/>
      </c>
    </row>
    <row r="2293" spans="7:7" x14ac:dyDescent="0.25">
      <c r="G2293" s="14" t="str">
        <f t="shared" si="52"/>
        <v/>
      </c>
    </row>
    <row r="2294" spans="7:7" x14ac:dyDescent="0.25">
      <c r="G2294" s="14" t="str">
        <f t="shared" si="52"/>
        <v/>
      </c>
    </row>
    <row r="2295" spans="7:7" x14ac:dyDescent="0.25">
      <c r="G2295" s="14" t="str">
        <f t="shared" si="52"/>
        <v/>
      </c>
    </row>
    <row r="2296" spans="7:7" x14ac:dyDescent="0.25">
      <c r="G2296" s="14" t="str">
        <f t="shared" si="52"/>
        <v/>
      </c>
    </row>
    <row r="2297" spans="7:7" x14ac:dyDescent="0.25">
      <c r="G2297" s="14" t="str">
        <f t="shared" si="52"/>
        <v/>
      </c>
    </row>
    <row r="2298" spans="7:7" x14ac:dyDescent="0.25">
      <c r="G2298" s="14" t="str">
        <f t="shared" si="52"/>
        <v/>
      </c>
    </row>
    <row r="2299" spans="7:7" x14ac:dyDescent="0.25">
      <c r="G2299" s="14" t="str">
        <f t="shared" si="52"/>
        <v/>
      </c>
    </row>
    <row r="2300" spans="7:7" x14ac:dyDescent="0.25">
      <c r="G2300" s="14" t="str">
        <f t="shared" si="52"/>
        <v/>
      </c>
    </row>
    <row r="2301" spans="7:7" x14ac:dyDescent="0.25">
      <c r="G2301" s="14" t="str">
        <f t="shared" si="52"/>
        <v/>
      </c>
    </row>
    <row r="2302" spans="7:7" x14ac:dyDescent="0.25">
      <c r="G2302" s="14" t="str">
        <f t="shared" si="52"/>
        <v/>
      </c>
    </row>
    <row r="2303" spans="7:7" x14ac:dyDescent="0.25">
      <c r="G2303" s="14" t="str">
        <f t="shared" si="52"/>
        <v/>
      </c>
    </row>
    <row r="2304" spans="7:7" x14ac:dyDescent="0.25">
      <c r="G2304" s="14" t="str">
        <f t="shared" si="52"/>
        <v/>
      </c>
    </row>
    <row r="2305" spans="7:7" x14ac:dyDescent="0.25">
      <c r="G2305" s="14" t="str">
        <f t="shared" si="52"/>
        <v/>
      </c>
    </row>
    <row r="2306" spans="7:7" x14ac:dyDescent="0.25">
      <c r="G2306" s="14" t="str">
        <f t="shared" si="52"/>
        <v/>
      </c>
    </row>
    <row r="2307" spans="7:7" x14ac:dyDescent="0.25">
      <c r="G2307" s="14" t="str">
        <f t="shared" si="52"/>
        <v/>
      </c>
    </row>
    <row r="2308" spans="7:7" x14ac:dyDescent="0.25">
      <c r="G2308" s="14" t="str">
        <f t="shared" ref="G2308:G2314" si="53">D2308&amp;F2308</f>
        <v/>
      </c>
    </row>
    <row r="2309" spans="7:7" x14ac:dyDescent="0.25">
      <c r="G2309" s="14" t="str">
        <f t="shared" si="53"/>
        <v/>
      </c>
    </row>
    <row r="2310" spans="7:7" x14ac:dyDescent="0.25">
      <c r="G2310" s="14" t="str">
        <f t="shared" si="53"/>
        <v/>
      </c>
    </row>
    <row r="2311" spans="7:7" x14ac:dyDescent="0.25">
      <c r="G2311" s="14" t="str">
        <f t="shared" si="53"/>
        <v/>
      </c>
    </row>
    <row r="2312" spans="7:7" x14ac:dyDescent="0.25">
      <c r="G2312" s="14" t="str">
        <f t="shared" si="53"/>
        <v/>
      </c>
    </row>
    <row r="2313" spans="7:7" x14ac:dyDescent="0.25">
      <c r="G2313" s="14" t="str">
        <f t="shared" si="53"/>
        <v/>
      </c>
    </row>
    <row r="2314" spans="7:7" x14ac:dyDescent="0.25">
      <c r="G2314" s="14" t="str">
        <f t="shared" si="5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8F4C-881D-4628-9290-18A57F33BF03}">
  <dimension ref="A1:AO198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8.42578125" defaultRowHeight="15" x14ac:dyDescent="0.25"/>
  <cols>
    <col min="1" max="1" width="12.5703125" style="16" customWidth="1"/>
    <col min="2" max="2" width="19.5703125" style="16" customWidth="1"/>
    <col min="3" max="3" width="16.42578125" style="16" customWidth="1"/>
    <col min="4" max="4" width="18.5703125" style="16" bestFit="1" customWidth="1"/>
    <col min="5" max="5" width="17.140625" style="17" customWidth="1"/>
    <col min="6" max="6" width="6.42578125" style="16" customWidth="1"/>
    <col min="7" max="7" width="13.42578125" style="16" customWidth="1"/>
    <col min="8" max="8" width="16.85546875" style="16" customWidth="1"/>
    <col min="9" max="9" width="7.42578125" style="16" customWidth="1"/>
    <col min="10" max="10" width="11.5703125" style="16" customWidth="1"/>
    <col min="11" max="11" width="14" style="16" customWidth="1"/>
    <col min="12" max="12" width="39.42578125" style="16" customWidth="1"/>
    <col min="13" max="13" width="14.140625" style="16" customWidth="1"/>
    <col min="14" max="14" width="36.140625" style="16" customWidth="1"/>
    <col min="15" max="15" width="13.42578125" style="16" customWidth="1"/>
    <col min="16" max="16" width="17.42578125" style="16" customWidth="1"/>
    <col min="17" max="17" width="14.5703125" style="16" customWidth="1"/>
    <col min="18" max="18" width="17.85546875" style="16" customWidth="1"/>
    <col min="19" max="19" width="20.140625" style="38" bestFit="1" customWidth="1"/>
    <col min="20" max="20" width="7.42578125" style="43" bestFit="1" customWidth="1"/>
    <col min="21" max="21" width="17.5703125" style="16" bestFit="1" customWidth="1"/>
    <col min="22" max="22" width="12.42578125" style="16" customWidth="1"/>
    <col min="23" max="23" width="8.42578125" style="16" customWidth="1"/>
    <col min="24" max="24" width="9.5703125" style="16" customWidth="1"/>
    <col min="25" max="28" width="8.42578125" style="16" customWidth="1"/>
    <col min="29" max="29" width="4.5703125" style="16" customWidth="1"/>
    <col min="30" max="30" width="16.42578125" style="16" customWidth="1"/>
    <col min="31" max="31" width="10.5703125" style="16" customWidth="1"/>
    <col min="32" max="32" width="8.5703125" style="16" customWidth="1"/>
    <col min="33" max="33" width="5.42578125" style="16" customWidth="1"/>
    <col min="34" max="34" width="28.28515625" style="16" customWidth="1"/>
    <col min="35" max="35" width="15.85546875" style="16" customWidth="1"/>
    <col min="36" max="36" width="10.140625" style="17" customWidth="1"/>
    <col min="37" max="37" width="19.85546875" style="17" customWidth="1"/>
    <col min="38" max="38" width="15.28515625" style="16" customWidth="1"/>
    <col min="39" max="16384" width="8.42578125" style="16"/>
  </cols>
  <sheetData>
    <row r="1" spans="1:41" x14ac:dyDescent="0.25">
      <c r="A1" s="46" t="s">
        <v>593</v>
      </c>
      <c r="B1" s="46" t="s">
        <v>594</v>
      </c>
      <c r="C1" s="46" t="s">
        <v>595</v>
      </c>
      <c r="D1" s="46" t="s">
        <v>596</v>
      </c>
      <c r="E1" s="46" t="s">
        <v>597</v>
      </c>
      <c r="F1" s="31" t="s">
        <v>598</v>
      </c>
      <c r="G1" s="31" t="s">
        <v>599</v>
      </c>
      <c r="H1" s="31" t="s">
        <v>600</v>
      </c>
      <c r="I1" s="52" t="s">
        <v>601</v>
      </c>
      <c r="J1" s="31" t="s">
        <v>602</v>
      </c>
      <c r="K1" s="31" t="s">
        <v>603</v>
      </c>
      <c r="L1" s="31" t="s">
        <v>604</v>
      </c>
      <c r="M1" s="31" t="s">
        <v>605</v>
      </c>
      <c r="N1" s="31" t="s">
        <v>606</v>
      </c>
      <c r="O1" s="31" t="s">
        <v>607</v>
      </c>
      <c r="P1" s="31" t="s">
        <v>608</v>
      </c>
      <c r="Q1" s="31" t="s">
        <v>609</v>
      </c>
      <c r="R1" s="31" t="s">
        <v>610</v>
      </c>
      <c r="S1" s="38" t="s">
        <v>611</v>
      </c>
      <c r="T1" s="50" t="s">
        <v>612</v>
      </c>
      <c r="U1" s="31" t="s">
        <v>613</v>
      </c>
      <c r="V1" s="31" t="s">
        <v>614</v>
      </c>
      <c r="W1" s="46" t="s">
        <v>615</v>
      </c>
      <c r="X1" s="46" t="s">
        <v>616</v>
      </c>
      <c r="Y1" s="31" t="s">
        <v>617</v>
      </c>
      <c r="Z1" s="46" t="s">
        <v>5294</v>
      </c>
      <c r="AA1" s="31" t="s">
        <v>5292</v>
      </c>
      <c r="AB1" s="31" t="s">
        <v>618</v>
      </c>
      <c r="AC1" s="31" t="s">
        <v>619</v>
      </c>
      <c r="AD1" s="31"/>
      <c r="AE1" s="31" t="s">
        <v>620</v>
      </c>
      <c r="AF1" s="31" t="s">
        <v>621</v>
      </c>
      <c r="AG1" s="31" t="s">
        <v>622</v>
      </c>
      <c r="AH1" s="31" t="s">
        <v>623</v>
      </c>
      <c r="AI1" s="31" t="s">
        <v>594</v>
      </c>
      <c r="AJ1" s="17" t="s">
        <v>624</v>
      </c>
    </row>
    <row r="2" spans="1:41" ht="18" x14ac:dyDescent="0.35">
      <c r="A2" s="31" t="s">
        <v>625</v>
      </c>
      <c r="B2" s="31" t="s">
        <v>1785</v>
      </c>
      <c r="C2" s="31" t="s">
        <v>771</v>
      </c>
      <c r="D2" s="31" t="s">
        <v>772</v>
      </c>
      <c r="E2" s="33">
        <v>45466</v>
      </c>
      <c r="F2" s="31" t="s">
        <v>658</v>
      </c>
      <c r="G2" s="31" t="s">
        <v>627</v>
      </c>
      <c r="H2" s="31" t="s">
        <v>628</v>
      </c>
      <c r="I2" s="31" t="s">
        <v>629</v>
      </c>
      <c r="J2" s="31">
        <v>15666</v>
      </c>
      <c r="K2" s="31" t="s">
        <v>630</v>
      </c>
      <c r="L2" s="31" t="s">
        <v>926</v>
      </c>
      <c r="M2" s="31" t="s">
        <v>1786</v>
      </c>
      <c r="N2" s="31" t="s">
        <v>633</v>
      </c>
      <c r="O2" s="31" t="s">
        <v>708</v>
      </c>
      <c r="P2" s="31">
        <v>717004</v>
      </c>
      <c r="Q2" s="31"/>
      <c r="R2" s="31"/>
      <c r="S2" s="39">
        <f>VLOOKUP(AH2,export!G:T,13,FALSE)</f>
        <v>45466.666666666664</v>
      </c>
      <c r="T2" s="42" t="str">
        <f t="shared" ref="T2:T65" si="0">LEFT(I2,2)</f>
        <v>20</v>
      </c>
      <c r="U2" s="32">
        <f t="shared" ref="U2:U65" si="1">E2</f>
        <v>45466</v>
      </c>
      <c r="V2" s="31">
        <f t="shared" ref="V2:V65" si="2">IF(A2="ARRIVE",S2-U2,IF(A2="EXIT",U2-S2,"Odd Event"))</f>
        <v>0.66666666666424135</v>
      </c>
      <c r="W2" s="31">
        <f t="shared" ref="W2:W65" si="3">IF(V2&lt;=1,1,0)</f>
        <v>1</v>
      </c>
      <c r="X2" s="31">
        <f t="shared" ref="X2:X65" si="4">IF(AND(V2&gt;1,V2&lt;2),1,0)</f>
        <v>0</v>
      </c>
      <c r="Y2" s="31">
        <f t="shared" ref="Y2:Y65" si="5">IF(V2&gt;2,1,0)</f>
        <v>0</v>
      </c>
      <c r="Z2" s="31" t="str">
        <f>IF(OR(MOD(E2,1)&gt;=TIME(21,0,0),MOD(E2,1)&lt;=TIME(4,59,0)),"Yes","No")</f>
        <v>Yes</v>
      </c>
      <c r="AA2" s="31"/>
      <c r="AB2" s="31">
        <f t="shared" ref="AB2:AB65" si="6">IF(W2=1,1,IF(X2=1,2,0))</f>
        <v>1</v>
      </c>
      <c r="AC2" s="31" t="str">
        <f>IF(OR(ISNUMBER(MATCH(DATE(VALUE(TEXT(U2,"yyyy")),VALUE(TEXT(U2,"mm")),VALUE(TEXT(U2,"dd"))),HolidayTable[Date],0)),WEEKDAY(E2,1)=1,HOUR(U2)&gt;=21,HOUR(U2)&lt;5),"OP","P")</f>
        <v>OP</v>
      </c>
      <c r="AD2" s="31"/>
      <c r="AE2" s="31">
        <f t="shared" ref="AE2:AE65" si="7">IF(AB2=0,0,IF(OR(T2="40",T2="45"),IF(AC2="OP",IF(AB2=1,52.5,22.5),IF(AB2=1,37.5,15)),IF(T2="20",IF(AC2="OP",IF(AB2=1,35,15),IF(AB2=1,25,10)),"Odd Size")))</f>
        <v>35</v>
      </c>
      <c r="AF2" s="31">
        <f t="shared" ref="AF2:AF65" si="8">IF(OR(T2="45",T2="40"),88.5,0)+IF(T2="20",59,0)</f>
        <v>59</v>
      </c>
      <c r="AG2" s="31">
        <f t="shared" ref="AG2:AG65" si="9">WEEKDAY(E2,1)</f>
        <v>1</v>
      </c>
      <c r="AH2" s="31" t="str">
        <f t="shared" ref="AH2:AH65" si="10">C2&amp;D2</f>
        <v>ONE MANCHEST039E</v>
      </c>
      <c r="AI2" s="31" t="str">
        <f t="shared" ref="AI2:AI65" si="11">B2</f>
        <v>TCLU 6862187</v>
      </c>
      <c r="AK2" s="45"/>
      <c r="AL2" s="45"/>
      <c r="AO2" s="44"/>
    </row>
    <row r="3" spans="1:41" ht="18" x14ac:dyDescent="0.35">
      <c r="A3" s="30" t="s">
        <v>625</v>
      </c>
      <c r="B3" s="30" t="s">
        <v>1787</v>
      </c>
      <c r="C3" s="30" t="s">
        <v>771</v>
      </c>
      <c r="D3" s="30" t="s">
        <v>772</v>
      </c>
      <c r="E3" s="33">
        <v>45466</v>
      </c>
      <c r="F3" s="30" t="s">
        <v>663</v>
      </c>
      <c r="G3" s="30" t="s">
        <v>627</v>
      </c>
      <c r="H3" s="30" t="s">
        <v>628</v>
      </c>
      <c r="I3" s="30" t="s">
        <v>629</v>
      </c>
      <c r="J3" s="30">
        <v>13285</v>
      </c>
      <c r="K3" s="30" t="s">
        <v>630</v>
      </c>
      <c r="L3" s="30" t="s">
        <v>925</v>
      </c>
      <c r="M3" s="30" t="s">
        <v>1788</v>
      </c>
      <c r="N3" s="30" t="s">
        <v>633</v>
      </c>
      <c r="O3" s="30" t="s">
        <v>708</v>
      </c>
      <c r="P3" s="30">
        <v>717004</v>
      </c>
      <c r="Q3" s="30"/>
      <c r="R3" s="30"/>
      <c r="S3" s="39">
        <f>VLOOKUP(AH3,export!G:T,13,FALSE)</f>
        <v>45466.666666666664</v>
      </c>
      <c r="T3" s="42" t="str">
        <f t="shared" si="0"/>
        <v>20</v>
      </c>
      <c r="U3" s="32">
        <f t="shared" si="1"/>
        <v>45466</v>
      </c>
      <c r="V3" s="31">
        <f t="shared" si="2"/>
        <v>0.66666666666424135</v>
      </c>
      <c r="W3" s="31">
        <f t="shared" si="3"/>
        <v>1</v>
      </c>
      <c r="X3" s="31">
        <f t="shared" si="4"/>
        <v>0</v>
      </c>
      <c r="Y3" s="31">
        <f t="shared" si="5"/>
        <v>0</v>
      </c>
      <c r="Z3" s="31" t="str">
        <f t="shared" ref="Z3:Z66" si="12">IF(OR(MOD(E3,1)&gt;=TIME(21,0,0),MOD(E3,1)&lt;=TIME(4,59,0)),"Yes","No")</f>
        <v>Yes</v>
      </c>
      <c r="AA3" s="31"/>
      <c r="AB3" s="31">
        <f t="shared" si="6"/>
        <v>1</v>
      </c>
      <c r="AC3" s="31" t="str">
        <f>IF(OR(ISNUMBER(MATCH(DATE(VALUE(TEXT(U3,"yyyy")),VALUE(TEXT(U3,"mm")),VALUE(TEXT(U3,"dd"))),HolidayTable[Date],0)),WEEKDAY(E3,1)=1,HOUR(U3)&gt;=21,HOUR(U3)&lt;5),"OP","P")</f>
        <v>OP</v>
      </c>
      <c r="AD3" s="31"/>
      <c r="AE3" s="31">
        <f t="shared" si="7"/>
        <v>35</v>
      </c>
      <c r="AF3" s="31">
        <f t="shared" si="8"/>
        <v>59</v>
      </c>
      <c r="AG3" s="31">
        <f t="shared" si="9"/>
        <v>1</v>
      </c>
      <c r="AH3" s="31" t="str">
        <f t="shared" si="10"/>
        <v>ONE MANCHEST039E</v>
      </c>
      <c r="AI3" s="31" t="str">
        <f t="shared" si="11"/>
        <v>TEMU 4423412</v>
      </c>
      <c r="AK3" s="45"/>
      <c r="AL3" s="45"/>
      <c r="AO3" s="44"/>
    </row>
    <row r="4" spans="1:41" ht="18" x14ac:dyDescent="0.35">
      <c r="A4" s="30" t="s">
        <v>625</v>
      </c>
      <c r="B4" s="30" t="s">
        <v>1789</v>
      </c>
      <c r="C4" s="30" t="s">
        <v>557</v>
      </c>
      <c r="D4" s="30" t="s">
        <v>1606</v>
      </c>
      <c r="E4" s="33">
        <v>45466.006944444445</v>
      </c>
      <c r="F4" s="30" t="s">
        <v>692</v>
      </c>
      <c r="G4" s="30" t="s">
        <v>627</v>
      </c>
      <c r="H4" s="30" t="s">
        <v>628</v>
      </c>
      <c r="I4" s="30" t="s">
        <v>629</v>
      </c>
      <c r="J4" s="30">
        <v>19891</v>
      </c>
      <c r="K4" s="30" t="s">
        <v>630</v>
      </c>
      <c r="L4" s="30" t="s">
        <v>1790</v>
      </c>
      <c r="M4" s="30" t="s">
        <v>1791</v>
      </c>
      <c r="N4" s="30"/>
      <c r="O4" s="30" t="s">
        <v>641</v>
      </c>
      <c r="P4" s="30">
        <v>902929</v>
      </c>
      <c r="Q4" s="30"/>
      <c r="R4" s="30"/>
      <c r="S4" s="39">
        <f>VLOOKUP(AH4,export!G:T,13,FALSE)</f>
        <v>45466.569444444445</v>
      </c>
      <c r="T4" s="42" t="str">
        <f t="shared" si="0"/>
        <v>20</v>
      </c>
      <c r="U4" s="32">
        <f t="shared" si="1"/>
        <v>45466.006944444445</v>
      </c>
      <c r="V4" s="31">
        <f t="shared" si="2"/>
        <v>0.5625</v>
      </c>
      <c r="W4" s="31">
        <f t="shared" si="3"/>
        <v>1</v>
      </c>
      <c r="X4" s="31">
        <f t="shared" si="4"/>
        <v>0</v>
      </c>
      <c r="Y4" s="31">
        <f t="shared" si="5"/>
        <v>0</v>
      </c>
      <c r="Z4" s="31" t="str">
        <f t="shared" si="12"/>
        <v>Yes</v>
      </c>
      <c r="AA4" s="31"/>
      <c r="AB4" s="31">
        <f t="shared" si="6"/>
        <v>1</v>
      </c>
      <c r="AC4" s="31" t="str">
        <f>IF(OR(ISNUMBER(MATCH(DATE(VALUE(TEXT(U4,"yyyy")),VALUE(TEXT(U4,"mm")),VALUE(TEXT(U4,"dd"))),HolidayTable[Date],0)),WEEKDAY(E4,1)=1,HOUR(U4)&gt;=21,HOUR(U4)&lt;5),"OP","P")</f>
        <v>OP</v>
      </c>
      <c r="AD4" s="31"/>
      <c r="AE4" s="31">
        <f t="shared" si="7"/>
        <v>35</v>
      </c>
      <c r="AF4" s="31">
        <f t="shared" si="8"/>
        <v>59</v>
      </c>
      <c r="AG4" s="31">
        <f t="shared" si="9"/>
        <v>1</v>
      </c>
      <c r="AH4" s="31" t="str">
        <f t="shared" si="10"/>
        <v>MSC ZONDA 3KE425A</v>
      </c>
      <c r="AI4" s="31" t="str">
        <f t="shared" si="11"/>
        <v>MSNU 3526391</v>
      </c>
      <c r="AK4" s="45"/>
      <c r="AL4" s="45"/>
    </row>
    <row r="5" spans="1:41" ht="18" x14ac:dyDescent="0.35">
      <c r="A5" s="30" t="s">
        <v>625</v>
      </c>
      <c r="B5" s="30" t="s">
        <v>1792</v>
      </c>
      <c r="C5" s="30" t="s">
        <v>557</v>
      </c>
      <c r="D5" s="30" t="s">
        <v>1606</v>
      </c>
      <c r="E5" s="33">
        <v>45466.022222222222</v>
      </c>
      <c r="F5" s="30" t="s">
        <v>692</v>
      </c>
      <c r="G5" s="30" t="s">
        <v>627</v>
      </c>
      <c r="H5" s="30">
        <v>2210</v>
      </c>
      <c r="I5" s="30" t="s">
        <v>629</v>
      </c>
      <c r="J5" s="30">
        <v>19892</v>
      </c>
      <c r="K5" s="30" t="s">
        <v>630</v>
      </c>
      <c r="L5" s="30" t="s">
        <v>1790</v>
      </c>
      <c r="M5" s="30" t="s">
        <v>1793</v>
      </c>
      <c r="N5" s="30"/>
      <c r="O5" s="30" t="s">
        <v>655</v>
      </c>
      <c r="P5" s="30">
        <v>726860</v>
      </c>
      <c r="Q5" s="30"/>
      <c r="R5" s="30"/>
      <c r="S5" s="39">
        <f>VLOOKUP(AH5,export!G:T,13,FALSE)</f>
        <v>45466.569444444445</v>
      </c>
      <c r="T5" s="42" t="str">
        <f t="shared" si="0"/>
        <v>20</v>
      </c>
      <c r="U5" s="32">
        <f t="shared" si="1"/>
        <v>45466.022222222222</v>
      </c>
      <c r="V5" s="31">
        <f t="shared" si="2"/>
        <v>0.54722222222335404</v>
      </c>
      <c r="W5" s="31">
        <f t="shared" si="3"/>
        <v>1</v>
      </c>
      <c r="X5" s="31">
        <f t="shared" si="4"/>
        <v>0</v>
      </c>
      <c r="Y5" s="31">
        <f t="shared" si="5"/>
        <v>0</v>
      </c>
      <c r="Z5" s="31" t="str">
        <f t="shared" si="12"/>
        <v>Yes</v>
      </c>
      <c r="AA5" s="31"/>
      <c r="AB5" s="31">
        <f t="shared" si="6"/>
        <v>1</v>
      </c>
      <c r="AC5" s="31" t="str">
        <f>IF(OR(ISNUMBER(MATCH(DATE(VALUE(TEXT(U5,"yyyy")),VALUE(TEXT(U5,"mm")),VALUE(TEXT(U5,"dd"))),HolidayTable[Date],0)),WEEKDAY(E5,1)=1,HOUR(U5)&gt;=21,HOUR(U5)&lt;5),"OP","P")</f>
        <v>OP</v>
      </c>
      <c r="AD5" s="31"/>
      <c r="AE5" s="31">
        <f t="shared" si="7"/>
        <v>35</v>
      </c>
      <c r="AF5" s="31">
        <f t="shared" si="8"/>
        <v>59</v>
      </c>
      <c r="AG5" s="31">
        <f t="shared" si="9"/>
        <v>1</v>
      </c>
      <c r="AH5" s="31" t="str">
        <f t="shared" si="10"/>
        <v>MSC ZONDA 3KE425A</v>
      </c>
      <c r="AI5" s="31" t="str">
        <f t="shared" si="11"/>
        <v>MSNU 1451884</v>
      </c>
      <c r="AK5" s="45"/>
      <c r="AL5" s="45"/>
    </row>
    <row r="6" spans="1:41" ht="18" x14ac:dyDescent="0.35">
      <c r="A6" s="30" t="s">
        <v>625</v>
      </c>
      <c r="B6" s="30" t="s">
        <v>1794</v>
      </c>
      <c r="C6" s="30" t="s">
        <v>557</v>
      </c>
      <c r="D6" s="30" t="s">
        <v>1606</v>
      </c>
      <c r="E6" s="33">
        <v>45466.023611111108</v>
      </c>
      <c r="F6" s="30" t="s">
        <v>692</v>
      </c>
      <c r="G6" s="30" t="s">
        <v>627</v>
      </c>
      <c r="H6" s="30">
        <v>2210</v>
      </c>
      <c r="I6" s="30" t="s">
        <v>629</v>
      </c>
      <c r="J6" s="30">
        <v>19766</v>
      </c>
      <c r="K6" s="30" t="s">
        <v>630</v>
      </c>
      <c r="L6" s="30" t="s">
        <v>1790</v>
      </c>
      <c r="M6" s="30" t="s">
        <v>1795</v>
      </c>
      <c r="N6" s="30" t="s">
        <v>659</v>
      </c>
      <c r="O6" s="30" t="s">
        <v>660</v>
      </c>
      <c r="P6" s="30">
        <v>906314</v>
      </c>
      <c r="Q6" s="30"/>
      <c r="R6" s="30"/>
      <c r="S6" s="39">
        <f>VLOOKUP(AH6,export!G:T,13,FALSE)</f>
        <v>45466.569444444445</v>
      </c>
      <c r="T6" s="42" t="str">
        <f t="shared" si="0"/>
        <v>20</v>
      </c>
      <c r="U6" s="32">
        <f t="shared" si="1"/>
        <v>45466.023611111108</v>
      </c>
      <c r="V6" s="31">
        <f t="shared" si="2"/>
        <v>0.54583333333721384</v>
      </c>
      <c r="W6" s="31">
        <f t="shared" si="3"/>
        <v>1</v>
      </c>
      <c r="X6" s="31">
        <f t="shared" si="4"/>
        <v>0</v>
      </c>
      <c r="Y6" s="31">
        <f t="shared" si="5"/>
        <v>0</v>
      </c>
      <c r="Z6" s="31" t="str">
        <f t="shared" si="12"/>
        <v>Yes</v>
      </c>
      <c r="AA6" s="31"/>
      <c r="AB6" s="31">
        <f t="shared" si="6"/>
        <v>1</v>
      </c>
      <c r="AC6" s="31" t="str">
        <f>IF(OR(ISNUMBER(MATCH(DATE(VALUE(TEXT(U6,"yyyy")),VALUE(TEXT(U6,"mm")),VALUE(TEXT(U6,"dd"))),HolidayTable[Date],0)),WEEKDAY(E6,1)=1,HOUR(U6)&gt;=21,HOUR(U6)&lt;5),"OP","P")</f>
        <v>OP</v>
      </c>
      <c r="AD6" s="31"/>
      <c r="AE6" s="31">
        <f t="shared" si="7"/>
        <v>35</v>
      </c>
      <c r="AF6" s="31">
        <f t="shared" si="8"/>
        <v>59</v>
      </c>
      <c r="AG6" s="31">
        <f t="shared" si="9"/>
        <v>1</v>
      </c>
      <c r="AH6" s="31" t="str">
        <f t="shared" si="10"/>
        <v>MSC ZONDA 3KE425A</v>
      </c>
      <c r="AI6" s="31" t="str">
        <f t="shared" si="11"/>
        <v>MSNU 2524178</v>
      </c>
      <c r="AK6" s="45"/>
      <c r="AL6" s="45"/>
    </row>
    <row r="7" spans="1:41" ht="18" x14ac:dyDescent="0.35">
      <c r="A7" s="30" t="s">
        <v>625</v>
      </c>
      <c r="B7" s="30" t="s">
        <v>1796</v>
      </c>
      <c r="C7" s="30" t="s">
        <v>557</v>
      </c>
      <c r="D7" s="30" t="s">
        <v>1606</v>
      </c>
      <c r="E7" s="33">
        <v>45466.025694444441</v>
      </c>
      <c r="F7" s="30" t="s">
        <v>692</v>
      </c>
      <c r="G7" s="30" t="s">
        <v>627</v>
      </c>
      <c r="H7" s="30">
        <v>2210</v>
      </c>
      <c r="I7" s="30" t="s">
        <v>629</v>
      </c>
      <c r="J7" s="30">
        <v>19883</v>
      </c>
      <c r="K7" s="30" t="s">
        <v>630</v>
      </c>
      <c r="L7" s="30" t="s">
        <v>1790</v>
      </c>
      <c r="M7" s="30" t="s">
        <v>1797</v>
      </c>
      <c r="N7" s="30"/>
      <c r="O7" s="30" t="s">
        <v>635</v>
      </c>
      <c r="P7" s="30">
        <v>948878</v>
      </c>
      <c r="Q7" s="30"/>
      <c r="R7" s="30"/>
      <c r="S7" s="39">
        <f>VLOOKUP(AH7,export!G:T,13,FALSE)</f>
        <v>45466.569444444445</v>
      </c>
      <c r="T7" s="42" t="str">
        <f t="shared" si="0"/>
        <v>20</v>
      </c>
      <c r="U7" s="32">
        <f t="shared" si="1"/>
        <v>45466.025694444441</v>
      </c>
      <c r="V7" s="31">
        <f t="shared" si="2"/>
        <v>0.54375000000436557</v>
      </c>
      <c r="W7" s="31">
        <f t="shared" si="3"/>
        <v>1</v>
      </c>
      <c r="X7" s="31">
        <f t="shared" si="4"/>
        <v>0</v>
      </c>
      <c r="Y7" s="31">
        <f t="shared" si="5"/>
        <v>0</v>
      </c>
      <c r="Z7" s="31" t="str">
        <f t="shared" si="12"/>
        <v>Yes</v>
      </c>
      <c r="AA7" s="31"/>
      <c r="AB7" s="31">
        <f t="shared" si="6"/>
        <v>1</v>
      </c>
      <c r="AC7" s="31" t="str">
        <f>IF(OR(ISNUMBER(MATCH(DATE(VALUE(TEXT(U7,"yyyy")),VALUE(TEXT(U7,"mm")),VALUE(TEXT(U7,"dd"))),HolidayTable[Date],0)),WEEKDAY(E7,1)=1,HOUR(U7)&gt;=21,HOUR(U7)&lt;5),"OP","P")</f>
        <v>OP</v>
      </c>
      <c r="AD7" s="31"/>
      <c r="AE7" s="31">
        <f t="shared" si="7"/>
        <v>35</v>
      </c>
      <c r="AF7" s="31">
        <f t="shared" si="8"/>
        <v>59</v>
      </c>
      <c r="AG7" s="31">
        <f t="shared" si="9"/>
        <v>1</v>
      </c>
      <c r="AH7" s="31" t="str">
        <f t="shared" si="10"/>
        <v>MSC ZONDA 3KE425A</v>
      </c>
      <c r="AI7" s="31" t="str">
        <f t="shared" si="11"/>
        <v>MSNU 3519710</v>
      </c>
      <c r="AK7" s="45"/>
      <c r="AL7" s="45"/>
    </row>
    <row r="8" spans="1:41" ht="18" x14ac:dyDescent="0.35">
      <c r="A8" s="30" t="s">
        <v>625</v>
      </c>
      <c r="B8" s="30" t="s">
        <v>1798</v>
      </c>
      <c r="C8" s="30" t="s">
        <v>557</v>
      </c>
      <c r="D8" s="30" t="s">
        <v>1606</v>
      </c>
      <c r="E8" s="33">
        <v>45466.026388888888</v>
      </c>
      <c r="F8" s="30" t="s">
        <v>692</v>
      </c>
      <c r="G8" s="30" t="s">
        <v>627</v>
      </c>
      <c r="H8" s="30">
        <v>2210</v>
      </c>
      <c r="I8" s="30" t="s">
        <v>629</v>
      </c>
      <c r="J8" s="30">
        <v>19869</v>
      </c>
      <c r="K8" s="30" t="s">
        <v>630</v>
      </c>
      <c r="L8" s="30" t="s">
        <v>1790</v>
      </c>
      <c r="M8" s="30" t="s">
        <v>1799</v>
      </c>
      <c r="N8" s="30" t="s">
        <v>631</v>
      </c>
      <c r="O8" s="30" t="s">
        <v>632</v>
      </c>
      <c r="P8" s="30">
        <v>726322</v>
      </c>
      <c r="Q8" s="30"/>
      <c r="R8" s="30"/>
      <c r="S8" s="39">
        <f>VLOOKUP(AH8,export!G:T,13,FALSE)</f>
        <v>45466.569444444445</v>
      </c>
      <c r="T8" s="42" t="str">
        <f t="shared" si="0"/>
        <v>20</v>
      </c>
      <c r="U8" s="32">
        <f t="shared" si="1"/>
        <v>45466.026388888888</v>
      </c>
      <c r="V8" s="31">
        <f t="shared" si="2"/>
        <v>0.5430555555576575</v>
      </c>
      <c r="W8" s="31">
        <f t="shared" si="3"/>
        <v>1</v>
      </c>
      <c r="X8" s="31">
        <f t="shared" si="4"/>
        <v>0</v>
      </c>
      <c r="Y8" s="31">
        <f t="shared" si="5"/>
        <v>0</v>
      </c>
      <c r="Z8" s="31" t="str">
        <f t="shared" si="12"/>
        <v>Yes</v>
      </c>
      <c r="AA8" s="31"/>
      <c r="AB8" s="31">
        <f t="shared" si="6"/>
        <v>1</v>
      </c>
      <c r="AC8" s="31" t="str">
        <f>IF(OR(ISNUMBER(MATCH(DATE(VALUE(TEXT(U8,"yyyy")),VALUE(TEXT(U8,"mm")),VALUE(TEXT(U8,"dd"))),HolidayTable[Date],0)),WEEKDAY(E8,1)=1,HOUR(U8)&gt;=21,HOUR(U8)&lt;5),"OP","P")</f>
        <v>OP</v>
      </c>
      <c r="AD8" s="31"/>
      <c r="AE8" s="31">
        <f t="shared" si="7"/>
        <v>35</v>
      </c>
      <c r="AF8" s="31">
        <f t="shared" si="8"/>
        <v>59</v>
      </c>
      <c r="AG8" s="31">
        <f t="shared" si="9"/>
        <v>1</v>
      </c>
      <c r="AH8" s="31" t="str">
        <f t="shared" si="10"/>
        <v>MSC ZONDA 3KE425A</v>
      </c>
      <c r="AI8" s="31" t="str">
        <f t="shared" si="11"/>
        <v>MSNU 1008449</v>
      </c>
      <c r="AK8" s="45"/>
      <c r="AL8" s="45"/>
    </row>
    <row r="9" spans="1:41" ht="18" x14ac:dyDescent="0.35">
      <c r="A9" s="30" t="s">
        <v>625</v>
      </c>
      <c r="B9" s="30" t="s">
        <v>1800</v>
      </c>
      <c r="C9" s="30" t="s">
        <v>1583</v>
      </c>
      <c r="D9" s="30" t="s">
        <v>1582</v>
      </c>
      <c r="E9" s="33">
        <v>45466.030555555553</v>
      </c>
      <c r="F9" s="30" t="s">
        <v>692</v>
      </c>
      <c r="G9" s="30" t="s">
        <v>627</v>
      </c>
      <c r="H9" s="30" t="s">
        <v>722</v>
      </c>
      <c r="I9" s="30" t="s">
        <v>646</v>
      </c>
      <c r="J9" s="30">
        <v>5265</v>
      </c>
      <c r="K9" s="30" t="s">
        <v>630</v>
      </c>
      <c r="L9" s="30" t="s">
        <v>1801</v>
      </c>
      <c r="M9" s="30" t="s">
        <v>1802</v>
      </c>
      <c r="N9" s="30"/>
      <c r="O9" s="30" t="s">
        <v>665</v>
      </c>
      <c r="P9" s="30">
        <v>945718</v>
      </c>
      <c r="Q9" s="30"/>
      <c r="R9" s="30"/>
      <c r="S9" s="39">
        <f>VLOOKUP(AH9,export!G:T,13,FALSE)</f>
        <v>45466.71875</v>
      </c>
      <c r="T9" s="42" t="str">
        <f t="shared" si="0"/>
        <v>40</v>
      </c>
      <c r="U9" s="32">
        <f t="shared" si="1"/>
        <v>45466.030555555553</v>
      </c>
      <c r="V9" s="31">
        <f t="shared" si="2"/>
        <v>0.68819444444670808</v>
      </c>
      <c r="W9" s="31">
        <f t="shared" si="3"/>
        <v>1</v>
      </c>
      <c r="X9" s="31">
        <f t="shared" si="4"/>
        <v>0</v>
      </c>
      <c r="Y9" s="31">
        <f t="shared" si="5"/>
        <v>0</v>
      </c>
      <c r="Z9" s="31" t="str">
        <f t="shared" si="12"/>
        <v>Yes</v>
      </c>
      <c r="AA9" s="31"/>
      <c r="AB9" s="31">
        <f t="shared" si="6"/>
        <v>1</v>
      </c>
      <c r="AC9" s="31" t="str">
        <f>IF(OR(ISNUMBER(MATCH(DATE(VALUE(TEXT(U9,"yyyy")),VALUE(TEXT(U9,"mm")),VALUE(TEXT(U9,"dd"))),HolidayTable[Date],0)),WEEKDAY(E9,1)=1,HOUR(U9)&gt;=21,HOUR(U9)&lt;5),"OP","P")</f>
        <v>OP</v>
      </c>
      <c r="AD9" s="31"/>
      <c r="AE9" s="31">
        <f t="shared" si="7"/>
        <v>52.5</v>
      </c>
      <c r="AF9" s="31">
        <f t="shared" si="8"/>
        <v>88.5</v>
      </c>
      <c r="AG9" s="31">
        <f t="shared" si="9"/>
        <v>1</v>
      </c>
      <c r="AH9" s="31" t="str">
        <f t="shared" si="10"/>
        <v>MSC YORK 7FY422A</v>
      </c>
      <c r="AI9" s="31" t="str">
        <f t="shared" si="11"/>
        <v>MSDU 8841647</v>
      </c>
      <c r="AK9" s="45"/>
      <c r="AL9" s="45"/>
    </row>
    <row r="10" spans="1:41" ht="18" x14ac:dyDescent="0.35">
      <c r="A10" s="30" t="s">
        <v>625</v>
      </c>
      <c r="B10" s="30" t="s">
        <v>1803</v>
      </c>
      <c r="C10" s="30" t="s">
        <v>916</v>
      </c>
      <c r="D10" s="30" t="s">
        <v>917</v>
      </c>
      <c r="E10" s="33">
        <v>45466.034722222219</v>
      </c>
      <c r="F10" s="30" t="s">
        <v>658</v>
      </c>
      <c r="G10" s="30" t="s">
        <v>627</v>
      </c>
      <c r="H10" s="30">
        <v>4500</v>
      </c>
      <c r="I10" s="30" t="s">
        <v>646</v>
      </c>
      <c r="J10" s="30">
        <v>8000</v>
      </c>
      <c r="K10" s="30" t="s">
        <v>630</v>
      </c>
      <c r="L10" s="30" t="s">
        <v>918</v>
      </c>
      <c r="M10" s="30" t="s">
        <v>1804</v>
      </c>
      <c r="N10" s="30" t="s">
        <v>794</v>
      </c>
      <c r="O10" s="30" t="s">
        <v>795</v>
      </c>
      <c r="P10" s="30">
        <v>911879</v>
      </c>
      <c r="Q10" s="30"/>
      <c r="R10" s="30"/>
      <c r="S10" s="39">
        <v>45466.381944444445</v>
      </c>
      <c r="T10" s="42" t="str">
        <f t="shared" si="0"/>
        <v>40</v>
      </c>
      <c r="U10" s="32">
        <f t="shared" si="1"/>
        <v>45466.034722222219</v>
      </c>
      <c r="V10" s="31">
        <f t="shared" si="2"/>
        <v>0.34722222222626442</v>
      </c>
      <c r="W10" s="31">
        <f t="shared" si="3"/>
        <v>1</v>
      </c>
      <c r="X10" s="31">
        <f t="shared" si="4"/>
        <v>0</v>
      </c>
      <c r="Y10" s="31">
        <f t="shared" si="5"/>
        <v>0</v>
      </c>
      <c r="Z10" s="31" t="str">
        <f t="shared" si="12"/>
        <v>Yes</v>
      </c>
      <c r="AA10" s="31"/>
      <c r="AB10" s="31">
        <f t="shared" si="6"/>
        <v>1</v>
      </c>
      <c r="AC10" s="31" t="str">
        <f>IF(OR(ISNUMBER(MATCH(DATE(VALUE(TEXT(U10,"yyyy")),VALUE(TEXT(U10,"mm")),VALUE(TEXT(U10,"dd"))),HolidayTable[Date],0)),WEEKDAY(E10,1)=1,HOUR(U10)&gt;=21,HOUR(U10)&lt;5),"OP","P")</f>
        <v>OP</v>
      </c>
      <c r="AD10" s="31"/>
      <c r="AE10" s="31">
        <f t="shared" si="7"/>
        <v>52.5</v>
      </c>
      <c r="AF10" s="31">
        <f t="shared" si="8"/>
        <v>88.5</v>
      </c>
      <c r="AG10" s="31">
        <f t="shared" si="9"/>
        <v>1</v>
      </c>
      <c r="AH10" s="31" t="str">
        <f t="shared" si="10"/>
        <v>SINAR SORON0226N</v>
      </c>
      <c r="AI10" s="31" t="str">
        <f t="shared" si="11"/>
        <v>MOTU 1418387</v>
      </c>
      <c r="AK10" s="45"/>
      <c r="AL10" s="45"/>
    </row>
    <row r="11" spans="1:41" ht="18" x14ac:dyDescent="0.35">
      <c r="A11" s="30" t="s">
        <v>625</v>
      </c>
      <c r="B11" s="30" t="s">
        <v>1805</v>
      </c>
      <c r="C11" s="30" t="s">
        <v>771</v>
      </c>
      <c r="D11" s="30" t="s">
        <v>772</v>
      </c>
      <c r="E11" s="33">
        <v>45466.088888888888</v>
      </c>
      <c r="F11" s="30" t="s">
        <v>663</v>
      </c>
      <c r="G11" s="30" t="s">
        <v>627</v>
      </c>
      <c r="H11" s="30" t="s">
        <v>628</v>
      </c>
      <c r="I11" s="30" t="s">
        <v>629</v>
      </c>
      <c r="J11" s="30">
        <v>13090</v>
      </c>
      <c r="K11" s="30" t="s">
        <v>630</v>
      </c>
      <c r="L11" s="30" t="s">
        <v>1806</v>
      </c>
      <c r="M11" s="30" t="s">
        <v>1807</v>
      </c>
      <c r="N11" s="30" t="s">
        <v>647</v>
      </c>
      <c r="O11" s="30" t="s">
        <v>648</v>
      </c>
      <c r="P11" s="30">
        <v>762019</v>
      </c>
      <c r="Q11" s="30"/>
      <c r="R11" s="30"/>
      <c r="S11" s="39">
        <f>VLOOKUP(AH11,export!G:T,13,FALSE)</f>
        <v>45466.666666666664</v>
      </c>
      <c r="T11" s="42" t="str">
        <f t="shared" si="0"/>
        <v>20</v>
      </c>
      <c r="U11" s="32">
        <f t="shared" si="1"/>
        <v>45466.088888888888</v>
      </c>
      <c r="V11" s="31">
        <f t="shared" si="2"/>
        <v>0.57777777777664596</v>
      </c>
      <c r="W11" s="31">
        <f t="shared" si="3"/>
        <v>1</v>
      </c>
      <c r="X11" s="31">
        <f t="shared" si="4"/>
        <v>0</v>
      </c>
      <c r="Y11" s="31">
        <f t="shared" si="5"/>
        <v>0</v>
      </c>
      <c r="Z11" s="31" t="str">
        <f t="shared" si="12"/>
        <v>Yes</v>
      </c>
      <c r="AA11" s="31"/>
      <c r="AB11" s="31">
        <f t="shared" si="6"/>
        <v>1</v>
      </c>
      <c r="AC11" s="31" t="str">
        <f>IF(OR(ISNUMBER(MATCH(DATE(VALUE(TEXT(U11,"yyyy")),VALUE(TEXT(U11,"mm")),VALUE(TEXT(U11,"dd"))),HolidayTable[Date],0)),WEEKDAY(E11,1)=1,HOUR(U11)&gt;=21,HOUR(U11)&lt;5),"OP","P")</f>
        <v>OP</v>
      </c>
      <c r="AD11" s="31"/>
      <c r="AE11" s="31">
        <f t="shared" si="7"/>
        <v>35</v>
      </c>
      <c r="AF11" s="31">
        <f t="shared" si="8"/>
        <v>59</v>
      </c>
      <c r="AG11" s="31">
        <f t="shared" si="9"/>
        <v>1</v>
      </c>
      <c r="AH11" s="31" t="str">
        <f t="shared" si="10"/>
        <v>ONE MANCHEST039E</v>
      </c>
      <c r="AI11" s="31" t="str">
        <f t="shared" si="11"/>
        <v>HLBU 1097604</v>
      </c>
      <c r="AK11" s="45"/>
      <c r="AL11" s="45"/>
    </row>
    <row r="12" spans="1:41" ht="18" x14ac:dyDescent="0.35">
      <c r="A12" s="30" t="s">
        <v>625</v>
      </c>
      <c r="B12" s="30" t="s">
        <v>1808</v>
      </c>
      <c r="C12" s="30" t="s">
        <v>916</v>
      </c>
      <c r="D12" s="30" t="s">
        <v>917</v>
      </c>
      <c r="E12" s="33">
        <v>45466.09097222222</v>
      </c>
      <c r="F12" s="30" t="s">
        <v>658</v>
      </c>
      <c r="G12" s="30" t="s">
        <v>627</v>
      </c>
      <c r="H12" s="30" t="s">
        <v>672</v>
      </c>
      <c r="I12" s="30" t="s">
        <v>646</v>
      </c>
      <c r="J12" s="30">
        <v>8000</v>
      </c>
      <c r="K12" s="30" t="s">
        <v>630</v>
      </c>
      <c r="L12" s="30" t="s">
        <v>918</v>
      </c>
      <c r="M12" s="30" t="s">
        <v>1809</v>
      </c>
      <c r="N12" s="30" t="s">
        <v>656</v>
      </c>
      <c r="O12" s="30" t="s">
        <v>657</v>
      </c>
      <c r="P12" s="30">
        <v>927332</v>
      </c>
      <c r="Q12" s="30"/>
      <c r="R12" s="30"/>
      <c r="S12" s="39">
        <v>45466.381944444445</v>
      </c>
      <c r="T12" s="42" t="str">
        <f t="shared" si="0"/>
        <v>40</v>
      </c>
      <c r="U12" s="32">
        <f t="shared" si="1"/>
        <v>45466.09097222222</v>
      </c>
      <c r="V12" s="31">
        <f t="shared" si="2"/>
        <v>0.29097222222480923</v>
      </c>
      <c r="W12" s="31">
        <f t="shared" si="3"/>
        <v>1</v>
      </c>
      <c r="X12" s="31">
        <f t="shared" si="4"/>
        <v>0</v>
      </c>
      <c r="Y12" s="31">
        <f t="shared" si="5"/>
        <v>0</v>
      </c>
      <c r="Z12" s="31" t="str">
        <f t="shared" si="12"/>
        <v>Yes</v>
      </c>
      <c r="AA12" s="31"/>
      <c r="AB12" s="31">
        <f t="shared" si="6"/>
        <v>1</v>
      </c>
      <c r="AC12" s="31" t="str">
        <f>IF(OR(ISNUMBER(MATCH(DATE(VALUE(TEXT(U12,"yyyy")),VALUE(TEXT(U12,"mm")),VALUE(TEXT(U12,"dd"))),HolidayTable[Date],0)),WEEKDAY(E12,1)=1,HOUR(U12)&gt;=21,HOUR(U12)&lt;5),"OP","P")</f>
        <v>OP</v>
      </c>
      <c r="AD12" s="31"/>
      <c r="AE12" s="31">
        <f t="shared" si="7"/>
        <v>52.5</v>
      </c>
      <c r="AF12" s="31">
        <f t="shared" si="8"/>
        <v>88.5</v>
      </c>
      <c r="AG12" s="31">
        <f t="shared" si="9"/>
        <v>1</v>
      </c>
      <c r="AH12" s="31" t="str">
        <f t="shared" si="10"/>
        <v>SINAR SORON0226N</v>
      </c>
      <c r="AI12" s="31" t="str">
        <f t="shared" si="11"/>
        <v>CAIU 9501746</v>
      </c>
      <c r="AK12" s="45"/>
      <c r="AL12" s="45"/>
    </row>
    <row r="13" spans="1:41" ht="18" x14ac:dyDescent="0.35">
      <c r="A13" s="30" t="s">
        <v>625</v>
      </c>
      <c r="B13" s="30" t="s">
        <v>1810</v>
      </c>
      <c r="C13" s="30" t="s">
        <v>916</v>
      </c>
      <c r="D13" s="30" t="s">
        <v>917</v>
      </c>
      <c r="E13" s="33">
        <v>45466.091666666667</v>
      </c>
      <c r="F13" s="30" t="s">
        <v>658</v>
      </c>
      <c r="G13" s="30" t="s">
        <v>627</v>
      </c>
      <c r="H13" s="30" t="s">
        <v>672</v>
      </c>
      <c r="I13" s="30" t="s">
        <v>646</v>
      </c>
      <c r="J13" s="30">
        <v>8000</v>
      </c>
      <c r="K13" s="30" t="s">
        <v>630</v>
      </c>
      <c r="L13" s="30" t="s">
        <v>918</v>
      </c>
      <c r="M13" s="30" t="s">
        <v>1811</v>
      </c>
      <c r="N13" s="30" t="s">
        <v>670</v>
      </c>
      <c r="O13" s="30" t="s">
        <v>671</v>
      </c>
      <c r="P13" s="30">
        <v>650107</v>
      </c>
      <c r="Q13" s="30"/>
      <c r="R13" s="30"/>
      <c r="S13" s="39">
        <v>45466.381944444445</v>
      </c>
      <c r="T13" s="42" t="str">
        <f t="shared" si="0"/>
        <v>40</v>
      </c>
      <c r="U13" s="32">
        <f t="shared" si="1"/>
        <v>45466.091666666667</v>
      </c>
      <c r="V13" s="31">
        <f t="shared" si="2"/>
        <v>0.29027777777810115</v>
      </c>
      <c r="W13" s="31">
        <f t="shared" si="3"/>
        <v>1</v>
      </c>
      <c r="X13" s="31">
        <f t="shared" si="4"/>
        <v>0</v>
      </c>
      <c r="Y13" s="31">
        <f t="shared" si="5"/>
        <v>0</v>
      </c>
      <c r="Z13" s="31" t="str">
        <f t="shared" si="12"/>
        <v>Yes</v>
      </c>
      <c r="AA13" s="31"/>
      <c r="AB13" s="31">
        <f t="shared" si="6"/>
        <v>1</v>
      </c>
      <c r="AC13" s="31" t="str">
        <f>IF(OR(ISNUMBER(MATCH(DATE(VALUE(TEXT(U13,"yyyy")),VALUE(TEXT(U13,"mm")),VALUE(TEXT(U13,"dd"))),HolidayTable[Date],0)),WEEKDAY(E13,1)=1,HOUR(U13)&gt;=21,HOUR(U13)&lt;5),"OP","P")</f>
        <v>OP</v>
      </c>
      <c r="AD13" s="31"/>
      <c r="AE13" s="31">
        <f t="shared" si="7"/>
        <v>52.5</v>
      </c>
      <c r="AF13" s="31">
        <f t="shared" si="8"/>
        <v>88.5</v>
      </c>
      <c r="AG13" s="31">
        <f t="shared" si="9"/>
        <v>1</v>
      </c>
      <c r="AH13" s="31" t="str">
        <f t="shared" si="10"/>
        <v>SINAR SORON0226N</v>
      </c>
      <c r="AI13" s="31" t="str">
        <f t="shared" si="11"/>
        <v>ONEU 5235642</v>
      </c>
      <c r="AK13" s="45"/>
      <c r="AL13" s="45"/>
    </row>
    <row r="14" spans="1:41" ht="18" x14ac:dyDescent="0.35">
      <c r="A14" s="30" t="s">
        <v>625</v>
      </c>
      <c r="B14" s="30" t="s">
        <v>1812</v>
      </c>
      <c r="C14" s="30" t="s">
        <v>1572</v>
      </c>
      <c r="D14" s="30" t="s">
        <v>1571</v>
      </c>
      <c r="E14" s="33">
        <v>45466.09375</v>
      </c>
      <c r="F14" s="30" t="s">
        <v>663</v>
      </c>
      <c r="G14" s="30" t="s">
        <v>627</v>
      </c>
      <c r="H14" s="30" t="s">
        <v>628</v>
      </c>
      <c r="I14" s="30" t="s">
        <v>629</v>
      </c>
      <c r="J14" s="30">
        <v>10201</v>
      </c>
      <c r="K14" s="30" t="s">
        <v>630</v>
      </c>
      <c r="L14" s="30" t="s">
        <v>1813</v>
      </c>
      <c r="M14" s="30" t="s">
        <v>1814</v>
      </c>
      <c r="N14" s="30"/>
      <c r="O14" s="30" t="s">
        <v>635</v>
      </c>
      <c r="P14" s="30">
        <v>948878</v>
      </c>
      <c r="Q14" s="30"/>
      <c r="R14" s="30"/>
      <c r="S14" s="39">
        <f>VLOOKUP(AH14,export!G:T,13,FALSE)</f>
        <v>45466.930555555555</v>
      </c>
      <c r="T14" s="42" t="str">
        <f t="shared" si="0"/>
        <v>20</v>
      </c>
      <c r="U14" s="32">
        <f t="shared" si="1"/>
        <v>45466.09375</v>
      </c>
      <c r="V14" s="31">
        <f t="shared" si="2"/>
        <v>0.83680555555474712</v>
      </c>
      <c r="W14" s="31">
        <f t="shared" si="3"/>
        <v>1</v>
      </c>
      <c r="X14" s="31">
        <f t="shared" si="4"/>
        <v>0</v>
      </c>
      <c r="Y14" s="31">
        <f t="shared" si="5"/>
        <v>0</v>
      </c>
      <c r="Z14" s="31" t="str">
        <f t="shared" si="12"/>
        <v>Yes</v>
      </c>
      <c r="AA14" s="31"/>
      <c r="AB14" s="31">
        <f t="shared" si="6"/>
        <v>1</v>
      </c>
      <c r="AC14" s="31" t="str">
        <f>IF(OR(ISNUMBER(MATCH(DATE(VALUE(TEXT(U14,"yyyy")),VALUE(TEXT(U14,"mm")),VALUE(TEXT(U14,"dd"))),HolidayTable[Date],0)),WEEKDAY(E14,1)=1,HOUR(U14)&gt;=21,HOUR(U14)&lt;5),"OP","P")</f>
        <v>OP</v>
      </c>
      <c r="AD14" s="31"/>
      <c r="AE14" s="31">
        <f t="shared" si="7"/>
        <v>35</v>
      </c>
      <c r="AF14" s="31">
        <f t="shared" si="8"/>
        <v>59</v>
      </c>
      <c r="AG14" s="31">
        <f t="shared" si="9"/>
        <v>1</v>
      </c>
      <c r="AH14" s="31" t="str">
        <f t="shared" si="10"/>
        <v>JAKARTA E081N</v>
      </c>
      <c r="AI14" s="31" t="str">
        <f t="shared" si="11"/>
        <v>TGHU 1777060</v>
      </c>
      <c r="AK14" s="45"/>
      <c r="AL14" s="45"/>
    </row>
    <row r="15" spans="1:41" ht="18" x14ac:dyDescent="0.35">
      <c r="A15" s="30" t="s">
        <v>625</v>
      </c>
      <c r="B15" s="30" t="s">
        <v>1815</v>
      </c>
      <c r="C15" s="30" t="s">
        <v>776</v>
      </c>
      <c r="D15" s="30" t="s">
        <v>777</v>
      </c>
      <c r="E15" s="33">
        <v>45466.094444444447</v>
      </c>
      <c r="F15" s="30" t="s">
        <v>1816</v>
      </c>
      <c r="G15" s="30" t="s">
        <v>627</v>
      </c>
      <c r="H15" s="30">
        <v>2200</v>
      </c>
      <c r="I15" s="30" t="s">
        <v>629</v>
      </c>
      <c r="J15" s="30">
        <v>8498</v>
      </c>
      <c r="K15" s="30" t="s">
        <v>630</v>
      </c>
      <c r="L15" s="30" t="s">
        <v>1817</v>
      </c>
      <c r="M15" s="30" t="s">
        <v>1818</v>
      </c>
      <c r="N15" s="30" t="s">
        <v>642</v>
      </c>
      <c r="O15" s="30" t="s">
        <v>643</v>
      </c>
      <c r="P15" s="30">
        <v>938546</v>
      </c>
      <c r="Q15" s="30"/>
      <c r="R15" s="30"/>
      <c r="S15" s="39">
        <f>VLOOKUP(AH15,export!G:T,13,FALSE)</f>
        <v>45466.357638888891</v>
      </c>
      <c r="T15" s="42" t="str">
        <f t="shared" si="0"/>
        <v>20</v>
      </c>
      <c r="U15" s="32">
        <f t="shared" si="1"/>
        <v>45466.094444444447</v>
      </c>
      <c r="V15" s="31">
        <f t="shared" si="2"/>
        <v>0.26319444444379769</v>
      </c>
      <c r="W15" s="31">
        <f t="shared" si="3"/>
        <v>1</v>
      </c>
      <c r="X15" s="31">
        <f t="shared" si="4"/>
        <v>0</v>
      </c>
      <c r="Y15" s="31">
        <f t="shared" si="5"/>
        <v>0</v>
      </c>
      <c r="Z15" s="31" t="str">
        <f t="shared" si="12"/>
        <v>Yes</v>
      </c>
      <c r="AA15" s="31"/>
      <c r="AB15" s="31">
        <f t="shared" si="6"/>
        <v>1</v>
      </c>
      <c r="AC15" s="31" t="str">
        <f>IF(OR(ISNUMBER(MATCH(DATE(VALUE(TEXT(U15,"yyyy")),VALUE(TEXT(U15,"mm")),VALUE(TEXT(U15,"dd"))),HolidayTable[Date],0)),WEEKDAY(E15,1)=1,HOUR(U15)&gt;=21,HOUR(U15)&lt;5),"OP","P")</f>
        <v>OP</v>
      </c>
      <c r="AD15" s="31"/>
      <c r="AE15" s="31">
        <f t="shared" si="7"/>
        <v>35</v>
      </c>
      <c r="AF15" s="31">
        <f t="shared" si="8"/>
        <v>59</v>
      </c>
      <c r="AG15" s="31">
        <f t="shared" si="9"/>
        <v>1</v>
      </c>
      <c r="AH15" s="31" t="str">
        <f t="shared" si="10"/>
        <v>APL ANTWERPBXW1MA</v>
      </c>
      <c r="AI15" s="31" t="str">
        <f t="shared" si="11"/>
        <v>BSIU 3332095</v>
      </c>
      <c r="AK15" s="45"/>
      <c r="AL15" s="45"/>
    </row>
    <row r="16" spans="1:41" ht="18" x14ac:dyDescent="0.35">
      <c r="A16" s="30" t="s">
        <v>625</v>
      </c>
      <c r="B16" s="30" t="s">
        <v>1819</v>
      </c>
      <c r="C16" s="30" t="s">
        <v>1612</v>
      </c>
      <c r="D16" s="30" t="s">
        <v>1613</v>
      </c>
      <c r="E16" s="33">
        <v>45466.103472222225</v>
      </c>
      <c r="F16" s="30" t="s">
        <v>677</v>
      </c>
      <c r="G16" s="30" t="s">
        <v>627</v>
      </c>
      <c r="H16" s="30" t="s">
        <v>628</v>
      </c>
      <c r="I16" s="30" t="s">
        <v>629</v>
      </c>
      <c r="J16" s="30">
        <v>7150</v>
      </c>
      <c r="K16" s="30" t="s">
        <v>630</v>
      </c>
      <c r="L16" s="30" t="s">
        <v>1820</v>
      </c>
      <c r="M16" s="30" t="s">
        <v>1821</v>
      </c>
      <c r="N16" s="30" t="s">
        <v>633</v>
      </c>
      <c r="O16" s="30" t="s">
        <v>708</v>
      </c>
      <c r="P16" s="30">
        <v>717004</v>
      </c>
      <c r="Q16" s="30"/>
      <c r="R16" s="30"/>
      <c r="S16" s="39">
        <f>VLOOKUP(AH16,export!G:T,13,FALSE)</f>
        <v>45466.524305555555</v>
      </c>
      <c r="T16" s="42" t="str">
        <f t="shared" si="0"/>
        <v>20</v>
      </c>
      <c r="U16" s="32">
        <f t="shared" si="1"/>
        <v>45466.103472222225</v>
      </c>
      <c r="V16" s="31">
        <f t="shared" si="2"/>
        <v>0.42083333332993789</v>
      </c>
      <c r="W16" s="31">
        <f t="shared" si="3"/>
        <v>1</v>
      </c>
      <c r="X16" s="31">
        <f t="shared" si="4"/>
        <v>0</v>
      </c>
      <c r="Y16" s="31">
        <f t="shared" si="5"/>
        <v>0</v>
      </c>
      <c r="Z16" s="31" t="str">
        <f t="shared" si="12"/>
        <v>Yes</v>
      </c>
      <c r="AA16" s="31"/>
      <c r="AB16" s="31">
        <f t="shared" si="6"/>
        <v>1</v>
      </c>
      <c r="AC16" s="31" t="str">
        <f>IF(OR(ISNUMBER(MATCH(DATE(VALUE(TEXT(U16,"yyyy")),VALUE(TEXT(U16,"mm")),VALUE(TEXT(U16,"dd"))),HolidayTable[Date],0)),WEEKDAY(E16,1)=1,HOUR(U16)&gt;=21,HOUR(U16)&lt;5),"OP","P")</f>
        <v>OP</v>
      </c>
      <c r="AD16" s="31"/>
      <c r="AE16" s="31">
        <f t="shared" si="7"/>
        <v>35</v>
      </c>
      <c r="AF16" s="31">
        <f t="shared" si="8"/>
        <v>59</v>
      </c>
      <c r="AG16" s="31">
        <f t="shared" si="9"/>
        <v>1</v>
      </c>
      <c r="AH16" s="31" t="str">
        <f t="shared" si="10"/>
        <v>NYK FUJI125E</v>
      </c>
      <c r="AI16" s="31" t="str">
        <f t="shared" si="11"/>
        <v>OOLU 0664476</v>
      </c>
      <c r="AK16" s="45"/>
      <c r="AL16" s="45"/>
    </row>
    <row r="17" spans="1:38" ht="18" x14ac:dyDescent="0.35">
      <c r="A17" s="30" t="s">
        <v>625</v>
      </c>
      <c r="B17" s="30" t="s">
        <v>1822</v>
      </c>
      <c r="C17" s="30" t="s">
        <v>1562</v>
      </c>
      <c r="D17" s="30" t="s">
        <v>1561</v>
      </c>
      <c r="E17" s="33">
        <v>45466.104166666664</v>
      </c>
      <c r="F17" s="30" t="s">
        <v>663</v>
      </c>
      <c r="G17" s="30" t="s">
        <v>627</v>
      </c>
      <c r="H17" s="30" t="s">
        <v>628</v>
      </c>
      <c r="I17" s="30" t="s">
        <v>629</v>
      </c>
      <c r="J17" s="30">
        <v>18160</v>
      </c>
      <c r="K17" s="30" t="s">
        <v>630</v>
      </c>
      <c r="L17" s="30" t="s">
        <v>1823</v>
      </c>
      <c r="M17" s="30" t="s">
        <v>1824</v>
      </c>
      <c r="N17" s="30" t="s">
        <v>631</v>
      </c>
      <c r="O17" s="30" t="s">
        <v>632</v>
      </c>
      <c r="P17" s="30">
        <v>726322</v>
      </c>
      <c r="Q17" s="30"/>
      <c r="R17" s="30"/>
      <c r="S17" s="39">
        <f>VLOOKUP(AH17,export!G:T,13,FALSE)</f>
        <v>45467.052083333336</v>
      </c>
      <c r="T17" s="42" t="str">
        <f t="shared" si="0"/>
        <v>20</v>
      </c>
      <c r="U17" s="32">
        <f t="shared" si="1"/>
        <v>45466.104166666664</v>
      </c>
      <c r="V17" s="31">
        <f t="shared" si="2"/>
        <v>0.94791666667151731</v>
      </c>
      <c r="W17" s="31">
        <f t="shared" si="3"/>
        <v>1</v>
      </c>
      <c r="X17" s="31">
        <f t="shared" si="4"/>
        <v>0</v>
      </c>
      <c r="Y17" s="31">
        <f t="shared" si="5"/>
        <v>0</v>
      </c>
      <c r="Z17" s="31" t="str">
        <f t="shared" si="12"/>
        <v>Yes</v>
      </c>
      <c r="AA17" s="31"/>
      <c r="AB17" s="31">
        <f t="shared" si="6"/>
        <v>1</v>
      </c>
      <c r="AC17" s="31" t="str">
        <f>IF(OR(ISNUMBER(MATCH(DATE(VALUE(TEXT(U17,"yyyy")),VALUE(TEXT(U17,"mm")),VALUE(TEXT(U17,"dd"))),HolidayTable[Date],0)),WEEKDAY(E17,1)=1,HOUR(U17)&gt;=21,HOUR(U17)&lt;5),"OP","P")</f>
        <v>OP</v>
      </c>
      <c r="AD17" s="31"/>
      <c r="AE17" s="31">
        <f t="shared" si="7"/>
        <v>35</v>
      </c>
      <c r="AF17" s="31">
        <f t="shared" si="8"/>
        <v>59</v>
      </c>
      <c r="AG17" s="31">
        <f t="shared" si="9"/>
        <v>1</v>
      </c>
      <c r="AH17" s="31" t="str">
        <f t="shared" si="10"/>
        <v>GREENWAVE001N</v>
      </c>
      <c r="AI17" s="31" t="str">
        <f t="shared" si="11"/>
        <v>UACU 3742150</v>
      </c>
      <c r="AK17" s="45"/>
      <c r="AL17" s="45"/>
    </row>
    <row r="18" spans="1:38" ht="18" x14ac:dyDescent="0.35">
      <c r="A18" s="30" t="s">
        <v>625</v>
      </c>
      <c r="B18" s="30" t="s">
        <v>1825</v>
      </c>
      <c r="C18" s="30" t="s">
        <v>779</v>
      </c>
      <c r="D18" s="30" t="s">
        <v>780</v>
      </c>
      <c r="E18" s="33">
        <v>45466.109027777777</v>
      </c>
      <c r="F18" s="30" t="s">
        <v>677</v>
      </c>
      <c r="G18" s="30" t="s">
        <v>627</v>
      </c>
      <c r="H18" s="30" t="s">
        <v>628</v>
      </c>
      <c r="I18" s="30" t="s">
        <v>629</v>
      </c>
      <c r="J18" s="30">
        <v>15065</v>
      </c>
      <c r="K18" s="30" t="s">
        <v>630</v>
      </c>
      <c r="L18" s="30" t="s">
        <v>1826</v>
      </c>
      <c r="M18" s="30" t="s">
        <v>1827</v>
      </c>
      <c r="N18" s="30" t="s">
        <v>652</v>
      </c>
      <c r="O18" s="30" t="s">
        <v>653</v>
      </c>
      <c r="P18" s="30">
        <v>678927</v>
      </c>
      <c r="Q18" s="30"/>
      <c r="R18" s="30"/>
      <c r="S18" s="39">
        <f>VLOOKUP(AH18,export!G:T,13,FALSE)</f>
        <v>45466.763888888891</v>
      </c>
      <c r="T18" s="42" t="str">
        <f t="shared" si="0"/>
        <v>20</v>
      </c>
      <c r="U18" s="32">
        <f t="shared" si="1"/>
        <v>45466.109027777777</v>
      </c>
      <c r="V18" s="31">
        <f t="shared" si="2"/>
        <v>0.65486111111385981</v>
      </c>
      <c r="W18" s="31">
        <f t="shared" si="3"/>
        <v>1</v>
      </c>
      <c r="X18" s="31">
        <f t="shared" si="4"/>
        <v>0</v>
      </c>
      <c r="Y18" s="31">
        <f t="shared" si="5"/>
        <v>0</v>
      </c>
      <c r="Z18" s="31" t="str">
        <f t="shared" si="12"/>
        <v>Yes</v>
      </c>
      <c r="AA18" s="31"/>
      <c r="AB18" s="31">
        <f t="shared" si="6"/>
        <v>1</v>
      </c>
      <c r="AC18" s="31" t="str">
        <f>IF(OR(ISNUMBER(MATCH(DATE(VALUE(TEXT(U18,"yyyy")),VALUE(TEXT(U18,"mm")),VALUE(TEXT(U18,"dd"))),HolidayTable[Date],0)),WEEKDAY(E18,1)=1,HOUR(U18)&gt;=21,HOUR(U18)&lt;5),"OP","P")</f>
        <v>OP</v>
      </c>
      <c r="AD18" s="31"/>
      <c r="AE18" s="31">
        <f t="shared" si="7"/>
        <v>35</v>
      </c>
      <c r="AF18" s="31">
        <f t="shared" si="8"/>
        <v>59</v>
      </c>
      <c r="AG18" s="31">
        <f t="shared" si="9"/>
        <v>1</v>
      </c>
      <c r="AH18" s="31" t="str">
        <f t="shared" si="10"/>
        <v>OOCL JAKARTA171S</v>
      </c>
      <c r="AI18" s="31" t="str">
        <f t="shared" si="11"/>
        <v>DFSU 1063964</v>
      </c>
      <c r="AK18" s="45"/>
      <c r="AL18" s="45"/>
    </row>
    <row r="19" spans="1:38" ht="18" x14ac:dyDescent="0.35">
      <c r="A19" s="30" t="s">
        <v>625</v>
      </c>
      <c r="B19" s="30" t="s">
        <v>1828</v>
      </c>
      <c r="C19" s="30" t="s">
        <v>776</v>
      </c>
      <c r="D19" s="30" t="s">
        <v>777</v>
      </c>
      <c r="E19" s="33">
        <v>45466.11041666667</v>
      </c>
      <c r="F19" s="30" t="s">
        <v>1816</v>
      </c>
      <c r="G19" s="30" t="s">
        <v>627</v>
      </c>
      <c r="H19" s="30">
        <v>4500</v>
      </c>
      <c r="I19" s="30" t="s">
        <v>646</v>
      </c>
      <c r="J19" s="30">
        <v>22774</v>
      </c>
      <c r="K19" s="30" t="s">
        <v>630</v>
      </c>
      <c r="L19" s="30" t="s">
        <v>1817</v>
      </c>
      <c r="M19" s="30" t="s">
        <v>1829</v>
      </c>
      <c r="N19" s="30" t="s">
        <v>661</v>
      </c>
      <c r="O19" s="30" t="s">
        <v>662</v>
      </c>
      <c r="P19" s="30">
        <v>692047</v>
      </c>
      <c r="Q19" s="30"/>
      <c r="R19" s="30"/>
      <c r="S19" s="39">
        <f>VLOOKUP(AH19,export!G:T,13,FALSE)</f>
        <v>45466.357638888891</v>
      </c>
      <c r="T19" s="42" t="str">
        <f t="shared" si="0"/>
        <v>40</v>
      </c>
      <c r="U19" s="32">
        <f t="shared" si="1"/>
        <v>45466.11041666667</v>
      </c>
      <c r="V19" s="31">
        <f t="shared" si="2"/>
        <v>0.24722222222044365</v>
      </c>
      <c r="W19" s="31">
        <f t="shared" si="3"/>
        <v>1</v>
      </c>
      <c r="X19" s="31">
        <f t="shared" si="4"/>
        <v>0</v>
      </c>
      <c r="Y19" s="31">
        <f t="shared" si="5"/>
        <v>0</v>
      </c>
      <c r="Z19" s="31" t="str">
        <f t="shared" si="12"/>
        <v>Yes</v>
      </c>
      <c r="AA19" s="31"/>
      <c r="AB19" s="31">
        <f t="shared" si="6"/>
        <v>1</v>
      </c>
      <c r="AC19" s="31" t="str">
        <f>IF(OR(ISNUMBER(MATCH(DATE(VALUE(TEXT(U19,"yyyy")),VALUE(TEXT(U19,"mm")),VALUE(TEXT(U19,"dd"))),HolidayTable[Date],0)),WEEKDAY(E19,1)=1,HOUR(U19)&gt;=21,HOUR(U19)&lt;5),"OP","P")</f>
        <v>OP</v>
      </c>
      <c r="AD19" s="31"/>
      <c r="AE19" s="31">
        <f t="shared" si="7"/>
        <v>52.5</v>
      </c>
      <c r="AF19" s="31">
        <f t="shared" si="8"/>
        <v>88.5</v>
      </c>
      <c r="AG19" s="31">
        <f t="shared" si="9"/>
        <v>1</v>
      </c>
      <c r="AH19" s="31" t="str">
        <f t="shared" si="10"/>
        <v>APL ANTWERPBXW1MA</v>
      </c>
      <c r="AI19" s="31" t="str">
        <f t="shared" si="11"/>
        <v>INLU 4106010</v>
      </c>
      <c r="AK19" s="45"/>
      <c r="AL19" s="45"/>
    </row>
    <row r="20" spans="1:38" ht="18" x14ac:dyDescent="0.35">
      <c r="A20" s="30" t="s">
        <v>625</v>
      </c>
      <c r="B20" s="30" t="s">
        <v>1830</v>
      </c>
      <c r="C20" s="30" t="s">
        <v>776</v>
      </c>
      <c r="D20" s="30" t="s">
        <v>777</v>
      </c>
      <c r="E20" s="33">
        <v>45466.113888888889</v>
      </c>
      <c r="F20" s="30" t="s">
        <v>1816</v>
      </c>
      <c r="G20" s="30" t="s">
        <v>627</v>
      </c>
      <c r="H20" s="30" t="s">
        <v>672</v>
      </c>
      <c r="I20" s="30" t="s">
        <v>646</v>
      </c>
      <c r="J20" s="30">
        <v>22694</v>
      </c>
      <c r="K20" s="30" t="s">
        <v>630</v>
      </c>
      <c r="L20" s="30" t="s">
        <v>1817</v>
      </c>
      <c r="M20" s="30" t="s">
        <v>1831</v>
      </c>
      <c r="N20" s="30" t="s">
        <v>637</v>
      </c>
      <c r="O20" s="30" t="s">
        <v>638</v>
      </c>
      <c r="P20" s="30">
        <v>710301</v>
      </c>
      <c r="Q20" s="30"/>
      <c r="R20" s="30"/>
      <c r="S20" s="39">
        <f>VLOOKUP(AH20,export!G:T,13,FALSE)</f>
        <v>45466.357638888891</v>
      </c>
      <c r="T20" s="42" t="str">
        <f t="shared" si="0"/>
        <v>40</v>
      </c>
      <c r="U20" s="32">
        <f t="shared" si="1"/>
        <v>45466.113888888889</v>
      </c>
      <c r="V20" s="31">
        <f t="shared" si="2"/>
        <v>0.24375000000145519</v>
      </c>
      <c r="W20" s="31">
        <f t="shared" si="3"/>
        <v>1</v>
      </c>
      <c r="X20" s="31">
        <f t="shared" si="4"/>
        <v>0</v>
      </c>
      <c r="Y20" s="31">
        <f t="shared" si="5"/>
        <v>0</v>
      </c>
      <c r="Z20" s="31" t="str">
        <f t="shared" si="12"/>
        <v>Yes</v>
      </c>
      <c r="AA20" s="31"/>
      <c r="AB20" s="31">
        <f t="shared" si="6"/>
        <v>1</v>
      </c>
      <c r="AC20" s="31" t="str">
        <f>IF(OR(ISNUMBER(MATCH(DATE(VALUE(TEXT(U20,"yyyy")),VALUE(TEXT(U20,"mm")),VALUE(TEXT(U20,"dd"))),HolidayTable[Date],0)),WEEKDAY(E20,1)=1,HOUR(U20)&gt;=21,HOUR(U20)&lt;5),"OP","P")</f>
        <v>OP</v>
      </c>
      <c r="AD20" s="31"/>
      <c r="AE20" s="31">
        <f t="shared" si="7"/>
        <v>52.5</v>
      </c>
      <c r="AF20" s="31">
        <f t="shared" si="8"/>
        <v>88.5</v>
      </c>
      <c r="AG20" s="31">
        <f t="shared" si="9"/>
        <v>1</v>
      </c>
      <c r="AH20" s="31" t="str">
        <f t="shared" si="10"/>
        <v>APL ANTWERPBXW1MA</v>
      </c>
      <c r="AI20" s="31" t="str">
        <f t="shared" si="11"/>
        <v>TGCU 5082211</v>
      </c>
      <c r="AK20" s="45"/>
      <c r="AL20" s="45"/>
    </row>
    <row r="21" spans="1:38" ht="18" x14ac:dyDescent="0.35">
      <c r="A21" s="30" t="s">
        <v>625</v>
      </c>
      <c r="B21" s="30" t="s">
        <v>1832</v>
      </c>
      <c r="C21" s="30" t="s">
        <v>776</v>
      </c>
      <c r="D21" s="30" t="s">
        <v>777</v>
      </c>
      <c r="E21" s="33">
        <v>45466.115277777775</v>
      </c>
      <c r="F21" s="30" t="s">
        <v>1816</v>
      </c>
      <c r="G21" s="30" t="s">
        <v>627</v>
      </c>
      <c r="H21" s="30">
        <v>4510</v>
      </c>
      <c r="I21" s="30" t="s">
        <v>646</v>
      </c>
      <c r="J21" s="30">
        <v>22914</v>
      </c>
      <c r="K21" s="30" t="s">
        <v>630</v>
      </c>
      <c r="L21" s="30" t="s">
        <v>1817</v>
      </c>
      <c r="M21" s="30" t="s">
        <v>1833</v>
      </c>
      <c r="N21" s="30" t="s">
        <v>666</v>
      </c>
      <c r="O21" s="30" t="s">
        <v>667</v>
      </c>
      <c r="P21" s="30">
        <v>958934</v>
      </c>
      <c r="Q21" s="30"/>
      <c r="R21" s="30"/>
      <c r="S21" s="39">
        <f>VLOOKUP(AH21,export!G:T,13,FALSE)</f>
        <v>45466.357638888891</v>
      </c>
      <c r="T21" s="42" t="str">
        <f t="shared" si="0"/>
        <v>40</v>
      </c>
      <c r="U21" s="32">
        <f t="shared" si="1"/>
        <v>45466.115277777775</v>
      </c>
      <c r="V21" s="31">
        <f t="shared" si="2"/>
        <v>0.242361111115315</v>
      </c>
      <c r="W21" s="31">
        <f t="shared" si="3"/>
        <v>1</v>
      </c>
      <c r="X21" s="31">
        <f t="shared" si="4"/>
        <v>0</v>
      </c>
      <c r="Y21" s="31">
        <f t="shared" si="5"/>
        <v>0</v>
      </c>
      <c r="Z21" s="31" t="str">
        <f t="shared" si="12"/>
        <v>Yes</v>
      </c>
      <c r="AA21" s="31"/>
      <c r="AB21" s="31">
        <f t="shared" si="6"/>
        <v>1</v>
      </c>
      <c r="AC21" s="31" t="str">
        <f>IF(OR(ISNUMBER(MATCH(DATE(VALUE(TEXT(U21,"yyyy")),VALUE(TEXT(U21,"mm")),VALUE(TEXT(U21,"dd"))),HolidayTable[Date],0)),WEEKDAY(E21,1)=1,HOUR(U21)&gt;=21,HOUR(U21)&lt;5),"OP","P")</f>
        <v>OP</v>
      </c>
      <c r="AD21" s="31"/>
      <c r="AE21" s="31">
        <f t="shared" si="7"/>
        <v>52.5</v>
      </c>
      <c r="AF21" s="31">
        <f t="shared" si="8"/>
        <v>88.5</v>
      </c>
      <c r="AG21" s="31">
        <f t="shared" si="9"/>
        <v>1</v>
      </c>
      <c r="AH21" s="31" t="str">
        <f t="shared" si="10"/>
        <v>APL ANTWERPBXW1MA</v>
      </c>
      <c r="AI21" s="31" t="str">
        <f t="shared" si="11"/>
        <v>CAIU 9653306</v>
      </c>
      <c r="AK21" s="45"/>
      <c r="AL21" s="45"/>
    </row>
    <row r="22" spans="1:38" ht="18" x14ac:dyDescent="0.35">
      <c r="A22" s="30" t="s">
        <v>625</v>
      </c>
      <c r="B22" s="30" t="s">
        <v>1834</v>
      </c>
      <c r="C22" s="30" t="s">
        <v>1589</v>
      </c>
      <c r="D22" s="30" t="s">
        <v>198</v>
      </c>
      <c r="E22" s="33">
        <v>45466.115277777775</v>
      </c>
      <c r="F22" s="30" t="s">
        <v>680</v>
      </c>
      <c r="G22" s="30" t="s">
        <v>627</v>
      </c>
      <c r="H22" s="30">
        <v>2200</v>
      </c>
      <c r="I22" s="30" t="s">
        <v>629</v>
      </c>
      <c r="J22" s="30">
        <v>17980</v>
      </c>
      <c r="K22" s="30" t="s">
        <v>630</v>
      </c>
      <c r="L22" s="30" t="s">
        <v>1835</v>
      </c>
      <c r="M22" s="30" t="s">
        <v>1836</v>
      </c>
      <c r="N22" s="30"/>
      <c r="O22" s="30" t="s">
        <v>665</v>
      </c>
      <c r="P22" s="30">
        <v>945718</v>
      </c>
      <c r="Q22" s="30"/>
      <c r="R22" s="30"/>
      <c r="S22" s="39">
        <v>45466.704861111109</v>
      </c>
      <c r="T22" s="42" t="str">
        <f t="shared" si="0"/>
        <v>20</v>
      </c>
      <c r="U22" s="32">
        <f t="shared" si="1"/>
        <v>45466.115277777775</v>
      </c>
      <c r="V22" s="31">
        <f t="shared" si="2"/>
        <v>0.58958333333430346</v>
      </c>
      <c r="W22" s="31">
        <f t="shared" si="3"/>
        <v>1</v>
      </c>
      <c r="X22" s="31">
        <f t="shared" si="4"/>
        <v>0</v>
      </c>
      <c r="Y22" s="31">
        <f t="shared" si="5"/>
        <v>0</v>
      </c>
      <c r="Z22" s="31" t="str">
        <f t="shared" si="12"/>
        <v>Yes</v>
      </c>
      <c r="AA22" s="31"/>
      <c r="AB22" s="31">
        <f t="shared" si="6"/>
        <v>1</v>
      </c>
      <c r="AC22" s="31" t="str">
        <f>IF(OR(ISNUMBER(MATCH(DATE(VALUE(TEXT(U22,"yyyy")),VALUE(TEXT(U22,"mm")),VALUE(TEXT(U22,"dd"))),HolidayTable[Date],0)),WEEKDAY(E22,1)=1,HOUR(U22)&gt;=21,HOUR(U22)&lt;5),"OP","P")</f>
        <v>OP</v>
      </c>
      <c r="AD22" s="31"/>
      <c r="AE22" s="31">
        <f t="shared" si="7"/>
        <v>35</v>
      </c>
      <c r="AF22" s="31">
        <f t="shared" si="8"/>
        <v>59</v>
      </c>
      <c r="AG22" s="31">
        <f t="shared" si="9"/>
        <v>1</v>
      </c>
      <c r="AH22" s="31" t="str">
        <f t="shared" si="10"/>
        <v>NORDOCELOT004N</v>
      </c>
      <c r="AI22" s="31" t="str">
        <f t="shared" si="11"/>
        <v>CXDU 2348655</v>
      </c>
      <c r="AK22" s="45"/>
      <c r="AL22" s="45"/>
    </row>
    <row r="23" spans="1:38" ht="18" x14ac:dyDescent="0.35">
      <c r="A23" s="30" t="s">
        <v>625</v>
      </c>
      <c r="B23" s="30" t="s">
        <v>1837</v>
      </c>
      <c r="C23" s="30" t="s">
        <v>776</v>
      </c>
      <c r="D23" s="30" t="s">
        <v>777</v>
      </c>
      <c r="E23" s="33">
        <v>45466.12222222222</v>
      </c>
      <c r="F23" s="30" t="s">
        <v>1816</v>
      </c>
      <c r="G23" s="30" t="s">
        <v>627</v>
      </c>
      <c r="H23" s="30" t="s">
        <v>672</v>
      </c>
      <c r="I23" s="30" t="s">
        <v>646</v>
      </c>
      <c r="J23" s="30">
        <v>22864</v>
      </c>
      <c r="K23" s="30" t="s">
        <v>630</v>
      </c>
      <c r="L23" s="30" t="s">
        <v>1817</v>
      </c>
      <c r="M23" s="30" t="s">
        <v>1838</v>
      </c>
      <c r="N23" s="30" t="s">
        <v>650</v>
      </c>
      <c r="O23" s="30" t="s">
        <v>651</v>
      </c>
      <c r="P23" s="30">
        <v>687293</v>
      </c>
      <c r="Q23" s="30"/>
      <c r="R23" s="30"/>
      <c r="S23" s="39">
        <f>VLOOKUP(AH23,export!G:T,13,FALSE)</f>
        <v>45466.357638888891</v>
      </c>
      <c r="T23" s="42" t="str">
        <f t="shared" si="0"/>
        <v>40</v>
      </c>
      <c r="U23" s="32">
        <f t="shared" si="1"/>
        <v>45466.12222222222</v>
      </c>
      <c r="V23" s="31">
        <f t="shared" si="2"/>
        <v>0.23541666667006211</v>
      </c>
      <c r="W23" s="31">
        <f t="shared" si="3"/>
        <v>1</v>
      </c>
      <c r="X23" s="31">
        <f t="shared" si="4"/>
        <v>0</v>
      </c>
      <c r="Y23" s="31">
        <f t="shared" si="5"/>
        <v>0</v>
      </c>
      <c r="Z23" s="31" t="str">
        <f t="shared" si="12"/>
        <v>Yes</v>
      </c>
      <c r="AA23" s="31"/>
      <c r="AB23" s="31">
        <f t="shared" si="6"/>
        <v>1</v>
      </c>
      <c r="AC23" s="31" t="str">
        <f>IF(OR(ISNUMBER(MATCH(DATE(VALUE(TEXT(U23,"yyyy")),VALUE(TEXT(U23,"mm")),VALUE(TEXT(U23,"dd"))),HolidayTable[Date],0)),WEEKDAY(E23,1)=1,HOUR(U23)&gt;=21,HOUR(U23)&lt;5),"OP","P")</f>
        <v>OP</v>
      </c>
      <c r="AD23" s="31"/>
      <c r="AE23" s="31">
        <f t="shared" si="7"/>
        <v>52.5</v>
      </c>
      <c r="AF23" s="31">
        <f t="shared" si="8"/>
        <v>88.5</v>
      </c>
      <c r="AG23" s="31">
        <f t="shared" si="9"/>
        <v>1</v>
      </c>
      <c r="AH23" s="31" t="str">
        <f t="shared" si="10"/>
        <v>APL ANTWERPBXW1MA</v>
      </c>
      <c r="AI23" s="31" t="str">
        <f t="shared" si="11"/>
        <v>TCBU 4080065</v>
      </c>
    </row>
    <row r="24" spans="1:38" ht="18" x14ac:dyDescent="0.35">
      <c r="A24" s="30" t="s">
        <v>625</v>
      </c>
      <c r="B24" s="30" t="s">
        <v>1839</v>
      </c>
      <c r="C24" s="30" t="s">
        <v>1542</v>
      </c>
      <c r="D24" s="30" t="s">
        <v>409</v>
      </c>
      <c r="E24" s="33">
        <v>45466.125694444447</v>
      </c>
      <c r="F24" s="30" t="s">
        <v>1840</v>
      </c>
      <c r="G24" s="30" t="s">
        <v>627</v>
      </c>
      <c r="H24" s="30" t="s">
        <v>628</v>
      </c>
      <c r="I24" s="30" t="s">
        <v>629</v>
      </c>
      <c r="J24" s="30">
        <v>17843</v>
      </c>
      <c r="K24" s="30" t="s">
        <v>630</v>
      </c>
      <c r="L24" s="30" t="s">
        <v>1841</v>
      </c>
      <c r="M24" s="30" t="s">
        <v>1842</v>
      </c>
      <c r="N24" s="30" t="s">
        <v>794</v>
      </c>
      <c r="O24" s="30" t="s">
        <v>795</v>
      </c>
      <c r="P24" s="30">
        <v>911879</v>
      </c>
      <c r="Q24" s="30"/>
      <c r="R24" s="30"/>
      <c r="S24" s="39">
        <f>VLOOKUP(AH24,export!G:T,13,FALSE)</f>
        <v>45467.270833333336</v>
      </c>
      <c r="T24" s="42" t="str">
        <f t="shared" si="0"/>
        <v>20</v>
      </c>
      <c r="U24" s="32">
        <f t="shared" si="1"/>
        <v>45466.125694444447</v>
      </c>
      <c r="V24" s="31">
        <f t="shared" si="2"/>
        <v>1.1451388888890506</v>
      </c>
      <c r="W24" s="31">
        <f t="shared" si="3"/>
        <v>0</v>
      </c>
      <c r="X24" s="31">
        <f t="shared" si="4"/>
        <v>1</v>
      </c>
      <c r="Y24" s="31">
        <f t="shared" si="5"/>
        <v>0</v>
      </c>
      <c r="Z24" s="31" t="str">
        <f t="shared" si="12"/>
        <v>Yes</v>
      </c>
      <c r="AA24" s="31"/>
      <c r="AB24" s="31">
        <f t="shared" si="6"/>
        <v>2</v>
      </c>
      <c r="AC24" s="31" t="str">
        <f>IF(OR(ISNUMBER(MATCH(DATE(VALUE(TEXT(U24,"yyyy")),VALUE(TEXT(U24,"mm")),VALUE(TEXT(U24,"dd"))),HolidayTable[Date],0)),WEEKDAY(E24,1)=1,HOUR(U24)&gt;=21,HOUR(U24)&lt;5),"OP","P")</f>
        <v>OP</v>
      </c>
      <c r="AD24" s="31"/>
      <c r="AE24" s="31">
        <f t="shared" si="7"/>
        <v>15</v>
      </c>
      <c r="AF24" s="31">
        <f t="shared" si="8"/>
        <v>59</v>
      </c>
      <c r="AG24" s="31">
        <f t="shared" si="9"/>
        <v>1</v>
      </c>
      <c r="AH24" s="31" t="str">
        <f t="shared" si="10"/>
        <v>MTT BINTANGO001E</v>
      </c>
      <c r="AI24" s="31" t="str">
        <f t="shared" si="11"/>
        <v>SEGU 3942700</v>
      </c>
    </row>
    <row r="25" spans="1:38" ht="18" x14ac:dyDescent="0.35">
      <c r="A25" s="30" t="s">
        <v>625</v>
      </c>
      <c r="B25" s="30" t="s">
        <v>1843</v>
      </c>
      <c r="C25" s="30" t="s">
        <v>779</v>
      </c>
      <c r="D25" s="30" t="s">
        <v>780</v>
      </c>
      <c r="E25" s="33">
        <v>45466.145833333336</v>
      </c>
      <c r="F25" s="30" t="s">
        <v>677</v>
      </c>
      <c r="G25" s="30" t="s">
        <v>627</v>
      </c>
      <c r="H25" s="30" t="s">
        <v>628</v>
      </c>
      <c r="I25" s="30" t="s">
        <v>629</v>
      </c>
      <c r="J25" s="30">
        <v>21970</v>
      </c>
      <c r="K25" s="30" t="s">
        <v>630</v>
      </c>
      <c r="L25" s="30" t="s">
        <v>1844</v>
      </c>
      <c r="M25" s="30" t="s">
        <v>1845</v>
      </c>
      <c r="N25" s="30"/>
      <c r="O25" s="30" t="s">
        <v>641</v>
      </c>
      <c r="P25" s="30">
        <v>902929</v>
      </c>
      <c r="Q25" s="30"/>
      <c r="R25" s="30"/>
      <c r="S25" s="39">
        <f>VLOOKUP(AH25,export!G:T,13,FALSE)</f>
        <v>45466.763888888891</v>
      </c>
      <c r="T25" s="42" t="str">
        <f t="shared" si="0"/>
        <v>20</v>
      </c>
      <c r="U25" s="32">
        <f t="shared" si="1"/>
        <v>45466.145833333336</v>
      </c>
      <c r="V25" s="31">
        <f t="shared" si="2"/>
        <v>0.61805555555474712</v>
      </c>
      <c r="W25" s="31">
        <f t="shared" si="3"/>
        <v>1</v>
      </c>
      <c r="X25" s="31">
        <f t="shared" si="4"/>
        <v>0</v>
      </c>
      <c r="Y25" s="31">
        <f t="shared" si="5"/>
        <v>0</v>
      </c>
      <c r="Z25" s="31" t="str">
        <f t="shared" si="12"/>
        <v>Yes</v>
      </c>
      <c r="AA25" s="31"/>
      <c r="AB25" s="31">
        <f t="shared" si="6"/>
        <v>1</v>
      </c>
      <c r="AC25" s="31" t="str">
        <f>IF(OR(ISNUMBER(MATCH(DATE(VALUE(TEXT(U25,"yyyy")),VALUE(TEXT(U25,"mm")),VALUE(TEXT(U25,"dd"))),HolidayTable[Date],0)),WEEKDAY(E25,1)=1,HOUR(U25)&gt;=21,HOUR(U25)&lt;5),"OP","P")</f>
        <v>OP</v>
      </c>
      <c r="AD25" s="31"/>
      <c r="AE25" s="31">
        <f t="shared" si="7"/>
        <v>35</v>
      </c>
      <c r="AF25" s="31">
        <f t="shared" si="8"/>
        <v>59</v>
      </c>
      <c r="AG25" s="31">
        <f t="shared" si="9"/>
        <v>1</v>
      </c>
      <c r="AH25" s="31" t="str">
        <f t="shared" si="10"/>
        <v>OOCL JAKARTA171S</v>
      </c>
      <c r="AI25" s="31" t="str">
        <f t="shared" si="11"/>
        <v>OOCU 0363687</v>
      </c>
    </row>
    <row r="26" spans="1:38" ht="18" x14ac:dyDescent="0.35">
      <c r="A26" s="30" t="s">
        <v>625</v>
      </c>
      <c r="B26" s="30" t="s">
        <v>1846</v>
      </c>
      <c r="C26" s="30" t="s">
        <v>779</v>
      </c>
      <c r="D26" s="30" t="s">
        <v>780</v>
      </c>
      <c r="E26" s="33">
        <v>45466.145833333336</v>
      </c>
      <c r="F26" s="30" t="s">
        <v>677</v>
      </c>
      <c r="G26" s="30" t="s">
        <v>627</v>
      </c>
      <c r="H26" s="30" t="s">
        <v>645</v>
      </c>
      <c r="I26" s="30" t="s">
        <v>646</v>
      </c>
      <c r="J26" s="30">
        <v>29870</v>
      </c>
      <c r="K26" s="30" t="s">
        <v>630</v>
      </c>
      <c r="L26" s="30" t="s">
        <v>1847</v>
      </c>
      <c r="M26" s="30" t="s">
        <v>1848</v>
      </c>
      <c r="N26" s="30"/>
      <c r="O26" s="30" t="s">
        <v>664</v>
      </c>
      <c r="P26" s="30">
        <v>919491</v>
      </c>
      <c r="Q26" s="30"/>
      <c r="R26" s="30"/>
      <c r="S26" s="39">
        <f>VLOOKUP(AH26,export!G:T,13,FALSE)</f>
        <v>45466.763888888891</v>
      </c>
      <c r="T26" s="42" t="str">
        <f t="shared" si="0"/>
        <v>40</v>
      </c>
      <c r="U26" s="32">
        <f t="shared" si="1"/>
        <v>45466.145833333336</v>
      </c>
      <c r="V26" s="31">
        <f t="shared" si="2"/>
        <v>0.61805555555474712</v>
      </c>
      <c r="W26" s="31">
        <f t="shared" si="3"/>
        <v>1</v>
      </c>
      <c r="X26" s="31">
        <f t="shared" si="4"/>
        <v>0</v>
      </c>
      <c r="Y26" s="31">
        <f t="shared" si="5"/>
        <v>0</v>
      </c>
      <c r="Z26" s="31" t="str">
        <f t="shared" si="12"/>
        <v>Yes</v>
      </c>
      <c r="AA26" s="31"/>
      <c r="AB26" s="31">
        <f t="shared" si="6"/>
        <v>1</v>
      </c>
      <c r="AC26" s="31" t="str">
        <f>IF(OR(ISNUMBER(MATCH(DATE(VALUE(TEXT(U26,"yyyy")),VALUE(TEXT(U26,"mm")),VALUE(TEXT(U26,"dd"))),HolidayTable[Date],0)),WEEKDAY(E26,1)=1,HOUR(U26)&gt;=21,HOUR(U26)&lt;5),"OP","P")</f>
        <v>OP</v>
      </c>
      <c r="AD26" s="31"/>
      <c r="AE26" s="31">
        <f t="shared" si="7"/>
        <v>52.5</v>
      </c>
      <c r="AF26" s="31">
        <f t="shared" si="8"/>
        <v>88.5</v>
      </c>
      <c r="AG26" s="31">
        <f t="shared" si="9"/>
        <v>1</v>
      </c>
      <c r="AH26" s="31" t="str">
        <f t="shared" si="10"/>
        <v>OOCL JAKARTA171S</v>
      </c>
      <c r="AI26" s="31" t="str">
        <f t="shared" si="11"/>
        <v>OOCU 4846066</v>
      </c>
    </row>
    <row r="27" spans="1:38" ht="18" x14ac:dyDescent="0.35">
      <c r="A27" s="30" t="s">
        <v>625</v>
      </c>
      <c r="B27" s="30" t="s">
        <v>1849</v>
      </c>
      <c r="C27" s="30" t="s">
        <v>779</v>
      </c>
      <c r="D27" s="30" t="s">
        <v>780</v>
      </c>
      <c r="E27" s="33">
        <v>45466.148611111108</v>
      </c>
      <c r="F27" s="30" t="s">
        <v>677</v>
      </c>
      <c r="G27" s="30" t="s">
        <v>627</v>
      </c>
      <c r="H27" s="30" t="s">
        <v>645</v>
      </c>
      <c r="I27" s="30" t="s">
        <v>646</v>
      </c>
      <c r="J27" s="30">
        <v>29056</v>
      </c>
      <c r="K27" s="30" t="s">
        <v>630</v>
      </c>
      <c r="L27" s="30" t="s">
        <v>1847</v>
      </c>
      <c r="M27" s="30" t="s">
        <v>1850</v>
      </c>
      <c r="N27" s="30"/>
      <c r="O27" s="30" t="s">
        <v>655</v>
      </c>
      <c r="P27" s="30">
        <v>726860</v>
      </c>
      <c r="Q27" s="30"/>
      <c r="R27" s="30"/>
      <c r="S27" s="39">
        <f>VLOOKUP(AH27,export!G:T,13,FALSE)</f>
        <v>45466.763888888891</v>
      </c>
      <c r="T27" s="42" t="str">
        <f t="shared" si="0"/>
        <v>40</v>
      </c>
      <c r="U27" s="32">
        <f t="shared" si="1"/>
        <v>45466.148611111108</v>
      </c>
      <c r="V27" s="31">
        <f t="shared" si="2"/>
        <v>0.61527777778246673</v>
      </c>
      <c r="W27" s="31">
        <f t="shared" si="3"/>
        <v>1</v>
      </c>
      <c r="X27" s="31">
        <f t="shared" si="4"/>
        <v>0</v>
      </c>
      <c r="Y27" s="31">
        <f t="shared" si="5"/>
        <v>0</v>
      </c>
      <c r="Z27" s="31" t="str">
        <f t="shared" si="12"/>
        <v>Yes</v>
      </c>
      <c r="AA27" s="31"/>
      <c r="AB27" s="31">
        <f t="shared" si="6"/>
        <v>1</v>
      </c>
      <c r="AC27" s="31" t="str">
        <f>IF(OR(ISNUMBER(MATCH(DATE(VALUE(TEXT(U27,"yyyy")),VALUE(TEXT(U27,"mm")),VALUE(TEXT(U27,"dd"))),HolidayTable[Date],0)),WEEKDAY(E27,1)=1,HOUR(U27)&gt;=21,HOUR(U27)&lt;5),"OP","P")</f>
        <v>OP</v>
      </c>
      <c r="AD27" s="31"/>
      <c r="AE27" s="31">
        <f t="shared" si="7"/>
        <v>52.5</v>
      </c>
      <c r="AF27" s="31">
        <f t="shared" si="8"/>
        <v>88.5</v>
      </c>
      <c r="AG27" s="31">
        <f t="shared" si="9"/>
        <v>1</v>
      </c>
      <c r="AH27" s="31" t="str">
        <f t="shared" si="10"/>
        <v>OOCL JAKARTA171S</v>
      </c>
      <c r="AI27" s="31" t="str">
        <f t="shared" si="11"/>
        <v>OOLU 4283328</v>
      </c>
    </row>
    <row r="28" spans="1:38" ht="18" x14ac:dyDescent="0.35">
      <c r="A28" s="30" t="s">
        <v>625</v>
      </c>
      <c r="B28" s="30" t="s">
        <v>1851</v>
      </c>
      <c r="C28" s="30" t="s">
        <v>779</v>
      </c>
      <c r="D28" s="30" t="s">
        <v>780</v>
      </c>
      <c r="E28" s="33">
        <v>45466.15625</v>
      </c>
      <c r="F28" s="30" t="s">
        <v>677</v>
      </c>
      <c r="G28" s="30" t="s">
        <v>627</v>
      </c>
      <c r="H28" s="30" t="s">
        <v>645</v>
      </c>
      <c r="I28" s="30" t="s">
        <v>646</v>
      </c>
      <c r="J28" s="30">
        <v>22634</v>
      </c>
      <c r="K28" s="30" t="s">
        <v>630</v>
      </c>
      <c r="L28" s="30" t="s">
        <v>1852</v>
      </c>
      <c r="M28" s="30" t="s">
        <v>1853</v>
      </c>
      <c r="N28" s="30" t="s">
        <v>659</v>
      </c>
      <c r="O28" s="30" t="s">
        <v>660</v>
      </c>
      <c r="P28" s="30">
        <v>906314</v>
      </c>
      <c r="Q28" s="30"/>
      <c r="R28" s="30"/>
      <c r="S28" s="39">
        <f>VLOOKUP(AH28,export!G:T,13,FALSE)</f>
        <v>45466.763888888891</v>
      </c>
      <c r="T28" s="42" t="str">
        <f t="shared" si="0"/>
        <v>40</v>
      </c>
      <c r="U28" s="32">
        <f t="shared" si="1"/>
        <v>45466.15625</v>
      </c>
      <c r="V28" s="31">
        <f t="shared" si="2"/>
        <v>0.60763888889050577</v>
      </c>
      <c r="W28" s="31">
        <f t="shared" si="3"/>
        <v>1</v>
      </c>
      <c r="X28" s="31">
        <f t="shared" si="4"/>
        <v>0</v>
      </c>
      <c r="Y28" s="31">
        <f t="shared" si="5"/>
        <v>0</v>
      </c>
      <c r="Z28" s="31" t="str">
        <f t="shared" si="12"/>
        <v>Yes</v>
      </c>
      <c r="AA28" s="31"/>
      <c r="AB28" s="31">
        <f t="shared" si="6"/>
        <v>1</v>
      </c>
      <c r="AC28" s="31" t="str">
        <f>IF(OR(ISNUMBER(MATCH(DATE(VALUE(TEXT(U28,"yyyy")),VALUE(TEXT(U28,"mm")),VALUE(TEXT(U28,"dd"))),HolidayTable[Date],0)),WEEKDAY(E28,1)=1,HOUR(U28)&gt;=21,HOUR(U28)&lt;5),"OP","P")</f>
        <v>OP</v>
      </c>
      <c r="AD28" s="31"/>
      <c r="AE28" s="31">
        <f t="shared" si="7"/>
        <v>52.5</v>
      </c>
      <c r="AF28" s="31">
        <f t="shared" si="8"/>
        <v>88.5</v>
      </c>
      <c r="AG28" s="31">
        <f t="shared" si="9"/>
        <v>1</v>
      </c>
      <c r="AH28" s="31" t="str">
        <f t="shared" si="10"/>
        <v>OOCL JAKARTA171S</v>
      </c>
      <c r="AI28" s="31" t="str">
        <f t="shared" si="11"/>
        <v>OOLU 4358854</v>
      </c>
    </row>
    <row r="29" spans="1:38" ht="18" x14ac:dyDescent="0.35">
      <c r="A29" s="30" t="s">
        <v>625</v>
      </c>
      <c r="B29" s="30" t="s">
        <v>1854</v>
      </c>
      <c r="C29" s="30" t="s">
        <v>1509</v>
      </c>
      <c r="D29" s="30" t="s">
        <v>1438</v>
      </c>
      <c r="E29" s="33">
        <v>45466.163194444445</v>
      </c>
      <c r="F29" s="30" t="s">
        <v>1855</v>
      </c>
      <c r="G29" s="30" t="s">
        <v>627</v>
      </c>
      <c r="H29" s="30">
        <v>4510</v>
      </c>
      <c r="I29" s="30" t="s">
        <v>646</v>
      </c>
      <c r="J29" s="30">
        <v>22744</v>
      </c>
      <c r="K29" s="30" t="s">
        <v>630</v>
      </c>
      <c r="L29" s="30" t="s">
        <v>1856</v>
      </c>
      <c r="M29" s="30" t="s">
        <v>1857</v>
      </c>
      <c r="N29" s="30" t="s">
        <v>678</v>
      </c>
      <c r="O29" s="30" t="s">
        <v>679</v>
      </c>
      <c r="P29" s="30">
        <v>920454</v>
      </c>
      <c r="Q29" s="30"/>
      <c r="R29" s="30"/>
      <c r="S29" s="39">
        <f>VLOOKUP(AH29,export!G:T,13,FALSE)</f>
        <v>45467.767361111109</v>
      </c>
      <c r="T29" s="42" t="str">
        <f t="shared" si="0"/>
        <v>40</v>
      </c>
      <c r="U29" s="32">
        <f t="shared" si="1"/>
        <v>45466.163194444445</v>
      </c>
      <c r="V29" s="31">
        <f t="shared" si="2"/>
        <v>1.6041666666642413</v>
      </c>
      <c r="W29" s="31">
        <f t="shared" si="3"/>
        <v>0</v>
      </c>
      <c r="X29" s="31">
        <f t="shared" si="4"/>
        <v>1</v>
      </c>
      <c r="Y29" s="31">
        <f t="shared" si="5"/>
        <v>0</v>
      </c>
      <c r="Z29" s="31" t="str">
        <f t="shared" si="12"/>
        <v>Yes</v>
      </c>
      <c r="AA29" s="31"/>
      <c r="AB29" s="31">
        <f t="shared" si="6"/>
        <v>2</v>
      </c>
      <c r="AC29" s="31" t="str">
        <f>IF(OR(ISNUMBER(MATCH(DATE(VALUE(TEXT(U29,"yyyy")),VALUE(TEXT(U29,"mm")),VALUE(TEXT(U29,"dd"))),HolidayTable[Date],0)),WEEKDAY(E29,1)=1,HOUR(U29)&gt;=21,HOUR(U29)&lt;5),"OP","P")</f>
        <v>OP</v>
      </c>
      <c r="AD29" s="31"/>
      <c r="AE29" s="31">
        <f t="shared" si="7"/>
        <v>22.5</v>
      </c>
      <c r="AF29" s="31">
        <f t="shared" si="8"/>
        <v>88.5</v>
      </c>
      <c r="AG29" s="31">
        <f t="shared" si="9"/>
        <v>1</v>
      </c>
      <c r="AH29" s="31" t="str">
        <f t="shared" si="10"/>
        <v>VIRA BHUM115W</v>
      </c>
      <c r="AI29" s="31" t="str">
        <f t="shared" si="11"/>
        <v>SEGU 6753910</v>
      </c>
    </row>
    <row r="30" spans="1:38" ht="18" x14ac:dyDescent="0.35">
      <c r="A30" s="30" t="s">
        <v>625</v>
      </c>
      <c r="B30" s="30" t="s">
        <v>1858</v>
      </c>
      <c r="C30" s="30" t="s">
        <v>1542</v>
      </c>
      <c r="D30" s="30" t="s">
        <v>409</v>
      </c>
      <c r="E30" s="33">
        <v>45466.166666666664</v>
      </c>
      <c r="F30" s="30" t="s">
        <v>1840</v>
      </c>
      <c r="G30" s="30" t="s">
        <v>627</v>
      </c>
      <c r="H30" s="30">
        <v>2200</v>
      </c>
      <c r="I30" s="30" t="s">
        <v>629</v>
      </c>
      <c r="J30" s="30">
        <v>17606</v>
      </c>
      <c r="K30" s="30" t="s">
        <v>630</v>
      </c>
      <c r="L30" s="30" t="s">
        <v>1859</v>
      </c>
      <c r="M30" s="30" t="s">
        <v>1860</v>
      </c>
      <c r="N30" s="30" t="s">
        <v>647</v>
      </c>
      <c r="O30" s="30" t="s">
        <v>648</v>
      </c>
      <c r="P30" s="30">
        <v>762019</v>
      </c>
      <c r="Q30" s="30"/>
      <c r="R30" s="30"/>
      <c r="S30" s="39">
        <f>VLOOKUP(AH30,export!G:T,13,FALSE)</f>
        <v>45467.270833333336</v>
      </c>
      <c r="T30" s="42" t="str">
        <f t="shared" si="0"/>
        <v>20</v>
      </c>
      <c r="U30" s="32">
        <f t="shared" si="1"/>
        <v>45466.166666666664</v>
      </c>
      <c r="V30" s="31">
        <f t="shared" si="2"/>
        <v>1.1041666666715173</v>
      </c>
      <c r="W30" s="31">
        <f t="shared" si="3"/>
        <v>0</v>
      </c>
      <c r="X30" s="31">
        <f t="shared" si="4"/>
        <v>1</v>
      </c>
      <c r="Y30" s="31">
        <f t="shared" si="5"/>
        <v>0</v>
      </c>
      <c r="Z30" s="31" t="str">
        <f t="shared" si="12"/>
        <v>Yes</v>
      </c>
      <c r="AA30" s="31"/>
      <c r="AB30" s="31">
        <f t="shared" si="6"/>
        <v>2</v>
      </c>
      <c r="AC30" s="31" t="str">
        <f>IF(OR(ISNUMBER(MATCH(DATE(VALUE(TEXT(U30,"yyyy")),VALUE(TEXT(U30,"mm")),VALUE(TEXT(U30,"dd"))),HolidayTable[Date],0)),WEEKDAY(E30,1)=1,HOUR(U30)&gt;=21,HOUR(U30)&lt;5),"OP","P")</f>
        <v>OP</v>
      </c>
      <c r="AD30" s="31"/>
      <c r="AE30" s="31">
        <f t="shared" si="7"/>
        <v>15</v>
      </c>
      <c r="AF30" s="31">
        <f t="shared" si="8"/>
        <v>59</v>
      </c>
      <c r="AG30" s="31">
        <f t="shared" si="9"/>
        <v>1</v>
      </c>
      <c r="AH30" s="31" t="str">
        <f t="shared" si="10"/>
        <v>MTT BINTANGO001E</v>
      </c>
      <c r="AI30" s="31" t="str">
        <f t="shared" si="11"/>
        <v>MTMU 2892820</v>
      </c>
    </row>
    <row r="31" spans="1:38" ht="18" x14ac:dyDescent="0.35">
      <c r="A31" s="30" t="s">
        <v>625</v>
      </c>
      <c r="B31" s="30" t="s">
        <v>1861</v>
      </c>
      <c r="C31" s="30" t="s">
        <v>1542</v>
      </c>
      <c r="D31" s="30" t="s">
        <v>409</v>
      </c>
      <c r="E31" s="33">
        <v>45466.166666666664</v>
      </c>
      <c r="F31" s="30" t="s">
        <v>626</v>
      </c>
      <c r="G31" s="30" t="s">
        <v>627</v>
      </c>
      <c r="H31" s="30" t="s">
        <v>628</v>
      </c>
      <c r="I31" s="30" t="s">
        <v>629</v>
      </c>
      <c r="J31" s="30">
        <v>17516</v>
      </c>
      <c r="K31" s="30" t="s">
        <v>630</v>
      </c>
      <c r="L31" s="30" t="s">
        <v>1862</v>
      </c>
      <c r="M31" s="30" t="s">
        <v>1863</v>
      </c>
      <c r="N31" s="30" t="s">
        <v>647</v>
      </c>
      <c r="O31" s="30" t="s">
        <v>648</v>
      </c>
      <c r="P31" s="30">
        <v>762019</v>
      </c>
      <c r="Q31" s="30"/>
      <c r="R31" s="30"/>
      <c r="S31" s="39">
        <f>VLOOKUP(AH31,export!G:T,13,FALSE)</f>
        <v>45467.270833333336</v>
      </c>
      <c r="T31" s="42" t="str">
        <f t="shared" si="0"/>
        <v>20</v>
      </c>
      <c r="U31" s="32">
        <f t="shared" si="1"/>
        <v>45466.166666666664</v>
      </c>
      <c r="V31" s="31">
        <f t="shared" si="2"/>
        <v>1.1041666666715173</v>
      </c>
      <c r="W31" s="31">
        <f t="shared" si="3"/>
        <v>0</v>
      </c>
      <c r="X31" s="31">
        <f t="shared" si="4"/>
        <v>1</v>
      </c>
      <c r="Y31" s="31">
        <f t="shared" si="5"/>
        <v>0</v>
      </c>
      <c r="Z31" s="31" t="str">
        <f t="shared" si="12"/>
        <v>Yes</v>
      </c>
      <c r="AA31" s="31"/>
      <c r="AB31" s="31">
        <f t="shared" si="6"/>
        <v>2</v>
      </c>
      <c r="AC31" s="31" t="str">
        <f>IF(OR(ISNUMBER(MATCH(DATE(VALUE(TEXT(U31,"yyyy")),VALUE(TEXT(U31,"mm")),VALUE(TEXT(U31,"dd"))),HolidayTable[Date],0)),WEEKDAY(E31,1)=1,HOUR(U31)&gt;=21,HOUR(U31)&lt;5),"OP","P")</f>
        <v>OP</v>
      </c>
      <c r="AD31" s="31"/>
      <c r="AE31" s="31">
        <f t="shared" si="7"/>
        <v>15</v>
      </c>
      <c r="AF31" s="31">
        <f t="shared" si="8"/>
        <v>59</v>
      </c>
      <c r="AG31" s="31">
        <f t="shared" si="9"/>
        <v>1</v>
      </c>
      <c r="AH31" s="31" t="str">
        <f t="shared" si="10"/>
        <v>MTT BINTANGO001E</v>
      </c>
      <c r="AI31" s="31" t="str">
        <f t="shared" si="11"/>
        <v>PCIU 1830975</v>
      </c>
    </row>
    <row r="32" spans="1:38" ht="18" x14ac:dyDescent="0.35">
      <c r="A32" s="30" t="s">
        <v>625</v>
      </c>
      <c r="B32" s="30" t="s">
        <v>1864</v>
      </c>
      <c r="C32" s="30" t="s">
        <v>798</v>
      </c>
      <c r="D32" s="30" t="s">
        <v>799</v>
      </c>
      <c r="E32" s="33">
        <v>45466.177777777775</v>
      </c>
      <c r="F32" s="30" t="s">
        <v>649</v>
      </c>
      <c r="G32" s="30" t="s">
        <v>627</v>
      </c>
      <c r="H32" s="30" t="s">
        <v>628</v>
      </c>
      <c r="I32" s="30" t="s">
        <v>629</v>
      </c>
      <c r="J32" s="30">
        <v>17297</v>
      </c>
      <c r="K32" s="30" t="s">
        <v>630</v>
      </c>
      <c r="L32" s="30" t="s">
        <v>1865</v>
      </c>
      <c r="M32" s="30">
        <v>27367197</v>
      </c>
      <c r="N32" s="30" t="s">
        <v>633</v>
      </c>
      <c r="O32" s="30" t="s">
        <v>708</v>
      </c>
      <c r="P32" s="30">
        <v>717004</v>
      </c>
      <c r="Q32" s="30"/>
      <c r="R32" s="30"/>
      <c r="S32" s="39">
        <f>VLOOKUP(AH32,export!G:T,13,FALSE)</f>
        <v>45467.163194444445</v>
      </c>
      <c r="T32" s="42" t="str">
        <f t="shared" si="0"/>
        <v>20</v>
      </c>
      <c r="U32" s="32">
        <f t="shared" si="1"/>
        <v>45466.177777777775</v>
      </c>
      <c r="V32" s="31">
        <f t="shared" si="2"/>
        <v>0.98541666667006211</v>
      </c>
      <c r="W32" s="31">
        <f t="shared" si="3"/>
        <v>1</v>
      </c>
      <c r="X32" s="31">
        <f t="shared" si="4"/>
        <v>0</v>
      </c>
      <c r="Y32" s="31">
        <f t="shared" si="5"/>
        <v>0</v>
      </c>
      <c r="Z32" s="31" t="str">
        <f t="shared" si="12"/>
        <v>Yes</v>
      </c>
      <c r="AA32" s="31"/>
      <c r="AB32" s="31">
        <f t="shared" si="6"/>
        <v>1</v>
      </c>
      <c r="AC32" s="31" t="str">
        <f>IF(OR(ISNUMBER(MATCH(DATE(VALUE(TEXT(U32,"yyyy")),VALUE(TEXT(U32,"mm")),VALUE(TEXT(U32,"dd"))),HolidayTable[Date],0)),WEEKDAY(E32,1)=1,HOUR(U32)&gt;=21,HOUR(U32)&lt;5),"OP","P")</f>
        <v>OP</v>
      </c>
      <c r="AD32" s="31"/>
      <c r="AE32" s="31">
        <f t="shared" si="7"/>
        <v>35</v>
      </c>
      <c r="AF32" s="31">
        <f t="shared" si="8"/>
        <v>59</v>
      </c>
      <c r="AG32" s="31">
        <f t="shared" si="9"/>
        <v>1</v>
      </c>
      <c r="AH32" s="31" t="str">
        <f t="shared" si="10"/>
        <v>NORTHERN PRA31W</v>
      </c>
      <c r="AI32" s="31" t="str">
        <f t="shared" si="11"/>
        <v>TCLU 3424736</v>
      </c>
    </row>
    <row r="33" spans="1:37" ht="18" x14ac:dyDescent="0.35">
      <c r="A33" s="30" t="s">
        <v>625</v>
      </c>
      <c r="B33" s="30" t="s">
        <v>1866</v>
      </c>
      <c r="C33" s="30" t="s">
        <v>798</v>
      </c>
      <c r="D33" s="30" t="s">
        <v>799</v>
      </c>
      <c r="E33" s="33">
        <v>45466.177777777775</v>
      </c>
      <c r="F33" s="30" t="s">
        <v>649</v>
      </c>
      <c r="G33" s="30" t="s">
        <v>627</v>
      </c>
      <c r="H33" s="30" t="s">
        <v>628</v>
      </c>
      <c r="I33" s="30" t="s">
        <v>629</v>
      </c>
      <c r="J33" s="30">
        <v>19967</v>
      </c>
      <c r="K33" s="30" t="s">
        <v>630</v>
      </c>
      <c r="L33" s="30" t="s">
        <v>1867</v>
      </c>
      <c r="M33" s="30">
        <v>27358804</v>
      </c>
      <c r="N33" s="30" t="s">
        <v>633</v>
      </c>
      <c r="O33" s="30" t="s">
        <v>708</v>
      </c>
      <c r="P33" s="30">
        <v>717004</v>
      </c>
      <c r="Q33" s="30"/>
      <c r="R33" s="30"/>
      <c r="S33" s="39">
        <f>VLOOKUP(AH33,export!G:T,13,FALSE)</f>
        <v>45467.163194444445</v>
      </c>
      <c r="T33" s="42" t="str">
        <f t="shared" si="0"/>
        <v>20</v>
      </c>
      <c r="U33" s="32">
        <f t="shared" si="1"/>
        <v>45466.177777777775</v>
      </c>
      <c r="V33" s="31">
        <f t="shared" si="2"/>
        <v>0.98541666667006211</v>
      </c>
      <c r="W33" s="31">
        <f t="shared" si="3"/>
        <v>1</v>
      </c>
      <c r="X33" s="31">
        <f t="shared" si="4"/>
        <v>0</v>
      </c>
      <c r="Y33" s="31">
        <f t="shared" si="5"/>
        <v>0</v>
      </c>
      <c r="Z33" s="31" t="str">
        <f t="shared" si="12"/>
        <v>Yes</v>
      </c>
      <c r="AA33" s="31"/>
      <c r="AB33" s="31">
        <f t="shared" si="6"/>
        <v>1</v>
      </c>
      <c r="AC33" s="31" t="str">
        <f>IF(OR(ISNUMBER(MATCH(DATE(VALUE(TEXT(U33,"yyyy")),VALUE(TEXT(U33,"mm")),VALUE(TEXT(U33,"dd"))),HolidayTable[Date],0)),WEEKDAY(E33,1)=1,HOUR(U33)&gt;=21,HOUR(U33)&lt;5),"OP","P")</f>
        <v>OP</v>
      </c>
      <c r="AD33" s="31"/>
      <c r="AE33" s="31">
        <f t="shared" si="7"/>
        <v>35</v>
      </c>
      <c r="AF33" s="31">
        <f t="shared" si="8"/>
        <v>59</v>
      </c>
      <c r="AG33" s="31">
        <f t="shared" si="9"/>
        <v>1</v>
      </c>
      <c r="AH33" s="31" t="str">
        <f t="shared" si="10"/>
        <v>NORTHERN PRA31W</v>
      </c>
      <c r="AI33" s="31" t="str">
        <f t="shared" si="11"/>
        <v>UETU 2630865</v>
      </c>
    </row>
    <row r="34" spans="1:37" ht="18" x14ac:dyDescent="0.35">
      <c r="A34" s="30" t="s">
        <v>625</v>
      </c>
      <c r="B34" s="30" t="s">
        <v>1868</v>
      </c>
      <c r="C34" s="30" t="s">
        <v>798</v>
      </c>
      <c r="D34" s="30" t="s">
        <v>799</v>
      </c>
      <c r="E34" s="33">
        <v>45466.185416666667</v>
      </c>
      <c r="F34" s="30" t="s">
        <v>649</v>
      </c>
      <c r="G34" s="30" t="s">
        <v>627</v>
      </c>
      <c r="H34" s="30" t="s">
        <v>628</v>
      </c>
      <c r="I34" s="30" t="s">
        <v>629</v>
      </c>
      <c r="J34" s="30">
        <v>17769</v>
      </c>
      <c r="K34" s="30" t="s">
        <v>630</v>
      </c>
      <c r="L34" s="30" t="s">
        <v>1869</v>
      </c>
      <c r="M34" s="30">
        <v>27358808</v>
      </c>
      <c r="N34" s="30" t="s">
        <v>656</v>
      </c>
      <c r="O34" s="30" t="s">
        <v>657</v>
      </c>
      <c r="P34" s="30">
        <v>927332</v>
      </c>
      <c r="Q34" s="30"/>
      <c r="R34" s="30"/>
      <c r="S34" s="39">
        <f>VLOOKUP(AH34,export!G:T,13,FALSE)</f>
        <v>45467.163194444445</v>
      </c>
      <c r="T34" s="42" t="str">
        <f t="shared" si="0"/>
        <v>20</v>
      </c>
      <c r="U34" s="32">
        <f t="shared" si="1"/>
        <v>45466.185416666667</v>
      </c>
      <c r="V34" s="31">
        <f t="shared" si="2"/>
        <v>0.97777777777810115</v>
      </c>
      <c r="W34" s="31">
        <f t="shared" si="3"/>
        <v>1</v>
      </c>
      <c r="X34" s="31">
        <f t="shared" si="4"/>
        <v>0</v>
      </c>
      <c r="Y34" s="31">
        <f t="shared" si="5"/>
        <v>0</v>
      </c>
      <c r="Z34" s="31" t="str">
        <f t="shared" si="12"/>
        <v>Yes</v>
      </c>
      <c r="AA34" s="31"/>
      <c r="AB34" s="31">
        <f t="shared" si="6"/>
        <v>1</v>
      </c>
      <c r="AC34" s="31" t="str">
        <f>IF(OR(ISNUMBER(MATCH(DATE(VALUE(TEXT(U34,"yyyy")),VALUE(TEXT(U34,"mm")),VALUE(TEXT(U34,"dd"))),HolidayTable[Date],0)),WEEKDAY(E34,1)=1,HOUR(U34)&gt;=21,HOUR(U34)&lt;5),"OP","P")</f>
        <v>OP</v>
      </c>
      <c r="AD34" s="31"/>
      <c r="AE34" s="31">
        <f t="shared" si="7"/>
        <v>35</v>
      </c>
      <c r="AF34" s="31">
        <f t="shared" si="8"/>
        <v>59</v>
      </c>
      <c r="AG34" s="31">
        <f t="shared" si="9"/>
        <v>1</v>
      </c>
      <c r="AH34" s="31" t="str">
        <f t="shared" si="10"/>
        <v>NORTHERN PRA31W</v>
      </c>
      <c r="AI34" s="31" t="str">
        <f t="shared" si="11"/>
        <v>CSNU 1487172</v>
      </c>
    </row>
    <row r="35" spans="1:37" ht="18" x14ac:dyDescent="0.35">
      <c r="A35" s="30" t="s">
        <v>625</v>
      </c>
      <c r="B35" s="30" t="s">
        <v>1870</v>
      </c>
      <c r="C35" s="30" t="s">
        <v>798</v>
      </c>
      <c r="D35" s="30" t="s">
        <v>799</v>
      </c>
      <c r="E35" s="33">
        <v>45466.185416666667</v>
      </c>
      <c r="F35" s="30" t="s">
        <v>649</v>
      </c>
      <c r="G35" s="30" t="s">
        <v>627</v>
      </c>
      <c r="H35" s="30" t="s">
        <v>628</v>
      </c>
      <c r="I35" s="30" t="s">
        <v>629</v>
      </c>
      <c r="J35" s="30">
        <v>17769</v>
      </c>
      <c r="K35" s="30" t="s">
        <v>630</v>
      </c>
      <c r="L35" s="30" t="s">
        <v>1871</v>
      </c>
      <c r="M35" s="30">
        <v>27431015</v>
      </c>
      <c r="N35" s="30" t="s">
        <v>656</v>
      </c>
      <c r="O35" s="30" t="s">
        <v>657</v>
      </c>
      <c r="P35" s="30">
        <v>927332</v>
      </c>
      <c r="Q35" s="30"/>
      <c r="R35" s="30"/>
      <c r="S35" s="39">
        <f>VLOOKUP(AH35,export!G:T,13,FALSE)</f>
        <v>45467.163194444445</v>
      </c>
      <c r="T35" s="42" t="str">
        <f t="shared" si="0"/>
        <v>20</v>
      </c>
      <c r="U35" s="32">
        <f t="shared" si="1"/>
        <v>45466.185416666667</v>
      </c>
      <c r="V35" s="31">
        <f t="shared" si="2"/>
        <v>0.97777777777810115</v>
      </c>
      <c r="W35" s="31">
        <f t="shared" si="3"/>
        <v>1</v>
      </c>
      <c r="X35" s="31">
        <f t="shared" si="4"/>
        <v>0</v>
      </c>
      <c r="Y35" s="31">
        <f t="shared" si="5"/>
        <v>0</v>
      </c>
      <c r="Z35" s="31" t="str">
        <f t="shared" si="12"/>
        <v>Yes</v>
      </c>
      <c r="AA35" s="31"/>
      <c r="AB35" s="31">
        <f t="shared" si="6"/>
        <v>1</v>
      </c>
      <c r="AC35" s="31" t="str">
        <f>IF(OR(ISNUMBER(MATCH(DATE(VALUE(TEXT(U35,"yyyy")),VALUE(TEXT(U35,"mm")),VALUE(TEXT(U35,"dd"))),HolidayTable[Date],0)),WEEKDAY(E35,1)=1,HOUR(U35)&gt;=21,HOUR(U35)&lt;5),"OP","P")</f>
        <v>OP</v>
      </c>
      <c r="AD35" s="31"/>
      <c r="AE35" s="31">
        <f t="shared" si="7"/>
        <v>35</v>
      </c>
      <c r="AF35" s="31">
        <f t="shared" si="8"/>
        <v>59</v>
      </c>
      <c r="AG35" s="31">
        <f t="shared" si="9"/>
        <v>1</v>
      </c>
      <c r="AH35" s="31" t="str">
        <f t="shared" si="10"/>
        <v>NORTHERN PRA31W</v>
      </c>
      <c r="AI35" s="31" t="str">
        <f t="shared" si="11"/>
        <v>OOLU 1768140</v>
      </c>
    </row>
    <row r="36" spans="1:37" s="46" customFormat="1" ht="18" x14ac:dyDescent="0.35">
      <c r="A36" s="47" t="s">
        <v>625</v>
      </c>
      <c r="B36" s="47" t="s">
        <v>1872</v>
      </c>
      <c r="C36" s="47" t="s">
        <v>779</v>
      </c>
      <c r="D36" s="47" t="s">
        <v>780</v>
      </c>
      <c r="E36" s="48">
        <v>45466.208333333336</v>
      </c>
      <c r="F36" s="47" t="s">
        <v>677</v>
      </c>
      <c r="G36" s="47" t="s">
        <v>627</v>
      </c>
      <c r="H36" s="47" t="s">
        <v>645</v>
      </c>
      <c r="I36" s="47" t="s">
        <v>646</v>
      </c>
      <c r="J36" s="47">
        <v>22676</v>
      </c>
      <c r="K36" s="47" t="s">
        <v>630</v>
      </c>
      <c r="L36" s="47" t="s">
        <v>1873</v>
      </c>
      <c r="M36" s="47" t="s">
        <v>1874</v>
      </c>
      <c r="N36" s="47" t="s">
        <v>675</v>
      </c>
      <c r="O36" s="47" t="s">
        <v>676</v>
      </c>
      <c r="P36" s="47">
        <v>957830</v>
      </c>
      <c r="Q36" s="47"/>
      <c r="R36" s="47"/>
      <c r="S36" s="49">
        <f>VLOOKUP(AH36,export!G:T,13,FALSE)</f>
        <v>45466.763888888891</v>
      </c>
      <c r="T36" s="50" t="str">
        <f t="shared" si="0"/>
        <v>40</v>
      </c>
      <c r="U36" s="51">
        <f t="shared" si="1"/>
        <v>45466.208333333336</v>
      </c>
      <c r="V36" s="46">
        <f t="shared" si="2"/>
        <v>0.55555555555474712</v>
      </c>
      <c r="W36" s="46">
        <f t="shared" si="3"/>
        <v>1</v>
      </c>
      <c r="X36" s="46">
        <f t="shared" si="4"/>
        <v>0</v>
      </c>
      <c r="Y36" s="46">
        <f t="shared" si="5"/>
        <v>0</v>
      </c>
      <c r="Z36" s="46" t="str">
        <f t="shared" si="12"/>
        <v>No</v>
      </c>
      <c r="AB36" s="46">
        <f t="shared" si="6"/>
        <v>1</v>
      </c>
      <c r="AC36" s="46" t="str">
        <f>IF(OR(ISNUMBER(MATCH(DATE(VALUE(TEXT(U36,"yyyy")),VALUE(TEXT(U36,"mm")),VALUE(TEXT(U36,"dd"))),HolidayTable[Date],0)),WEEKDAY(E36,1)=1,HOUR(U36)&gt;=21,HOUR(U36)&lt;5),"OP","P")</f>
        <v>OP</v>
      </c>
      <c r="AE36" s="46">
        <f t="shared" si="7"/>
        <v>52.5</v>
      </c>
      <c r="AF36" s="46">
        <f t="shared" si="8"/>
        <v>88.5</v>
      </c>
      <c r="AG36" s="46">
        <f t="shared" si="9"/>
        <v>1</v>
      </c>
      <c r="AH36" s="46" t="str">
        <f t="shared" si="10"/>
        <v>OOCL JAKARTA171S</v>
      </c>
      <c r="AI36" s="46" t="str">
        <f t="shared" si="11"/>
        <v>OOLU 4517010</v>
      </c>
      <c r="AJ36" s="51"/>
      <c r="AK36" s="51"/>
    </row>
    <row r="37" spans="1:37" ht="18" x14ac:dyDescent="0.35">
      <c r="A37" s="30" t="s">
        <v>625</v>
      </c>
      <c r="B37" s="30" t="s">
        <v>1875</v>
      </c>
      <c r="C37" s="30" t="s">
        <v>923</v>
      </c>
      <c r="D37" s="30" t="s">
        <v>924</v>
      </c>
      <c r="E37" s="33">
        <v>45466.227083333331</v>
      </c>
      <c r="F37" s="30" t="s">
        <v>663</v>
      </c>
      <c r="G37" s="30" t="s">
        <v>627</v>
      </c>
      <c r="H37" s="30" t="s">
        <v>628</v>
      </c>
      <c r="I37" s="30" t="s">
        <v>629</v>
      </c>
      <c r="J37" s="30">
        <v>8250</v>
      </c>
      <c r="K37" s="30" t="s">
        <v>630</v>
      </c>
      <c r="L37" s="30" t="s">
        <v>1876</v>
      </c>
      <c r="M37" s="30" t="s">
        <v>1877</v>
      </c>
      <c r="N37" s="30" t="s">
        <v>637</v>
      </c>
      <c r="O37" s="30" t="s">
        <v>638</v>
      </c>
      <c r="P37" s="30">
        <v>710301</v>
      </c>
      <c r="Q37" s="30"/>
      <c r="R37" s="30"/>
      <c r="S37" s="39">
        <f>VLOOKUP(AH37,export!G:T,13,FALSE)</f>
        <v>45466.579861111109</v>
      </c>
      <c r="T37" s="42" t="str">
        <f t="shared" si="0"/>
        <v>20</v>
      </c>
      <c r="U37" s="32">
        <f t="shared" si="1"/>
        <v>45466.227083333331</v>
      </c>
      <c r="V37" s="31">
        <f t="shared" si="2"/>
        <v>0.35277777777810115</v>
      </c>
      <c r="W37" s="31">
        <f t="shared" si="3"/>
        <v>1</v>
      </c>
      <c r="X37" s="31">
        <f t="shared" si="4"/>
        <v>0</v>
      </c>
      <c r="Y37" s="31">
        <f t="shared" si="5"/>
        <v>0</v>
      </c>
      <c r="Z37" s="31" t="str">
        <f t="shared" si="12"/>
        <v>No</v>
      </c>
      <c r="AA37" s="31"/>
      <c r="AB37" s="31">
        <f t="shared" si="6"/>
        <v>1</v>
      </c>
      <c r="AC37" s="31" t="str">
        <f>IF(OR(ISNUMBER(MATCH(DATE(VALUE(TEXT(U37,"yyyy")),VALUE(TEXT(U37,"mm")),VALUE(TEXT(U37,"dd"))),HolidayTable[Date],0)),WEEKDAY(E37,1)=1,HOUR(U37)&gt;=21,HOUR(U37)&lt;5),"OP","P")</f>
        <v>OP</v>
      </c>
      <c r="AD37" s="31"/>
      <c r="AE37" s="31">
        <f t="shared" si="7"/>
        <v>35</v>
      </c>
      <c r="AF37" s="31">
        <f t="shared" si="8"/>
        <v>59</v>
      </c>
      <c r="AG37" s="31">
        <f t="shared" si="9"/>
        <v>1</v>
      </c>
      <c r="AH37" s="31" t="str">
        <f t="shared" si="10"/>
        <v>TIHAMA026E</v>
      </c>
      <c r="AI37" s="31" t="str">
        <f t="shared" si="11"/>
        <v>FCIU 6554632</v>
      </c>
    </row>
    <row r="38" spans="1:37" ht="18" x14ac:dyDescent="0.35">
      <c r="A38" s="30" t="s">
        <v>625</v>
      </c>
      <c r="B38" s="30" t="s">
        <v>1878</v>
      </c>
      <c r="C38" s="30" t="s">
        <v>758</v>
      </c>
      <c r="D38" s="30" t="s">
        <v>759</v>
      </c>
      <c r="E38" s="33">
        <v>45466.231944444444</v>
      </c>
      <c r="F38" s="30" t="s">
        <v>931</v>
      </c>
      <c r="G38" s="30" t="s">
        <v>627</v>
      </c>
      <c r="H38" s="30" t="s">
        <v>628</v>
      </c>
      <c r="I38" s="30" t="s">
        <v>629</v>
      </c>
      <c r="J38" s="30">
        <v>10844</v>
      </c>
      <c r="K38" s="30" t="s">
        <v>630</v>
      </c>
      <c r="L38" s="30" t="s">
        <v>1879</v>
      </c>
      <c r="M38" s="30" t="s">
        <v>1880</v>
      </c>
      <c r="N38" s="30"/>
      <c r="O38" s="30" t="s">
        <v>687</v>
      </c>
      <c r="P38" s="30">
        <v>742106</v>
      </c>
      <c r="Q38" s="30"/>
      <c r="R38" s="30"/>
      <c r="S38" s="39">
        <f>VLOOKUP(AH38,export!G:T,13,FALSE)</f>
        <v>45466.944444444445</v>
      </c>
      <c r="T38" s="42" t="str">
        <f t="shared" si="0"/>
        <v>20</v>
      </c>
      <c r="U38" s="32">
        <f t="shared" si="1"/>
        <v>45466.231944444444</v>
      </c>
      <c r="V38" s="31">
        <f t="shared" si="2"/>
        <v>0.71250000000145519</v>
      </c>
      <c r="W38" s="31">
        <f t="shared" si="3"/>
        <v>1</v>
      </c>
      <c r="X38" s="31">
        <f t="shared" si="4"/>
        <v>0</v>
      </c>
      <c r="Y38" s="31">
        <f t="shared" si="5"/>
        <v>0</v>
      </c>
      <c r="Z38" s="31" t="str">
        <f t="shared" si="12"/>
        <v>No</v>
      </c>
      <c r="AA38" s="31"/>
      <c r="AB38" s="31">
        <f t="shared" si="6"/>
        <v>1</v>
      </c>
      <c r="AC38" s="31" t="str">
        <f>IF(OR(ISNUMBER(MATCH(DATE(VALUE(TEXT(U38,"yyyy")),VALUE(TEXT(U38,"mm")),VALUE(TEXT(U38,"dd"))),HolidayTable[Date],0)),WEEKDAY(E38,1)=1,HOUR(U38)&gt;=21,HOUR(U38)&lt;5),"OP","P")</f>
        <v>OP</v>
      </c>
      <c r="AD38" s="31"/>
      <c r="AE38" s="31">
        <f t="shared" si="7"/>
        <v>35</v>
      </c>
      <c r="AF38" s="31">
        <f t="shared" si="8"/>
        <v>59</v>
      </c>
      <c r="AG38" s="31">
        <f t="shared" si="9"/>
        <v>1</v>
      </c>
      <c r="AH38" s="31" t="str">
        <f t="shared" si="10"/>
        <v>WAN HAI 509N139</v>
      </c>
      <c r="AI38" s="31" t="str">
        <f t="shared" si="11"/>
        <v>FCIU 6428830</v>
      </c>
    </row>
    <row r="39" spans="1:37" ht="18" x14ac:dyDescent="0.35">
      <c r="A39" s="30" t="s">
        <v>625</v>
      </c>
      <c r="B39" s="30" t="s">
        <v>1881</v>
      </c>
      <c r="C39" s="30" t="s">
        <v>1589</v>
      </c>
      <c r="D39" s="30" t="s">
        <v>198</v>
      </c>
      <c r="E39" s="33">
        <v>45466.23333333333</v>
      </c>
      <c r="F39" s="30" t="s">
        <v>680</v>
      </c>
      <c r="G39" s="30" t="s">
        <v>627</v>
      </c>
      <c r="H39" s="30">
        <v>4500</v>
      </c>
      <c r="I39" s="30" t="s">
        <v>646</v>
      </c>
      <c r="J39" s="30">
        <v>27895</v>
      </c>
      <c r="K39" s="30" t="s">
        <v>630</v>
      </c>
      <c r="L39" s="30" t="s">
        <v>1882</v>
      </c>
      <c r="M39" s="30" t="s">
        <v>1883</v>
      </c>
      <c r="N39" s="30" t="s">
        <v>642</v>
      </c>
      <c r="O39" s="30" t="s">
        <v>643</v>
      </c>
      <c r="P39" s="30">
        <v>938546</v>
      </c>
      <c r="Q39" s="30"/>
      <c r="R39" s="30"/>
      <c r="S39" s="39">
        <v>45466.704861111109</v>
      </c>
      <c r="T39" s="42" t="str">
        <f t="shared" si="0"/>
        <v>40</v>
      </c>
      <c r="U39" s="32">
        <f t="shared" si="1"/>
        <v>45466.23333333333</v>
      </c>
      <c r="V39" s="31">
        <f t="shared" si="2"/>
        <v>0.47152777777955635</v>
      </c>
      <c r="W39" s="31">
        <f t="shared" si="3"/>
        <v>1</v>
      </c>
      <c r="X39" s="31">
        <f t="shared" si="4"/>
        <v>0</v>
      </c>
      <c r="Y39" s="31">
        <f t="shared" si="5"/>
        <v>0</v>
      </c>
      <c r="Z39" s="31" t="str">
        <f t="shared" si="12"/>
        <v>No</v>
      </c>
      <c r="AA39" s="31"/>
      <c r="AB39" s="31">
        <f t="shared" si="6"/>
        <v>1</v>
      </c>
      <c r="AC39" s="31" t="str">
        <f>IF(OR(ISNUMBER(MATCH(DATE(VALUE(TEXT(U39,"yyyy")),VALUE(TEXT(U39,"mm")),VALUE(TEXT(U39,"dd"))),HolidayTable[Date],0)),WEEKDAY(E39,1)=1,HOUR(U39)&gt;=21,HOUR(U39)&lt;5),"OP","P")</f>
        <v>OP</v>
      </c>
      <c r="AD39" s="31"/>
      <c r="AE39" s="31">
        <f t="shared" si="7"/>
        <v>52.5</v>
      </c>
      <c r="AF39" s="31">
        <f t="shared" si="8"/>
        <v>88.5</v>
      </c>
      <c r="AG39" s="31">
        <f t="shared" si="9"/>
        <v>1</v>
      </c>
      <c r="AH39" s="31" t="str">
        <f t="shared" si="10"/>
        <v>NORDOCELOT004N</v>
      </c>
      <c r="AI39" s="31" t="str">
        <f t="shared" si="11"/>
        <v>MAGU 5676482</v>
      </c>
    </row>
    <row r="40" spans="1:37" ht="18" x14ac:dyDescent="0.35">
      <c r="A40" s="30" t="s">
        <v>625</v>
      </c>
      <c r="B40" s="30" t="s">
        <v>1884</v>
      </c>
      <c r="C40" s="30" t="s">
        <v>833</v>
      </c>
      <c r="D40" s="30" t="s">
        <v>312</v>
      </c>
      <c r="E40" s="33">
        <v>45466.234027777777</v>
      </c>
      <c r="F40" s="30" t="s">
        <v>674</v>
      </c>
      <c r="G40" s="30" t="s">
        <v>627</v>
      </c>
      <c r="H40" s="30" t="s">
        <v>672</v>
      </c>
      <c r="I40" s="30" t="s">
        <v>646</v>
      </c>
      <c r="J40" s="30">
        <v>29250</v>
      </c>
      <c r="K40" s="30" t="s">
        <v>630</v>
      </c>
      <c r="L40" s="30" t="s">
        <v>1885</v>
      </c>
      <c r="M40" s="30" t="s">
        <v>1886</v>
      </c>
      <c r="N40" s="30" t="s">
        <v>661</v>
      </c>
      <c r="O40" s="30" t="s">
        <v>662</v>
      </c>
      <c r="P40" s="30">
        <v>692047</v>
      </c>
      <c r="Q40" s="30"/>
      <c r="R40" s="30"/>
      <c r="S40" s="39">
        <f>VLOOKUP(AH40,export!G:T,13,FALSE)</f>
        <v>45467.159722222219</v>
      </c>
      <c r="T40" s="42" t="str">
        <f t="shared" si="0"/>
        <v>40</v>
      </c>
      <c r="U40" s="32">
        <f t="shared" si="1"/>
        <v>45466.234027777777</v>
      </c>
      <c r="V40" s="31">
        <f t="shared" si="2"/>
        <v>0.9256944444423425</v>
      </c>
      <c r="W40" s="31">
        <f t="shared" si="3"/>
        <v>1</v>
      </c>
      <c r="X40" s="31">
        <f t="shared" si="4"/>
        <v>0</v>
      </c>
      <c r="Y40" s="31">
        <f t="shared" si="5"/>
        <v>0</v>
      </c>
      <c r="Z40" s="31" t="str">
        <f t="shared" si="12"/>
        <v>No</v>
      </c>
      <c r="AA40" s="31"/>
      <c r="AB40" s="31">
        <f t="shared" si="6"/>
        <v>1</v>
      </c>
      <c r="AC40" s="31" t="str">
        <f>IF(OR(ISNUMBER(MATCH(DATE(VALUE(TEXT(U40,"yyyy")),VALUE(TEXT(U40,"mm")),VALUE(TEXT(U40,"dd"))),HolidayTable[Date],0)),WEEKDAY(E40,1)=1,HOUR(U40)&gt;=21,HOUR(U40)&lt;5),"OP","P")</f>
        <v>OP</v>
      </c>
      <c r="AD40" s="31"/>
      <c r="AE40" s="31">
        <f t="shared" si="7"/>
        <v>52.5</v>
      </c>
      <c r="AF40" s="31">
        <f t="shared" si="8"/>
        <v>88.5</v>
      </c>
      <c r="AG40" s="31">
        <f t="shared" si="9"/>
        <v>1</v>
      </c>
      <c r="AH40" s="31" t="str">
        <f t="shared" si="10"/>
        <v>MS PORT KLAN424N</v>
      </c>
      <c r="AI40" s="31" t="str">
        <f t="shared" si="11"/>
        <v>MSKU 1628403</v>
      </c>
    </row>
    <row r="41" spans="1:37" ht="18" x14ac:dyDescent="0.35">
      <c r="A41" s="30" t="s">
        <v>625</v>
      </c>
      <c r="B41" s="30" t="s">
        <v>1887</v>
      </c>
      <c r="C41" s="30" t="s">
        <v>833</v>
      </c>
      <c r="D41" s="30" t="s">
        <v>312</v>
      </c>
      <c r="E41" s="33">
        <v>45466.23541666667</v>
      </c>
      <c r="F41" s="30" t="s">
        <v>674</v>
      </c>
      <c r="G41" s="30" t="s">
        <v>627</v>
      </c>
      <c r="H41" s="30" t="s">
        <v>672</v>
      </c>
      <c r="I41" s="30" t="s">
        <v>646</v>
      </c>
      <c r="J41" s="30">
        <v>30000</v>
      </c>
      <c r="K41" s="30" t="s">
        <v>630</v>
      </c>
      <c r="L41" s="30" t="s">
        <v>1888</v>
      </c>
      <c r="M41" s="30" t="s">
        <v>1889</v>
      </c>
      <c r="N41" s="30"/>
      <c r="O41" s="30" t="s">
        <v>665</v>
      </c>
      <c r="P41" s="30">
        <v>945718</v>
      </c>
      <c r="Q41" s="30"/>
      <c r="R41" s="30"/>
      <c r="S41" s="39">
        <f>VLOOKUP(AH41,export!G:T,13,FALSE)</f>
        <v>45467.159722222219</v>
      </c>
      <c r="T41" s="42" t="str">
        <f t="shared" si="0"/>
        <v>40</v>
      </c>
      <c r="U41" s="32">
        <f t="shared" si="1"/>
        <v>45466.23541666667</v>
      </c>
      <c r="V41" s="31">
        <f t="shared" si="2"/>
        <v>0.92430555554892635</v>
      </c>
      <c r="W41" s="31">
        <f t="shared" si="3"/>
        <v>1</v>
      </c>
      <c r="X41" s="31">
        <f t="shared" si="4"/>
        <v>0</v>
      </c>
      <c r="Y41" s="31">
        <f t="shared" si="5"/>
        <v>0</v>
      </c>
      <c r="Z41" s="31" t="str">
        <f t="shared" si="12"/>
        <v>No</v>
      </c>
      <c r="AA41" s="31"/>
      <c r="AB41" s="31">
        <f t="shared" si="6"/>
        <v>1</v>
      </c>
      <c r="AC41" s="31" t="str">
        <f>IF(OR(ISNUMBER(MATCH(DATE(VALUE(TEXT(U41,"yyyy")),VALUE(TEXT(U41,"mm")),VALUE(TEXT(U41,"dd"))),HolidayTable[Date],0)),WEEKDAY(E41,1)=1,HOUR(U41)&gt;=21,HOUR(U41)&lt;5),"OP","P")</f>
        <v>OP</v>
      </c>
      <c r="AD41" s="31"/>
      <c r="AE41" s="31">
        <f t="shared" si="7"/>
        <v>52.5</v>
      </c>
      <c r="AF41" s="31">
        <f t="shared" si="8"/>
        <v>88.5</v>
      </c>
      <c r="AG41" s="31">
        <f t="shared" si="9"/>
        <v>1</v>
      </c>
      <c r="AH41" s="31" t="str">
        <f t="shared" si="10"/>
        <v>MS PORT KLAN424N</v>
      </c>
      <c r="AI41" s="31" t="str">
        <f t="shared" si="11"/>
        <v>MSKU 1702347</v>
      </c>
    </row>
    <row r="42" spans="1:37" ht="18" x14ac:dyDescent="0.35">
      <c r="A42" s="30" t="s">
        <v>625</v>
      </c>
      <c r="B42" s="30" t="s">
        <v>1890</v>
      </c>
      <c r="C42" s="30" t="s">
        <v>833</v>
      </c>
      <c r="D42" s="30" t="s">
        <v>312</v>
      </c>
      <c r="E42" s="33">
        <v>45466.239583333336</v>
      </c>
      <c r="F42" s="30" t="s">
        <v>674</v>
      </c>
      <c r="G42" s="30" t="s">
        <v>627</v>
      </c>
      <c r="H42" s="30" t="s">
        <v>672</v>
      </c>
      <c r="I42" s="30" t="s">
        <v>646</v>
      </c>
      <c r="J42" s="30">
        <v>29250</v>
      </c>
      <c r="K42" s="30" t="s">
        <v>630</v>
      </c>
      <c r="L42" s="30" t="s">
        <v>1885</v>
      </c>
      <c r="M42" s="30" t="s">
        <v>1891</v>
      </c>
      <c r="N42" s="30" t="s">
        <v>720</v>
      </c>
      <c r="O42" s="30" t="s">
        <v>721</v>
      </c>
      <c r="P42" s="30">
        <v>934811</v>
      </c>
      <c r="Q42" s="30"/>
      <c r="R42" s="30"/>
      <c r="S42" s="39">
        <f>VLOOKUP(AH42,export!G:T,13,FALSE)</f>
        <v>45467.159722222219</v>
      </c>
      <c r="T42" s="42" t="str">
        <f t="shared" si="0"/>
        <v>40</v>
      </c>
      <c r="U42" s="32">
        <f t="shared" si="1"/>
        <v>45466.239583333336</v>
      </c>
      <c r="V42" s="31">
        <f t="shared" si="2"/>
        <v>0.92013888888322981</v>
      </c>
      <c r="W42" s="31">
        <f t="shared" si="3"/>
        <v>1</v>
      </c>
      <c r="X42" s="31">
        <f t="shared" si="4"/>
        <v>0</v>
      </c>
      <c r="Y42" s="31">
        <f t="shared" si="5"/>
        <v>0</v>
      </c>
      <c r="Z42" s="31" t="str">
        <f t="shared" si="12"/>
        <v>No</v>
      </c>
      <c r="AA42" s="31"/>
      <c r="AB42" s="31">
        <f t="shared" si="6"/>
        <v>1</v>
      </c>
      <c r="AC42" s="31" t="str">
        <f>IF(OR(ISNUMBER(MATCH(DATE(VALUE(TEXT(U42,"yyyy")),VALUE(TEXT(U42,"mm")),VALUE(TEXT(U42,"dd"))),HolidayTable[Date],0)),WEEKDAY(E42,1)=1,HOUR(U42)&gt;=21,HOUR(U42)&lt;5),"OP","P")</f>
        <v>OP</v>
      </c>
      <c r="AD42" s="31"/>
      <c r="AE42" s="31">
        <f t="shared" si="7"/>
        <v>52.5</v>
      </c>
      <c r="AF42" s="31">
        <f t="shared" si="8"/>
        <v>88.5</v>
      </c>
      <c r="AG42" s="31">
        <f t="shared" si="9"/>
        <v>1</v>
      </c>
      <c r="AH42" s="31" t="str">
        <f t="shared" si="10"/>
        <v>MS PORT KLAN424N</v>
      </c>
      <c r="AI42" s="31" t="str">
        <f t="shared" si="11"/>
        <v>MRKU 3293890</v>
      </c>
    </row>
    <row r="43" spans="1:37" ht="18" x14ac:dyDescent="0.35">
      <c r="A43" s="30" t="s">
        <v>625</v>
      </c>
      <c r="B43" s="30" t="s">
        <v>1892</v>
      </c>
      <c r="C43" s="30" t="s">
        <v>833</v>
      </c>
      <c r="D43" s="30" t="s">
        <v>312</v>
      </c>
      <c r="E43" s="33">
        <v>45466.244444444441</v>
      </c>
      <c r="F43" s="30" t="s">
        <v>674</v>
      </c>
      <c r="G43" s="30" t="s">
        <v>627</v>
      </c>
      <c r="H43" s="30" t="s">
        <v>672</v>
      </c>
      <c r="I43" s="30" t="s">
        <v>646</v>
      </c>
      <c r="J43" s="30">
        <v>29250</v>
      </c>
      <c r="K43" s="30" t="s">
        <v>630</v>
      </c>
      <c r="L43" s="30" t="s">
        <v>1885</v>
      </c>
      <c r="M43" s="30" t="s">
        <v>1893</v>
      </c>
      <c r="N43" s="30" t="s">
        <v>666</v>
      </c>
      <c r="O43" s="30" t="s">
        <v>667</v>
      </c>
      <c r="P43" s="30">
        <v>958934</v>
      </c>
      <c r="Q43" s="30"/>
      <c r="R43" s="30"/>
      <c r="S43" s="39">
        <f>VLOOKUP(AH43,export!G:T,13,FALSE)</f>
        <v>45467.159722222219</v>
      </c>
      <c r="T43" s="42" t="str">
        <f t="shared" si="0"/>
        <v>40</v>
      </c>
      <c r="U43" s="32">
        <f t="shared" si="1"/>
        <v>45466.244444444441</v>
      </c>
      <c r="V43" s="31">
        <f t="shared" si="2"/>
        <v>0.91527777777810115</v>
      </c>
      <c r="W43" s="31">
        <f t="shared" si="3"/>
        <v>1</v>
      </c>
      <c r="X43" s="31">
        <f t="shared" si="4"/>
        <v>0</v>
      </c>
      <c r="Y43" s="31">
        <f t="shared" si="5"/>
        <v>0</v>
      </c>
      <c r="Z43" s="31" t="str">
        <f t="shared" si="12"/>
        <v>No</v>
      </c>
      <c r="AA43" s="31"/>
      <c r="AB43" s="31">
        <f t="shared" si="6"/>
        <v>1</v>
      </c>
      <c r="AC43" s="31" t="str">
        <f>IF(OR(ISNUMBER(MATCH(DATE(VALUE(TEXT(U43,"yyyy")),VALUE(TEXT(U43,"mm")),VALUE(TEXT(U43,"dd"))),HolidayTable[Date],0)),WEEKDAY(E43,1)=1,HOUR(U43)&gt;=21,HOUR(U43)&lt;5),"OP","P")</f>
        <v>OP</v>
      </c>
      <c r="AD43" s="31"/>
      <c r="AE43" s="31">
        <f t="shared" si="7"/>
        <v>52.5</v>
      </c>
      <c r="AF43" s="31">
        <f t="shared" si="8"/>
        <v>88.5</v>
      </c>
      <c r="AG43" s="31">
        <f t="shared" si="9"/>
        <v>1</v>
      </c>
      <c r="AH43" s="31" t="str">
        <f t="shared" si="10"/>
        <v>MS PORT KLAN424N</v>
      </c>
      <c r="AI43" s="31" t="str">
        <f t="shared" si="11"/>
        <v>HASU 4213910</v>
      </c>
    </row>
    <row r="44" spans="1:37" ht="18" x14ac:dyDescent="0.35">
      <c r="A44" s="30" t="s">
        <v>625</v>
      </c>
      <c r="B44" s="30" t="s">
        <v>1894</v>
      </c>
      <c r="C44" s="30" t="s">
        <v>833</v>
      </c>
      <c r="D44" s="30" t="s">
        <v>312</v>
      </c>
      <c r="E44" s="33">
        <v>45466.245138888888</v>
      </c>
      <c r="F44" s="30" t="s">
        <v>674</v>
      </c>
      <c r="G44" s="30" t="s">
        <v>627</v>
      </c>
      <c r="H44" s="30" t="s">
        <v>672</v>
      </c>
      <c r="I44" s="30" t="s">
        <v>646</v>
      </c>
      <c r="J44" s="30">
        <v>29250</v>
      </c>
      <c r="K44" s="30" t="s">
        <v>630</v>
      </c>
      <c r="L44" s="30" t="s">
        <v>1885</v>
      </c>
      <c r="M44" s="30" t="s">
        <v>1895</v>
      </c>
      <c r="N44" s="30" t="s">
        <v>670</v>
      </c>
      <c r="O44" s="30" t="s">
        <v>671</v>
      </c>
      <c r="P44" s="30">
        <v>650107</v>
      </c>
      <c r="Q44" s="30"/>
      <c r="R44" s="30"/>
      <c r="S44" s="39">
        <f>VLOOKUP(AH44,export!G:T,13,FALSE)</f>
        <v>45467.159722222219</v>
      </c>
      <c r="T44" s="42" t="str">
        <f t="shared" si="0"/>
        <v>40</v>
      </c>
      <c r="U44" s="32">
        <f t="shared" si="1"/>
        <v>45466.245138888888</v>
      </c>
      <c r="V44" s="31">
        <f t="shared" si="2"/>
        <v>0.91458333333139308</v>
      </c>
      <c r="W44" s="31">
        <f t="shared" si="3"/>
        <v>1</v>
      </c>
      <c r="X44" s="31">
        <f t="shared" si="4"/>
        <v>0</v>
      </c>
      <c r="Y44" s="31">
        <f t="shared" si="5"/>
        <v>0</v>
      </c>
      <c r="Z44" s="31" t="str">
        <f t="shared" si="12"/>
        <v>No</v>
      </c>
      <c r="AA44" s="31"/>
      <c r="AB44" s="31">
        <f t="shared" si="6"/>
        <v>1</v>
      </c>
      <c r="AC44" s="31" t="str">
        <f>IF(OR(ISNUMBER(MATCH(DATE(VALUE(TEXT(U44,"yyyy")),VALUE(TEXT(U44,"mm")),VALUE(TEXT(U44,"dd"))),HolidayTable[Date],0)),WEEKDAY(E44,1)=1,HOUR(U44)&gt;=21,HOUR(U44)&lt;5),"OP","P")</f>
        <v>OP</v>
      </c>
      <c r="AD44" s="31"/>
      <c r="AE44" s="31">
        <f t="shared" si="7"/>
        <v>52.5</v>
      </c>
      <c r="AF44" s="31">
        <f t="shared" si="8"/>
        <v>88.5</v>
      </c>
      <c r="AG44" s="31">
        <f t="shared" si="9"/>
        <v>1</v>
      </c>
      <c r="AH44" s="31" t="str">
        <f t="shared" si="10"/>
        <v>MS PORT KLAN424N</v>
      </c>
      <c r="AI44" s="31" t="str">
        <f t="shared" si="11"/>
        <v>MRKU 4909296</v>
      </c>
    </row>
    <row r="45" spans="1:37" ht="18" x14ac:dyDescent="0.35">
      <c r="A45" s="30" t="s">
        <v>625</v>
      </c>
      <c r="B45" s="30" t="s">
        <v>1896</v>
      </c>
      <c r="C45" s="30" t="s">
        <v>833</v>
      </c>
      <c r="D45" s="30" t="s">
        <v>312</v>
      </c>
      <c r="E45" s="33">
        <v>45466.248611111114</v>
      </c>
      <c r="F45" s="30" t="s">
        <v>674</v>
      </c>
      <c r="G45" s="30" t="s">
        <v>627</v>
      </c>
      <c r="H45" s="30" t="s">
        <v>672</v>
      </c>
      <c r="I45" s="30" t="s">
        <v>646</v>
      </c>
      <c r="J45" s="30">
        <v>29250</v>
      </c>
      <c r="K45" s="30" t="s">
        <v>630</v>
      </c>
      <c r="L45" s="30" t="s">
        <v>1885</v>
      </c>
      <c r="M45" s="30" t="s">
        <v>1897</v>
      </c>
      <c r="N45" s="30" t="s">
        <v>631</v>
      </c>
      <c r="O45" s="30" t="s">
        <v>632</v>
      </c>
      <c r="P45" s="30">
        <v>726322</v>
      </c>
      <c r="Q45" s="30"/>
      <c r="R45" s="30"/>
      <c r="S45" s="39">
        <f>VLOOKUP(AH45,export!G:T,13,FALSE)</f>
        <v>45467.159722222219</v>
      </c>
      <c r="T45" s="42" t="str">
        <f t="shared" si="0"/>
        <v>40</v>
      </c>
      <c r="U45" s="32">
        <f t="shared" si="1"/>
        <v>45466.248611111114</v>
      </c>
      <c r="V45" s="31">
        <f t="shared" si="2"/>
        <v>0.91111111110512866</v>
      </c>
      <c r="W45" s="31">
        <f t="shared" si="3"/>
        <v>1</v>
      </c>
      <c r="X45" s="31">
        <f t="shared" si="4"/>
        <v>0</v>
      </c>
      <c r="Y45" s="31">
        <f t="shared" si="5"/>
        <v>0</v>
      </c>
      <c r="Z45" s="31" t="str">
        <f t="shared" si="12"/>
        <v>No</v>
      </c>
      <c r="AA45" s="31"/>
      <c r="AB45" s="31">
        <f t="shared" si="6"/>
        <v>1</v>
      </c>
      <c r="AC45" s="31" t="str">
        <f>IF(OR(ISNUMBER(MATCH(DATE(VALUE(TEXT(U45,"yyyy")),VALUE(TEXT(U45,"mm")),VALUE(TEXT(U45,"dd"))),HolidayTable[Date],0)),WEEKDAY(E45,1)=1,HOUR(U45)&gt;=21,HOUR(U45)&lt;5),"OP","P")</f>
        <v>OP</v>
      </c>
      <c r="AD45" s="31"/>
      <c r="AE45" s="31">
        <f t="shared" si="7"/>
        <v>52.5</v>
      </c>
      <c r="AF45" s="31">
        <f t="shared" si="8"/>
        <v>88.5</v>
      </c>
      <c r="AG45" s="31">
        <f t="shared" si="9"/>
        <v>1</v>
      </c>
      <c r="AH45" s="31" t="str">
        <f t="shared" si="10"/>
        <v>MS PORT KLAN424N</v>
      </c>
      <c r="AI45" s="31" t="str">
        <f t="shared" si="11"/>
        <v>MSKU 1146588</v>
      </c>
    </row>
    <row r="46" spans="1:37" ht="18" x14ac:dyDescent="0.35">
      <c r="A46" s="30" t="s">
        <v>625</v>
      </c>
      <c r="B46" s="30" t="s">
        <v>1898</v>
      </c>
      <c r="C46" s="30" t="s">
        <v>1528</v>
      </c>
      <c r="D46" s="30" t="s">
        <v>1529</v>
      </c>
      <c r="E46" s="33">
        <v>45466.256249999999</v>
      </c>
      <c r="F46" s="30" t="s">
        <v>692</v>
      </c>
      <c r="G46" s="30" t="s">
        <v>627</v>
      </c>
      <c r="H46" s="30" t="s">
        <v>695</v>
      </c>
      <c r="I46" s="30" t="s">
        <v>629</v>
      </c>
      <c r="J46" s="30">
        <v>19919</v>
      </c>
      <c r="K46" s="30" t="s">
        <v>630</v>
      </c>
      <c r="L46" s="30" t="s">
        <v>1899</v>
      </c>
      <c r="M46" s="30" t="s">
        <v>1900</v>
      </c>
      <c r="N46" s="30" t="s">
        <v>633</v>
      </c>
      <c r="O46" s="30" t="s">
        <v>708</v>
      </c>
      <c r="P46" s="30">
        <v>717004</v>
      </c>
      <c r="Q46" s="30"/>
      <c r="R46" s="30"/>
      <c r="S46" s="39">
        <f>VLOOKUP(AH46,export!G:T,13,FALSE)</f>
        <v>45467.423611111109</v>
      </c>
      <c r="T46" s="42" t="str">
        <f t="shared" si="0"/>
        <v>20</v>
      </c>
      <c r="U46" s="32">
        <f t="shared" si="1"/>
        <v>45466.256249999999</v>
      </c>
      <c r="V46" s="31">
        <f t="shared" si="2"/>
        <v>1.1673611111109494</v>
      </c>
      <c r="W46" s="31">
        <f t="shared" si="3"/>
        <v>0</v>
      </c>
      <c r="X46" s="31">
        <f t="shared" si="4"/>
        <v>1</v>
      </c>
      <c r="Y46" s="31">
        <f t="shared" si="5"/>
        <v>0</v>
      </c>
      <c r="Z46" s="31" t="str">
        <f t="shared" si="12"/>
        <v>No</v>
      </c>
      <c r="AA46" s="31"/>
      <c r="AB46" s="31">
        <f t="shared" si="6"/>
        <v>2</v>
      </c>
      <c r="AC46" s="31" t="str">
        <f>IF(OR(ISNUMBER(MATCH(DATE(VALUE(TEXT(U46,"yyyy")),VALUE(TEXT(U46,"mm")),VALUE(TEXT(U46,"dd"))),HolidayTable[Date],0)),WEEKDAY(E46,1)=1,HOUR(U46)&gt;=21,HOUR(U46)&lt;5),"OP","P")</f>
        <v>OP</v>
      </c>
      <c r="AD46" s="31"/>
      <c r="AE46" s="31">
        <f t="shared" si="7"/>
        <v>15</v>
      </c>
      <c r="AF46" s="31">
        <f t="shared" si="8"/>
        <v>59</v>
      </c>
      <c r="AG46" s="31">
        <f t="shared" si="9"/>
        <v>1</v>
      </c>
      <c r="AH46" s="31" t="str">
        <f t="shared" si="10"/>
        <v>MSC OLIAHW424R</v>
      </c>
      <c r="AI46" s="31" t="str">
        <f t="shared" si="11"/>
        <v>MSMU 1532940</v>
      </c>
    </row>
    <row r="47" spans="1:37" ht="18" x14ac:dyDescent="0.35">
      <c r="A47" s="30" t="s">
        <v>625</v>
      </c>
      <c r="B47" s="30" t="s">
        <v>1901</v>
      </c>
      <c r="C47" s="30" t="s">
        <v>833</v>
      </c>
      <c r="D47" s="30" t="s">
        <v>312</v>
      </c>
      <c r="E47" s="33">
        <v>45466.260416666664</v>
      </c>
      <c r="F47" s="30" t="s">
        <v>674</v>
      </c>
      <c r="G47" s="30" t="s">
        <v>627</v>
      </c>
      <c r="H47" s="30" t="s">
        <v>672</v>
      </c>
      <c r="I47" s="30" t="s">
        <v>646</v>
      </c>
      <c r="J47" s="30">
        <v>29250</v>
      </c>
      <c r="K47" s="30" t="s">
        <v>630</v>
      </c>
      <c r="L47" s="30" t="s">
        <v>1885</v>
      </c>
      <c r="M47" s="30" t="s">
        <v>1902</v>
      </c>
      <c r="N47" s="30"/>
      <c r="O47" s="30" t="s">
        <v>635</v>
      </c>
      <c r="P47" s="30">
        <v>948878</v>
      </c>
      <c r="Q47" s="30"/>
      <c r="R47" s="30"/>
      <c r="S47" s="39">
        <f>VLOOKUP(AH47,export!G:T,13,FALSE)</f>
        <v>45467.159722222219</v>
      </c>
      <c r="T47" s="42" t="str">
        <f t="shared" si="0"/>
        <v>40</v>
      </c>
      <c r="U47" s="32">
        <f t="shared" si="1"/>
        <v>45466.260416666664</v>
      </c>
      <c r="V47" s="31">
        <f t="shared" si="2"/>
        <v>0.89930555555474712</v>
      </c>
      <c r="W47" s="31">
        <f t="shared" si="3"/>
        <v>1</v>
      </c>
      <c r="X47" s="31">
        <f t="shared" si="4"/>
        <v>0</v>
      </c>
      <c r="Y47" s="31">
        <f t="shared" si="5"/>
        <v>0</v>
      </c>
      <c r="Z47" s="31" t="str">
        <f t="shared" si="12"/>
        <v>No</v>
      </c>
      <c r="AA47" s="31"/>
      <c r="AB47" s="31">
        <f t="shared" si="6"/>
        <v>1</v>
      </c>
      <c r="AC47" s="31" t="str">
        <f>IF(OR(ISNUMBER(MATCH(DATE(VALUE(TEXT(U47,"yyyy")),VALUE(TEXT(U47,"mm")),VALUE(TEXT(U47,"dd"))),HolidayTable[Date],0)),WEEKDAY(E47,1)=1,HOUR(U47)&gt;=21,HOUR(U47)&lt;5),"OP","P")</f>
        <v>OP</v>
      </c>
      <c r="AD47" s="31"/>
      <c r="AE47" s="31">
        <f t="shared" si="7"/>
        <v>52.5</v>
      </c>
      <c r="AF47" s="31">
        <f t="shared" si="8"/>
        <v>88.5</v>
      </c>
      <c r="AG47" s="31">
        <f t="shared" si="9"/>
        <v>1</v>
      </c>
      <c r="AH47" s="31" t="str">
        <f t="shared" si="10"/>
        <v>MS PORT KLAN424N</v>
      </c>
      <c r="AI47" s="31" t="str">
        <f t="shared" si="11"/>
        <v>MRKU 3934653</v>
      </c>
    </row>
    <row r="48" spans="1:37" ht="18" x14ac:dyDescent="0.35">
      <c r="A48" s="30" t="s">
        <v>625</v>
      </c>
      <c r="B48" s="30" t="s">
        <v>1903</v>
      </c>
      <c r="C48" s="30" t="s">
        <v>827</v>
      </c>
      <c r="D48" s="30" t="s">
        <v>562</v>
      </c>
      <c r="E48" s="33">
        <v>45466.272916666669</v>
      </c>
      <c r="F48" s="30" t="s">
        <v>649</v>
      </c>
      <c r="G48" s="30" t="s">
        <v>627</v>
      </c>
      <c r="H48" s="30" t="s">
        <v>645</v>
      </c>
      <c r="I48" s="30" t="s">
        <v>646</v>
      </c>
      <c r="J48" s="30">
        <v>27895</v>
      </c>
      <c r="K48" s="30" t="s">
        <v>630</v>
      </c>
      <c r="L48" s="30" t="s">
        <v>1904</v>
      </c>
      <c r="M48" s="30">
        <v>27363965</v>
      </c>
      <c r="N48" s="30"/>
      <c r="O48" s="30" t="s">
        <v>664</v>
      </c>
      <c r="P48" s="30">
        <v>919491</v>
      </c>
      <c r="Q48" s="30"/>
      <c r="R48" s="30"/>
      <c r="S48" s="39">
        <f>VLOOKUP(AH48,export!G:T,13,FALSE)</f>
        <v>45467.34375</v>
      </c>
      <c r="T48" s="42" t="str">
        <f t="shared" si="0"/>
        <v>40</v>
      </c>
      <c r="U48" s="32">
        <f t="shared" si="1"/>
        <v>45466.272916666669</v>
      </c>
      <c r="V48" s="31">
        <f t="shared" si="2"/>
        <v>1.0708333333313931</v>
      </c>
      <c r="W48" s="31">
        <f t="shared" si="3"/>
        <v>0</v>
      </c>
      <c r="X48" s="31">
        <f t="shared" si="4"/>
        <v>1</v>
      </c>
      <c r="Y48" s="31">
        <f t="shared" si="5"/>
        <v>0</v>
      </c>
      <c r="Z48" s="31" t="str">
        <f t="shared" si="12"/>
        <v>No</v>
      </c>
      <c r="AA48" s="31"/>
      <c r="AB48" s="31">
        <f t="shared" si="6"/>
        <v>2</v>
      </c>
      <c r="AC48" s="31" t="str">
        <f>IF(OR(ISNUMBER(MATCH(DATE(VALUE(TEXT(U48,"yyyy")),VALUE(TEXT(U48,"mm")),VALUE(TEXT(U48,"dd"))),HolidayTable[Date],0)),WEEKDAY(E48,1)=1,HOUR(U48)&gt;=21,HOUR(U48)&lt;5),"OP","P")</f>
        <v>OP</v>
      </c>
      <c r="AD48" s="31"/>
      <c r="AE48" s="31">
        <f t="shared" si="7"/>
        <v>22.5</v>
      </c>
      <c r="AF48" s="31">
        <f t="shared" si="8"/>
        <v>88.5</v>
      </c>
      <c r="AG48" s="31">
        <f t="shared" si="9"/>
        <v>1</v>
      </c>
      <c r="AH48" s="31" t="str">
        <f t="shared" si="10"/>
        <v>COS AMERICA087E</v>
      </c>
      <c r="AI48" s="31" t="str">
        <f t="shared" si="11"/>
        <v>CSLU 5175848</v>
      </c>
    </row>
    <row r="49" spans="1:35" ht="18" x14ac:dyDescent="0.35">
      <c r="A49" s="30" t="s">
        <v>625</v>
      </c>
      <c r="B49" s="30" t="s">
        <v>1905</v>
      </c>
      <c r="C49" s="30" t="s">
        <v>1528</v>
      </c>
      <c r="D49" s="30" t="s">
        <v>1529</v>
      </c>
      <c r="E49" s="33">
        <v>45466.27847222222</v>
      </c>
      <c r="F49" s="30" t="s">
        <v>692</v>
      </c>
      <c r="G49" s="30" t="s">
        <v>627</v>
      </c>
      <c r="H49" s="30">
        <v>2210</v>
      </c>
      <c r="I49" s="30" t="s">
        <v>629</v>
      </c>
      <c r="J49" s="30">
        <v>20280</v>
      </c>
      <c r="K49" s="30" t="s">
        <v>630</v>
      </c>
      <c r="L49" s="30" t="s">
        <v>1906</v>
      </c>
      <c r="M49" s="30" t="s">
        <v>1907</v>
      </c>
      <c r="N49" s="30"/>
      <c r="O49" s="30" t="s">
        <v>655</v>
      </c>
      <c r="P49" s="30">
        <v>726860</v>
      </c>
      <c r="Q49" s="30"/>
      <c r="R49" s="30"/>
      <c r="S49" s="39">
        <f>VLOOKUP(AH49,export!G:T,13,FALSE)</f>
        <v>45467.423611111109</v>
      </c>
      <c r="T49" s="42" t="str">
        <f t="shared" si="0"/>
        <v>20</v>
      </c>
      <c r="U49" s="32">
        <f t="shared" si="1"/>
        <v>45466.27847222222</v>
      </c>
      <c r="V49" s="31">
        <f t="shared" si="2"/>
        <v>1.1451388888890506</v>
      </c>
      <c r="W49" s="31">
        <f t="shared" si="3"/>
        <v>0</v>
      </c>
      <c r="X49" s="31">
        <f t="shared" si="4"/>
        <v>1</v>
      </c>
      <c r="Y49" s="31">
        <f t="shared" si="5"/>
        <v>0</v>
      </c>
      <c r="Z49" s="31" t="str">
        <f t="shared" si="12"/>
        <v>No</v>
      </c>
      <c r="AA49" s="31"/>
      <c r="AB49" s="31">
        <f t="shared" si="6"/>
        <v>2</v>
      </c>
      <c r="AC49" s="31" t="str">
        <f>IF(OR(ISNUMBER(MATCH(DATE(VALUE(TEXT(U49,"yyyy")),VALUE(TEXT(U49,"mm")),VALUE(TEXT(U49,"dd"))),HolidayTable[Date],0)),WEEKDAY(E49,1)=1,HOUR(U49)&gt;=21,HOUR(U49)&lt;5),"OP","P")</f>
        <v>OP</v>
      </c>
      <c r="AD49" s="31"/>
      <c r="AE49" s="31">
        <f t="shared" si="7"/>
        <v>15</v>
      </c>
      <c r="AF49" s="31">
        <f t="shared" si="8"/>
        <v>59</v>
      </c>
      <c r="AG49" s="31">
        <f t="shared" si="9"/>
        <v>1</v>
      </c>
      <c r="AH49" s="31" t="str">
        <f t="shared" si="10"/>
        <v>MSC OLIAHW424R</v>
      </c>
      <c r="AI49" s="31" t="str">
        <f t="shared" si="11"/>
        <v>MSNU 2281720</v>
      </c>
    </row>
    <row r="50" spans="1:35" ht="18" x14ac:dyDescent="0.35">
      <c r="A50" s="30" t="s">
        <v>625</v>
      </c>
      <c r="B50" s="30" t="s">
        <v>1908</v>
      </c>
      <c r="C50" s="30" t="s">
        <v>1528</v>
      </c>
      <c r="D50" s="30" t="s">
        <v>1529</v>
      </c>
      <c r="E50" s="33">
        <v>45466.27847222222</v>
      </c>
      <c r="F50" s="30" t="s">
        <v>692</v>
      </c>
      <c r="G50" s="30" t="s">
        <v>627</v>
      </c>
      <c r="H50" s="30" t="s">
        <v>628</v>
      </c>
      <c r="I50" s="30" t="s">
        <v>629</v>
      </c>
      <c r="J50" s="30">
        <v>19943</v>
      </c>
      <c r="K50" s="30" t="s">
        <v>630</v>
      </c>
      <c r="L50" s="30" t="s">
        <v>1909</v>
      </c>
      <c r="M50" s="30" t="s">
        <v>1910</v>
      </c>
      <c r="N50" s="30"/>
      <c r="O50" s="30" t="s">
        <v>655</v>
      </c>
      <c r="P50" s="30">
        <v>726860</v>
      </c>
      <c r="Q50" s="30"/>
      <c r="R50" s="30"/>
      <c r="S50" s="39">
        <f>VLOOKUP(AH50,export!G:T,13,FALSE)</f>
        <v>45467.423611111109</v>
      </c>
      <c r="T50" s="42" t="str">
        <f t="shared" si="0"/>
        <v>20</v>
      </c>
      <c r="U50" s="32">
        <f t="shared" si="1"/>
        <v>45466.27847222222</v>
      </c>
      <c r="V50" s="31">
        <f t="shared" si="2"/>
        <v>1.1451388888890506</v>
      </c>
      <c r="W50" s="31">
        <f t="shared" si="3"/>
        <v>0</v>
      </c>
      <c r="X50" s="31">
        <f t="shared" si="4"/>
        <v>1</v>
      </c>
      <c r="Y50" s="31">
        <f t="shared" si="5"/>
        <v>0</v>
      </c>
      <c r="Z50" s="31" t="str">
        <f t="shared" si="12"/>
        <v>No</v>
      </c>
      <c r="AA50" s="31"/>
      <c r="AB50" s="31">
        <f t="shared" si="6"/>
        <v>2</v>
      </c>
      <c r="AC50" s="31" t="str">
        <f>IF(OR(ISNUMBER(MATCH(DATE(VALUE(TEXT(U50,"yyyy")),VALUE(TEXT(U50,"mm")),VALUE(TEXT(U50,"dd"))),HolidayTable[Date],0)),WEEKDAY(E50,1)=1,HOUR(U50)&gt;=21,HOUR(U50)&lt;5),"OP","P")</f>
        <v>OP</v>
      </c>
      <c r="AD50" s="31"/>
      <c r="AE50" s="31">
        <f t="shared" si="7"/>
        <v>15</v>
      </c>
      <c r="AF50" s="31">
        <f t="shared" si="8"/>
        <v>59</v>
      </c>
      <c r="AG50" s="31">
        <f t="shared" si="9"/>
        <v>1</v>
      </c>
      <c r="AH50" s="31" t="str">
        <f t="shared" si="10"/>
        <v>MSC OLIAHW424R</v>
      </c>
      <c r="AI50" s="31" t="str">
        <f t="shared" si="11"/>
        <v>MSNU 3523406</v>
      </c>
    </row>
    <row r="51" spans="1:35" ht="18" x14ac:dyDescent="0.35">
      <c r="A51" s="30" t="s">
        <v>625</v>
      </c>
      <c r="B51" s="30" t="s">
        <v>1911</v>
      </c>
      <c r="C51" s="30" t="s">
        <v>827</v>
      </c>
      <c r="D51" s="30" t="s">
        <v>562</v>
      </c>
      <c r="E51" s="33">
        <v>45466.281944444447</v>
      </c>
      <c r="F51" s="30" t="s">
        <v>649</v>
      </c>
      <c r="G51" s="30" t="s">
        <v>627</v>
      </c>
      <c r="H51" s="30" t="s">
        <v>645</v>
      </c>
      <c r="I51" s="30" t="s">
        <v>646</v>
      </c>
      <c r="J51" s="30">
        <v>28418</v>
      </c>
      <c r="K51" s="30" t="s">
        <v>630</v>
      </c>
      <c r="L51" s="30" t="s">
        <v>1912</v>
      </c>
      <c r="M51" s="30">
        <v>27361577</v>
      </c>
      <c r="N51" s="30" t="s">
        <v>678</v>
      </c>
      <c r="O51" s="30" t="s">
        <v>679</v>
      </c>
      <c r="P51" s="30">
        <v>920454</v>
      </c>
      <c r="Q51" s="30"/>
      <c r="R51" s="30"/>
      <c r="S51" s="39">
        <f>VLOOKUP(AH51,export!G:T,13,FALSE)</f>
        <v>45467.34375</v>
      </c>
      <c r="T51" s="42" t="str">
        <f t="shared" si="0"/>
        <v>40</v>
      </c>
      <c r="U51" s="32">
        <f t="shared" si="1"/>
        <v>45466.281944444447</v>
      </c>
      <c r="V51" s="31">
        <f t="shared" si="2"/>
        <v>1.0618055555532919</v>
      </c>
      <c r="W51" s="31">
        <f t="shared" si="3"/>
        <v>0</v>
      </c>
      <c r="X51" s="31">
        <f t="shared" si="4"/>
        <v>1</v>
      </c>
      <c r="Y51" s="31">
        <f t="shared" si="5"/>
        <v>0</v>
      </c>
      <c r="Z51" s="31" t="str">
        <f t="shared" si="12"/>
        <v>No</v>
      </c>
      <c r="AA51" s="31"/>
      <c r="AB51" s="31">
        <f t="shared" si="6"/>
        <v>2</v>
      </c>
      <c r="AC51" s="31" t="str">
        <f>IF(OR(ISNUMBER(MATCH(DATE(VALUE(TEXT(U51,"yyyy")),VALUE(TEXT(U51,"mm")),VALUE(TEXT(U51,"dd"))),HolidayTable[Date],0)),WEEKDAY(E51,1)=1,HOUR(U51)&gt;=21,HOUR(U51)&lt;5),"OP","P")</f>
        <v>OP</v>
      </c>
      <c r="AD51" s="31"/>
      <c r="AE51" s="31">
        <f t="shared" si="7"/>
        <v>22.5</v>
      </c>
      <c r="AF51" s="31">
        <f t="shared" si="8"/>
        <v>88.5</v>
      </c>
      <c r="AG51" s="31">
        <f t="shared" si="9"/>
        <v>1</v>
      </c>
      <c r="AH51" s="31" t="str">
        <f t="shared" si="10"/>
        <v>COS AMERICA087E</v>
      </c>
      <c r="AI51" s="31" t="str">
        <f t="shared" si="11"/>
        <v>CCLU 5189959</v>
      </c>
    </row>
    <row r="52" spans="1:35" ht="18" x14ac:dyDescent="0.35">
      <c r="A52" s="30" t="s">
        <v>625</v>
      </c>
      <c r="B52" s="30" t="s">
        <v>1913</v>
      </c>
      <c r="C52" s="30" t="s">
        <v>1528</v>
      </c>
      <c r="D52" s="30" t="s">
        <v>1529</v>
      </c>
      <c r="E52" s="33">
        <v>45466.293055555558</v>
      </c>
      <c r="F52" s="30" t="s">
        <v>692</v>
      </c>
      <c r="G52" s="30" t="s">
        <v>627</v>
      </c>
      <c r="H52" s="30">
        <v>2210</v>
      </c>
      <c r="I52" s="30" t="s">
        <v>629</v>
      </c>
      <c r="J52" s="30">
        <v>19785</v>
      </c>
      <c r="K52" s="30" t="s">
        <v>630</v>
      </c>
      <c r="L52" s="30" t="s">
        <v>1899</v>
      </c>
      <c r="M52" s="30" t="s">
        <v>1914</v>
      </c>
      <c r="N52" s="30" t="s">
        <v>688</v>
      </c>
      <c r="O52" s="30" t="s">
        <v>689</v>
      </c>
      <c r="P52" s="30">
        <v>939548</v>
      </c>
      <c r="Q52" s="30"/>
      <c r="R52" s="30"/>
      <c r="S52" s="39">
        <f>VLOOKUP(AH52,export!G:T,13,FALSE)</f>
        <v>45467.423611111109</v>
      </c>
      <c r="T52" s="42" t="str">
        <f t="shared" si="0"/>
        <v>20</v>
      </c>
      <c r="U52" s="32">
        <f t="shared" si="1"/>
        <v>45466.293055555558</v>
      </c>
      <c r="V52" s="31">
        <f t="shared" si="2"/>
        <v>1.1305555555518367</v>
      </c>
      <c r="W52" s="31">
        <f t="shared" si="3"/>
        <v>0</v>
      </c>
      <c r="X52" s="31">
        <f t="shared" si="4"/>
        <v>1</v>
      </c>
      <c r="Y52" s="31">
        <f t="shared" si="5"/>
        <v>0</v>
      </c>
      <c r="Z52" s="31" t="str">
        <f t="shared" si="12"/>
        <v>No</v>
      </c>
      <c r="AA52" s="31"/>
      <c r="AB52" s="31">
        <f t="shared" si="6"/>
        <v>2</v>
      </c>
      <c r="AC52" s="31" t="str">
        <f>IF(OR(ISNUMBER(MATCH(DATE(VALUE(TEXT(U52,"yyyy")),VALUE(TEXT(U52,"mm")),VALUE(TEXT(U52,"dd"))),HolidayTable[Date],0)),WEEKDAY(E52,1)=1,HOUR(U52)&gt;=21,HOUR(U52)&lt;5),"OP","P")</f>
        <v>OP</v>
      </c>
      <c r="AD52" s="31"/>
      <c r="AE52" s="31">
        <f t="shared" si="7"/>
        <v>15</v>
      </c>
      <c r="AF52" s="31">
        <f t="shared" si="8"/>
        <v>59</v>
      </c>
      <c r="AG52" s="31">
        <f t="shared" si="9"/>
        <v>1</v>
      </c>
      <c r="AH52" s="31" t="str">
        <f t="shared" si="10"/>
        <v>MSC OLIAHW424R</v>
      </c>
      <c r="AI52" s="31" t="str">
        <f t="shared" si="11"/>
        <v>FYCU 7075929</v>
      </c>
    </row>
    <row r="53" spans="1:35" ht="18" x14ac:dyDescent="0.35">
      <c r="A53" s="30" t="s">
        <v>625</v>
      </c>
      <c r="B53" s="30" t="s">
        <v>1915</v>
      </c>
      <c r="C53" s="30" t="s">
        <v>1528</v>
      </c>
      <c r="D53" s="30" t="s">
        <v>1529</v>
      </c>
      <c r="E53" s="33">
        <v>45466.3125</v>
      </c>
      <c r="F53" s="30" t="s">
        <v>692</v>
      </c>
      <c r="G53" s="30" t="s">
        <v>627</v>
      </c>
      <c r="H53" s="30" t="s">
        <v>695</v>
      </c>
      <c r="I53" s="30" t="s">
        <v>629</v>
      </c>
      <c r="J53" s="30">
        <v>19881</v>
      </c>
      <c r="K53" s="30" t="s">
        <v>630</v>
      </c>
      <c r="L53" s="30" t="s">
        <v>1899</v>
      </c>
      <c r="M53" s="30" t="s">
        <v>1916</v>
      </c>
      <c r="N53" s="30" t="s">
        <v>675</v>
      </c>
      <c r="O53" s="30" t="s">
        <v>676</v>
      </c>
      <c r="P53" s="30">
        <v>957830</v>
      </c>
      <c r="Q53" s="30"/>
      <c r="R53" s="30"/>
      <c r="S53" s="39">
        <f>VLOOKUP(AH53,export!G:T,13,FALSE)</f>
        <v>45467.423611111109</v>
      </c>
      <c r="T53" s="42" t="str">
        <f t="shared" si="0"/>
        <v>20</v>
      </c>
      <c r="U53" s="32">
        <f t="shared" si="1"/>
        <v>45466.3125</v>
      </c>
      <c r="V53" s="31">
        <f t="shared" si="2"/>
        <v>1.1111111111094942</v>
      </c>
      <c r="W53" s="31">
        <f t="shared" si="3"/>
        <v>0</v>
      </c>
      <c r="X53" s="31">
        <f t="shared" si="4"/>
        <v>1</v>
      </c>
      <c r="Y53" s="31">
        <f t="shared" si="5"/>
        <v>0</v>
      </c>
      <c r="Z53" s="31" t="str">
        <f t="shared" si="12"/>
        <v>No</v>
      </c>
      <c r="AA53" s="31"/>
      <c r="AB53" s="31">
        <f t="shared" si="6"/>
        <v>2</v>
      </c>
      <c r="AC53" s="31" t="str">
        <f>IF(OR(ISNUMBER(MATCH(DATE(VALUE(TEXT(U53,"yyyy")),VALUE(TEXT(U53,"mm")),VALUE(TEXT(U53,"dd"))),HolidayTable[Date],0)),WEEKDAY(E53,1)=1,HOUR(U53)&gt;=21,HOUR(U53)&lt;5),"OP","P")</f>
        <v>OP</v>
      </c>
      <c r="AD53" s="31"/>
      <c r="AE53" s="31">
        <f t="shared" si="7"/>
        <v>15</v>
      </c>
      <c r="AF53" s="31">
        <f t="shared" si="8"/>
        <v>59</v>
      </c>
      <c r="AG53" s="31">
        <f t="shared" si="9"/>
        <v>1</v>
      </c>
      <c r="AH53" s="31" t="str">
        <f t="shared" si="10"/>
        <v>MSC OLIAHW424R</v>
      </c>
      <c r="AI53" s="31" t="str">
        <f t="shared" si="11"/>
        <v>MSDU 1403016</v>
      </c>
    </row>
    <row r="54" spans="1:35" ht="18" x14ac:dyDescent="0.35">
      <c r="A54" s="30" t="s">
        <v>625</v>
      </c>
      <c r="B54" s="30" t="s">
        <v>1917</v>
      </c>
      <c r="C54" s="30" t="s">
        <v>1528</v>
      </c>
      <c r="D54" s="30" t="s">
        <v>1529</v>
      </c>
      <c r="E54" s="33">
        <v>45466.316666666666</v>
      </c>
      <c r="F54" s="30" t="s">
        <v>692</v>
      </c>
      <c r="G54" s="30" t="s">
        <v>627</v>
      </c>
      <c r="H54" s="30" t="s">
        <v>628</v>
      </c>
      <c r="I54" s="30" t="s">
        <v>629</v>
      </c>
      <c r="J54" s="30">
        <v>20160</v>
      </c>
      <c r="K54" s="30" t="s">
        <v>630</v>
      </c>
      <c r="L54" s="30" t="s">
        <v>1906</v>
      </c>
      <c r="M54" s="30" t="s">
        <v>1918</v>
      </c>
      <c r="N54" s="30" t="s">
        <v>656</v>
      </c>
      <c r="O54" s="30" t="s">
        <v>657</v>
      </c>
      <c r="P54" s="30">
        <v>927332</v>
      </c>
      <c r="Q54" s="30"/>
      <c r="R54" s="30"/>
      <c r="S54" s="39">
        <f>VLOOKUP(AH54,export!G:T,13,FALSE)</f>
        <v>45467.423611111109</v>
      </c>
      <c r="T54" s="42" t="str">
        <f t="shared" si="0"/>
        <v>20</v>
      </c>
      <c r="U54" s="32">
        <f t="shared" si="1"/>
        <v>45466.316666666666</v>
      </c>
      <c r="V54" s="31">
        <f t="shared" si="2"/>
        <v>1.1069444444437977</v>
      </c>
      <c r="W54" s="31">
        <f t="shared" si="3"/>
        <v>0</v>
      </c>
      <c r="X54" s="31">
        <f t="shared" si="4"/>
        <v>1</v>
      </c>
      <c r="Y54" s="31">
        <f t="shared" si="5"/>
        <v>0</v>
      </c>
      <c r="Z54" s="31" t="str">
        <f t="shared" si="12"/>
        <v>No</v>
      </c>
      <c r="AA54" s="31"/>
      <c r="AB54" s="31">
        <f t="shared" si="6"/>
        <v>2</v>
      </c>
      <c r="AC54" s="31" t="str">
        <f>IF(OR(ISNUMBER(MATCH(DATE(VALUE(TEXT(U54,"yyyy")),VALUE(TEXT(U54,"mm")),VALUE(TEXT(U54,"dd"))),HolidayTable[Date],0)),WEEKDAY(E54,1)=1,HOUR(U54)&gt;=21,HOUR(U54)&lt;5),"OP","P")</f>
        <v>OP</v>
      </c>
      <c r="AD54" s="31"/>
      <c r="AE54" s="31">
        <f t="shared" si="7"/>
        <v>15</v>
      </c>
      <c r="AF54" s="31">
        <f t="shared" si="8"/>
        <v>59</v>
      </c>
      <c r="AG54" s="31">
        <f t="shared" si="9"/>
        <v>1</v>
      </c>
      <c r="AH54" s="31" t="str">
        <f t="shared" si="10"/>
        <v>MSC OLIAHW424R</v>
      </c>
      <c r="AI54" s="31" t="str">
        <f t="shared" si="11"/>
        <v>MSNU 1791760</v>
      </c>
    </row>
    <row r="55" spans="1:35" ht="18" x14ac:dyDescent="0.35">
      <c r="A55" s="30" t="s">
        <v>625</v>
      </c>
      <c r="B55" s="30" t="s">
        <v>1919</v>
      </c>
      <c r="C55" s="30" t="s">
        <v>1528</v>
      </c>
      <c r="D55" s="30" t="s">
        <v>1529</v>
      </c>
      <c r="E55" s="33">
        <v>45466.316666666666</v>
      </c>
      <c r="F55" s="30" t="s">
        <v>692</v>
      </c>
      <c r="G55" s="30" t="s">
        <v>627</v>
      </c>
      <c r="H55" s="30" t="s">
        <v>695</v>
      </c>
      <c r="I55" s="30" t="s">
        <v>629</v>
      </c>
      <c r="J55" s="30">
        <v>19935</v>
      </c>
      <c r="K55" s="30" t="s">
        <v>630</v>
      </c>
      <c r="L55" s="30" t="s">
        <v>1909</v>
      </c>
      <c r="M55" s="30" t="s">
        <v>1920</v>
      </c>
      <c r="N55" s="30" t="s">
        <v>656</v>
      </c>
      <c r="O55" s="30" t="s">
        <v>657</v>
      </c>
      <c r="P55" s="30">
        <v>927332</v>
      </c>
      <c r="Q55" s="30"/>
      <c r="R55" s="30"/>
      <c r="S55" s="39">
        <f>VLOOKUP(AH55,export!G:T,13,FALSE)</f>
        <v>45467.423611111109</v>
      </c>
      <c r="T55" s="42" t="str">
        <f t="shared" si="0"/>
        <v>20</v>
      </c>
      <c r="U55" s="32">
        <f t="shared" si="1"/>
        <v>45466.316666666666</v>
      </c>
      <c r="V55" s="31">
        <f t="shared" si="2"/>
        <v>1.1069444444437977</v>
      </c>
      <c r="W55" s="31">
        <f t="shared" si="3"/>
        <v>0</v>
      </c>
      <c r="X55" s="31">
        <f t="shared" si="4"/>
        <v>1</v>
      </c>
      <c r="Y55" s="31">
        <f t="shared" si="5"/>
        <v>0</v>
      </c>
      <c r="Z55" s="31" t="str">
        <f t="shared" si="12"/>
        <v>No</v>
      </c>
      <c r="AA55" s="31"/>
      <c r="AB55" s="31">
        <f t="shared" si="6"/>
        <v>2</v>
      </c>
      <c r="AC55" s="31" t="str">
        <f>IF(OR(ISNUMBER(MATCH(DATE(VALUE(TEXT(U55,"yyyy")),VALUE(TEXT(U55,"mm")),VALUE(TEXT(U55,"dd"))),HolidayTable[Date],0)),WEEKDAY(E55,1)=1,HOUR(U55)&gt;=21,HOUR(U55)&lt;5),"OP","P")</f>
        <v>OP</v>
      </c>
      <c r="AD55" s="31"/>
      <c r="AE55" s="31">
        <f t="shared" si="7"/>
        <v>15</v>
      </c>
      <c r="AF55" s="31">
        <f t="shared" si="8"/>
        <v>59</v>
      </c>
      <c r="AG55" s="31">
        <f t="shared" si="9"/>
        <v>1</v>
      </c>
      <c r="AH55" s="31" t="str">
        <f t="shared" si="10"/>
        <v>MSC OLIAHW424R</v>
      </c>
      <c r="AI55" s="31" t="str">
        <f t="shared" si="11"/>
        <v>UETU 2857988</v>
      </c>
    </row>
    <row r="56" spans="1:35" ht="18" x14ac:dyDescent="0.35">
      <c r="A56" s="30" t="s">
        <v>625</v>
      </c>
      <c r="B56" s="30" t="s">
        <v>1921</v>
      </c>
      <c r="C56" s="30" t="s">
        <v>1528</v>
      </c>
      <c r="D56" s="30" t="s">
        <v>1529</v>
      </c>
      <c r="E56" s="33">
        <v>45466.322916666664</v>
      </c>
      <c r="F56" s="30" t="s">
        <v>692</v>
      </c>
      <c r="G56" s="30" t="s">
        <v>627</v>
      </c>
      <c r="H56" s="30">
        <v>2210</v>
      </c>
      <c r="I56" s="30" t="s">
        <v>629</v>
      </c>
      <c r="J56" s="30">
        <v>20155</v>
      </c>
      <c r="K56" s="30" t="s">
        <v>630</v>
      </c>
      <c r="L56" s="30" t="s">
        <v>1906</v>
      </c>
      <c r="M56" s="30" t="s">
        <v>1922</v>
      </c>
      <c r="N56" s="30" t="s">
        <v>661</v>
      </c>
      <c r="O56" s="30" t="s">
        <v>662</v>
      </c>
      <c r="P56" s="30">
        <v>692047</v>
      </c>
      <c r="Q56" s="30"/>
      <c r="R56" s="30"/>
      <c r="S56" s="39">
        <f>VLOOKUP(AH56,export!G:T,13,FALSE)</f>
        <v>45467.423611111109</v>
      </c>
      <c r="T56" s="42" t="str">
        <f t="shared" si="0"/>
        <v>20</v>
      </c>
      <c r="U56" s="32">
        <f t="shared" si="1"/>
        <v>45466.322916666664</v>
      </c>
      <c r="V56" s="31">
        <f t="shared" si="2"/>
        <v>1.1006944444452529</v>
      </c>
      <c r="W56" s="31">
        <f t="shared" si="3"/>
        <v>0</v>
      </c>
      <c r="X56" s="31">
        <f t="shared" si="4"/>
        <v>1</v>
      </c>
      <c r="Y56" s="31">
        <f t="shared" si="5"/>
        <v>0</v>
      </c>
      <c r="Z56" s="31" t="str">
        <f t="shared" si="12"/>
        <v>No</v>
      </c>
      <c r="AA56" s="31"/>
      <c r="AB56" s="31">
        <f t="shared" si="6"/>
        <v>2</v>
      </c>
      <c r="AC56" s="31" t="str">
        <f>IF(OR(ISNUMBER(MATCH(DATE(VALUE(TEXT(U56,"yyyy")),VALUE(TEXT(U56,"mm")),VALUE(TEXT(U56,"dd"))),HolidayTable[Date],0)),WEEKDAY(E56,1)=1,HOUR(U56)&gt;=21,HOUR(U56)&lt;5),"OP","P")</f>
        <v>OP</v>
      </c>
      <c r="AD56" s="31"/>
      <c r="AE56" s="31">
        <f t="shared" si="7"/>
        <v>15</v>
      </c>
      <c r="AF56" s="31">
        <f t="shared" si="8"/>
        <v>59</v>
      </c>
      <c r="AG56" s="31">
        <f t="shared" si="9"/>
        <v>1</v>
      </c>
      <c r="AH56" s="31" t="str">
        <f t="shared" si="10"/>
        <v>MSC OLIAHW424R</v>
      </c>
      <c r="AI56" s="31" t="str">
        <f t="shared" si="11"/>
        <v>MSNU 3221598</v>
      </c>
    </row>
    <row r="57" spans="1:35" ht="18" x14ac:dyDescent="0.35">
      <c r="A57" s="30" t="s">
        <v>625</v>
      </c>
      <c r="B57" s="30" t="s">
        <v>1923</v>
      </c>
      <c r="C57" s="30" t="s">
        <v>1528</v>
      </c>
      <c r="D57" s="30" t="s">
        <v>1529</v>
      </c>
      <c r="E57" s="33">
        <v>45466.322916666664</v>
      </c>
      <c r="F57" s="30" t="s">
        <v>692</v>
      </c>
      <c r="G57" s="30" t="s">
        <v>627</v>
      </c>
      <c r="H57" s="30">
        <v>2210</v>
      </c>
      <c r="I57" s="30" t="s">
        <v>629</v>
      </c>
      <c r="J57" s="30">
        <v>19947</v>
      </c>
      <c r="K57" s="30" t="s">
        <v>630</v>
      </c>
      <c r="L57" s="30" t="s">
        <v>1909</v>
      </c>
      <c r="M57" s="30" t="s">
        <v>1924</v>
      </c>
      <c r="N57" s="30" t="s">
        <v>661</v>
      </c>
      <c r="O57" s="30" t="s">
        <v>662</v>
      </c>
      <c r="P57" s="30">
        <v>692047</v>
      </c>
      <c r="Q57" s="30"/>
      <c r="R57" s="30"/>
      <c r="S57" s="39">
        <f>VLOOKUP(AH57,export!G:T,13,FALSE)</f>
        <v>45467.423611111109</v>
      </c>
      <c r="T57" s="42" t="str">
        <f t="shared" si="0"/>
        <v>20</v>
      </c>
      <c r="U57" s="32">
        <f t="shared" si="1"/>
        <v>45466.322916666664</v>
      </c>
      <c r="V57" s="31">
        <f t="shared" si="2"/>
        <v>1.1006944444452529</v>
      </c>
      <c r="W57" s="31">
        <f t="shared" si="3"/>
        <v>0</v>
      </c>
      <c r="X57" s="31">
        <f t="shared" si="4"/>
        <v>1</v>
      </c>
      <c r="Y57" s="31">
        <f t="shared" si="5"/>
        <v>0</v>
      </c>
      <c r="Z57" s="31" t="str">
        <f t="shared" si="12"/>
        <v>No</v>
      </c>
      <c r="AA57" s="31"/>
      <c r="AB57" s="31">
        <f t="shared" si="6"/>
        <v>2</v>
      </c>
      <c r="AC57" s="31" t="str">
        <f>IF(OR(ISNUMBER(MATCH(DATE(VALUE(TEXT(U57,"yyyy")),VALUE(TEXT(U57,"mm")),VALUE(TEXT(U57,"dd"))),HolidayTable[Date],0)),WEEKDAY(E57,1)=1,HOUR(U57)&gt;=21,HOUR(U57)&lt;5),"OP","P")</f>
        <v>OP</v>
      </c>
      <c r="AD57" s="31"/>
      <c r="AE57" s="31">
        <f t="shared" si="7"/>
        <v>15</v>
      </c>
      <c r="AF57" s="31">
        <f t="shared" si="8"/>
        <v>59</v>
      </c>
      <c r="AG57" s="31">
        <f t="shared" si="9"/>
        <v>1</v>
      </c>
      <c r="AH57" s="31" t="str">
        <f t="shared" si="10"/>
        <v>MSC OLIAHW424R</v>
      </c>
      <c r="AI57" s="31" t="str">
        <f t="shared" si="11"/>
        <v>MSNU 3519350</v>
      </c>
    </row>
    <row r="58" spans="1:35" ht="18" x14ac:dyDescent="0.35">
      <c r="A58" s="30" t="s">
        <v>625</v>
      </c>
      <c r="B58" s="30" t="s">
        <v>1925</v>
      </c>
      <c r="C58" s="30" t="s">
        <v>1528</v>
      </c>
      <c r="D58" s="30" t="s">
        <v>1529</v>
      </c>
      <c r="E58" s="33">
        <v>45466.341666666667</v>
      </c>
      <c r="F58" s="30" t="s">
        <v>692</v>
      </c>
      <c r="G58" s="30" t="s">
        <v>627</v>
      </c>
      <c r="H58" s="30" t="s">
        <v>628</v>
      </c>
      <c r="I58" s="30" t="s">
        <v>629</v>
      </c>
      <c r="J58" s="30">
        <v>20265</v>
      </c>
      <c r="K58" s="30" t="s">
        <v>630</v>
      </c>
      <c r="L58" s="30" t="s">
        <v>1906</v>
      </c>
      <c r="M58" s="30" t="s">
        <v>1926</v>
      </c>
      <c r="N58" s="30" t="s">
        <v>670</v>
      </c>
      <c r="O58" s="30" t="s">
        <v>671</v>
      </c>
      <c r="P58" s="30">
        <v>650107</v>
      </c>
      <c r="Q58" s="30"/>
      <c r="R58" s="30"/>
      <c r="S58" s="39">
        <f>VLOOKUP(AH58,export!G:T,13,FALSE)</f>
        <v>45467.423611111109</v>
      </c>
      <c r="T58" s="42" t="str">
        <f t="shared" si="0"/>
        <v>20</v>
      </c>
      <c r="U58" s="32">
        <f t="shared" si="1"/>
        <v>45466.341666666667</v>
      </c>
      <c r="V58" s="31">
        <f t="shared" si="2"/>
        <v>1.0819444444423425</v>
      </c>
      <c r="W58" s="31">
        <f t="shared" si="3"/>
        <v>0</v>
      </c>
      <c r="X58" s="31">
        <f t="shared" si="4"/>
        <v>1</v>
      </c>
      <c r="Y58" s="31">
        <f t="shared" si="5"/>
        <v>0</v>
      </c>
      <c r="Z58" s="31" t="str">
        <f t="shared" si="12"/>
        <v>No</v>
      </c>
      <c r="AA58" s="31"/>
      <c r="AB58" s="31">
        <f t="shared" si="6"/>
        <v>2</v>
      </c>
      <c r="AC58" s="31" t="str">
        <f>IF(OR(ISNUMBER(MATCH(DATE(VALUE(TEXT(U58,"yyyy")),VALUE(TEXT(U58,"mm")),VALUE(TEXT(U58,"dd"))),HolidayTable[Date],0)),WEEKDAY(E58,1)=1,HOUR(U58)&gt;=21,HOUR(U58)&lt;5),"OP","P")</f>
        <v>OP</v>
      </c>
      <c r="AD58" s="31"/>
      <c r="AE58" s="31">
        <f t="shared" si="7"/>
        <v>15</v>
      </c>
      <c r="AF58" s="31">
        <f t="shared" si="8"/>
        <v>59</v>
      </c>
      <c r="AG58" s="31">
        <f t="shared" si="9"/>
        <v>1</v>
      </c>
      <c r="AH58" s="31" t="str">
        <f t="shared" si="10"/>
        <v>MSC OLIAHW424R</v>
      </c>
      <c r="AI58" s="31" t="str">
        <f t="shared" si="11"/>
        <v>MSNU 2107425</v>
      </c>
    </row>
    <row r="59" spans="1:35" ht="18" x14ac:dyDescent="0.35">
      <c r="A59" s="30" t="s">
        <v>625</v>
      </c>
      <c r="B59" s="30" t="s">
        <v>1927</v>
      </c>
      <c r="C59" s="30" t="s">
        <v>827</v>
      </c>
      <c r="D59" s="30" t="s">
        <v>562</v>
      </c>
      <c r="E59" s="33">
        <v>45466.345833333333</v>
      </c>
      <c r="F59" s="30" t="s">
        <v>649</v>
      </c>
      <c r="G59" s="30" t="s">
        <v>627</v>
      </c>
      <c r="H59" s="30" t="s">
        <v>645</v>
      </c>
      <c r="I59" s="30" t="s">
        <v>646</v>
      </c>
      <c r="J59" s="30">
        <v>28418</v>
      </c>
      <c r="K59" s="30" t="s">
        <v>630</v>
      </c>
      <c r="L59" s="30" t="s">
        <v>1912</v>
      </c>
      <c r="M59" s="30">
        <v>25891277</v>
      </c>
      <c r="N59" s="30"/>
      <c r="O59" s="30" t="s">
        <v>687</v>
      </c>
      <c r="P59" s="30">
        <v>742106</v>
      </c>
      <c r="Q59" s="30"/>
      <c r="R59" s="30"/>
      <c r="S59" s="39">
        <f>VLOOKUP(AH59,export!G:T,13,FALSE)</f>
        <v>45467.34375</v>
      </c>
      <c r="T59" s="42" t="str">
        <f t="shared" si="0"/>
        <v>40</v>
      </c>
      <c r="U59" s="32">
        <f t="shared" si="1"/>
        <v>45466.345833333333</v>
      </c>
      <c r="V59" s="31">
        <f t="shared" si="2"/>
        <v>0.99791666666715173</v>
      </c>
      <c r="W59" s="31">
        <f t="shared" si="3"/>
        <v>1</v>
      </c>
      <c r="X59" s="31">
        <f t="shared" si="4"/>
        <v>0</v>
      </c>
      <c r="Y59" s="31">
        <f t="shared" si="5"/>
        <v>0</v>
      </c>
      <c r="Z59" s="31" t="str">
        <f t="shared" si="12"/>
        <v>No</v>
      </c>
      <c r="AA59" s="31"/>
      <c r="AB59" s="31">
        <f t="shared" si="6"/>
        <v>1</v>
      </c>
      <c r="AC59" s="31" t="str">
        <f>IF(OR(ISNUMBER(MATCH(DATE(VALUE(TEXT(U59,"yyyy")),VALUE(TEXT(U59,"mm")),VALUE(TEXT(U59,"dd"))),HolidayTable[Date],0)),WEEKDAY(E59,1)=1,HOUR(U59)&gt;=21,HOUR(U59)&lt;5),"OP","P")</f>
        <v>OP</v>
      </c>
      <c r="AD59" s="31"/>
      <c r="AE59" s="31">
        <f t="shared" si="7"/>
        <v>52.5</v>
      </c>
      <c r="AF59" s="31">
        <f t="shared" si="8"/>
        <v>88.5</v>
      </c>
      <c r="AG59" s="31">
        <f t="shared" si="9"/>
        <v>1</v>
      </c>
      <c r="AH59" s="31" t="str">
        <f t="shared" si="10"/>
        <v>COS AMERICA087E</v>
      </c>
      <c r="AI59" s="31" t="str">
        <f t="shared" si="11"/>
        <v>CCLU 5295734</v>
      </c>
    </row>
    <row r="60" spans="1:35" ht="18" x14ac:dyDescent="0.35">
      <c r="A60" s="30" t="s">
        <v>625</v>
      </c>
      <c r="B60" s="30" t="s">
        <v>1928</v>
      </c>
      <c r="C60" s="30" t="s">
        <v>827</v>
      </c>
      <c r="D60" s="30" t="s">
        <v>562</v>
      </c>
      <c r="E60" s="33">
        <v>45466.354861111111</v>
      </c>
      <c r="F60" s="30" t="s">
        <v>649</v>
      </c>
      <c r="G60" s="30" t="s">
        <v>627</v>
      </c>
      <c r="H60" s="30" t="s">
        <v>645</v>
      </c>
      <c r="I60" s="30" t="s">
        <v>646</v>
      </c>
      <c r="J60" s="30">
        <v>28418</v>
      </c>
      <c r="K60" s="30" t="s">
        <v>630</v>
      </c>
      <c r="L60" s="30" t="s">
        <v>1912</v>
      </c>
      <c r="M60" s="30">
        <v>26644484</v>
      </c>
      <c r="N60" s="30" t="s">
        <v>693</v>
      </c>
      <c r="O60" s="30" t="s">
        <v>694</v>
      </c>
      <c r="P60" s="30">
        <v>959386</v>
      </c>
      <c r="Q60" s="30"/>
      <c r="R60" s="30"/>
      <c r="S60" s="39">
        <f>VLOOKUP(AH60,export!G:T,13,FALSE)</f>
        <v>45467.34375</v>
      </c>
      <c r="T60" s="42" t="str">
        <f t="shared" si="0"/>
        <v>40</v>
      </c>
      <c r="U60" s="32">
        <f t="shared" si="1"/>
        <v>45466.354861111111</v>
      </c>
      <c r="V60" s="31">
        <f t="shared" si="2"/>
        <v>0.98888888888905058</v>
      </c>
      <c r="W60" s="31">
        <f t="shared" si="3"/>
        <v>1</v>
      </c>
      <c r="X60" s="31">
        <f t="shared" si="4"/>
        <v>0</v>
      </c>
      <c r="Y60" s="31">
        <f t="shared" si="5"/>
        <v>0</v>
      </c>
      <c r="Z60" s="31" t="str">
        <f t="shared" si="12"/>
        <v>No</v>
      </c>
      <c r="AA60" s="31"/>
      <c r="AB60" s="31">
        <f t="shared" si="6"/>
        <v>1</v>
      </c>
      <c r="AC60" s="31" t="str">
        <f>IF(OR(ISNUMBER(MATCH(DATE(VALUE(TEXT(U60,"yyyy")),VALUE(TEXT(U60,"mm")),VALUE(TEXT(U60,"dd"))),HolidayTable[Date],0)),WEEKDAY(E60,1)=1,HOUR(U60)&gt;=21,HOUR(U60)&lt;5),"OP","P")</f>
        <v>OP</v>
      </c>
      <c r="AD60" s="31"/>
      <c r="AE60" s="31">
        <f t="shared" si="7"/>
        <v>52.5</v>
      </c>
      <c r="AF60" s="31">
        <f t="shared" si="8"/>
        <v>88.5</v>
      </c>
      <c r="AG60" s="31">
        <f t="shared" si="9"/>
        <v>1</v>
      </c>
      <c r="AH60" s="31" t="str">
        <f t="shared" si="10"/>
        <v>COS AMERICA087E</v>
      </c>
      <c r="AI60" s="31" t="str">
        <f t="shared" si="11"/>
        <v>OOLU 7983599</v>
      </c>
    </row>
    <row r="61" spans="1:35" ht="18" x14ac:dyDescent="0.35">
      <c r="A61" s="30" t="s">
        <v>625</v>
      </c>
      <c r="B61" s="30" t="s">
        <v>1929</v>
      </c>
      <c r="C61" s="30" t="s">
        <v>827</v>
      </c>
      <c r="D61" s="30" t="s">
        <v>562</v>
      </c>
      <c r="E61" s="33">
        <v>45466.386111111111</v>
      </c>
      <c r="F61" s="30" t="s">
        <v>649</v>
      </c>
      <c r="G61" s="30" t="s">
        <v>627</v>
      </c>
      <c r="H61" s="30">
        <v>4310</v>
      </c>
      <c r="I61" s="30" t="s">
        <v>646</v>
      </c>
      <c r="J61" s="30">
        <v>27895</v>
      </c>
      <c r="K61" s="30" t="s">
        <v>630</v>
      </c>
      <c r="L61" s="30" t="s">
        <v>1904</v>
      </c>
      <c r="M61" s="30">
        <v>24363904</v>
      </c>
      <c r="N61" s="30" t="s">
        <v>822</v>
      </c>
      <c r="O61" s="30" t="s">
        <v>823</v>
      </c>
      <c r="P61" s="30">
        <v>775040</v>
      </c>
      <c r="Q61" s="30"/>
      <c r="R61" s="30"/>
      <c r="S61" s="39">
        <f>VLOOKUP(AH61,export!G:T,13,FALSE)</f>
        <v>45467.34375</v>
      </c>
      <c r="T61" s="42" t="str">
        <f t="shared" si="0"/>
        <v>40</v>
      </c>
      <c r="U61" s="32">
        <f t="shared" si="1"/>
        <v>45466.386111111111</v>
      </c>
      <c r="V61" s="31">
        <f t="shared" si="2"/>
        <v>0.95763888888905058</v>
      </c>
      <c r="W61" s="31">
        <f t="shared" si="3"/>
        <v>1</v>
      </c>
      <c r="X61" s="31">
        <f t="shared" si="4"/>
        <v>0</v>
      </c>
      <c r="Y61" s="31">
        <f t="shared" si="5"/>
        <v>0</v>
      </c>
      <c r="Z61" s="31" t="str">
        <f t="shared" si="12"/>
        <v>No</v>
      </c>
      <c r="AA61" s="31"/>
      <c r="AB61" s="31">
        <f t="shared" si="6"/>
        <v>1</v>
      </c>
      <c r="AC61" s="31" t="str">
        <f>IF(OR(ISNUMBER(MATCH(DATE(VALUE(TEXT(U61,"yyyy")),VALUE(TEXT(U61,"mm")),VALUE(TEXT(U61,"dd"))),HolidayTable[Date],0)),WEEKDAY(E61,1)=1,HOUR(U61)&gt;=21,HOUR(U61)&lt;5),"OP","P")</f>
        <v>OP</v>
      </c>
      <c r="AD61" s="31"/>
      <c r="AE61" s="31">
        <f t="shared" si="7"/>
        <v>52.5</v>
      </c>
      <c r="AF61" s="31">
        <f t="shared" si="8"/>
        <v>88.5</v>
      </c>
      <c r="AG61" s="31">
        <f t="shared" si="9"/>
        <v>1</v>
      </c>
      <c r="AH61" s="31" t="str">
        <f t="shared" si="10"/>
        <v>COS AMERICA087E</v>
      </c>
      <c r="AI61" s="31" t="str">
        <f t="shared" si="11"/>
        <v>CCLU 5243176</v>
      </c>
    </row>
    <row r="62" spans="1:35" ht="18" x14ac:dyDescent="0.35">
      <c r="A62" s="30" t="s">
        <v>625</v>
      </c>
      <c r="B62" s="30" t="s">
        <v>1930</v>
      </c>
      <c r="C62" s="30" t="s">
        <v>827</v>
      </c>
      <c r="D62" s="30" t="s">
        <v>562</v>
      </c>
      <c r="E62" s="33">
        <v>45466.386111111111</v>
      </c>
      <c r="F62" s="30" t="s">
        <v>649</v>
      </c>
      <c r="G62" s="30" t="s">
        <v>627</v>
      </c>
      <c r="H62" s="30" t="s">
        <v>645</v>
      </c>
      <c r="I62" s="30" t="s">
        <v>646</v>
      </c>
      <c r="J62" s="30">
        <v>28418</v>
      </c>
      <c r="K62" s="30" t="s">
        <v>630</v>
      </c>
      <c r="L62" s="30" t="s">
        <v>1912</v>
      </c>
      <c r="M62" s="30">
        <v>27430856</v>
      </c>
      <c r="N62" s="30" t="s">
        <v>1931</v>
      </c>
      <c r="O62" s="30" t="s">
        <v>848</v>
      </c>
      <c r="P62" s="30">
        <v>758662</v>
      </c>
      <c r="Q62" s="30"/>
      <c r="R62" s="30"/>
      <c r="S62" s="39">
        <f>VLOOKUP(AH62,export!G:T,13,FALSE)</f>
        <v>45467.34375</v>
      </c>
      <c r="T62" s="42" t="str">
        <f t="shared" si="0"/>
        <v>40</v>
      </c>
      <c r="U62" s="32">
        <f t="shared" si="1"/>
        <v>45466.386111111111</v>
      </c>
      <c r="V62" s="31">
        <f t="shared" si="2"/>
        <v>0.95763888888905058</v>
      </c>
      <c r="W62" s="31">
        <f t="shared" si="3"/>
        <v>1</v>
      </c>
      <c r="X62" s="31">
        <f t="shared" si="4"/>
        <v>0</v>
      </c>
      <c r="Y62" s="31">
        <f t="shared" si="5"/>
        <v>0</v>
      </c>
      <c r="Z62" s="31" t="str">
        <f t="shared" si="12"/>
        <v>No</v>
      </c>
      <c r="AA62" s="31"/>
      <c r="AB62" s="31">
        <f t="shared" si="6"/>
        <v>1</v>
      </c>
      <c r="AC62" s="31" t="str">
        <f>IF(OR(ISNUMBER(MATCH(DATE(VALUE(TEXT(U62,"yyyy")),VALUE(TEXT(U62,"mm")),VALUE(TEXT(U62,"dd"))),HolidayTable[Date],0)),WEEKDAY(E62,1)=1,HOUR(U62)&gt;=21,HOUR(U62)&lt;5),"OP","P")</f>
        <v>OP</v>
      </c>
      <c r="AD62" s="31"/>
      <c r="AE62" s="31">
        <f t="shared" si="7"/>
        <v>52.5</v>
      </c>
      <c r="AF62" s="31">
        <f t="shared" si="8"/>
        <v>88.5</v>
      </c>
      <c r="AG62" s="31">
        <f t="shared" si="9"/>
        <v>1</v>
      </c>
      <c r="AH62" s="31" t="str">
        <f t="shared" si="10"/>
        <v>COS AMERICA087E</v>
      </c>
      <c r="AI62" s="31" t="str">
        <f t="shared" si="11"/>
        <v>OOLU 7959231</v>
      </c>
    </row>
    <row r="63" spans="1:35" ht="18" x14ac:dyDescent="0.35">
      <c r="A63" s="30" t="s">
        <v>625</v>
      </c>
      <c r="B63" s="30" t="s">
        <v>1932</v>
      </c>
      <c r="C63" s="30" t="s">
        <v>827</v>
      </c>
      <c r="D63" s="30" t="s">
        <v>562</v>
      </c>
      <c r="E63" s="33">
        <v>45466.386805555558</v>
      </c>
      <c r="F63" s="30" t="s">
        <v>649</v>
      </c>
      <c r="G63" s="30" t="s">
        <v>627</v>
      </c>
      <c r="H63" s="30" t="s">
        <v>645</v>
      </c>
      <c r="I63" s="30" t="s">
        <v>646</v>
      </c>
      <c r="J63" s="30">
        <v>28418</v>
      </c>
      <c r="K63" s="30" t="s">
        <v>630</v>
      </c>
      <c r="L63" s="30" t="s">
        <v>1912</v>
      </c>
      <c r="M63" s="30">
        <v>26644487</v>
      </c>
      <c r="N63" s="30"/>
      <c r="O63" s="30" t="s">
        <v>1933</v>
      </c>
      <c r="P63" s="30">
        <v>743540</v>
      </c>
      <c r="Q63" s="30"/>
      <c r="R63" s="30"/>
      <c r="S63" s="39">
        <f>VLOOKUP(AH63,export!G:T,13,FALSE)</f>
        <v>45467.34375</v>
      </c>
      <c r="T63" s="42" t="str">
        <f t="shared" si="0"/>
        <v>40</v>
      </c>
      <c r="U63" s="32">
        <f t="shared" si="1"/>
        <v>45466.386805555558</v>
      </c>
      <c r="V63" s="31">
        <f t="shared" si="2"/>
        <v>0.9569444444423425</v>
      </c>
      <c r="W63" s="31">
        <f t="shared" si="3"/>
        <v>1</v>
      </c>
      <c r="X63" s="31">
        <f t="shared" si="4"/>
        <v>0</v>
      </c>
      <c r="Y63" s="31">
        <f t="shared" si="5"/>
        <v>0</v>
      </c>
      <c r="Z63" s="31" t="str">
        <f t="shared" si="12"/>
        <v>No</v>
      </c>
      <c r="AA63" s="31"/>
      <c r="AB63" s="31">
        <f t="shared" si="6"/>
        <v>1</v>
      </c>
      <c r="AC63" s="31" t="str">
        <f>IF(OR(ISNUMBER(MATCH(DATE(VALUE(TEXT(U63,"yyyy")),VALUE(TEXT(U63,"mm")),VALUE(TEXT(U63,"dd"))),HolidayTable[Date],0)),WEEKDAY(E63,1)=1,HOUR(U63)&gt;=21,HOUR(U63)&lt;5),"OP","P")</f>
        <v>OP</v>
      </c>
      <c r="AD63" s="31"/>
      <c r="AE63" s="31">
        <f t="shared" si="7"/>
        <v>52.5</v>
      </c>
      <c r="AF63" s="31">
        <f t="shared" si="8"/>
        <v>88.5</v>
      </c>
      <c r="AG63" s="31">
        <f t="shared" si="9"/>
        <v>1</v>
      </c>
      <c r="AH63" s="31" t="str">
        <f t="shared" si="10"/>
        <v>COS AMERICA087E</v>
      </c>
      <c r="AI63" s="31" t="str">
        <f t="shared" si="11"/>
        <v>OOLU 4404564</v>
      </c>
    </row>
    <row r="64" spans="1:35" ht="18" x14ac:dyDescent="0.35">
      <c r="A64" s="30" t="s">
        <v>625</v>
      </c>
      <c r="B64" s="30" t="s">
        <v>1934</v>
      </c>
      <c r="C64" s="30" t="s">
        <v>827</v>
      </c>
      <c r="D64" s="30" t="s">
        <v>562</v>
      </c>
      <c r="E64" s="33">
        <v>45466.393055555556</v>
      </c>
      <c r="F64" s="30" t="s">
        <v>649</v>
      </c>
      <c r="G64" s="30" t="s">
        <v>627</v>
      </c>
      <c r="H64" s="30" t="s">
        <v>645</v>
      </c>
      <c r="I64" s="30" t="s">
        <v>646</v>
      </c>
      <c r="J64" s="30">
        <v>28418</v>
      </c>
      <c r="K64" s="30" t="s">
        <v>630</v>
      </c>
      <c r="L64" s="30" t="s">
        <v>1912</v>
      </c>
      <c r="M64" s="30">
        <v>25891406</v>
      </c>
      <c r="N64" s="30" t="s">
        <v>666</v>
      </c>
      <c r="O64" s="30" t="s">
        <v>667</v>
      </c>
      <c r="P64" s="30">
        <v>958934</v>
      </c>
      <c r="Q64" s="30"/>
      <c r="R64" s="30"/>
      <c r="S64" s="39">
        <f>VLOOKUP(AH64,export!G:T,13,FALSE)</f>
        <v>45467.34375</v>
      </c>
      <c r="T64" s="42" t="str">
        <f t="shared" si="0"/>
        <v>40</v>
      </c>
      <c r="U64" s="32">
        <f t="shared" si="1"/>
        <v>45466.393055555556</v>
      </c>
      <c r="V64" s="31">
        <f t="shared" si="2"/>
        <v>0.95069444444379769</v>
      </c>
      <c r="W64" s="31">
        <f t="shared" si="3"/>
        <v>1</v>
      </c>
      <c r="X64" s="31">
        <f t="shared" si="4"/>
        <v>0</v>
      </c>
      <c r="Y64" s="31">
        <f t="shared" si="5"/>
        <v>0</v>
      </c>
      <c r="Z64" s="31" t="str">
        <f t="shared" si="12"/>
        <v>No</v>
      </c>
      <c r="AA64" s="31"/>
      <c r="AB64" s="31">
        <f t="shared" si="6"/>
        <v>1</v>
      </c>
      <c r="AC64" s="31" t="str">
        <f>IF(OR(ISNUMBER(MATCH(DATE(VALUE(TEXT(U64,"yyyy")),VALUE(TEXT(U64,"mm")),VALUE(TEXT(U64,"dd"))),HolidayTable[Date],0)),WEEKDAY(E64,1)=1,HOUR(U64)&gt;=21,HOUR(U64)&lt;5),"OP","P")</f>
        <v>OP</v>
      </c>
      <c r="AD64" s="31"/>
      <c r="AE64" s="31">
        <f t="shared" si="7"/>
        <v>52.5</v>
      </c>
      <c r="AF64" s="31">
        <f t="shared" si="8"/>
        <v>88.5</v>
      </c>
      <c r="AG64" s="31">
        <f t="shared" si="9"/>
        <v>1</v>
      </c>
      <c r="AH64" s="31" t="str">
        <f t="shared" si="10"/>
        <v>COS AMERICA087E</v>
      </c>
      <c r="AI64" s="31" t="str">
        <f t="shared" si="11"/>
        <v>FSCU 5062299</v>
      </c>
    </row>
    <row r="65" spans="1:35" ht="18" x14ac:dyDescent="0.35">
      <c r="A65" s="30" t="s">
        <v>625</v>
      </c>
      <c r="B65" s="30" t="s">
        <v>1935</v>
      </c>
      <c r="C65" s="30" t="s">
        <v>827</v>
      </c>
      <c r="D65" s="30" t="s">
        <v>562</v>
      </c>
      <c r="E65" s="33">
        <v>45466.402777777781</v>
      </c>
      <c r="F65" s="30" t="s">
        <v>649</v>
      </c>
      <c r="G65" s="30" t="s">
        <v>627</v>
      </c>
      <c r="H65" s="30" t="s">
        <v>645</v>
      </c>
      <c r="I65" s="30" t="s">
        <v>646</v>
      </c>
      <c r="J65" s="30">
        <v>28418</v>
      </c>
      <c r="K65" s="30" t="s">
        <v>630</v>
      </c>
      <c r="L65" s="30" t="s">
        <v>1912</v>
      </c>
      <c r="M65" s="30">
        <v>26644400</v>
      </c>
      <c r="N65" s="30" t="s">
        <v>681</v>
      </c>
      <c r="O65" s="30" t="s">
        <v>682</v>
      </c>
      <c r="P65" s="30">
        <v>901896</v>
      </c>
      <c r="Q65" s="30"/>
      <c r="R65" s="30"/>
      <c r="S65" s="39">
        <f>VLOOKUP(AH65,export!G:T,13,FALSE)</f>
        <v>45467.34375</v>
      </c>
      <c r="T65" s="42" t="str">
        <f t="shared" si="0"/>
        <v>40</v>
      </c>
      <c r="U65" s="32">
        <f t="shared" si="1"/>
        <v>45466.402777777781</v>
      </c>
      <c r="V65" s="31">
        <f t="shared" si="2"/>
        <v>0.94097222221898846</v>
      </c>
      <c r="W65" s="31">
        <f t="shared" si="3"/>
        <v>1</v>
      </c>
      <c r="X65" s="31">
        <f t="shared" si="4"/>
        <v>0</v>
      </c>
      <c r="Y65" s="31">
        <f t="shared" si="5"/>
        <v>0</v>
      </c>
      <c r="Z65" s="31" t="str">
        <f t="shared" si="12"/>
        <v>No</v>
      </c>
      <c r="AA65" s="31"/>
      <c r="AB65" s="31">
        <f t="shared" si="6"/>
        <v>1</v>
      </c>
      <c r="AC65" s="31" t="str">
        <f>IF(OR(ISNUMBER(MATCH(DATE(VALUE(TEXT(U65,"yyyy")),VALUE(TEXT(U65,"mm")),VALUE(TEXT(U65,"dd"))),HolidayTable[Date],0)),WEEKDAY(E65,1)=1,HOUR(U65)&gt;=21,HOUR(U65)&lt;5),"OP","P")</f>
        <v>OP</v>
      </c>
      <c r="AD65" s="31"/>
      <c r="AE65" s="31">
        <f t="shared" si="7"/>
        <v>52.5</v>
      </c>
      <c r="AF65" s="31">
        <f t="shared" si="8"/>
        <v>88.5</v>
      </c>
      <c r="AG65" s="31">
        <f t="shared" si="9"/>
        <v>1</v>
      </c>
      <c r="AH65" s="31" t="str">
        <f t="shared" si="10"/>
        <v>COS AMERICA087E</v>
      </c>
      <c r="AI65" s="31" t="str">
        <f t="shared" si="11"/>
        <v>OOCU 4851550</v>
      </c>
    </row>
    <row r="66" spans="1:35" ht="18" x14ac:dyDescent="0.35">
      <c r="A66" s="30" t="s">
        <v>625</v>
      </c>
      <c r="B66" s="30" t="s">
        <v>1936</v>
      </c>
      <c r="C66" s="30" t="s">
        <v>827</v>
      </c>
      <c r="D66" s="30" t="s">
        <v>562</v>
      </c>
      <c r="E66" s="33">
        <v>45466.402777777781</v>
      </c>
      <c r="F66" s="30" t="s">
        <v>649</v>
      </c>
      <c r="G66" s="30" t="s">
        <v>627</v>
      </c>
      <c r="H66" s="30" t="s">
        <v>628</v>
      </c>
      <c r="I66" s="30" t="s">
        <v>629</v>
      </c>
      <c r="J66" s="30">
        <v>17200</v>
      </c>
      <c r="K66" s="30" t="s">
        <v>630</v>
      </c>
      <c r="L66" s="30" t="s">
        <v>1937</v>
      </c>
      <c r="M66" s="30">
        <v>27361614</v>
      </c>
      <c r="N66" s="30" t="s">
        <v>720</v>
      </c>
      <c r="O66" s="30" t="s">
        <v>721</v>
      </c>
      <c r="P66" s="30">
        <v>934811</v>
      </c>
      <c r="Q66" s="30"/>
      <c r="R66" s="30"/>
      <c r="S66" s="39">
        <f>VLOOKUP(AH66,export!G:T,13,FALSE)</f>
        <v>45467.34375</v>
      </c>
      <c r="T66" s="42" t="str">
        <f t="shared" ref="T66:T129" si="13">LEFT(I66,2)</f>
        <v>20</v>
      </c>
      <c r="U66" s="32">
        <f t="shared" ref="U66:U129" si="14">E66</f>
        <v>45466.402777777781</v>
      </c>
      <c r="V66" s="31">
        <f t="shared" ref="V66:V129" si="15">IF(A66="ARRIVE",S66-U66,IF(A66="EXIT",U66-S66,"Odd Event"))</f>
        <v>0.94097222221898846</v>
      </c>
      <c r="W66" s="31">
        <f t="shared" ref="W66:W129" si="16">IF(V66&lt;=1,1,0)</f>
        <v>1</v>
      </c>
      <c r="X66" s="31">
        <f t="shared" ref="X66:X129" si="17">IF(AND(V66&gt;1,V66&lt;2),1,0)</f>
        <v>0</v>
      </c>
      <c r="Y66" s="31">
        <f t="shared" ref="Y66:Y129" si="18">IF(V66&gt;2,1,0)</f>
        <v>0</v>
      </c>
      <c r="Z66" s="31" t="str">
        <f t="shared" si="12"/>
        <v>No</v>
      </c>
      <c r="AA66" s="31"/>
      <c r="AB66" s="31">
        <f t="shared" ref="AB66:AB129" si="19">IF(W66=1,1,IF(X66=1,2,0))</f>
        <v>1</v>
      </c>
      <c r="AC66" s="31" t="str">
        <f>IF(OR(ISNUMBER(MATCH(DATE(VALUE(TEXT(U66,"yyyy")),VALUE(TEXT(U66,"mm")),VALUE(TEXT(U66,"dd"))),HolidayTable[Date],0)),WEEKDAY(E66,1)=1,HOUR(U66)&gt;=21,HOUR(U66)&lt;5),"OP","P")</f>
        <v>OP</v>
      </c>
      <c r="AD66" s="31"/>
      <c r="AE66" s="31">
        <f t="shared" ref="AE66:AE129" si="20">IF(AB66=0,0,IF(OR(T66="40",T66="45"),IF(AC66="OP",IF(AB66=1,52.5,22.5),IF(AB66=1,37.5,15)),IF(T66="20",IF(AC66="OP",IF(AB66=1,35,15),IF(AB66=1,25,10)),"Odd Size")))</f>
        <v>35</v>
      </c>
      <c r="AF66" s="31">
        <f t="shared" ref="AF66:AF129" si="21">IF(OR(T66="45",T66="40"),88.5,0)+IF(T66="20",59,0)</f>
        <v>59</v>
      </c>
      <c r="AG66" s="31">
        <f t="shared" ref="AG66:AG129" si="22">WEEKDAY(E66,1)</f>
        <v>1</v>
      </c>
      <c r="AH66" s="31" t="str">
        <f t="shared" ref="AH66:AH129" si="23">C66&amp;D66</f>
        <v>COS AMERICA087E</v>
      </c>
      <c r="AI66" s="31" t="str">
        <f t="shared" ref="AI66:AI129" si="24">B66</f>
        <v>OOCU 0697895</v>
      </c>
    </row>
    <row r="67" spans="1:35" ht="18" x14ac:dyDescent="0.35">
      <c r="A67" s="30" t="s">
        <v>625</v>
      </c>
      <c r="B67" s="30" t="s">
        <v>1938</v>
      </c>
      <c r="C67" s="30" t="s">
        <v>827</v>
      </c>
      <c r="D67" s="30" t="s">
        <v>562</v>
      </c>
      <c r="E67" s="33">
        <v>45466.402777777781</v>
      </c>
      <c r="F67" s="30" t="s">
        <v>649</v>
      </c>
      <c r="G67" s="30" t="s">
        <v>627</v>
      </c>
      <c r="H67" s="30" t="s">
        <v>628</v>
      </c>
      <c r="I67" s="30" t="s">
        <v>629</v>
      </c>
      <c r="J67" s="30">
        <v>17200</v>
      </c>
      <c r="K67" s="30" t="s">
        <v>630</v>
      </c>
      <c r="L67" s="30" t="s">
        <v>1937</v>
      </c>
      <c r="M67" s="30">
        <v>27361518</v>
      </c>
      <c r="N67" s="30" t="s">
        <v>720</v>
      </c>
      <c r="O67" s="30" t="s">
        <v>721</v>
      </c>
      <c r="P67" s="30">
        <v>934811</v>
      </c>
      <c r="Q67" s="30"/>
      <c r="R67" s="30"/>
      <c r="S67" s="39">
        <f>VLOOKUP(AH67,export!G:T,13,FALSE)</f>
        <v>45467.34375</v>
      </c>
      <c r="T67" s="42" t="str">
        <f t="shared" si="13"/>
        <v>20</v>
      </c>
      <c r="U67" s="32">
        <f t="shared" si="14"/>
        <v>45466.402777777781</v>
      </c>
      <c r="V67" s="31">
        <f t="shared" si="15"/>
        <v>0.94097222221898846</v>
      </c>
      <c r="W67" s="31">
        <f t="shared" si="16"/>
        <v>1</v>
      </c>
      <c r="X67" s="31">
        <f t="shared" si="17"/>
        <v>0</v>
      </c>
      <c r="Y67" s="31">
        <f t="shared" si="18"/>
        <v>0</v>
      </c>
      <c r="Z67" s="31" t="str">
        <f t="shared" ref="Z67:Z130" si="25">IF(OR(MOD(E67,1)&gt;=TIME(21,0,0),MOD(E67,1)&lt;=TIME(4,59,0)),"Yes","No")</f>
        <v>No</v>
      </c>
      <c r="AA67" s="31"/>
      <c r="AB67" s="31">
        <f t="shared" si="19"/>
        <v>1</v>
      </c>
      <c r="AC67" s="31" t="str">
        <f>IF(OR(ISNUMBER(MATCH(DATE(VALUE(TEXT(U67,"yyyy")),VALUE(TEXT(U67,"mm")),VALUE(TEXT(U67,"dd"))),HolidayTable[Date],0)),WEEKDAY(E67,1)=1,HOUR(U67)&gt;=21,HOUR(U67)&lt;5),"OP","P")</f>
        <v>OP</v>
      </c>
      <c r="AD67" s="31"/>
      <c r="AE67" s="31">
        <f t="shared" si="20"/>
        <v>35</v>
      </c>
      <c r="AF67" s="31">
        <f t="shared" si="21"/>
        <v>59</v>
      </c>
      <c r="AG67" s="31">
        <f t="shared" si="22"/>
        <v>1</v>
      </c>
      <c r="AH67" s="31" t="str">
        <f t="shared" si="23"/>
        <v>COS AMERICA087E</v>
      </c>
      <c r="AI67" s="31" t="str">
        <f t="shared" si="24"/>
        <v>OOLU 1885949</v>
      </c>
    </row>
    <row r="68" spans="1:35" ht="18" x14ac:dyDescent="0.35">
      <c r="A68" s="30" t="s">
        <v>625</v>
      </c>
      <c r="B68" s="30" t="s">
        <v>1939</v>
      </c>
      <c r="C68" s="30" t="s">
        <v>827</v>
      </c>
      <c r="D68" s="30" t="s">
        <v>562</v>
      </c>
      <c r="E68" s="33">
        <v>45466.413194444445</v>
      </c>
      <c r="F68" s="30" t="s">
        <v>649</v>
      </c>
      <c r="G68" s="30" t="s">
        <v>627</v>
      </c>
      <c r="H68" s="30" t="s">
        <v>628</v>
      </c>
      <c r="I68" s="30" t="s">
        <v>629</v>
      </c>
      <c r="J68" s="30">
        <v>17200</v>
      </c>
      <c r="K68" s="30" t="s">
        <v>630</v>
      </c>
      <c r="L68" s="30" t="s">
        <v>1937</v>
      </c>
      <c r="M68" s="30">
        <v>27361540</v>
      </c>
      <c r="N68" s="30" t="s">
        <v>631</v>
      </c>
      <c r="O68" s="30" t="s">
        <v>632</v>
      </c>
      <c r="P68" s="30">
        <v>726322</v>
      </c>
      <c r="Q68" s="30"/>
      <c r="R68" s="30"/>
      <c r="S68" s="39">
        <f>VLOOKUP(AH68,export!G:T,13,FALSE)</f>
        <v>45467.34375</v>
      </c>
      <c r="T68" s="42" t="str">
        <f t="shared" si="13"/>
        <v>20</v>
      </c>
      <c r="U68" s="32">
        <f t="shared" si="14"/>
        <v>45466.413194444445</v>
      </c>
      <c r="V68" s="31">
        <f t="shared" si="15"/>
        <v>0.93055555555474712</v>
      </c>
      <c r="W68" s="31">
        <f t="shared" si="16"/>
        <v>1</v>
      </c>
      <c r="X68" s="31">
        <f t="shared" si="17"/>
        <v>0</v>
      </c>
      <c r="Y68" s="31">
        <f t="shared" si="18"/>
        <v>0</v>
      </c>
      <c r="Z68" s="31" t="str">
        <f t="shared" si="25"/>
        <v>No</v>
      </c>
      <c r="AA68" s="31"/>
      <c r="AB68" s="31">
        <f t="shared" si="19"/>
        <v>1</v>
      </c>
      <c r="AC68" s="31" t="str">
        <f>IF(OR(ISNUMBER(MATCH(DATE(VALUE(TEXT(U68,"yyyy")),VALUE(TEXT(U68,"mm")),VALUE(TEXT(U68,"dd"))),HolidayTable[Date],0)),WEEKDAY(E68,1)=1,HOUR(U68)&gt;=21,HOUR(U68)&lt;5),"OP","P")</f>
        <v>OP</v>
      </c>
      <c r="AD68" s="31"/>
      <c r="AE68" s="31">
        <f t="shared" si="20"/>
        <v>35</v>
      </c>
      <c r="AF68" s="31">
        <f t="shared" si="21"/>
        <v>59</v>
      </c>
      <c r="AG68" s="31">
        <f t="shared" si="22"/>
        <v>1</v>
      </c>
      <c r="AH68" s="31" t="str">
        <f t="shared" si="23"/>
        <v>COS AMERICA087E</v>
      </c>
      <c r="AI68" s="31" t="str">
        <f t="shared" si="24"/>
        <v>CSNU 1520820</v>
      </c>
    </row>
    <row r="69" spans="1:35" ht="18" x14ac:dyDescent="0.35">
      <c r="A69" s="30" t="s">
        <v>625</v>
      </c>
      <c r="B69" s="30" t="s">
        <v>1940</v>
      </c>
      <c r="C69" s="30" t="s">
        <v>827</v>
      </c>
      <c r="D69" s="30" t="s">
        <v>562</v>
      </c>
      <c r="E69" s="33">
        <v>45466.413194444445</v>
      </c>
      <c r="F69" s="30" t="s">
        <v>649</v>
      </c>
      <c r="G69" s="30" t="s">
        <v>627</v>
      </c>
      <c r="H69" s="30" t="s">
        <v>628</v>
      </c>
      <c r="I69" s="30" t="s">
        <v>629</v>
      </c>
      <c r="J69" s="30">
        <v>17200</v>
      </c>
      <c r="K69" s="30" t="s">
        <v>630</v>
      </c>
      <c r="L69" s="30" t="s">
        <v>1937</v>
      </c>
      <c r="M69" s="30">
        <v>27361520</v>
      </c>
      <c r="N69" s="30" t="s">
        <v>631</v>
      </c>
      <c r="O69" s="30" t="s">
        <v>632</v>
      </c>
      <c r="P69" s="30">
        <v>726322</v>
      </c>
      <c r="Q69" s="30"/>
      <c r="R69" s="30"/>
      <c r="S69" s="39">
        <f>VLOOKUP(AH69,export!G:T,13,FALSE)</f>
        <v>45467.34375</v>
      </c>
      <c r="T69" s="42" t="str">
        <f t="shared" si="13"/>
        <v>20</v>
      </c>
      <c r="U69" s="32">
        <f t="shared" si="14"/>
        <v>45466.413194444445</v>
      </c>
      <c r="V69" s="31">
        <f t="shared" si="15"/>
        <v>0.93055555555474712</v>
      </c>
      <c r="W69" s="31">
        <f t="shared" si="16"/>
        <v>1</v>
      </c>
      <c r="X69" s="31">
        <f t="shared" si="17"/>
        <v>0</v>
      </c>
      <c r="Y69" s="31">
        <f t="shared" si="18"/>
        <v>0</v>
      </c>
      <c r="Z69" s="31" t="str">
        <f t="shared" si="25"/>
        <v>No</v>
      </c>
      <c r="AA69" s="31"/>
      <c r="AB69" s="31">
        <f t="shared" si="19"/>
        <v>1</v>
      </c>
      <c r="AC69" s="31" t="str">
        <f>IF(OR(ISNUMBER(MATCH(DATE(VALUE(TEXT(U69,"yyyy")),VALUE(TEXT(U69,"mm")),VALUE(TEXT(U69,"dd"))),HolidayTable[Date],0)),WEEKDAY(E69,1)=1,HOUR(U69)&gt;=21,HOUR(U69)&lt;5),"OP","P")</f>
        <v>OP</v>
      </c>
      <c r="AD69" s="31"/>
      <c r="AE69" s="31">
        <f t="shared" si="20"/>
        <v>35</v>
      </c>
      <c r="AF69" s="31">
        <f t="shared" si="21"/>
        <v>59</v>
      </c>
      <c r="AG69" s="31">
        <f t="shared" si="22"/>
        <v>1</v>
      </c>
      <c r="AH69" s="31" t="str">
        <f t="shared" si="23"/>
        <v>COS AMERICA087E</v>
      </c>
      <c r="AI69" s="31" t="str">
        <f t="shared" si="24"/>
        <v>TLLU 2874634</v>
      </c>
    </row>
    <row r="70" spans="1:35" ht="18" x14ac:dyDescent="0.35">
      <c r="A70" s="30" t="s">
        <v>625</v>
      </c>
      <c r="B70" s="30" t="s">
        <v>1941</v>
      </c>
      <c r="C70" s="30" t="s">
        <v>827</v>
      </c>
      <c r="D70" s="30" t="s">
        <v>562</v>
      </c>
      <c r="E70" s="33">
        <v>45466.415277777778</v>
      </c>
      <c r="F70" s="30" t="s">
        <v>649</v>
      </c>
      <c r="G70" s="30" t="s">
        <v>627</v>
      </c>
      <c r="H70" s="30" t="s">
        <v>628</v>
      </c>
      <c r="I70" s="30" t="s">
        <v>629</v>
      </c>
      <c r="J70" s="30">
        <v>17200</v>
      </c>
      <c r="K70" s="30" t="s">
        <v>630</v>
      </c>
      <c r="L70" s="30" t="s">
        <v>1937</v>
      </c>
      <c r="M70" s="30">
        <v>27367134</v>
      </c>
      <c r="N70" s="30"/>
      <c r="O70" s="30" t="s">
        <v>704</v>
      </c>
      <c r="P70" s="30">
        <v>947739</v>
      </c>
      <c r="Q70" s="30"/>
      <c r="R70" s="30"/>
      <c r="S70" s="39">
        <f>VLOOKUP(AH70,export!G:T,13,FALSE)</f>
        <v>45467.34375</v>
      </c>
      <c r="T70" s="42" t="str">
        <f t="shared" si="13"/>
        <v>20</v>
      </c>
      <c r="U70" s="32">
        <f t="shared" si="14"/>
        <v>45466.415277777778</v>
      </c>
      <c r="V70" s="31">
        <f t="shared" si="15"/>
        <v>0.92847222222189885</v>
      </c>
      <c r="W70" s="31">
        <f t="shared" si="16"/>
        <v>1</v>
      </c>
      <c r="X70" s="31">
        <f t="shared" si="17"/>
        <v>0</v>
      </c>
      <c r="Y70" s="31">
        <f t="shared" si="18"/>
        <v>0</v>
      </c>
      <c r="Z70" s="31" t="str">
        <f t="shared" si="25"/>
        <v>No</v>
      </c>
      <c r="AA70" s="31"/>
      <c r="AB70" s="31">
        <f t="shared" si="19"/>
        <v>1</v>
      </c>
      <c r="AC70" s="31" t="str">
        <f>IF(OR(ISNUMBER(MATCH(DATE(VALUE(TEXT(U70,"yyyy")),VALUE(TEXT(U70,"mm")),VALUE(TEXT(U70,"dd"))),HolidayTable[Date],0)),WEEKDAY(E70,1)=1,HOUR(U70)&gt;=21,HOUR(U70)&lt;5),"OP","P")</f>
        <v>OP</v>
      </c>
      <c r="AD70" s="31"/>
      <c r="AE70" s="31">
        <f t="shared" si="20"/>
        <v>35</v>
      </c>
      <c r="AF70" s="31">
        <f t="shared" si="21"/>
        <v>59</v>
      </c>
      <c r="AG70" s="31">
        <f t="shared" si="22"/>
        <v>1</v>
      </c>
      <c r="AH70" s="31" t="str">
        <f t="shared" si="23"/>
        <v>COS AMERICA087E</v>
      </c>
      <c r="AI70" s="31" t="str">
        <f t="shared" si="24"/>
        <v>CSNU 1738370</v>
      </c>
    </row>
    <row r="71" spans="1:35" ht="18" x14ac:dyDescent="0.35">
      <c r="A71" s="30" t="s">
        <v>625</v>
      </c>
      <c r="B71" s="30" t="s">
        <v>1942</v>
      </c>
      <c r="C71" s="30" t="s">
        <v>827</v>
      </c>
      <c r="D71" s="30" t="s">
        <v>562</v>
      </c>
      <c r="E71" s="33">
        <v>45466.417361111111</v>
      </c>
      <c r="F71" s="30" t="s">
        <v>649</v>
      </c>
      <c r="G71" s="30" t="s">
        <v>627</v>
      </c>
      <c r="H71" s="30" t="s">
        <v>628</v>
      </c>
      <c r="I71" s="30" t="s">
        <v>629</v>
      </c>
      <c r="J71" s="30">
        <v>17200</v>
      </c>
      <c r="K71" s="30" t="s">
        <v>630</v>
      </c>
      <c r="L71" s="30" t="s">
        <v>1937</v>
      </c>
      <c r="M71" s="30">
        <v>27361519</v>
      </c>
      <c r="N71" s="30" t="s">
        <v>633</v>
      </c>
      <c r="O71" s="30" t="s">
        <v>708</v>
      </c>
      <c r="P71" s="30">
        <v>717004</v>
      </c>
      <c r="Q71" s="30"/>
      <c r="R71" s="30"/>
      <c r="S71" s="39">
        <f>VLOOKUP(AH71,export!G:T,13,FALSE)</f>
        <v>45467.34375</v>
      </c>
      <c r="T71" s="42" t="str">
        <f t="shared" si="13"/>
        <v>20</v>
      </c>
      <c r="U71" s="32">
        <f t="shared" si="14"/>
        <v>45466.417361111111</v>
      </c>
      <c r="V71" s="31">
        <f t="shared" si="15"/>
        <v>0.92638888888905058</v>
      </c>
      <c r="W71" s="31">
        <f t="shared" si="16"/>
        <v>1</v>
      </c>
      <c r="X71" s="31">
        <f t="shared" si="17"/>
        <v>0</v>
      </c>
      <c r="Y71" s="31">
        <f t="shared" si="18"/>
        <v>0</v>
      </c>
      <c r="Z71" s="31" t="str">
        <f t="shared" si="25"/>
        <v>No</v>
      </c>
      <c r="AA71" s="31"/>
      <c r="AB71" s="31">
        <f t="shared" si="19"/>
        <v>1</v>
      </c>
      <c r="AC71" s="31" t="str">
        <f>IF(OR(ISNUMBER(MATCH(DATE(VALUE(TEXT(U71,"yyyy")),VALUE(TEXT(U71,"mm")),VALUE(TEXT(U71,"dd"))),HolidayTable[Date],0)),WEEKDAY(E71,1)=1,HOUR(U71)&gt;=21,HOUR(U71)&lt;5),"OP","P")</f>
        <v>OP</v>
      </c>
      <c r="AD71" s="31"/>
      <c r="AE71" s="31">
        <f t="shared" si="20"/>
        <v>35</v>
      </c>
      <c r="AF71" s="31">
        <f t="shared" si="21"/>
        <v>59</v>
      </c>
      <c r="AG71" s="31">
        <f t="shared" si="22"/>
        <v>1</v>
      </c>
      <c r="AH71" s="31" t="str">
        <f t="shared" si="23"/>
        <v>COS AMERICA087E</v>
      </c>
      <c r="AI71" s="31" t="str">
        <f t="shared" si="24"/>
        <v>UETU 2933650</v>
      </c>
    </row>
    <row r="72" spans="1:35" ht="18" x14ac:dyDescent="0.35">
      <c r="A72" s="30" t="s">
        <v>625</v>
      </c>
      <c r="B72" s="30" t="s">
        <v>1943</v>
      </c>
      <c r="C72" s="30" t="s">
        <v>827</v>
      </c>
      <c r="D72" s="30" t="s">
        <v>562</v>
      </c>
      <c r="E72" s="33">
        <v>45466.418749999997</v>
      </c>
      <c r="F72" s="30" t="s">
        <v>649</v>
      </c>
      <c r="G72" s="30" t="s">
        <v>627</v>
      </c>
      <c r="H72" s="30" t="s">
        <v>628</v>
      </c>
      <c r="I72" s="30" t="s">
        <v>629</v>
      </c>
      <c r="J72" s="30">
        <v>17200</v>
      </c>
      <c r="K72" s="30" t="s">
        <v>630</v>
      </c>
      <c r="L72" s="30" t="s">
        <v>1937</v>
      </c>
      <c r="M72" s="30">
        <v>27359574</v>
      </c>
      <c r="N72" s="30" t="s">
        <v>675</v>
      </c>
      <c r="O72" s="30" t="s">
        <v>676</v>
      </c>
      <c r="P72" s="30">
        <v>957830</v>
      </c>
      <c r="Q72" s="30"/>
      <c r="R72" s="30"/>
      <c r="S72" s="39">
        <f>VLOOKUP(AH72,export!G:T,13,FALSE)</f>
        <v>45467.34375</v>
      </c>
      <c r="T72" s="42" t="str">
        <f t="shared" si="13"/>
        <v>20</v>
      </c>
      <c r="U72" s="32">
        <f t="shared" si="14"/>
        <v>45466.418749999997</v>
      </c>
      <c r="V72" s="31">
        <f t="shared" si="15"/>
        <v>0.92500000000291038</v>
      </c>
      <c r="W72" s="31">
        <f t="shared" si="16"/>
        <v>1</v>
      </c>
      <c r="X72" s="31">
        <f t="shared" si="17"/>
        <v>0</v>
      </c>
      <c r="Y72" s="31">
        <f t="shared" si="18"/>
        <v>0</v>
      </c>
      <c r="Z72" s="31" t="str">
        <f t="shared" si="25"/>
        <v>No</v>
      </c>
      <c r="AA72" s="31"/>
      <c r="AB72" s="31">
        <f t="shared" si="19"/>
        <v>1</v>
      </c>
      <c r="AC72" s="31" t="str">
        <f>IF(OR(ISNUMBER(MATCH(DATE(VALUE(TEXT(U72,"yyyy")),VALUE(TEXT(U72,"mm")),VALUE(TEXT(U72,"dd"))),HolidayTable[Date],0)),WEEKDAY(E72,1)=1,HOUR(U72)&gt;=21,HOUR(U72)&lt;5),"OP","P")</f>
        <v>OP</v>
      </c>
      <c r="AD72" s="31"/>
      <c r="AE72" s="31">
        <f t="shared" si="20"/>
        <v>35</v>
      </c>
      <c r="AF72" s="31">
        <f t="shared" si="21"/>
        <v>59</v>
      </c>
      <c r="AG72" s="31">
        <f t="shared" si="22"/>
        <v>1</v>
      </c>
      <c r="AH72" s="31" t="str">
        <f t="shared" si="23"/>
        <v>COS AMERICA087E</v>
      </c>
      <c r="AI72" s="31" t="str">
        <f t="shared" si="24"/>
        <v>CSNU 1994109</v>
      </c>
    </row>
    <row r="73" spans="1:35" ht="18" x14ac:dyDescent="0.35">
      <c r="A73" s="30" t="s">
        <v>625</v>
      </c>
      <c r="B73" s="30" t="s">
        <v>1944</v>
      </c>
      <c r="C73" s="30" t="s">
        <v>827</v>
      </c>
      <c r="D73" s="30" t="s">
        <v>562</v>
      </c>
      <c r="E73" s="33">
        <v>45466.421527777777</v>
      </c>
      <c r="F73" s="30" t="s">
        <v>649</v>
      </c>
      <c r="G73" s="30" t="s">
        <v>627</v>
      </c>
      <c r="H73" s="30" t="s">
        <v>628</v>
      </c>
      <c r="I73" s="30" t="s">
        <v>629</v>
      </c>
      <c r="J73" s="30">
        <v>17200</v>
      </c>
      <c r="K73" s="30" t="s">
        <v>630</v>
      </c>
      <c r="L73" s="30" t="s">
        <v>1937</v>
      </c>
      <c r="M73" s="30">
        <v>27361763</v>
      </c>
      <c r="N73" s="30" t="s">
        <v>698</v>
      </c>
      <c r="O73" s="30" t="s">
        <v>699</v>
      </c>
      <c r="P73" s="30">
        <v>780136</v>
      </c>
      <c r="Q73" s="30"/>
      <c r="R73" s="30"/>
      <c r="S73" s="39">
        <f>VLOOKUP(AH73,export!G:T,13,FALSE)</f>
        <v>45467.34375</v>
      </c>
      <c r="T73" s="42" t="str">
        <f t="shared" si="13"/>
        <v>20</v>
      </c>
      <c r="U73" s="32">
        <f t="shared" si="14"/>
        <v>45466.421527777777</v>
      </c>
      <c r="V73" s="31">
        <f t="shared" si="15"/>
        <v>0.92222222222335404</v>
      </c>
      <c r="W73" s="31">
        <f t="shared" si="16"/>
        <v>1</v>
      </c>
      <c r="X73" s="31">
        <f t="shared" si="17"/>
        <v>0</v>
      </c>
      <c r="Y73" s="31">
        <f t="shared" si="18"/>
        <v>0</v>
      </c>
      <c r="Z73" s="31" t="str">
        <f t="shared" si="25"/>
        <v>No</v>
      </c>
      <c r="AA73" s="31"/>
      <c r="AB73" s="31">
        <f t="shared" si="19"/>
        <v>1</v>
      </c>
      <c r="AC73" s="31" t="str">
        <f>IF(OR(ISNUMBER(MATCH(DATE(VALUE(TEXT(U73,"yyyy")),VALUE(TEXT(U73,"mm")),VALUE(TEXT(U73,"dd"))),HolidayTable[Date],0)),WEEKDAY(E73,1)=1,HOUR(U73)&gt;=21,HOUR(U73)&lt;5),"OP","P")</f>
        <v>OP</v>
      </c>
      <c r="AD73" s="31"/>
      <c r="AE73" s="31">
        <f t="shared" si="20"/>
        <v>35</v>
      </c>
      <c r="AF73" s="31">
        <f t="shared" si="21"/>
        <v>59</v>
      </c>
      <c r="AG73" s="31">
        <f t="shared" si="22"/>
        <v>1</v>
      </c>
      <c r="AH73" s="31" t="str">
        <f t="shared" si="23"/>
        <v>COS AMERICA087E</v>
      </c>
      <c r="AI73" s="31" t="str">
        <f t="shared" si="24"/>
        <v>UETU 2553244</v>
      </c>
    </row>
    <row r="74" spans="1:35" ht="18" x14ac:dyDescent="0.35">
      <c r="A74" s="30" t="s">
        <v>625</v>
      </c>
      <c r="B74" s="30" t="s">
        <v>1945</v>
      </c>
      <c r="C74" s="30" t="s">
        <v>827</v>
      </c>
      <c r="D74" s="30" t="s">
        <v>562</v>
      </c>
      <c r="E74" s="33">
        <v>45466.429861111108</v>
      </c>
      <c r="F74" s="30" t="s">
        <v>649</v>
      </c>
      <c r="G74" s="30" t="s">
        <v>627</v>
      </c>
      <c r="H74" s="30" t="s">
        <v>628</v>
      </c>
      <c r="I74" s="30" t="s">
        <v>629</v>
      </c>
      <c r="J74" s="30">
        <v>17200</v>
      </c>
      <c r="K74" s="30" t="s">
        <v>630</v>
      </c>
      <c r="L74" s="30" t="s">
        <v>1937</v>
      </c>
      <c r="M74" s="30">
        <v>27361579</v>
      </c>
      <c r="N74" s="30"/>
      <c r="O74" s="30" t="s">
        <v>635</v>
      </c>
      <c r="P74" s="30">
        <v>948878</v>
      </c>
      <c r="Q74" s="30"/>
      <c r="R74" s="30"/>
      <c r="S74" s="39">
        <f>VLOOKUP(AH74,export!G:T,13,FALSE)</f>
        <v>45467.34375</v>
      </c>
      <c r="T74" s="42" t="str">
        <f t="shared" si="13"/>
        <v>20</v>
      </c>
      <c r="U74" s="32">
        <f t="shared" si="14"/>
        <v>45466.429861111108</v>
      </c>
      <c r="V74" s="31">
        <f t="shared" si="15"/>
        <v>0.91388888889196096</v>
      </c>
      <c r="W74" s="31">
        <f t="shared" si="16"/>
        <v>1</v>
      </c>
      <c r="X74" s="31">
        <f t="shared" si="17"/>
        <v>0</v>
      </c>
      <c r="Y74" s="31">
        <f t="shared" si="18"/>
        <v>0</v>
      </c>
      <c r="Z74" s="31" t="str">
        <f t="shared" si="25"/>
        <v>No</v>
      </c>
      <c r="AA74" s="31"/>
      <c r="AB74" s="31">
        <f t="shared" si="19"/>
        <v>1</v>
      </c>
      <c r="AC74" s="31" t="str">
        <f>IF(OR(ISNUMBER(MATCH(DATE(VALUE(TEXT(U74,"yyyy")),VALUE(TEXT(U74,"mm")),VALUE(TEXT(U74,"dd"))),HolidayTable[Date],0)),WEEKDAY(E74,1)=1,HOUR(U74)&gt;=21,HOUR(U74)&lt;5),"OP","P")</f>
        <v>OP</v>
      </c>
      <c r="AD74" s="31"/>
      <c r="AE74" s="31">
        <f t="shared" si="20"/>
        <v>35</v>
      </c>
      <c r="AF74" s="31">
        <f t="shared" si="21"/>
        <v>59</v>
      </c>
      <c r="AG74" s="31">
        <f t="shared" si="22"/>
        <v>1</v>
      </c>
      <c r="AH74" s="31" t="str">
        <f t="shared" si="23"/>
        <v>COS AMERICA087E</v>
      </c>
      <c r="AI74" s="31" t="str">
        <f t="shared" si="24"/>
        <v>TGBU 3017229</v>
      </c>
    </row>
    <row r="75" spans="1:35" ht="18" x14ac:dyDescent="0.35">
      <c r="A75" s="30" t="s">
        <v>625</v>
      </c>
      <c r="B75" s="30" t="s">
        <v>1946</v>
      </c>
      <c r="C75" s="30" t="s">
        <v>827</v>
      </c>
      <c r="D75" s="30" t="s">
        <v>562</v>
      </c>
      <c r="E75" s="33">
        <v>45466.429861111108</v>
      </c>
      <c r="F75" s="30" t="s">
        <v>649</v>
      </c>
      <c r="G75" s="30" t="s">
        <v>627</v>
      </c>
      <c r="H75" s="30" t="s">
        <v>628</v>
      </c>
      <c r="I75" s="30" t="s">
        <v>629</v>
      </c>
      <c r="J75" s="30">
        <v>17200</v>
      </c>
      <c r="K75" s="30" t="s">
        <v>630</v>
      </c>
      <c r="L75" s="30" t="s">
        <v>1937</v>
      </c>
      <c r="M75" s="30">
        <v>27361768</v>
      </c>
      <c r="N75" s="30"/>
      <c r="O75" s="30" t="s">
        <v>635</v>
      </c>
      <c r="P75" s="30">
        <v>948878</v>
      </c>
      <c r="Q75" s="30"/>
      <c r="R75" s="30"/>
      <c r="S75" s="39">
        <f>VLOOKUP(AH75,export!G:T,13,FALSE)</f>
        <v>45467.34375</v>
      </c>
      <c r="T75" s="42" t="str">
        <f t="shared" si="13"/>
        <v>20</v>
      </c>
      <c r="U75" s="32">
        <f t="shared" si="14"/>
        <v>45466.429861111108</v>
      </c>
      <c r="V75" s="31">
        <f t="shared" si="15"/>
        <v>0.91388888889196096</v>
      </c>
      <c r="W75" s="31">
        <f t="shared" si="16"/>
        <v>1</v>
      </c>
      <c r="X75" s="31">
        <f t="shared" si="17"/>
        <v>0</v>
      </c>
      <c r="Y75" s="31">
        <f t="shared" si="18"/>
        <v>0</v>
      </c>
      <c r="Z75" s="31" t="str">
        <f t="shared" si="25"/>
        <v>No</v>
      </c>
      <c r="AA75" s="31"/>
      <c r="AB75" s="31">
        <f t="shared" si="19"/>
        <v>1</v>
      </c>
      <c r="AC75" s="31" t="str">
        <f>IF(OR(ISNUMBER(MATCH(DATE(VALUE(TEXT(U75,"yyyy")),VALUE(TEXT(U75,"mm")),VALUE(TEXT(U75,"dd"))),HolidayTable[Date],0)),WEEKDAY(E75,1)=1,HOUR(U75)&gt;=21,HOUR(U75)&lt;5),"OP","P")</f>
        <v>OP</v>
      </c>
      <c r="AD75" s="31"/>
      <c r="AE75" s="31">
        <f t="shared" si="20"/>
        <v>35</v>
      </c>
      <c r="AF75" s="31">
        <f t="shared" si="21"/>
        <v>59</v>
      </c>
      <c r="AG75" s="31">
        <f t="shared" si="22"/>
        <v>1</v>
      </c>
      <c r="AH75" s="31" t="str">
        <f t="shared" si="23"/>
        <v>COS AMERICA087E</v>
      </c>
      <c r="AI75" s="31" t="str">
        <f t="shared" si="24"/>
        <v>TGBU 3286629</v>
      </c>
    </row>
    <row r="76" spans="1:35" ht="18" x14ac:dyDescent="0.35">
      <c r="A76" s="30" t="s">
        <v>625</v>
      </c>
      <c r="B76" s="30" t="s">
        <v>1947</v>
      </c>
      <c r="C76" s="30" t="s">
        <v>827</v>
      </c>
      <c r="D76" s="30" t="s">
        <v>562</v>
      </c>
      <c r="E76" s="33">
        <v>45466.431944444441</v>
      </c>
      <c r="F76" s="30" t="s">
        <v>649</v>
      </c>
      <c r="G76" s="30" t="s">
        <v>627</v>
      </c>
      <c r="H76" s="30" t="s">
        <v>628</v>
      </c>
      <c r="I76" s="30" t="s">
        <v>629</v>
      </c>
      <c r="J76" s="30">
        <v>17200</v>
      </c>
      <c r="K76" s="30" t="s">
        <v>630</v>
      </c>
      <c r="L76" s="30" t="s">
        <v>1937</v>
      </c>
      <c r="M76" s="30">
        <v>27361651</v>
      </c>
      <c r="N76" s="30"/>
      <c r="O76" s="30" t="s">
        <v>655</v>
      </c>
      <c r="P76" s="30">
        <v>726860</v>
      </c>
      <c r="Q76" s="30"/>
      <c r="R76" s="30"/>
      <c r="S76" s="39">
        <f>VLOOKUP(AH76,export!G:T,13,FALSE)</f>
        <v>45467.34375</v>
      </c>
      <c r="T76" s="42" t="str">
        <f t="shared" si="13"/>
        <v>20</v>
      </c>
      <c r="U76" s="32">
        <f t="shared" si="14"/>
        <v>45466.431944444441</v>
      </c>
      <c r="V76" s="31">
        <f t="shared" si="15"/>
        <v>0.91180555555911269</v>
      </c>
      <c r="W76" s="31">
        <f t="shared" si="16"/>
        <v>1</v>
      </c>
      <c r="X76" s="31">
        <f t="shared" si="17"/>
        <v>0</v>
      </c>
      <c r="Y76" s="31">
        <f t="shared" si="18"/>
        <v>0</v>
      </c>
      <c r="Z76" s="31" t="str">
        <f t="shared" si="25"/>
        <v>No</v>
      </c>
      <c r="AA76" s="31"/>
      <c r="AB76" s="31">
        <f t="shared" si="19"/>
        <v>1</v>
      </c>
      <c r="AC76" s="31" t="str">
        <f>IF(OR(ISNUMBER(MATCH(DATE(VALUE(TEXT(U76,"yyyy")),VALUE(TEXT(U76,"mm")),VALUE(TEXT(U76,"dd"))),HolidayTable[Date],0)),WEEKDAY(E76,1)=1,HOUR(U76)&gt;=21,HOUR(U76)&lt;5),"OP","P")</f>
        <v>OP</v>
      </c>
      <c r="AD76" s="31"/>
      <c r="AE76" s="31">
        <f t="shared" si="20"/>
        <v>35</v>
      </c>
      <c r="AF76" s="31">
        <f t="shared" si="21"/>
        <v>59</v>
      </c>
      <c r="AG76" s="31">
        <f t="shared" si="22"/>
        <v>1</v>
      </c>
      <c r="AH76" s="31" t="str">
        <f t="shared" si="23"/>
        <v>COS AMERICA087E</v>
      </c>
      <c r="AI76" s="31" t="str">
        <f t="shared" si="24"/>
        <v>BMOU 1623882</v>
      </c>
    </row>
    <row r="77" spans="1:35" ht="18" x14ac:dyDescent="0.35">
      <c r="A77" s="30" t="s">
        <v>625</v>
      </c>
      <c r="B77" s="30" t="s">
        <v>1948</v>
      </c>
      <c r="C77" s="30" t="s">
        <v>827</v>
      </c>
      <c r="D77" s="30" t="s">
        <v>562</v>
      </c>
      <c r="E77" s="33">
        <v>45466.431944444441</v>
      </c>
      <c r="F77" s="30" t="s">
        <v>649</v>
      </c>
      <c r="G77" s="30" t="s">
        <v>627</v>
      </c>
      <c r="H77" s="30" t="s">
        <v>628</v>
      </c>
      <c r="I77" s="30" t="s">
        <v>629</v>
      </c>
      <c r="J77" s="30">
        <v>17200</v>
      </c>
      <c r="K77" s="30" t="s">
        <v>630</v>
      </c>
      <c r="L77" s="30" t="s">
        <v>1937</v>
      </c>
      <c r="M77" s="30">
        <v>27361678</v>
      </c>
      <c r="N77" s="30"/>
      <c r="O77" s="30" t="s">
        <v>655</v>
      </c>
      <c r="P77" s="30">
        <v>726860</v>
      </c>
      <c r="Q77" s="30"/>
      <c r="R77" s="30"/>
      <c r="S77" s="39">
        <f>VLOOKUP(AH77,export!G:T,13,FALSE)</f>
        <v>45467.34375</v>
      </c>
      <c r="T77" s="42" t="str">
        <f t="shared" si="13"/>
        <v>20</v>
      </c>
      <c r="U77" s="32">
        <f t="shared" si="14"/>
        <v>45466.431944444441</v>
      </c>
      <c r="V77" s="31">
        <f t="shared" si="15"/>
        <v>0.91180555555911269</v>
      </c>
      <c r="W77" s="31">
        <f t="shared" si="16"/>
        <v>1</v>
      </c>
      <c r="X77" s="31">
        <f t="shared" si="17"/>
        <v>0</v>
      </c>
      <c r="Y77" s="31">
        <f t="shared" si="18"/>
        <v>0</v>
      </c>
      <c r="Z77" s="31" t="str">
        <f t="shared" si="25"/>
        <v>No</v>
      </c>
      <c r="AA77" s="31"/>
      <c r="AB77" s="31">
        <f t="shared" si="19"/>
        <v>1</v>
      </c>
      <c r="AC77" s="31" t="str">
        <f>IF(OR(ISNUMBER(MATCH(DATE(VALUE(TEXT(U77,"yyyy")),VALUE(TEXT(U77,"mm")),VALUE(TEXT(U77,"dd"))),HolidayTable[Date],0)),WEEKDAY(E77,1)=1,HOUR(U77)&gt;=21,HOUR(U77)&lt;5),"OP","P")</f>
        <v>OP</v>
      </c>
      <c r="AD77" s="31"/>
      <c r="AE77" s="31">
        <f t="shared" si="20"/>
        <v>35</v>
      </c>
      <c r="AF77" s="31">
        <f t="shared" si="21"/>
        <v>59</v>
      </c>
      <c r="AG77" s="31">
        <f t="shared" si="22"/>
        <v>1</v>
      </c>
      <c r="AH77" s="31" t="str">
        <f t="shared" si="23"/>
        <v>COS AMERICA087E</v>
      </c>
      <c r="AI77" s="31" t="str">
        <f t="shared" si="24"/>
        <v>TLLU 3093282</v>
      </c>
    </row>
    <row r="78" spans="1:35" ht="18" x14ac:dyDescent="0.35">
      <c r="A78" s="30" t="s">
        <v>625</v>
      </c>
      <c r="B78" s="30" t="s">
        <v>1949</v>
      </c>
      <c r="C78" s="30" t="s">
        <v>827</v>
      </c>
      <c r="D78" s="30" t="s">
        <v>562</v>
      </c>
      <c r="E78" s="33">
        <v>45466.432638888888</v>
      </c>
      <c r="F78" s="30" t="s">
        <v>649</v>
      </c>
      <c r="G78" s="30" t="s">
        <v>627</v>
      </c>
      <c r="H78" s="30" t="s">
        <v>628</v>
      </c>
      <c r="I78" s="30" t="s">
        <v>629</v>
      </c>
      <c r="J78" s="30">
        <v>17200</v>
      </c>
      <c r="K78" s="30" t="s">
        <v>630</v>
      </c>
      <c r="L78" s="30" t="s">
        <v>1937</v>
      </c>
      <c r="M78" s="30">
        <v>27361550</v>
      </c>
      <c r="N78" s="30" t="s">
        <v>684</v>
      </c>
      <c r="O78" s="30" t="s">
        <v>685</v>
      </c>
      <c r="P78" s="30">
        <v>779249</v>
      </c>
      <c r="Q78" s="30"/>
      <c r="R78" s="30"/>
      <c r="S78" s="39">
        <f>VLOOKUP(AH78,export!G:T,13,FALSE)</f>
        <v>45467.34375</v>
      </c>
      <c r="T78" s="42" t="str">
        <f t="shared" si="13"/>
        <v>20</v>
      </c>
      <c r="U78" s="32">
        <f t="shared" si="14"/>
        <v>45466.432638888888</v>
      </c>
      <c r="V78" s="31">
        <f t="shared" si="15"/>
        <v>0.91111111111240461</v>
      </c>
      <c r="W78" s="31">
        <f t="shared" si="16"/>
        <v>1</v>
      </c>
      <c r="X78" s="31">
        <f t="shared" si="17"/>
        <v>0</v>
      </c>
      <c r="Y78" s="31">
        <f t="shared" si="18"/>
        <v>0</v>
      </c>
      <c r="Z78" s="31" t="str">
        <f t="shared" si="25"/>
        <v>No</v>
      </c>
      <c r="AA78" s="31"/>
      <c r="AB78" s="31">
        <f t="shared" si="19"/>
        <v>1</v>
      </c>
      <c r="AC78" s="31" t="str">
        <f>IF(OR(ISNUMBER(MATCH(DATE(VALUE(TEXT(U78,"yyyy")),VALUE(TEXT(U78,"mm")),VALUE(TEXT(U78,"dd"))),HolidayTable[Date],0)),WEEKDAY(E78,1)=1,HOUR(U78)&gt;=21,HOUR(U78)&lt;5),"OP","P")</f>
        <v>OP</v>
      </c>
      <c r="AD78" s="31"/>
      <c r="AE78" s="31">
        <f t="shared" si="20"/>
        <v>35</v>
      </c>
      <c r="AF78" s="31">
        <f t="shared" si="21"/>
        <v>59</v>
      </c>
      <c r="AG78" s="31">
        <f t="shared" si="22"/>
        <v>1</v>
      </c>
      <c r="AH78" s="31" t="str">
        <f t="shared" si="23"/>
        <v>COS AMERICA087E</v>
      </c>
      <c r="AI78" s="31" t="str">
        <f t="shared" si="24"/>
        <v>CSNU 1242816</v>
      </c>
    </row>
    <row r="79" spans="1:35" ht="18" x14ac:dyDescent="0.35">
      <c r="A79" s="30" t="s">
        <v>625</v>
      </c>
      <c r="B79" s="30" t="s">
        <v>1950</v>
      </c>
      <c r="C79" s="30" t="s">
        <v>827</v>
      </c>
      <c r="D79" s="30" t="s">
        <v>562</v>
      </c>
      <c r="E79" s="33">
        <v>45466.436805555553</v>
      </c>
      <c r="F79" s="30" t="s">
        <v>649</v>
      </c>
      <c r="G79" s="30" t="s">
        <v>627</v>
      </c>
      <c r="H79" s="30" t="s">
        <v>628</v>
      </c>
      <c r="I79" s="30" t="s">
        <v>629</v>
      </c>
      <c r="J79" s="30">
        <v>17200</v>
      </c>
      <c r="K79" s="30" t="s">
        <v>630</v>
      </c>
      <c r="L79" s="30" t="s">
        <v>1937</v>
      </c>
      <c r="M79" s="30">
        <v>27361631</v>
      </c>
      <c r="N79" s="30" t="s">
        <v>745</v>
      </c>
      <c r="O79" s="30" t="s">
        <v>746</v>
      </c>
      <c r="P79" s="30">
        <v>697577</v>
      </c>
      <c r="Q79" s="30"/>
      <c r="R79" s="30"/>
      <c r="S79" s="39">
        <f>VLOOKUP(AH79,export!G:T,13,FALSE)</f>
        <v>45467.34375</v>
      </c>
      <c r="T79" s="42" t="str">
        <f t="shared" si="13"/>
        <v>20</v>
      </c>
      <c r="U79" s="32">
        <f t="shared" si="14"/>
        <v>45466.436805555553</v>
      </c>
      <c r="V79" s="31">
        <f t="shared" si="15"/>
        <v>0.90694444444670808</v>
      </c>
      <c r="W79" s="31">
        <f t="shared" si="16"/>
        <v>1</v>
      </c>
      <c r="X79" s="31">
        <f t="shared" si="17"/>
        <v>0</v>
      </c>
      <c r="Y79" s="31">
        <f t="shared" si="18"/>
        <v>0</v>
      </c>
      <c r="Z79" s="31" t="str">
        <f t="shared" si="25"/>
        <v>No</v>
      </c>
      <c r="AA79" s="31"/>
      <c r="AB79" s="31">
        <f t="shared" si="19"/>
        <v>1</v>
      </c>
      <c r="AC79" s="31" t="str">
        <f>IF(OR(ISNUMBER(MATCH(DATE(VALUE(TEXT(U79,"yyyy")),VALUE(TEXT(U79,"mm")),VALUE(TEXT(U79,"dd"))),HolidayTable[Date],0)),WEEKDAY(E79,1)=1,HOUR(U79)&gt;=21,HOUR(U79)&lt;5),"OP","P")</f>
        <v>OP</v>
      </c>
      <c r="AD79" s="31"/>
      <c r="AE79" s="31">
        <f t="shared" si="20"/>
        <v>35</v>
      </c>
      <c r="AF79" s="31">
        <f t="shared" si="21"/>
        <v>59</v>
      </c>
      <c r="AG79" s="31">
        <f t="shared" si="22"/>
        <v>1</v>
      </c>
      <c r="AH79" s="31" t="str">
        <f t="shared" si="23"/>
        <v>COS AMERICA087E</v>
      </c>
      <c r="AI79" s="31" t="str">
        <f t="shared" si="24"/>
        <v>TEMU 0131201</v>
      </c>
    </row>
    <row r="80" spans="1:35" ht="18" x14ac:dyDescent="0.35">
      <c r="A80" s="30" t="s">
        <v>625</v>
      </c>
      <c r="B80" s="30" t="s">
        <v>1951</v>
      </c>
      <c r="C80" s="30" t="s">
        <v>827</v>
      </c>
      <c r="D80" s="30" t="s">
        <v>562</v>
      </c>
      <c r="E80" s="33">
        <v>45466.4375</v>
      </c>
      <c r="F80" s="30" t="s">
        <v>649</v>
      </c>
      <c r="G80" s="30" t="s">
        <v>627</v>
      </c>
      <c r="H80" s="30" t="s">
        <v>628</v>
      </c>
      <c r="I80" s="30" t="s">
        <v>629</v>
      </c>
      <c r="J80" s="30">
        <v>17200</v>
      </c>
      <c r="K80" s="30" t="s">
        <v>630</v>
      </c>
      <c r="L80" s="30" t="s">
        <v>1937</v>
      </c>
      <c r="M80" s="30">
        <v>27361681</v>
      </c>
      <c r="N80" s="30" t="s">
        <v>678</v>
      </c>
      <c r="O80" s="30" t="s">
        <v>679</v>
      </c>
      <c r="P80" s="30">
        <v>920454</v>
      </c>
      <c r="Q80" s="30"/>
      <c r="R80" s="30"/>
      <c r="S80" s="39">
        <f>VLOOKUP(AH80,export!G:T,13,FALSE)</f>
        <v>45467.34375</v>
      </c>
      <c r="T80" s="42" t="str">
        <f t="shared" si="13"/>
        <v>20</v>
      </c>
      <c r="U80" s="32">
        <f t="shared" si="14"/>
        <v>45466.4375</v>
      </c>
      <c r="V80" s="31">
        <f t="shared" si="15"/>
        <v>0.90625</v>
      </c>
      <c r="W80" s="31">
        <f t="shared" si="16"/>
        <v>1</v>
      </c>
      <c r="X80" s="31">
        <f t="shared" si="17"/>
        <v>0</v>
      </c>
      <c r="Y80" s="31">
        <f t="shared" si="18"/>
        <v>0</v>
      </c>
      <c r="Z80" s="31" t="str">
        <f t="shared" si="25"/>
        <v>No</v>
      </c>
      <c r="AA80" s="31"/>
      <c r="AB80" s="31">
        <f t="shared" si="19"/>
        <v>1</v>
      </c>
      <c r="AC80" s="31" t="str">
        <f>IF(OR(ISNUMBER(MATCH(DATE(VALUE(TEXT(U80,"yyyy")),VALUE(TEXT(U80,"mm")),VALUE(TEXT(U80,"dd"))),HolidayTable[Date],0)),WEEKDAY(E80,1)=1,HOUR(U80)&gt;=21,HOUR(U80)&lt;5),"OP","P")</f>
        <v>OP</v>
      </c>
      <c r="AD80" s="31"/>
      <c r="AE80" s="31">
        <f t="shared" si="20"/>
        <v>35</v>
      </c>
      <c r="AF80" s="31">
        <f t="shared" si="21"/>
        <v>59</v>
      </c>
      <c r="AG80" s="31">
        <f t="shared" si="22"/>
        <v>1</v>
      </c>
      <c r="AH80" s="31" t="str">
        <f t="shared" si="23"/>
        <v>COS AMERICA087E</v>
      </c>
      <c r="AI80" s="31" t="str">
        <f t="shared" si="24"/>
        <v>CSNU 2028584</v>
      </c>
    </row>
    <row r="81" spans="1:35" ht="18" x14ac:dyDescent="0.35">
      <c r="A81" s="30" t="s">
        <v>625</v>
      </c>
      <c r="B81" s="30" t="s">
        <v>1952</v>
      </c>
      <c r="C81" s="30" t="s">
        <v>827</v>
      </c>
      <c r="D81" s="30" t="s">
        <v>562</v>
      </c>
      <c r="E81" s="33">
        <v>45466.44027777778</v>
      </c>
      <c r="F81" s="30" t="s">
        <v>649</v>
      </c>
      <c r="G81" s="30" t="s">
        <v>627</v>
      </c>
      <c r="H81" s="30" t="s">
        <v>628</v>
      </c>
      <c r="I81" s="30" t="s">
        <v>629</v>
      </c>
      <c r="J81" s="30">
        <v>17200</v>
      </c>
      <c r="K81" s="30" t="s">
        <v>630</v>
      </c>
      <c r="L81" s="30" t="s">
        <v>1937</v>
      </c>
      <c r="M81" s="30">
        <v>27361761</v>
      </c>
      <c r="N81" s="30" t="s">
        <v>656</v>
      </c>
      <c r="O81" s="30" t="s">
        <v>657</v>
      </c>
      <c r="P81" s="30">
        <v>927332</v>
      </c>
      <c r="Q81" s="30"/>
      <c r="R81" s="30"/>
      <c r="S81" s="39">
        <f>VLOOKUP(AH81,export!G:T,13,FALSE)</f>
        <v>45467.34375</v>
      </c>
      <c r="T81" s="42" t="str">
        <f t="shared" si="13"/>
        <v>20</v>
      </c>
      <c r="U81" s="32">
        <f t="shared" si="14"/>
        <v>45466.44027777778</v>
      </c>
      <c r="V81" s="31">
        <f t="shared" si="15"/>
        <v>0.90347222222044365</v>
      </c>
      <c r="W81" s="31">
        <f t="shared" si="16"/>
        <v>1</v>
      </c>
      <c r="X81" s="31">
        <f t="shared" si="17"/>
        <v>0</v>
      </c>
      <c r="Y81" s="31">
        <f t="shared" si="18"/>
        <v>0</v>
      </c>
      <c r="Z81" s="31" t="str">
        <f t="shared" si="25"/>
        <v>No</v>
      </c>
      <c r="AA81" s="31"/>
      <c r="AB81" s="31">
        <f t="shared" si="19"/>
        <v>1</v>
      </c>
      <c r="AC81" s="31" t="str">
        <f>IF(OR(ISNUMBER(MATCH(DATE(VALUE(TEXT(U81,"yyyy")),VALUE(TEXT(U81,"mm")),VALUE(TEXT(U81,"dd"))),HolidayTable[Date],0)),WEEKDAY(E81,1)=1,HOUR(U81)&gt;=21,HOUR(U81)&lt;5),"OP","P")</f>
        <v>OP</v>
      </c>
      <c r="AD81" s="31"/>
      <c r="AE81" s="31">
        <f t="shared" si="20"/>
        <v>35</v>
      </c>
      <c r="AF81" s="31">
        <f t="shared" si="21"/>
        <v>59</v>
      </c>
      <c r="AG81" s="31">
        <f t="shared" si="22"/>
        <v>1</v>
      </c>
      <c r="AH81" s="31" t="str">
        <f t="shared" si="23"/>
        <v>COS AMERICA087E</v>
      </c>
      <c r="AI81" s="31" t="str">
        <f t="shared" si="24"/>
        <v>CSLU 2256632</v>
      </c>
    </row>
    <row r="82" spans="1:35" ht="18" x14ac:dyDescent="0.35">
      <c r="A82" s="30" t="s">
        <v>625</v>
      </c>
      <c r="B82" s="30" t="s">
        <v>1953</v>
      </c>
      <c r="C82" s="30" t="s">
        <v>827</v>
      </c>
      <c r="D82" s="30" t="s">
        <v>562</v>
      </c>
      <c r="E82" s="33">
        <v>45466.44027777778</v>
      </c>
      <c r="F82" s="30" t="s">
        <v>649</v>
      </c>
      <c r="G82" s="30" t="s">
        <v>627</v>
      </c>
      <c r="H82" s="30" t="s">
        <v>628</v>
      </c>
      <c r="I82" s="30" t="s">
        <v>629</v>
      </c>
      <c r="J82" s="30">
        <v>17200</v>
      </c>
      <c r="K82" s="30" t="s">
        <v>630</v>
      </c>
      <c r="L82" s="30" t="s">
        <v>1937</v>
      </c>
      <c r="M82" s="30">
        <v>27361758</v>
      </c>
      <c r="N82" s="30" t="s">
        <v>656</v>
      </c>
      <c r="O82" s="30" t="s">
        <v>657</v>
      </c>
      <c r="P82" s="30">
        <v>927332</v>
      </c>
      <c r="Q82" s="30"/>
      <c r="R82" s="30"/>
      <c r="S82" s="39">
        <f>VLOOKUP(AH82,export!G:T,13,FALSE)</f>
        <v>45467.34375</v>
      </c>
      <c r="T82" s="42" t="str">
        <f t="shared" si="13"/>
        <v>20</v>
      </c>
      <c r="U82" s="32">
        <f t="shared" si="14"/>
        <v>45466.44027777778</v>
      </c>
      <c r="V82" s="31">
        <f t="shared" si="15"/>
        <v>0.90347222222044365</v>
      </c>
      <c r="W82" s="31">
        <f t="shared" si="16"/>
        <v>1</v>
      </c>
      <c r="X82" s="31">
        <f t="shared" si="17"/>
        <v>0</v>
      </c>
      <c r="Y82" s="31">
        <f t="shared" si="18"/>
        <v>0</v>
      </c>
      <c r="Z82" s="31" t="str">
        <f t="shared" si="25"/>
        <v>No</v>
      </c>
      <c r="AA82" s="31"/>
      <c r="AB82" s="31">
        <f t="shared" si="19"/>
        <v>1</v>
      </c>
      <c r="AC82" s="31" t="str">
        <f>IF(OR(ISNUMBER(MATCH(DATE(VALUE(TEXT(U82,"yyyy")),VALUE(TEXT(U82,"mm")),VALUE(TEXT(U82,"dd"))),HolidayTable[Date],0)),WEEKDAY(E82,1)=1,HOUR(U82)&gt;=21,HOUR(U82)&lt;5),"OP","P")</f>
        <v>OP</v>
      </c>
      <c r="AD82" s="31"/>
      <c r="AE82" s="31">
        <f t="shared" si="20"/>
        <v>35</v>
      </c>
      <c r="AF82" s="31">
        <f t="shared" si="21"/>
        <v>59</v>
      </c>
      <c r="AG82" s="31">
        <f t="shared" si="22"/>
        <v>1</v>
      </c>
      <c r="AH82" s="31" t="str">
        <f t="shared" si="23"/>
        <v>COS AMERICA087E</v>
      </c>
      <c r="AI82" s="31" t="str">
        <f t="shared" si="24"/>
        <v>TLLU 3117492</v>
      </c>
    </row>
    <row r="83" spans="1:35" ht="18" x14ac:dyDescent="0.35">
      <c r="A83" s="30" t="s">
        <v>625</v>
      </c>
      <c r="B83" s="30" t="s">
        <v>1954</v>
      </c>
      <c r="C83" s="30" t="s">
        <v>1496</v>
      </c>
      <c r="D83" s="30" t="s">
        <v>406</v>
      </c>
      <c r="E83" s="33">
        <v>45466.450694444444</v>
      </c>
      <c r="F83" s="30" t="s">
        <v>783</v>
      </c>
      <c r="G83" s="30" t="s">
        <v>627</v>
      </c>
      <c r="H83" s="30" t="s">
        <v>628</v>
      </c>
      <c r="I83" s="30" t="s">
        <v>629</v>
      </c>
      <c r="J83" s="30">
        <v>18327</v>
      </c>
      <c r="K83" s="30" t="s">
        <v>630</v>
      </c>
      <c r="L83" s="30" t="s">
        <v>1955</v>
      </c>
      <c r="M83" s="30" t="s">
        <v>1956</v>
      </c>
      <c r="N83" s="30"/>
      <c r="O83" s="30" t="s">
        <v>687</v>
      </c>
      <c r="P83" s="30">
        <v>742106</v>
      </c>
      <c r="Q83" s="30"/>
      <c r="R83" s="30"/>
      <c r="S83" s="39">
        <f>VLOOKUP(AH83,export!G:T,13,FALSE)</f>
        <v>45468.006944444445</v>
      </c>
      <c r="T83" s="42" t="str">
        <f t="shared" si="13"/>
        <v>20</v>
      </c>
      <c r="U83" s="32">
        <f t="shared" si="14"/>
        <v>45466.450694444444</v>
      </c>
      <c r="V83" s="31">
        <f t="shared" si="15"/>
        <v>1.5562500000014552</v>
      </c>
      <c r="W83" s="31">
        <f t="shared" si="16"/>
        <v>0</v>
      </c>
      <c r="X83" s="31">
        <f t="shared" si="17"/>
        <v>1</v>
      </c>
      <c r="Y83" s="31">
        <f t="shared" si="18"/>
        <v>0</v>
      </c>
      <c r="Z83" s="31" t="str">
        <f t="shared" si="25"/>
        <v>No</v>
      </c>
      <c r="AA83" s="31"/>
      <c r="AB83" s="31">
        <f t="shared" si="19"/>
        <v>2</v>
      </c>
      <c r="AC83" s="31" t="str">
        <f>IF(OR(ISNUMBER(MATCH(DATE(VALUE(TEXT(U83,"yyyy")),VALUE(TEXT(U83,"mm")),VALUE(TEXT(U83,"dd"))),HolidayTable[Date],0)),WEEKDAY(E83,1)=1,HOUR(U83)&gt;=21,HOUR(U83)&lt;5),"OP","P")</f>
        <v>OP</v>
      </c>
      <c r="AD83" s="31"/>
      <c r="AE83" s="31">
        <f t="shared" si="20"/>
        <v>15</v>
      </c>
      <c r="AF83" s="31">
        <f t="shared" si="21"/>
        <v>59</v>
      </c>
      <c r="AG83" s="31">
        <f t="shared" si="22"/>
        <v>1</v>
      </c>
      <c r="AH83" s="31" t="str">
        <f t="shared" si="23"/>
        <v>KMTC NHAVA S2406S</v>
      </c>
      <c r="AI83" s="31" t="str">
        <f t="shared" si="24"/>
        <v>SKLU 2110457</v>
      </c>
    </row>
    <row r="84" spans="1:35" ht="18" x14ac:dyDescent="0.35">
      <c r="A84" s="30" t="s">
        <v>625</v>
      </c>
      <c r="B84" s="30" t="s">
        <v>1957</v>
      </c>
      <c r="C84" s="30" t="s">
        <v>1496</v>
      </c>
      <c r="D84" s="30" t="s">
        <v>406</v>
      </c>
      <c r="E84" s="33">
        <v>45466.450694444444</v>
      </c>
      <c r="F84" s="30" t="s">
        <v>783</v>
      </c>
      <c r="G84" s="30" t="s">
        <v>627</v>
      </c>
      <c r="H84" s="30">
        <v>2200</v>
      </c>
      <c r="I84" s="30" t="s">
        <v>629</v>
      </c>
      <c r="J84" s="30">
        <v>18327</v>
      </c>
      <c r="K84" s="30" t="s">
        <v>630</v>
      </c>
      <c r="L84" s="30" t="s">
        <v>1955</v>
      </c>
      <c r="M84" s="30" t="s">
        <v>1958</v>
      </c>
      <c r="N84" s="30"/>
      <c r="O84" s="30" t="s">
        <v>687</v>
      </c>
      <c r="P84" s="30">
        <v>742106</v>
      </c>
      <c r="Q84" s="30"/>
      <c r="R84" s="30"/>
      <c r="S84" s="39">
        <f>VLOOKUP(AH84,export!G:T,13,FALSE)</f>
        <v>45468.006944444445</v>
      </c>
      <c r="T84" s="42" t="str">
        <f t="shared" si="13"/>
        <v>20</v>
      </c>
      <c r="U84" s="32">
        <f t="shared" si="14"/>
        <v>45466.450694444444</v>
      </c>
      <c r="V84" s="31">
        <f t="shared" si="15"/>
        <v>1.5562500000014552</v>
      </c>
      <c r="W84" s="31">
        <f t="shared" si="16"/>
        <v>0</v>
      </c>
      <c r="X84" s="31">
        <f t="shared" si="17"/>
        <v>1</v>
      </c>
      <c r="Y84" s="31">
        <f t="shared" si="18"/>
        <v>0</v>
      </c>
      <c r="Z84" s="31" t="str">
        <f t="shared" si="25"/>
        <v>No</v>
      </c>
      <c r="AA84" s="31"/>
      <c r="AB84" s="31">
        <f t="shared" si="19"/>
        <v>2</v>
      </c>
      <c r="AC84" s="31" t="str">
        <f>IF(OR(ISNUMBER(MATCH(DATE(VALUE(TEXT(U84,"yyyy")),VALUE(TEXT(U84,"mm")),VALUE(TEXT(U84,"dd"))),HolidayTable[Date],0)),WEEKDAY(E84,1)=1,HOUR(U84)&gt;=21,HOUR(U84)&lt;5),"OP","P")</f>
        <v>OP</v>
      </c>
      <c r="AD84" s="31"/>
      <c r="AE84" s="31">
        <f t="shared" si="20"/>
        <v>15</v>
      </c>
      <c r="AF84" s="31">
        <f t="shared" si="21"/>
        <v>59</v>
      </c>
      <c r="AG84" s="31">
        <f t="shared" si="22"/>
        <v>1</v>
      </c>
      <c r="AH84" s="31" t="str">
        <f t="shared" si="23"/>
        <v>KMTC NHAVA S2406S</v>
      </c>
      <c r="AI84" s="31" t="str">
        <f t="shared" si="24"/>
        <v>SKLU 2321070</v>
      </c>
    </row>
    <row r="85" spans="1:35" ht="18" x14ac:dyDescent="0.35">
      <c r="A85" s="30" t="s">
        <v>625</v>
      </c>
      <c r="B85" s="30" t="s">
        <v>1959</v>
      </c>
      <c r="C85" s="30" t="s">
        <v>827</v>
      </c>
      <c r="D85" s="30" t="s">
        <v>562</v>
      </c>
      <c r="E85" s="33">
        <v>45466.458333333336</v>
      </c>
      <c r="F85" s="30" t="s">
        <v>649</v>
      </c>
      <c r="G85" s="30" t="s">
        <v>627</v>
      </c>
      <c r="H85" s="30" t="s">
        <v>628</v>
      </c>
      <c r="I85" s="30" t="s">
        <v>629</v>
      </c>
      <c r="J85" s="30">
        <v>17200</v>
      </c>
      <c r="K85" s="30" t="s">
        <v>630</v>
      </c>
      <c r="L85" s="30" t="s">
        <v>1937</v>
      </c>
      <c r="M85" s="30">
        <v>27366933</v>
      </c>
      <c r="N85" s="30" t="s">
        <v>700</v>
      </c>
      <c r="O85" s="30" t="s">
        <v>701</v>
      </c>
      <c r="P85" s="30">
        <v>781152</v>
      </c>
      <c r="Q85" s="30"/>
      <c r="R85" s="30"/>
      <c r="S85" s="39">
        <f>VLOOKUP(AH85,export!G:T,13,FALSE)</f>
        <v>45467.34375</v>
      </c>
      <c r="T85" s="42" t="str">
        <f t="shared" si="13"/>
        <v>20</v>
      </c>
      <c r="U85" s="32">
        <f t="shared" si="14"/>
        <v>45466.458333333336</v>
      </c>
      <c r="V85" s="31">
        <f t="shared" si="15"/>
        <v>0.88541666666424135</v>
      </c>
      <c r="W85" s="31">
        <f t="shared" si="16"/>
        <v>1</v>
      </c>
      <c r="X85" s="31">
        <f t="shared" si="17"/>
        <v>0</v>
      </c>
      <c r="Y85" s="31">
        <f t="shared" si="18"/>
        <v>0</v>
      </c>
      <c r="Z85" s="31" t="str">
        <f t="shared" si="25"/>
        <v>No</v>
      </c>
      <c r="AA85" s="31"/>
      <c r="AB85" s="31">
        <f t="shared" si="19"/>
        <v>1</v>
      </c>
      <c r="AC85" s="31" t="str">
        <f>IF(OR(ISNUMBER(MATCH(DATE(VALUE(TEXT(U85,"yyyy")),VALUE(TEXT(U85,"mm")),VALUE(TEXT(U85,"dd"))),HolidayTable[Date],0)),WEEKDAY(E85,1)=1,HOUR(U85)&gt;=21,HOUR(U85)&lt;5),"OP","P")</f>
        <v>OP</v>
      </c>
      <c r="AD85" s="31"/>
      <c r="AE85" s="31">
        <f t="shared" si="20"/>
        <v>35</v>
      </c>
      <c r="AF85" s="31">
        <f t="shared" si="21"/>
        <v>59</v>
      </c>
      <c r="AG85" s="31">
        <f t="shared" si="22"/>
        <v>1</v>
      </c>
      <c r="AH85" s="31" t="str">
        <f t="shared" si="23"/>
        <v>COS AMERICA087E</v>
      </c>
      <c r="AI85" s="31" t="str">
        <f t="shared" si="24"/>
        <v>CSNU 1830698</v>
      </c>
    </row>
    <row r="86" spans="1:35" ht="18" x14ac:dyDescent="0.35">
      <c r="A86" s="30" t="s">
        <v>625</v>
      </c>
      <c r="B86" s="30" t="s">
        <v>1960</v>
      </c>
      <c r="C86" s="30" t="s">
        <v>1559</v>
      </c>
      <c r="D86" s="30" t="s">
        <v>1558</v>
      </c>
      <c r="E86" s="33">
        <v>45466.459027777775</v>
      </c>
      <c r="F86" s="30" t="s">
        <v>692</v>
      </c>
      <c r="G86" s="30" t="s">
        <v>627</v>
      </c>
      <c r="H86" s="30">
        <v>2210</v>
      </c>
      <c r="I86" s="30" t="s">
        <v>629</v>
      </c>
      <c r="J86" s="30">
        <v>20019</v>
      </c>
      <c r="K86" s="30" t="s">
        <v>630</v>
      </c>
      <c r="L86" s="30" t="s">
        <v>1961</v>
      </c>
      <c r="M86" s="30" t="s">
        <v>1962</v>
      </c>
      <c r="N86" s="30"/>
      <c r="O86" s="30" t="s">
        <v>664</v>
      </c>
      <c r="P86" s="30">
        <v>919491</v>
      </c>
      <c r="Q86" s="30"/>
      <c r="R86" s="30"/>
      <c r="S86" s="39">
        <f>VLOOKUP(AH86,export!G:T,13,FALSE)</f>
        <v>45467.097222222219</v>
      </c>
      <c r="T86" s="42" t="str">
        <f t="shared" si="13"/>
        <v>20</v>
      </c>
      <c r="U86" s="32">
        <f t="shared" si="14"/>
        <v>45466.459027777775</v>
      </c>
      <c r="V86" s="31">
        <f t="shared" si="15"/>
        <v>0.63819444444379769</v>
      </c>
      <c r="W86" s="31">
        <f t="shared" si="16"/>
        <v>1</v>
      </c>
      <c r="X86" s="31">
        <f t="shared" si="17"/>
        <v>0</v>
      </c>
      <c r="Y86" s="31">
        <f t="shared" si="18"/>
        <v>0</v>
      </c>
      <c r="Z86" s="31" t="str">
        <f t="shared" si="25"/>
        <v>No</v>
      </c>
      <c r="AA86" s="31"/>
      <c r="AB86" s="31">
        <f t="shared" si="19"/>
        <v>1</v>
      </c>
      <c r="AC86" s="31" t="str">
        <f>IF(OR(ISNUMBER(MATCH(DATE(VALUE(TEXT(U86,"yyyy")),VALUE(TEXT(U86,"mm")),VALUE(TEXT(U86,"dd"))),HolidayTable[Date],0)),WEEKDAY(E86,1)=1,HOUR(U86)&gt;=21,HOUR(U86)&lt;5),"OP","P")</f>
        <v>OP</v>
      </c>
      <c r="AD86" s="31"/>
      <c r="AE86" s="31">
        <f t="shared" si="20"/>
        <v>35</v>
      </c>
      <c r="AF86" s="31">
        <f t="shared" si="21"/>
        <v>59</v>
      </c>
      <c r="AG86" s="31">
        <f t="shared" si="22"/>
        <v>1</v>
      </c>
      <c r="AH86" s="31" t="str">
        <f t="shared" si="23"/>
        <v>MSC SANTA MAFC425A</v>
      </c>
      <c r="AI86" s="31" t="str">
        <f t="shared" si="24"/>
        <v>MEDU 6737702</v>
      </c>
    </row>
    <row r="87" spans="1:35" ht="18" x14ac:dyDescent="0.35">
      <c r="A87" s="30" t="s">
        <v>625</v>
      </c>
      <c r="B87" s="30" t="s">
        <v>1963</v>
      </c>
      <c r="C87" s="30" t="s">
        <v>1559</v>
      </c>
      <c r="D87" s="30" t="s">
        <v>1558</v>
      </c>
      <c r="E87" s="33">
        <v>45466.459027777775</v>
      </c>
      <c r="F87" s="30" t="s">
        <v>692</v>
      </c>
      <c r="G87" s="30" t="s">
        <v>627</v>
      </c>
      <c r="H87" s="30" t="s">
        <v>628</v>
      </c>
      <c r="I87" s="30" t="s">
        <v>629</v>
      </c>
      <c r="J87" s="30">
        <v>20182</v>
      </c>
      <c r="K87" s="30" t="s">
        <v>630</v>
      </c>
      <c r="L87" s="30" t="s">
        <v>1961</v>
      </c>
      <c r="M87" s="30" t="s">
        <v>1964</v>
      </c>
      <c r="N87" s="30"/>
      <c r="O87" s="30" t="s">
        <v>664</v>
      </c>
      <c r="P87" s="30">
        <v>919491</v>
      </c>
      <c r="Q87" s="30"/>
      <c r="R87" s="30"/>
      <c r="S87" s="39">
        <f>VLOOKUP(AH87,export!G:T,13,FALSE)</f>
        <v>45467.097222222219</v>
      </c>
      <c r="T87" s="42" t="str">
        <f t="shared" si="13"/>
        <v>20</v>
      </c>
      <c r="U87" s="32">
        <f t="shared" si="14"/>
        <v>45466.459027777775</v>
      </c>
      <c r="V87" s="31">
        <f t="shared" si="15"/>
        <v>0.63819444444379769</v>
      </c>
      <c r="W87" s="31">
        <f t="shared" si="16"/>
        <v>1</v>
      </c>
      <c r="X87" s="31">
        <f t="shared" si="17"/>
        <v>0</v>
      </c>
      <c r="Y87" s="31">
        <f t="shared" si="18"/>
        <v>0</v>
      </c>
      <c r="Z87" s="31" t="str">
        <f t="shared" si="25"/>
        <v>No</v>
      </c>
      <c r="AA87" s="31"/>
      <c r="AB87" s="31">
        <f t="shared" si="19"/>
        <v>1</v>
      </c>
      <c r="AC87" s="31" t="str">
        <f>IF(OR(ISNUMBER(MATCH(DATE(VALUE(TEXT(U87,"yyyy")),VALUE(TEXT(U87,"mm")),VALUE(TEXT(U87,"dd"))),HolidayTable[Date],0)),WEEKDAY(E87,1)=1,HOUR(U87)&gt;=21,HOUR(U87)&lt;5),"OP","P")</f>
        <v>OP</v>
      </c>
      <c r="AD87" s="31"/>
      <c r="AE87" s="31">
        <f t="shared" si="20"/>
        <v>35</v>
      </c>
      <c r="AF87" s="31">
        <f t="shared" si="21"/>
        <v>59</v>
      </c>
      <c r="AG87" s="31">
        <f t="shared" si="22"/>
        <v>1</v>
      </c>
      <c r="AH87" s="31" t="str">
        <f t="shared" si="23"/>
        <v>MSC SANTA MAFC425A</v>
      </c>
      <c r="AI87" s="31" t="str">
        <f t="shared" si="24"/>
        <v>MSNU 2121059</v>
      </c>
    </row>
    <row r="88" spans="1:35" ht="18" x14ac:dyDescent="0.35">
      <c r="A88" s="30" t="s">
        <v>625</v>
      </c>
      <c r="B88" s="30" t="s">
        <v>1965</v>
      </c>
      <c r="C88" s="30" t="s">
        <v>1496</v>
      </c>
      <c r="D88" s="30" t="s">
        <v>406</v>
      </c>
      <c r="E88" s="33">
        <v>45466.46597222222</v>
      </c>
      <c r="F88" s="30" t="s">
        <v>783</v>
      </c>
      <c r="G88" s="30" t="s">
        <v>627</v>
      </c>
      <c r="H88" s="30" t="s">
        <v>628</v>
      </c>
      <c r="I88" s="30" t="s">
        <v>629</v>
      </c>
      <c r="J88" s="30">
        <v>18327</v>
      </c>
      <c r="K88" s="30" t="s">
        <v>630</v>
      </c>
      <c r="L88" s="30" t="s">
        <v>1955</v>
      </c>
      <c r="M88" s="30" t="s">
        <v>1966</v>
      </c>
      <c r="N88" s="30" t="s">
        <v>702</v>
      </c>
      <c r="O88" s="30" t="s">
        <v>703</v>
      </c>
      <c r="P88" s="30">
        <v>952426</v>
      </c>
      <c r="Q88" s="30"/>
      <c r="R88" s="30"/>
      <c r="S88" s="39">
        <f>VLOOKUP(AH88,export!G:T,13,FALSE)</f>
        <v>45468.006944444445</v>
      </c>
      <c r="T88" s="42" t="str">
        <f t="shared" si="13"/>
        <v>20</v>
      </c>
      <c r="U88" s="32">
        <f t="shared" si="14"/>
        <v>45466.46597222222</v>
      </c>
      <c r="V88" s="31">
        <f t="shared" si="15"/>
        <v>1.5409722222248092</v>
      </c>
      <c r="W88" s="31">
        <f t="shared" si="16"/>
        <v>0</v>
      </c>
      <c r="X88" s="31">
        <f t="shared" si="17"/>
        <v>1</v>
      </c>
      <c r="Y88" s="31">
        <f t="shared" si="18"/>
        <v>0</v>
      </c>
      <c r="Z88" s="31" t="str">
        <f t="shared" si="25"/>
        <v>No</v>
      </c>
      <c r="AA88" s="31"/>
      <c r="AB88" s="31">
        <f t="shared" si="19"/>
        <v>2</v>
      </c>
      <c r="AC88" s="31" t="str">
        <f>IF(OR(ISNUMBER(MATCH(DATE(VALUE(TEXT(U88,"yyyy")),VALUE(TEXT(U88,"mm")),VALUE(TEXT(U88,"dd"))),HolidayTable[Date],0)),WEEKDAY(E88,1)=1,HOUR(U88)&gt;=21,HOUR(U88)&lt;5),"OP","P")</f>
        <v>OP</v>
      </c>
      <c r="AD88" s="31"/>
      <c r="AE88" s="31">
        <f t="shared" si="20"/>
        <v>15</v>
      </c>
      <c r="AF88" s="31">
        <f t="shared" si="21"/>
        <v>59</v>
      </c>
      <c r="AG88" s="31">
        <f t="shared" si="22"/>
        <v>1</v>
      </c>
      <c r="AH88" s="31" t="str">
        <f t="shared" si="23"/>
        <v>KMTC NHAVA S2406S</v>
      </c>
      <c r="AI88" s="31" t="str">
        <f t="shared" si="24"/>
        <v>TEMU 4704003</v>
      </c>
    </row>
    <row r="89" spans="1:35" ht="18" x14ac:dyDescent="0.35">
      <c r="A89" s="30" t="s">
        <v>625</v>
      </c>
      <c r="B89" s="30" t="s">
        <v>1967</v>
      </c>
      <c r="C89" s="30" t="s">
        <v>1496</v>
      </c>
      <c r="D89" s="30" t="s">
        <v>406</v>
      </c>
      <c r="E89" s="33">
        <v>45466.470833333333</v>
      </c>
      <c r="F89" s="30" t="s">
        <v>783</v>
      </c>
      <c r="G89" s="30" t="s">
        <v>627</v>
      </c>
      <c r="H89" s="30" t="s">
        <v>628</v>
      </c>
      <c r="I89" s="30" t="s">
        <v>629</v>
      </c>
      <c r="J89" s="30">
        <v>18327</v>
      </c>
      <c r="K89" s="30" t="s">
        <v>630</v>
      </c>
      <c r="L89" s="30" t="s">
        <v>1955</v>
      </c>
      <c r="M89" s="30" t="s">
        <v>1968</v>
      </c>
      <c r="N89" s="30" t="s">
        <v>693</v>
      </c>
      <c r="O89" s="30" t="s">
        <v>694</v>
      </c>
      <c r="P89" s="30">
        <v>959386</v>
      </c>
      <c r="Q89" s="30"/>
      <c r="R89" s="30"/>
      <c r="S89" s="39">
        <f>VLOOKUP(AH89,export!G:T,13,FALSE)</f>
        <v>45468.006944444445</v>
      </c>
      <c r="T89" s="42" t="str">
        <f t="shared" si="13"/>
        <v>20</v>
      </c>
      <c r="U89" s="32">
        <f t="shared" si="14"/>
        <v>45466.470833333333</v>
      </c>
      <c r="V89" s="31">
        <f t="shared" si="15"/>
        <v>1.5361111111124046</v>
      </c>
      <c r="W89" s="31">
        <f t="shared" si="16"/>
        <v>0</v>
      </c>
      <c r="X89" s="31">
        <f t="shared" si="17"/>
        <v>1</v>
      </c>
      <c r="Y89" s="31">
        <f t="shared" si="18"/>
        <v>0</v>
      </c>
      <c r="Z89" s="31" t="str">
        <f t="shared" si="25"/>
        <v>No</v>
      </c>
      <c r="AA89" s="31"/>
      <c r="AB89" s="31">
        <f t="shared" si="19"/>
        <v>2</v>
      </c>
      <c r="AC89" s="31" t="str">
        <f>IF(OR(ISNUMBER(MATCH(DATE(VALUE(TEXT(U89,"yyyy")),VALUE(TEXT(U89,"mm")),VALUE(TEXT(U89,"dd"))),HolidayTable[Date],0)),WEEKDAY(E89,1)=1,HOUR(U89)&gt;=21,HOUR(U89)&lt;5),"OP","P")</f>
        <v>OP</v>
      </c>
      <c r="AD89" s="31"/>
      <c r="AE89" s="31">
        <f t="shared" si="20"/>
        <v>15</v>
      </c>
      <c r="AF89" s="31">
        <f t="shared" si="21"/>
        <v>59</v>
      </c>
      <c r="AG89" s="31">
        <f t="shared" si="22"/>
        <v>1</v>
      </c>
      <c r="AH89" s="31" t="str">
        <f t="shared" si="23"/>
        <v>KMTC NHAVA S2406S</v>
      </c>
      <c r="AI89" s="31" t="str">
        <f t="shared" si="24"/>
        <v>HALU 2041165</v>
      </c>
    </row>
    <row r="90" spans="1:35" ht="18" x14ac:dyDescent="0.35">
      <c r="A90" s="30" t="s">
        <v>625</v>
      </c>
      <c r="B90" s="30" t="s">
        <v>1969</v>
      </c>
      <c r="C90" s="30" t="s">
        <v>1496</v>
      </c>
      <c r="D90" s="30" t="s">
        <v>406</v>
      </c>
      <c r="E90" s="33">
        <v>45466.472222222219</v>
      </c>
      <c r="F90" s="30" t="s">
        <v>783</v>
      </c>
      <c r="G90" s="30" t="s">
        <v>627</v>
      </c>
      <c r="H90" s="30">
        <v>2200</v>
      </c>
      <c r="I90" s="30" t="s">
        <v>629</v>
      </c>
      <c r="J90" s="30">
        <v>18327</v>
      </c>
      <c r="K90" s="30" t="s">
        <v>630</v>
      </c>
      <c r="L90" s="30" t="s">
        <v>1970</v>
      </c>
      <c r="M90" s="30" t="s">
        <v>1971</v>
      </c>
      <c r="N90" s="30" t="s">
        <v>696</v>
      </c>
      <c r="O90" s="30" t="s">
        <v>697</v>
      </c>
      <c r="P90" s="30">
        <v>935491</v>
      </c>
      <c r="Q90" s="30"/>
      <c r="R90" s="30"/>
      <c r="S90" s="39">
        <f>VLOOKUP(AH90,export!G:T,13,FALSE)</f>
        <v>45468.006944444445</v>
      </c>
      <c r="T90" s="42" t="str">
        <f t="shared" si="13"/>
        <v>20</v>
      </c>
      <c r="U90" s="32">
        <f t="shared" si="14"/>
        <v>45466.472222222219</v>
      </c>
      <c r="V90" s="31">
        <f t="shared" si="15"/>
        <v>1.5347222222262644</v>
      </c>
      <c r="W90" s="31">
        <f t="shared" si="16"/>
        <v>0</v>
      </c>
      <c r="X90" s="31">
        <f t="shared" si="17"/>
        <v>1</v>
      </c>
      <c r="Y90" s="31">
        <f t="shared" si="18"/>
        <v>0</v>
      </c>
      <c r="Z90" s="31" t="str">
        <f t="shared" si="25"/>
        <v>No</v>
      </c>
      <c r="AA90" s="31"/>
      <c r="AB90" s="31">
        <f t="shared" si="19"/>
        <v>2</v>
      </c>
      <c r="AC90" s="31" t="str">
        <f>IF(OR(ISNUMBER(MATCH(DATE(VALUE(TEXT(U90,"yyyy")),VALUE(TEXT(U90,"mm")),VALUE(TEXT(U90,"dd"))),HolidayTable[Date],0)),WEEKDAY(E90,1)=1,HOUR(U90)&gt;=21,HOUR(U90)&lt;5),"OP","P")</f>
        <v>OP</v>
      </c>
      <c r="AD90" s="31"/>
      <c r="AE90" s="31">
        <f t="shared" si="20"/>
        <v>15</v>
      </c>
      <c r="AF90" s="31">
        <f t="shared" si="21"/>
        <v>59</v>
      </c>
      <c r="AG90" s="31">
        <f t="shared" si="22"/>
        <v>1</v>
      </c>
      <c r="AH90" s="31" t="str">
        <f t="shared" si="23"/>
        <v>KMTC NHAVA S2406S</v>
      </c>
      <c r="AI90" s="31" t="str">
        <f t="shared" si="24"/>
        <v>SKLU 2333609</v>
      </c>
    </row>
    <row r="91" spans="1:35" ht="18" x14ac:dyDescent="0.35">
      <c r="A91" s="30" t="s">
        <v>625</v>
      </c>
      <c r="B91" s="30" t="s">
        <v>1972</v>
      </c>
      <c r="C91" s="30" t="s">
        <v>1496</v>
      </c>
      <c r="D91" s="30" t="s">
        <v>406</v>
      </c>
      <c r="E91" s="33">
        <v>45466.472916666666</v>
      </c>
      <c r="F91" s="30" t="s">
        <v>783</v>
      </c>
      <c r="G91" s="30" t="s">
        <v>627</v>
      </c>
      <c r="H91" s="30" t="s">
        <v>628</v>
      </c>
      <c r="I91" s="30" t="s">
        <v>629</v>
      </c>
      <c r="J91" s="30">
        <v>18327</v>
      </c>
      <c r="K91" s="30" t="s">
        <v>630</v>
      </c>
      <c r="L91" s="30" t="s">
        <v>1955</v>
      </c>
      <c r="M91" s="30" t="s">
        <v>1973</v>
      </c>
      <c r="N91" s="30" t="s">
        <v>688</v>
      </c>
      <c r="O91" s="30" t="s">
        <v>689</v>
      </c>
      <c r="P91" s="30">
        <v>939548</v>
      </c>
      <c r="Q91" s="30"/>
      <c r="R91" s="30"/>
      <c r="S91" s="39">
        <f>VLOOKUP(AH91,export!G:T,13,FALSE)</f>
        <v>45468.006944444445</v>
      </c>
      <c r="T91" s="42" t="str">
        <f t="shared" si="13"/>
        <v>20</v>
      </c>
      <c r="U91" s="32">
        <f t="shared" si="14"/>
        <v>45466.472916666666</v>
      </c>
      <c r="V91" s="31">
        <f t="shared" si="15"/>
        <v>1.5340277777795563</v>
      </c>
      <c r="W91" s="31">
        <f t="shared" si="16"/>
        <v>0</v>
      </c>
      <c r="X91" s="31">
        <f t="shared" si="17"/>
        <v>1</v>
      </c>
      <c r="Y91" s="31">
        <f t="shared" si="18"/>
        <v>0</v>
      </c>
      <c r="Z91" s="31" t="str">
        <f t="shared" si="25"/>
        <v>No</v>
      </c>
      <c r="AA91" s="31"/>
      <c r="AB91" s="31">
        <f t="shared" si="19"/>
        <v>2</v>
      </c>
      <c r="AC91" s="31" t="str">
        <f>IF(OR(ISNUMBER(MATCH(DATE(VALUE(TEXT(U91,"yyyy")),VALUE(TEXT(U91,"mm")),VALUE(TEXT(U91,"dd"))),HolidayTable[Date],0)),WEEKDAY(E91,1)=1,HOUR(U91)&gt;=21,HOUR(U91)&lt;5),"OP","P")</f>
        <v>OP</v>
      </c>
      <c r="AD91" s="31"/>
      <c r="AE91" s="31">
        <f t="shared" si="20"/>
        <v>15</v>
      </c>
      <c r="AF91" s="31">
        <f t="shared" si="21"/>
        <v>59</v>
      </c>
      <c r="AG91" s="31">
        <f t="shared" si="22"/>
        <v>1</v>
      </c>
      <c r="AH91" s="31" t="str">
        <f t="shared" si="23"/>
        <v>KMTC NHAVA S2406S</v>
      </c>
      <c r="AI91" s="31" t="str">
        <f t="shared" si="24"/>
        <v>SEGU 2305733</v>
      </c>
    </row>
    <row r="92" spans="1:35" ht="18" x14ac:dyDescent="0.35">
      <c r="A92" s="30" t="s">
        <v>625</v>
      </c>
      <c r="B92" s="30" t="s">
        <v>1974</v>
      </c>
      <c r="C92" s="30" t="s">
        <v>1559</v>
      </c>
      <c r="D92" s="30" t="s">
        <v>1558</v>
      </c>
      <c r="E92" s="33">
        <v>45466.474305555559</v>
      </c>
      <c r="F92" s="30" t="s">
        <v>692</v>
      </c>
      <c r="G92" s="30" t="s">
        <v>627</v>
      </c>
      <c r="H92" s="30">
        <v>2210</v>
      </c>
      <c r="I92" s="30" t="s">
        <v>629</v>
      </c>
      <c r="J92" s="30">
        <v>20304</v>
      </c>
      <c r="K92" s="30" t="s">
        <v>630</v>
      </c>
      <c r="L92" s="30" t="s">
        <v>1961</v>
      </c>
      <c r="M92" s="30" t="s">
        <v>1975</v>
      </c>
      <c r="N92" s="30" t="s">
        <v>690</v>
      </c>
      <c r="O92" s="30" t="s">
        <v>691</v>
      </c>
      <c r="P92" s="30">
        <v>929852</v>
      </c>
      <c r="Q92" s="30"/>
      <c r="R92" s="30"/>
      <c r="S92" s="39">
        <f>VLOOKUP(AH92,export!G:T,13,FALSE)</f>
        <v>45467.097222222219</v>
      </c>
      <c r="T92" s="42" t="str">
        <f t="shared" si="13"/>
        <v>20</v>
      </c>
      <c r="U92" s="32">
        <f t="shared" si="14"/>
        <v>45466.474305555559</v>
      </c>
      <c r="V92" s="31">
        <f t="shared" si="15"/>
        <v>0.62291666665987577</v>
      </c>
      <c r="W92" s="31">
        <f t="shared" si="16"/>
        <v>1</v>
      </c>
      <c r="X92" s="31">
        <f t="shared" si="17"/>
        <v>0</v>
      </c>
      <c r="Y92" s="31">
        <f t="shared" si="18"/>
        <v>0</v>
      </c>
      <c r="Z92" s="31" t="str">
        <f t="shared" si="25"/>
        <v>No</v>
      </c>
      <c r="AA92" s="31"/>
      <c r="AB92" s="31">
        <f t="shared" si="19"/>
        <v>1</v>
      </c>
      <c r="AC92" s="31" t="str">
        <f>IF(OR(ISNUMBER(MATCH(DATE(VALUE(TEXT(U92,"yyyy")),VALUE(TEXT(U92,"mm")),VALUE(TEXT(U92,"dd"))),HolidayTable[Date],0)),WEEKDAY(E92,1)=1,HOUR(U92)&gt;=21,HOUR(U92)&lt;5),"OP","P")</f>
        <v>OP</v>
      </c>
      <c r="AD92" s="31"/>
      <c r="AE92" s="31">
        <f t="shared" si="20"/>
        <v>35</v>
      </c>
      <c r="AF92" s="31">
        <f t="shared" si="21"/>
        <v>59</v>
      </c>
      <c r="AG92" s="31">
        <f t="shared" si="22"/>
        <v>1</v>
      </c>
      <c r="AH92" s="31" t="str">
        <f t="shared" si="23"/>
        <v>MSC SANTA MAFC425A</v>
      </c>
      <c r="AI92" s="31" t="str">
        <f t="shared" si="24"/>
        <v>MSMU 2645366</v>
      </c>
    </row>
    <row r="93" spans="1:35" ht="18" x14ac:dyDescent="0.35">
      <c r="A93" s="30" t="s">
        <v>625</v>
      </c>
      <c r="B93" s="30" t="s">
        <v>1976</v>
      </c>
      <c r="C93" s="30" t="s">
        <v>769</v>
      </c>
      <c r="D93" s="30" t="s">
        <v>770</v>
      </c>
      <c r="E93" s="33">
        <v>45466.477083333331</v>
      </c>
      <c r="F93" s="30" t="s">
        <v>680</v>
      </c>
      <c r="G93" s="30" t="s">
        <v>627</v>
      </c>
      <c r="H93" s="30" t="s">
        <v>672</v>
      </c>
      <c r="I93" s="30" t="s">
        <v>646</v>
      </c>
      <c r="J93" s="30">
        <v>28750</v>
      </c>
      <c r="K93" s="30" t="s">
        <v>630</v>
      </c>
      <c r="L93" s="30" t="s">
        <v>1977</v>
      </c>
      <c r="M93" s="30" t="s">
        <v>1978</v>
      </c>
      <c r="N93" s="30" t="s">
        <v>715</v>
      </c>
      <c r="O93" s="30" t="s">
        <v>716</v>
      </c>
      <c r="P93" s="30">
        <v>924745</v>
      </c>
      <c r="Q93" s="30"/>
      <c r="R93" s="30"/>
      <c r="S93" s="39">
        <f>VLOOKUP(AH93,export!G:T,13,FALSE)</f>
        <v>45467.6875</v>
      </c>
      <c r="T93" s="42" t="str">
        <f t="shared" si="13"/>
        <v>40</v>
      </c>
      <c r="U93" s="32">
        <f t="shared" si="14"/>
        <v>45466.477083333331</v>
      </c>
      <c r="V93" s="31">
        <f t="shared" si="15"/>
        <v>1.2104166666686069</v>
      </c>
      <c r="W93" s="31">
        <f t="shared" si="16"/>
        <v>0</v>
      </c>
      <c r="X93" s="31">
        <f t="shared" si="17"/>
        <v>1</v>
      </c>
      <c r="Y93" s="31">
        <f t="shared" si="18"/>
        <v>0</v>
      </c>
      <c r="Z93" s="31" t="str">
        <f t="shared" si="25"/>
        <v>No</v>
      </c>
      <c r="AA93" s="31"/>
      <c r="AB93" s="31">
        <f t="shared" si="19"/>
        <v>2</v>
      </c>
      <c r="AC93" s="31" t="str">
        <f>IF(OR(ISNUMBER(MATCH(DATE(VALUE(TEXT(U93,"yyyy")),VALUE(TEXT(U93,"mm")),VALUE(TEXT(U93,"dd"))),HolidayTable[Date],0)),WEEKDAY(E93,1)=1,HOUR(U93)&gt;=21,HOUR(U93)&lt;5),"OP","P")</f>
        <v>OP</v>
      </c>
      <c r="AD93" s="31"/>
      <c r="AE93" s="31">
        <f t="shared" si="20"/>
        <v>22.5</v>
      </c>
      <c r="AF93" s="31">
        <f t="shared" si="21"/>
        <v>88.5</v>
      </c>
      <c r="AG93" s="31">
        <f t="shared" si="22"/>
        <v>1</v>
      </c>
      <c r="AH93" s="31" t="str">
        <f t="shared" si="23"/>
        <v>YM WREATH028E</v>
      </c>
      <c r="AI93" s="31" t="str">
        <f t="shared" si="24"/>
        <v>SEGU 5752463</v>
      </c>
    </row>
    <row r="94" spans="1:35" ht="18" x14ac:dyDescent="0.35">
      <c r="A94" s="30" t="s">
        <v>625</v>
      </c>
      <c r="B94" s="30" t="s">
        <v>1979</v>
      </c>
      <c r="C94" s="30" t="s">
        <v>769</v>
      </c>
      <c r="D94" s="30" t="s">
        <v>770</v>
      </c>
      <c r="E94" s="33">
        <v>45466.481249999997</v>
      </c>
      <c r="F94" s="30" t="s">
        <v>680</v>
      </c>
      <c r="G94" s="30" t="s">
        <v>627</v>
      </c>
      <c r="H94" s="30" t="s">
        <v>672</v>
      </c>
      <c r="I94" s="30" t="s">
        <v>646</v>
      </c>
      <c r="J94" s="30">
        <v>28770</v>
      </c>
      <c r="K94" s="30" t="s">
        <v>630</v>
      </c>
      <c r="L94" s="30" t="s">
        <v>1977</v>
      </c>
      <c r="M94" s="30" t="s">
        <v>1978</v>
      </c>
      <c r="N94" s="30" t="s">
        <v>711</v>
      </c>
      <c r="O94" s="30" t="s">
        <v>712</v>
      </c>
      <c r="P94" s="30">
        <v>935540</v>
      </c>
      <c r="Q94" s="30"/>
      <c r="R94" s="30"/>
      <c r="S94" s="39">
        <f>VLOOKUP(AH94,export!G:T,13,FALSE)</f>
        <v>45467.6875</v>
      </c>
      <c r="T94" s="42" t="str">
        <f t="shared" si="13"/>
        <v>40</v>
      </c>
      <c r="U94" s="32">
        <f t="shared" si="14"/>
        <v>45466.481249999997</v>
      </c>
      <c r="V94" s="31">
        <f t="shared" si="15"/>
        <v>1.2062500000029104</v>
      </c>
      <c r="W94" s="31">
        <f t="shared" si="16"/>
        <v>0</v>
      </c>
      <c r="X94" s="31">
        <f t="shared" si="17"/>
        <v>1</v>
      </c>
      <c r="Y94" s="31">
        <f t="shared" si="18"/>
        <v>0</v>
      </c>
      <c r="Z94" s="31" t="str">
        <f t="shared" si="25"/>
        <v>No</v>
      </c>
      <c r="AA94" s="31"/>
      <c r="AB94" s="31">
        <f t="shared" si="19"/>
        <v>2</v>
      </c>
      <c r="AC94" s="31" t="str">
        <f>IF(OR(ISNUMBER(MATCH(DATE(VALUE(TEXT(U94,"yyyy")),VALUE(TEXT(U94,"mm")),VALUE(TEXT(U94,"dd"))),HolidayTable[Date],0)),WEEKDAY(E94,1)=1,HOUR(U94)&gt;=21,HOUR(U94)&lt;5),"OP","P")</f>
        <v>OP</v>
      </c>
      <c r="AD94" s="31"/>
      <c r="AE94" s="31">
        <f t="shared" si="20"/>
        <v>22.5</v>
      </c>
      <c r="AF94" s="31">
        <f t="shared" si="21"/>
        <v>88.5</v>
      </c>
      <c r="AG94" s="31">
        <f t="shared" si="22"/>
        <v>1</v>
      </c>
      <c r="AH94" s="31" t="str">
        <f t="shared" si="23"/>
        <v>YM WREATH028E</v>
      </c>
      <c r="AI94" s="31" t="str">
        <f t="shared" si="24"/>
        <v>FSCU 8026253</v>
      </c>
    </row>
    <row r="95" spans="1:35" ht="18" x14ac:dyDescent="0.35">
      <c r="A95" s="30" t="s">
        <v>625</v>
      </c>
      <c r="B95" s="30" t="s">
        <v>1980</v>
      </c>
      <c r="C95" s="30" t="s">
        <v>1496</v>
      </c>
      <c r="D95" s="30" t="s">
        <v>406</v>
      </c>
      <c r="E95" s="33">
        <v>45466.488888888889</v>
      </c>
      <c r="F95" s="30" t="s">
        <v>783</v>
      </c>
      <c r="G95" s="30" t="s">
        <v>627</v>
      </c>
      <c r="H95" s="30">
        <v>2200</v>
      </c>
      <c r="I95" s="30" t="s">
        <v>629</v>
      </c>
      <c r="J95" s="30">
        <v>18327</v>
      </c>
      <c r="K95" s="30" t="s">
        <v>630</v>
      </c>
      <c r="L95" s="30" t="s">
        <v>1955</v>
      </c>
      <c r="M95" s="30" t="s">
        <v>1981</v>
      </c>
      <c r="N95" s="30" t="s">
        <v>825</v>
      </c>
      <c r="O95" s="30" t="s">
        <v>826</v>
      </c>
      <c r="P95" s="30">
        <v>949359</v>
      </c>
      <c r="Q95" s="30"/>
      <c r="R95" s="30"/>
      <c r="S95" s="39">
        <f>VLOOKUP(AH95,export!G:T,13,FALSE)</f>
        <v>45468.006944444445</v>
      </c>
      <c r="T95" s="42" t="str">
        <f t="shared" si="13"/>
        <v>20</v>
      </c>
      <c r="U95" s="32">
        <f t="shared" si="14"/>
        <v>45466.488888888889</v>
      </c>
      <c r="V95" s="31">
        <f t="shared" si="15"/>
        <v>1.5180555555562023</v>
      </c>
      <c r="W95" s="31">
        <f t="shared" si="16"/>
        <v>0</v>
      </c>
      <c r="X95" s="31">
        <f t="shared" si="17"/>
        <v>1</v>
      </c>
      <c r="Y95" s="31">
        <f t="shared" si="18"/>
        <v>0</v>
      </c>
      <c r="Z95" s="31" t="str">
        <f t="shared" si="25"/>
        <v>No</v>
      </c>
      <c r="AA95" s="31"/>
      <c r="AB95" s="31">
        <f t="shared" si="19"/>
        <v>2</v>
      </c>
      <c r="AC95" s="31" t="str">
        <f>IF(OR(ISNUMBER(MATCH(DATE(VALUE(TEXT(U95,"yyyy")),VALUE(TEXT(U95,"mm")),VALUE(TEXT(U95,"dd"))),HolidayTable[Date],0)),WEEKDAY(E95,1)=1,HOUR(U95)&gt;=21,HOUR(U95)&lt;5),"OP","P")</f>
        <v>OP</v>
      </c>
      <c r="AD95" s="31"/>
      <c r="AE95" s="31">
        <f t="shared" si="20"/>
        <v>15</v>
      </c>
      <c r="AF95" s="31">
        <f t="shared" si="21"/>
        <v>59</v>
      </c>
      <c r="AG95" s="31">
        <f t="shared" si="22"/>
        <v>1</v>
      </c>
      <c r="AH95" s="31" t="str">
        <f t="shared" si="23"/>
        <v>KMTC NHAVA S2406S</v>
      </c>
      <c r="AI95" s="31" t="str">
        <f t="shared" si="24"/>
        <v>SKLU 1590201</v>
      </c>
    </row>
    <row r="96" spans="1:35" ht="18" x14ac:dyDescent="0.35">
      <c r="A96" s="30" t="s">
        <v>625</v>
      </c>
      <c r="B96" s="30" t="s">
        <v>1982</v>
      </c>
      <c r="C96" s="30" t="s">
        <v>1496</v>
      </c>
      <c r="D96" s="30" t="s">
        <v>406</v>
      </c>
      <c r="E96" s="33">
        <v>45466.489583333336</v>
      </c>
      <c r="F96" s="30" t="s">
        <v>783</v>
      </c>
      <c r="G96" s="30" t="s">
        <v>627</v>
      </c>
      <c r="H96" s="30" t="s">
        <v>628</v>
      </c>
      <c r="I96" s="30" t="s">
        <v>629</v>
      </c>
      <c r="J96" s="30">
        <v>18327</v>
      </c>
      <c r="K96" s="30" t="s">
        <v>630</v>
      </c>
      <c r="L96" s="30" t="s">
        <v>1970</v>
      </c>
      <c r="M96" s="30" t="s">
        <v>1983</v>
      </c>
      <c r="N96" s="30" t="s">
        <v>639</v>
      </c>
      <c r="O96" s="30" t="s">
        <v>640</v>
      </c>
      <c r="P96" s="30">
        <v>920041</v>
      </c>
      <c r="Q96" s="30"/>
      <c r="R96" s="30"/>
      <c r="S96" s="39">
        <f>VLOOKUP(AH96,export!G:T,13,FALSE)</f>
        <v>45468.006944444445</v>
      </c>
      <c r="T96" s="42" t="str">
        <f t="shared" si="13"/>
        <v>20</v>
      </c>
      <c r="U96" s="32">
        <f t="shared" si="14"/>
        <v>45466.489583333336</v>
      </c>
      <c r="V96" s="31">
        <f t="shared" si="15"/>
        <v>1.5173611111094942</v>
      </c>
      <c r="W96" s="31">
        <f t="shared" si="16"/>
        <v>0</v>
      </c>
      <c r="X96" s="31">
        <f t="shared" si="17"/>
        <v>1</v>
      </c>
      <c r="Y96" s="31">
        <f t="shared" si="18"/>
        <v>0</v>
      </c>
      <c r="Z96" s="31" t="str">
        <f t="shared" si="25"/>
        <v>No</v>
      </c>
      <c r="AA96" s="31"/>
      <c r="AB96" s="31">
        <f t="shared" si="19"/>
        <v>2</v>
      </c>
      <c r="AC96" s="31" t="str">
        <f>IF(OR(ISNUMBER(MATCH(DATE(VALUE(TEXT(U96,"yyyy")),VALUE(TEXT(U96,"mm")),VALUE(TEXT(U96,"dd"))),HolidayTable[Date],0)),WEEKDAY(E96,1)=1,HOUR(U96)&gt;=21,HOUR(U96)&lt;5),"OP","P")</f>
        <v>OP</v>
      </c>
      <c r="AD96" s="31"/>
      <c r="AE96" s="31">
        <f t="shared" si="20"/>
        <v>15</v>
      </c>
      <c r="AF96" s="31">
        <f t="shared" si="21"/>
        <v>59</v>
      </c>
      <c r="AG96" s="31">
        <f t="shared" si="22"/>
        <v>1</v>
      </c>
      <c r="AH96" s="31" t="str">
        <f t="shared" si="23"/>
        <v>KMTC NHAVA S2406S</v>
      </c>
      <c r="AI96" s="31" t="str">
        <f t="shared" si="24"/>
        <v>BEAU 2088641</v>
      </c>
    </row>
    <row r="97" spans="1:36" ht="18" x14ac:dyDescent="0.35">
      <c r="A97" s="30" t="s">
        <v>625</v>
      </c>
      <c r="B97" s="30" t="s">
        <v>1984</v>
      </c>
      <c r="C97" s="30" t="s">
        <v>1496</v>
      </c>
      <c r="D97" s="30" t="s">
        <v>406</v>
      </c>
      <c r="E97" s="33">
        <v>45466.489583333336</v>
      </c>
      <c r="F97" s="30" t="s">
        <v>783</v>
      </c>
      <c r="G97" s="30" t="s">
        <v>627</v>
      </c>
      <c r="H97" s="30">
        <v>2200</v>
      </c>
      <c r="I97" s="30" t="s">
        <v>629</v>
      </c>
      <c r="J97" s="30">
        <v>18327</v>
      </c>
      <c r="K97" s="30" t="s">
        <v>630</v>
      </c>
      <c r="L97" s="30" t="s">
        <v>1970</v>
      </c>
      <c r="M97" s="30" t="s">
        <v>1985</v>
      </c>
      <c r="N97" s="30" t="s">
        <v>639</v>
      </c>
      <c r="O97" s="30" t="s">
        <v>640</v>
      </c>
      <c r="P97" s="30">
        <v>920041</v>
      </c>
      <c r="Q97" s="30"/>
      <c r="R97" s="30"/>
      <c r="S97" s="39">
        <f>VLOOKUP(AH97,export!G:T,13,FALSE)</f>
        <v>45468.006944444445</v>
      </c>
      <c r="T97" s="42" t="str">
        <f t="shared" si="13"/>
        <v>20</v>
      </c>
      <c r="U97" s="32">
        <f t="shared" si="14"/>
        <v>45466.489583333336</v>
      </c>
      <c r="V97" s="31">
        <f t="shared" si="15"/>
        <v>1.5173611111094942</v>
      </c>
      <c r="W97" s="31">
        <f t="shared" si="16"/>
        <v>0</v>
      </c>
      <c r="X97" s="31">
        <f t="shared" si="17"/>
        <v>1</v>
      </c>
      <c r="Y97" s="31">
        <f t="shared" si="18"/>
        <v>0</v>
      </c>
      <c r="Z97" s="31" t="str">
        <f t="shared" si="25"/>
        <v>No</v>
      </c>
      <c r="AA97" s="31"/>
      <c r="AB97" s="31">
        <f t="shared" si="19"/>
        <v>2</v>
      </c>
      <c r="AC97" s="31" t="str">
        <f>IF(OR(ISNUMBER(MATCH(DATE(VALUE(TEXT(U97,"yyyy")),VALUE(TEXT(U97,"mm")),VALUE(TEXT(U97,"dd"))),HolidayTable[Date],0)),WEEKDAY(E97,1)=1,HOUR(U97)&gt;=21,HOUR(U97)&lt;5),"OP","P")</f>
        <v>OP</v>
      </c>
      <c r="AD97" s="31"/>
      <c r="AE97" s="31">
        <f t="shared" si="20"/>
        <v>15</v>
      </c>
      <c r="AF97" s="31">
        <f t="shared" si="21"/>
        <v>59</v>
      </c>
      <c r="AG97" s="31">
        <f t="shared" si="22"/>
        <v>1</v>
      </c>
      <c r="AH97" s="31" t="str">
        <f t="shared" si="23"/>
        <v>KMTC NHAVA S2406S</v>
      </c>
      <c r="AI97" s="31" t="str">
        <f t="shared" si="24"/>
        <v>SKLU 2062240</v>
      </c>
    </row>
    <row r="98" spans="1:36" ht="18" x14ac:dyDescent="0.35">
      <c r="A98" s="30" t="s">
        <v>625</v>
      </c>
      <c r="B98" s="30" t="s">
        <v>1986</v>
      </c>
      <c r="C98" s="30" t="s">
        <v>1496</v>
      </c>
      <c r="D98" s="30" t="s">
        <v>406</v>
      </c>
      <c r="E98" s="33">
        <v>45466.502083333333</v>
      </c>
      <c r="F98" s="30" t="s">
        <v>783</v>
      </c>
      <c r="G98" s="30" t="s">
        <v>627</v>
      </c>
      <c r="H98" s="30" t="s">
        <v>628</v>
      </c>
      <c r="I98" s="30" t="s">
        <v>629</v>
      </c>
      <c r="J98" s="30">
        <v>18327</v>
      </c>
      <c r="K98" s="30" t="s">
        <v>630</v>
      </c>
      <c r="L98" s="30" t="s">
        <v>1955</v>
      </c>
      <c r="M98" s="30" t="s">
        <v>1987</v>
      </c>
      <c r="N98" s="30" t="s">
        <v>1988</v>
      </c>
      <c r="O98" s="30" t="s">
        <v>1989</v>
      </c>
      <c r="P98" s="30">
        <v>930215</v>
      </c>
      <c r="Q98" s="30"/>
      <c r="R98" s="30"/>
      <c r="S98" s="39">
        <f>VLOOKUP(AH98,export!G:T,13,FALSE)</f>
        <v>45468.006944444445</v>
      </c>
      <c r="T98" s="42" t="str">
        <f t="shared" si="13"/>
        <v>20</v>
      </c>
      <c r="U98" s="32">
        <f t="shared" si="14"/>
        <v>45466.502083333333</v>
      </c>
      <c r="V98" s="31">
        <f t="shared" si="15"/>
        <v>1.5048611111124046</v>
      </c>
      <c r="W98" s="31">
        <f t="shared" si="16"/>
        <v>0</v>
      </c>
      <c r="X98" s="31">
        <f t="shared" si="17"/>
        <v>1</v>
      </c>
      <c r="Y98" s="31">
        <f t="shared" si="18"/>
        <v>0</v>
      </c>
      <c r="Z98" s="31" t="str">
        <f t="shared" si="25"/>
        <v>No</v>
      </c>
      <c r="AA98" s="31"/>
      <c r="AB98" s="31">
        <f t="shared" si="19"/>
        <v>2</v>
      </c>
      <c r="AC98" s="31" t="str">
        <f>IF(OR(ISNUMBER(MATCH(DATE(VALUE(TEXT(U98,"yyyy")),VALUE(TEXT(U98,"mm")),VALUE(TEXT(U98,"dd"))),HolidayTable[Date],0)),WEEKDAY(E98,1)=1,HOUR(U98)&gt;=21,HOUR(U98)&lt;5),"OP","P")</f>
        <v>OP</v>
      </c>
      <c r="AD98" s="31"/>
      <c r="AE98" s="31">
        <f t="shared" si="20"/>
        <v>15</v>
      </c>
      <c r="AF98" s="31">
        <f t="shared" si="21"/>
        <v>59</v>
      </c>
      <c r="AG98" s="31">
        <f t="shared" si="22"/>
        <v>1</v>
      </c>
      <c r="AH98" s="31" t="str">
        <f t="shared" si="23"/>
        <v>KMTC NHAVA S2406S</v>
      </c>
      <c r="AI98" s="31" t="str">
        <f t="shared" si="24"/>
        <v>TRHU 3060810</v>
      </c>
    </row>
    <row r="99" spans="1:36" ht="18" x14ac:dyDescent="0.35">
      <c r="A99" s="30" t="s">
        <v>625</v>
      </c>
      <c r="B99" s="30" t="s">
        <v>1990</v>
      </c>
      <c r="C99" s="30" t="s">
        <v>1496</v>
      </c>
      <c r="D99" s="30" t="s">
        <v>406</v>
      </c>
      <c r="E99" s="33">
        <v>45466.503472222219</v>
      </c>
      <c r="F99" s="30" t="s">
        <v>783</v>
      </c>
      <c r="G99" s="30" t="s">
        <v>627</v>
      </c>
      <c r="H99" s="30" t="s">
        <v>628</v>
      </c>
      <c r="I99" s="30" t="s">
        <v>629</v>
      </c>
      <c r="J99" s="30">
        <v>18327</v>
      </c>
      <c r="K99" s="30" t="s">
        <v>630</v>
      </c>
      <c r="L99" s="30" t="s">
        <v>1955</v>
      </c>
      <c r="M99" s="30" t="s">
        <v>1991</v>
      </c>
      <c r="N99" s="30" t="s">
        <v>705</v>
      </c>
      <c r="O99" s="30" t="s">
        <v>706</v>
      </c>
      <c r="P99" s="30">
        <v>900766</v>
      </c>
      <c r="Q99" s="30"/>
      <c r="R99" s="30"/>
      <c r="S99" s="39">
        <f>VLOOKUP(AH99,export!G:T,13,FALSE)</f>
        <v>45468.006944444445</v>
      </c>
      <c r="T99" s="42" t="str">
        <f t="shared" si="13"/>
        <v>20</v>
      </c>
      <c r="U99" s="32">
        <f t="shared" si="14"/>
        <v>45466.503472222219</v>
      </c>
      <c r="V99" s="31">
        <f t="shared" si="15"/>
        <v>1.5034722222262644</v>
      </c>
      <c r="W99" s="31">
        <f t="shared" si="16"/>
        <v>0</v>
      </c>
      <c r="X99" s="31">
        <f t="shared" si="17"/>
        <v>1</v>
      </c>
      <c r="Y99" s="31">
        <f t="shared" si="18"/>
        <v>0</v>
      </c>
      <c r="Z99" s="31" t="str">
        <f t="shared" si="25"/>
        <v>No</v>
      </c>
      <c r="AA99" s="31"/>
      <c r="AB99" s="31">
        <f t="shared" si="19"/>
        <v>2</v>
      </c>
      <c r="AC99" s="31" t="str">
        <f>IF(OR(ISNUMBER(MATCH(DATE(VALUE(TEXT(U99,"yyyy")),VALUE(TEXT(U99,"mm")),VALUE(TEXT(U99,"dd"))),HolidayTable[Date],0)),WEEKDAY(E99,1)=1,HOUR(U99)&gt;=21,HOUR(U99)&lt;5),"OP","P")</f>
        <v>OP</v>
      </c>
      <c r="AD99" s="31"/>
      <c r="AE99" s="31">
        <f t="shared" si="20"/>
        <v>15</v>
      </c>
      <c r="AF99" s="31">
        <f t="shared" si="21"/>
        <v>59</v>
      </c>
      <c r="AG99" s="31">
        <f t="shared" si="22"/>
        <v>1</v>
      </c>
      <c r="AH99" s="31" t="str">
        <f t="shared" si="23"/>
        <v>KMTC NHAVA S2406S</v>
      </c>
      <c r="AI99" s="31" t="str">
        <f t="shared" si="24"/>
        <v>UETU 2473473</v>
      </c>
    </row>
    <row r="100" spans="1:36" ht="18" x14ac:dyDescent="0.35">
      <c r="A100" s="30" t="s">
        <v>625</v>
      </c>
      <c r="B100" s="30" t="s">
        <v>1992</v>
      </c>
      <c r="C100" s="30" t="s">
        <v>1496</v>
      </c>
      <c r="D100" s="30" t="s">
        <v>406</v>
      </c>
      <c r="E100" s="33">
        <v>45466.504166666666</v>
      </c>
      <c r="F100" s="30" t="s">
        <v>783</v>
      </c>
      <c r="G100" s="30" t="s">
        <v>627</v>
      </c>
      <c r="H100" s="30" t="s">
        <v>628</v>
      </c>
      <c r="I100" s="30" t="s">
        <v>629</v>
      </c>
      <c r="J100" s="30">
        <v>18327</v>
      </c>
      <c r="K100" s="30" t="s">
        <v>630</v>
      </c>
      <c r="L100" s="30" t="s">
        <v>1993</v>
      </c>
      <c r="M100" s="30" t="s">
        <v>1994</v>
      </c>
      <c r="N100" s="30"/>
      <c r="O100" s="30" t="s">
        <v>665</v>
      </c>
      <c r="P100" s="30">
        <v>945718</v>
      </c>
      <c r="Q100" s="30"/>
      <c r="R100" s="30"/>
      <c r="S100" s="39">
        <f>VLOOKUP(AH100,export!G:T,13,FALSE)</f>
        <v>45468.006944444445</v>
      </c>
      <c r="T100" s="42" t="str">
        <f t="shared" si="13"/>
        <v>20</v>
      </c>
      <c r="U100" s="32">
        <f t="shared" si="14"/>
        <v>45466.504166666666</v>
      </c>
      <c r="V100" s="31">
        <f t="shared" si="15"/>
        <v>1.5027777777795563</v>
      </c>
      <c r="W100" s="31">
        <f t="shared" si="16"/>
        <v>0</v>
      </c>
      <c r="X100" s="31">
        <f t="shared" si="17"/>
        <v>1</v>
      </c>
      <c r="Y100" s="31">
        <f t="shared" si="18"/>
        <v>0</v>
      </c>
      <c r="Z100" s="31" t="str">
        <f t="shared" si="25"/>
        <v>No</v>
      </c>
      <c r="AA100" s="31"/>
      <c r="AB100" s="31">
        <f t="shared" si="19"/>
        <v>2</v>
      </c>
      <c r="AC100" s="31" t="str">
        <f>IF(OR(ISNUMBER(MATCH(DATE(VALUE(TEXT(U100,"yyyy")),VALUE(TEXT(U100,"mm")),VALUE(TEXT(U100,"dd"))),HolidayTable[Date],0)),WEEKDAY(E100,1)=1,HOUR(U100)&gt;=21,HOUR(U100)&lt;5),"OP","P")</f>
        <v>OP</v>
      </c>
      <c r="AD100" s="31"/>
      <c r="AE100" s="31">
        <f t="shared" si="20"/>
        <v>15</v>
      </c>
      <c r="AF100" s="31">
        <f t="shared" si="21"/>
        <v>59</v>
      </c>
      <c r="AG100" s="31">
        <f t="shared" si="22"/>
        <v>1</v>
      </c>
      <c r="AH100" s="31" t="str">
        <f t="shared" si="23"/>
        <v>KMTC NHAVA S2406S</v>
      </c>
      <c r="AI100" s="31" t="str">
        <f t="shared" si="24"/>
        <v>BEAU 2344316</v>
      </c>
    </row>
    <row r="101" spans="1:36" ht="18" x14ac:dyDescent="0.35">
      <c r="A101" s="30" t="s">
        <v>625</v>
      </c>
      <c r="B101" s="30" t="s">
        <v>1995</v>
      </c>
      <c r="C101" s="30" t="s">
        <v>1496</v>
      </c>
      <c r="D101" s="30" t="s">
        <v>406</v>
      </c>
      <c r="E101" s="33">
        <v>45466.504166666666</v>
      </c>
      <c r="F101" s="30" t="s">
        <v>783</v>
      </c>
      <c r="G101" s="30" t="s">
        <v>627</v>
      </c>
      <c r="H101" s="30">
        <v>2200</v>
      </c>
      <c r="I101" s="30" t="s">
        <v>629</v>
      </c>
      <c r="J101" s="30">
        <v>18327</v>
      </c>
      <c r="K101" s="30" t="s">
        <v>630</v>
      </c>
      <c r="L101" s="30" t="s">
        <v>1970</v>
      </c>
      <c r="M101" s="30" t="s">
        <v>1996</v>
      </c>
      <c r="N101" s="30"/>
      <c r="O101" s="30" t="s">
        <v>665</v>
      </c>
      <c r="P101" s="30">
        <v>945718</v>
      </c>
      <c r="Q101" s="30"/>
      <c r="R101" s="30"/>
      <c r="S101" s="39">
        <f>VLOOKUP(AH101,export!G:T,13,FALSE)</f>
        <v>45468.006944444445</v>
      </c>
      <c r="T101" s="42" t="str">
        <f t="shared" si="13"/>
        <v>20</v>
      </c>
      <c r="U101" s="32">
        <f t="shared" si="14"/>
        <v>45466.504166666666</v>
      </c>
      <c r="V101" s="31">
        <f t="shared" si="15"/>
        <v>1.5027777777795563</v>
      </c>
      <c r="W101" s="31">
        <f t="shared" si="16"/>
        <v>0</v>
      </c>
      <c r="X101" s="31">
        <f t="shared" si="17"/>
        <v>1</v>
      </c>
      <c r="Y101" s="31">
        <f t="shared" si="18"/>
        <v>0</v>
      </c>
      <c r="Z101" s="31" t="str">
        <f t="shared" si="25"/>
        <v>No</v>
      </c>
      <c r="AA101" s="31"/>
      <c r="AB101" s="31">
        <f t="shared" si="19"/>
        <v>2</v>
      </c>
      <c r="AC101" s="31" t="str">
        <f>IF(OR(ISNUMBER(MATCH(DATE(VALUE(TEXT(U101,"yyyy")),VALUE(TEXT(U101,"mm")),VALUE(TEXT(U101,"dd"))),HolidayTable[Date],0)),WEEKDAY(E101,1)=1,HOUR(U101)&gt;=21,HOUR(U101)&lt;5),"OP","P")</f>
        <v>OP</v>
      </c>
      <c r="AD101" s="31"/>
      <c r="AE101" s="31">
        <f t="shared" si="20"/>
        <v>15</v>
      </c>
      <c r="AF101" s="31">
        <f t="shared" si="21"/>
        <v>59</v>
      </c>
      <c r="AG101" s="31">
        <f t="shared" si="22"/>
        <v>1</v>
      </c>
      <c r="AH101" s="31" t="str">
        <f t="shared" si="23"/>
        <v>KMTC NHAVA S2406S</v>
      </c>
      <c r="AI101" s="31" t="str">
        <f t="shared" si="24"/>
        <v>SKLU 1431766</v>
      </c>
    </row>
    <row r="102" spans="1:36" ht="18" x14ac:dyDescent="0.35">
      <c r="A102" s="30" t="s">
        <v>625</v>
      </c>
      <c r="B102" s="30" t="s">
        <v>1997</v>
      </c>
      <c r="C102" s="30" t="s">
        <v>827</v>
      </c>
      <c r="D102" s="30" t="s">
        <v>562</v>
      </c>
      <c r="E102" s="33">
        <v>45466.515277777777</v>
      </c>
      <c r="F102" s="30" t="s">
        <v>649</v>
      </c>
      <c r="G102" s="30" t="s">
        <v>627</v>
      </c>
      <c r="H102" s="30" t="s">
        <v>628</v>
      </c>
      <c r="I102" s="30" t="s">
        <v>629</v>
      </c>
      <c r="J102" s="30">
        <v>17200</v>
      </c>
      <c r="K102" s="30" t="s">
        <v>630</v>
      </c>
      <c r="L102" s="30" t="s">
        <v>1937</v>
      </c>
      <c r="M102" s="30">
        <v>27367097</v>
      </c>
      <c r="N102" s="30" t="s">
        <v>751</v>
      </c>
      <c r="O102" s="30" t="s">
        <v>752</v>
      </c>
      <c r="P102" s="30">
        <v>935494</v>
      </c>
      <c r="Q102" s="30"/>
      <c r="R102" s="30"/>
      <c r="S102" s="39">
        <f>VLOOKUP(AH102,export!G:T,13,FALSE)</f>
        <v>45467.34375</v>
      </c>
      <c r="T102" s="42" t="str">
        <f t="shared" si="13"/>
        <v>20</v>
      </c>
      <c r="U102" s="32">
        <f t="shared" si="14"/>
        <v>45466.515277777777</v>
      </c>
      <c r="V102" s="31">
        <f t="shared" si="15"/>
        <v>0.82847222222335404</v>
      </c>
      <c r="W102" s="31">
        <f t="shared" si="16"/>
        <v>1</v>
      </c>
      <c r="X102" s="31">
        <f t="shared" si="17"/>
        <v>0</v>
      </c>
      <c r="Y102" s="31">
        <f t="shared" si="18"/>
        <v>0</v>
      </c>
      <c r="Z102" s="31" t="str">
        <f t="shared" si="25"/>
        <v>No</v>
      </c>
      <c r="AA102" s="31"/>
      <c r="AB102" s="31">
        <f t="shared" si="19"/>
        <v>1</v>
      </c>
      <c r="AC102" s="31" t="str">
        <f>IF(OR(ISNUMBER(MATCH(DATE(VALUE(TEXT(U102,"yyyy")),VALUE(TEXT(U102,"mm")),VALUE(TEXT(U102,"dd"))),HolidayTable[Date],0)),WEEKDAY(E102,1)=1,HOUR(U102)&gt;=21,HOUR(U102)&lt;5),"OP","P")</f>
        <v>OP</v>
      </c>
      <c r="AD102" s="31"/>
      <c r="AE102" s="31">
        <f t="shared" si="20"/>
        <v>35</v>
      </c>
      <c r="AF102" s="31">
        <f t="shared" si="21"/>
        <v>59</v>
      </c>
      <c r="AG102" s="31">
        <f t="shared" si="22"/>
        <v>1</v>
      </c>
      <c r="AH102" s="31" t="str">
        <f t="shared" si="23"/>
        <v>COS AMERICA087E</v>
      </c>
      <c r="AI102" s="31" t="str">
        <f t="shared" si="24"/>
        <v>CSNU 1430618</v>
      </c>
    </row>
    <row r="103" spans="1:36" ht="18" x14ac:dyDescent="0.35">
      <c r="A103" s="30" t="s">
        <v>625</v>
      </c>
      <c r="B103" s="30" t="s">
        <v>1998</v>
      </c>
      <c r="C103" s="30" t="s">
        <v>827</v>
      </c>
      <c r="D103" s="30" t="s">
        <v>562</v>
      </c>
      <c r="E103" s="33">
        <v>45466.527777777781</v>
      </c>
      <c r="F103" s="30" t="s">
        <v>649</v>
      </c>
      <c r="G103" s="30" t="s">
        <v>627</v>
      </c>
      <c r="H103" s="30" t="s">
        <v>628</v>
      </c>
      <c r="I103" s="30" t="s">
        <v>629</v>
      </c>
      <c r="J103" s="30">
        <v>17200</v>
      </c>
      <c r="K103" s="30" t="s">
        <v>630</v>
      </c>
      <c r="L103" s="30" t="s">
        <v>1999</v>
      </c>
      <c r="M103" s="30">
        <v>27366314</v>
      </c>
      <c r="N103" s="30"/>
      <c r="O103" s="30" t="s">
        <v>664</v>
      </c>
      <c r="P103" s="30">
        <v>919491</v>
      </c>
      <c r="Q103" s="30"/>
      <c r="R103" s="30"/>
      <c r="S103" s="39">
        <f>VLOOKUP(AH103,export!G:T,13,FALSE)</f>
        <v>45467.34375</v>
      </c>
      <c r="T103" s="42" t="str">
        <f t="shared" si="13"/>
        <v>20</v>
      </c>
      <c r="U103" s="32">
        <f t="shared" si="14"/>
        <v>45466.527777777781</v>
      </c>
      <c r="V103" s="31">
        <f t="shared" si="15"/>
        <v>0.81597222221898846</v>
      </c>
      <c r="W103" s="31">
        <f t="shared" si="16"/>
        <v>1</v>
      </c>
      <c r="X103" s="31">
        <f t="shared" si="17"/>
        <v>0</v>
      </c>
      <c r="Y103" s="31">
        <f t="shared" si="18"/>
        <v>0</v>
      </c>
      <c r="Z103" s="31" t="str">
        <f t="shared" si="25"/>
        <v>No</v>
      </c>
      <c r="AA103" s="31"/>
      <c r="AB103" s="31">
        <f t="shared" si="19"/>
        <v>1</v>
      </c>
      <c r="AC103" s="31" t="str">
        <f>IF(OR(ISNUMBER(MATCH(DATE(VALUE(TEXT(U103,"yyyy")),VALUE(TEXT(U103,"mm")),VALUE(TEXT(U103,"dd"))),HolidayTable[Date],0)),WEEKDAY(E103,1)=1,HOUR(U103)&gt;=21,HOUR(U103)&lt;5),"OP","P")</f>
        <v>OP</v>
      </c>
      <c r="AD103" s="31"/>
      <c r="AE103" s="31">
        <f t="shared" si="20"/>
        <v>35</v>
      </c>
      <c r="AF103" s="31">
        <f t="shared" si="21"/>
        <v>59</v>
      </c>
      <c r="AG103" s="31">
        <f t="shared" si="22"/>
        <v>1</v>
      </c>
      <c r="AH103" s="31" t="str">
        <f t="shared" si="23"/>
        <v>COS AMERICA087E</v>
      </c>
      <c r="AI103" s="31" t="str">
        <f t="shared" si="24"/>
        <v>FCIU 5793416</v>
      </c>
    </row>
    <row r="104" spans="1:36" ht="18" x14ac:dyDescent="0.35">
      <c r="A104" s="30" t="s">
        <v>625</v>
      </c>
      <c r="B104" s="30" t="s">
        <v>2000</v>
      </c>
      <c r="C104" s="30" t="s">
        <v>827</v>
      </c>
      <c r="D104" s="30" t="s">
        <v>562</v>
      </c>
      <c r="E104" s="33">
        <v>45466.527777777781</v>
      </c>
      <c r="F104" s="30" t="s">
        <v>677</v>
      </c>
      <c r="G104" s="30" t="s">
        <v>627</v>
      </c>
      <c r="H104" s="30" t="s">
        <v>628</v>
      </c>
      <c r="I104" s="30" t="s">
        <v>629</v>
      </c>
      <c r="J104" s="30">
        <v>11196</v>
      </c>
      <c r="K104" s="30" t="s">
        <v>630</v>
      </c>
      <c r="L104" s="30" t="s">
        <v>2001</v>
      </c>
      <c r="M104" s="30" t="s">
        <v>2002</v>
      </c>
      <c r="N104" s="30"/>
      <c r="O104" s="30" t="s">
        <v>664</v>
      </c>
      <c r="P104" s="30">
        <v>919491</v>
      </c>
      <c r="Q104" s="30"/>
      <c r="R104" s="30"/>
      <c r="S104" s="39">
        <f>VLOOKUP(AH104,export!G:T,13,FALSE)</f>
        <v>45467.34375</v>
      </c>
      <c r="T104" s="42" t="str">
        <f t="shared" si="13"/>
        <v>20</v>
      </c>
      <c r="U104" s="32">
        <f t="shared" si="14"/>
        <v>45466.527777777781</v>
      </c>
      <c r="V104" s="31">
        <f t="shared" si="15"/>
        <v>0.81597222221898846</v>
      </c>
      <c r="W104" s="31">
        <f t="shared" si="16"/>
        <v>1</v>
      </c>
      <c r="X104" s="31">
        <f t="shared" si="17"/>
        <v>0</v>
      </c>
      <c r="Y104" s="31">
        <f t="shared" si="18"/>
        <v>0</v>
      </c>
      <c r="Z104" s="31" t="str">
        <f t="shared" si="25"/>
        <v>No</v>
      </c>
      <c r="AA104" s="31"/>
      <c r="AB104" s="31">
        <f t="shared" si="19"/>
        <v>1</v>
      </c>
      <c r="AC104" s="31" t="str">
        <f>IF(OR(ISNUMBER(MATCH(DATE(VALUE(TEXT(U104,"yyyy")),VALUE(TEXT(U104,"mm")),VALUE(TEXT(U104,"dd"))),HolidayTable[Date],0)),WEEKDAY(E104,1)=1,HOUR(U104)&gt;=21,HOUR(U104)&lt;5),"OP","P")</f>
        <v>OP</v>
      </c>
      <c r="AD104" s="31"/>
      <c r="AE104" s="31">
        <f t="shared" si="20"/>
        <v>35</v>
      </c>
      <c r="AF104" s="31">
        <f t="shared" si="21"/>
        <v>59</v>
      </c>
      <c r="AG104" s="31">
        <f t="shared" si="22"/>
        <v>1</v>
      </c>
      <c r="AH104" s="31" t="str">
        <f t="shared" si="23"/>
        <v>COS AMERICA087E</v>
      </c>
      <c r="AI104" s="31" t="str">
        <f t="shared" si="24"/>
        <v>OOLU 1633377</v>
      </c>
    </row>
    <row r="105" spans="1:36" ht="18" x14ac:dyDescent="0.35">
      <c r="A105" s="30" t="s">
        <v>625</v>
      </c>
      <c r="B105" s="30" t="s">
        <v>2003</v>
      </c>
      <c r="C105" s="30" t="s">
        <v>1517</v>
      </c>
      <c r="D105" s="30" t="s">
        <v>1518</v>
      </c>
      <c r="E105" s="33">
        <v>45466.538194444445</v>
      </c>
      <c r="F105" s="30" t="s">
        <v>654</v>
      </c>
      <c r="G105" s="30" t="s">
        <v>627</v>
      </c>
      <c r="H105" s="30" t="s">
        <v>628</v>
      </c>
      <c r="I105" s="30" t="s">
        <v>629</v>
      </c>
      <c r="J105" s="30">
        <v>5250</v>
      </c>
      <c r="K105" s="30" t="s">
        <v>630</v>
      </c>
      <c r="L105" s="30" t="s">
        <v>2004</v>
      </c>
      <c r="M105" s="30" t="s">
        <v>2005</v>
      </c>
      <c r="N105" s="30" t="s">
        <v>690</v>
      </c>
      <c r="O105" s="30" t="s">
        <v>691</v>
      </c>
      <c r="P105" s="30">
        <v>929852</v>
      </c>
      <c r="Q105" s="30"/>
      <c r="R105" s="30"/>
      <c r="S105" s="39">
        <f>VLOOKUP(AH105,export!G:T,13,FALSE)</f>
        <v>45467.638888888891</v>
      </c>
      <c r="T105" s="42" t="str">
        <f t="shared" si="13"/>
        <v>20</v>
      </c>
      <c r="U105" s="32">
        <f t="shared" si="14"/>
        <v>45466.538194444445</v>
      </c>
      <c r="V105" s="31">
        <f t="shared" si="15"/>
        <v>1.1006944444452529</v>
      </c>
      <c r="W105" s="31">
        <f t="shared" si="16"/>
        <v>0</v>
      </c>
      <c r="X105" s="31">
        <f t="shared" si="17"/>
        <v>1</v>
      </c>
      <c r="Y105" s="31">
        <f t="shared" si="18"/>
        <v>0</v>
      </c>
      <c r="Z105" s="31" t="str">
        <f t="shared" si="25"/>
        <v>No</v>
      </c>
      <c r="AA105" s="31"/>
      <c r="AB105" s="31">
        <f t="shared" si="19"/>
        <v>2</v>
      </c>
      <c r="AC105" s="31" t="str">
        <f>IF(OR(ISNUMBER(MATCH(DATE(VALUE(TEXT(U105,"yyyy")),VALUE(TEXT(U105,"mm")),VALUE(TEXT(U105,"dd"))),HolidayTable[Date],0)),WEEKDAY(E105,1)=1,HOUR(U105)&gt;=21,HOUR(U105)&lt;5),"OP","P")</f>
        <v>OP</v>
      </c>
      <c r="AD105" s="31"/>
      <c r="AE105" s="31">
        <f t="shared" si="20"/>
        <v>15</v>
      </c>
      <c r="AF105" s="31">
        <f t="shared" si="21"/>
        <v>59</v>
      </c>
      <c r="AG105" s="31">
        <f t="shared" si="22"/>
        <v>1</v>
      </c>
      <c r="AH105" s="31" t="str">
        <f t="shared" si="23"/>
        <v>CMA TROCADERFVW1MA</v>
      </c>
      <c r="AI105" s="31" t="str">
        <f t="shared" si="24"/>
        <v>CMAU 0591084</v>
      </c>
    </row>
    <row r="106" spans="1:36" ht="18" x14ac:dyDescent="0.35">
      <c r="A106" s="30" t="s">
        <v>625</v>
      </c>
      <c r="B106" s="30" t="s">
        <v>2006</v>
      </c>
      <c r="C106" s="30" t="s">
        <v>1417</v>
      </c>
      <c r="D106" s="30" t="s">
        <v>1419</v>
      </c>
      <c r="E106" s="33">
        <v>45466.540972222225</v>
      </c>
      <c r="F106" s="30" t="s">
        <v>726</v>
      </c>
      <c r="G106" s="30" t="s">
        <v>627</v>
      </c>
      <c r="H106" s="30" t="s">
        <v>628</v>
      </c>
      <c r="I106" s="30" t="s">
        <v>629</v>
      </c>
      <c r="J106" s="30">
        <v>20780</v>
      </c>
      <c r="K106" s="30" t="s">
        <v>630</v>
      </c>
      <c r="L106" s="30" t="s">
        <v>2007</v>
      </c>
      <c r="M106" s="30" t="s">
        <v>2008</v>
      </c>
      <c r="N106" s="30" t="s">
        <v>720</v>
      </c>
      <c r="O106" s="30" t="s">
        <v>721</v>
      </c>
      <c r="P106" s="30">
        <v>934811</v>
      </c>
      <c r="Q106" s="30"/>
      <c r="R106" s="30"/>
      <c r="S106" s="39">
        <v>45468.885416666664</v>
      </c>
      <c r="T106" s="42" t="str">
        <f t="shared" si="13"/>
        <v>20</v>
      </c>
      <c r="U106" s="32">
        <f t="shared" si="14"/>
        <v>45466.540972222225</v>
      </c>
      <c r="V106" s="31">
        <f t="shared" si="15"/>
        <v>2.3444444444394321</v>
      </c>
      <c r="W106" s="31">
        <f t="shared" si="16"/>
        <v>0</v>
      </c>
      <c r="X106" s="31">
        <f t="shared" si="17"/>
        <v>0</v>
      </c>
      <c r="Y106" s="31">
        <f t="shared" si="18"/>
        <v>1</v>
      </c>
      <c r="Z106" s="31" t="str">
        <f t="shared" si="25"/>
        <v>No</v>
      </c>
      <c r="AA106" s="31"/>
      <c r="AB106" s="31">
        <f t="shared" si="19"/>
        <v>0</v>
      </c>
      <c r="AC106" s="31" t="str">
        <f>IF(OR(ISNUMBER(MATCH(DATE(VALUE(TEXT(U106,"yyyy")),VALUE(TEXT(U106,"mm")),VALUE(TEXT(U106,"dd"))),HolidayTable[Date],0)),WEEKDAY(E106,1)=1,HOUR(U106)&gt;=21,HOUR(U106)&lt;5),"OP","P")</f>
        <v>OP</v>
      </c>
      <c r="AD106" s="31"/>
      <c r="AE106" s="31">
        <f t="shared" si="20"/>
        <v>0</v>
      </c>
      <c r="AF106" s="31">
        <f t="shared" si="21"/>
        <v>59</v>
      </c>
      <c r="AG106" s="31">
        <f t="shared" si="22"/>
        <v>1</v>
      </c>
      <c r="AH106" s="31" t="str">
        <f t="shared" si="23"/>
        <v>LILA BHUM917N</v>
      </c>
      <c r="AI106" s="31" t="str">
        <f t="shared" si="24"/>
        <v>FCIU 4343728</v>
      </c>
      <c r="AJ106" s="17" t="s">
        <v>5293</v>
      </c>
    </row>
    <row r="107" spans="1:36" ht="18" x14ac:dyDescent="0.35">
      <c r="A107" s="30" t="s">
        <v>625</v>
      </c>
      <c r="B107" s="30" t="s">
        <v>2009</v>
      </c>
      <c r="C107" s="30" t="s">
        <v>1417</v>
      </c>
      <c r="D107" s="30" t="s">
        <v>1419</v>
      </c>
      <c r="E107" s="33">
        <v>45466.540972222225</v>
      </c>
      <c r="F107" s="30" t="s">
        <v>726</v>
      </c>
      <c r="G107" s="30" t="s">
        <v>627</v>
      </c>
      <c r="H107" s="30">
        <v>2200</v>
      </c>
      <c r="I107" s="30" t="s">
        <v>629</v>
      </c>
      <c r="J107" s="30">
        <v>20780</v>
      </c>
      <c r="K107" s="30" t="s">
        <v>630</v>
      </c>
      <c r="L107" s="30" t="s">
        <v>2007</v>
      </c>
      <c r="M107" s="30" t="s">
        <v>2010</v>
      </c>
      <c r="N107" s="30" t="s">
        <v>720</v>
      </c>
      <c r="O107" s="30" t="s">
        <v>721</v>
      </c>
      <c r="P107" s="30">
        <v>934811</v>
      </c>
      <c r="Q107" s="30"/>
      <c r="R107" s="30"/>
      <c r="S107" s="39">
        <v>45468.885416666664</v>
      </c>
      <c r="T107" s="42" t="str">
        <f t="shared" si="13"/>
        <v>20</v>
      </c>
      <c r="U107" s="32">
        <f t="shared" si="14"/>
        <v>45466.540972222225</v>
      </c>
      <c r="V107" s="31">
        <f t="shared" si="15"/>
        <v>2.3444444444394321</v>
      </c>
      <c r="W107" s="31">
        <f t="shared" si="16"/>
        <v>0</v>
      </c>
      <c r="X107" s="31">
        <f t="shared" si="17"/>
        <v>0</v>
      </c>
      <c r="Y107" s="31">
        <f t="shared" si="18"/>
        <v>1</v>
      </c>
      <c r="Z107" s="31" t="str">
        <f t="shared" si="25"/>
        <v>No</v>
      </c>
      <c r="AA107" s="31"/>
      <c r="AB107" s="31">
        <f t="shared" si="19"/>
        <v>0</v>
      </c>
      <c r="AC107" s="31" t="str">
        <f>IF(OR(ISNUMBER(MATCH(DATE(VALUE(TEXT(U107,"yyyy")),VALUE(TEXT(U107,"mm")),VALUE(TEXT(U107,"dd"))),HolidayTable[Date],0)),WEEKDAY(E107,1)=1,HOUR(U107)&gt;=21,HOUR(U107)&lt;5),"OP","P")</f>
        <v>OP</v>
      </c>
      <c r="AD107" s="31"/>
      <c r="AE107" s="31">
        <f t="shared" si="20"/>
        <v>0</v>
      </c>
      <c r="AF107" s="31">
        <f t="shared" si="21"/>
        <v>59</v>
      </c>
      <c r="AG107" s="31">
        <f t="shared" si="22"/>
        <v>1</v>
      </c>
      <c r="AH107" s="31" t="str">
        <f t="shared" si="23"/>
        <v>LILA BHUM917N</v>
      </c>
      <c r="AI107" s="31" t="str">
        <f t="shared" si="24"/>
        <v>REGU 3283685</v>
      </c>
      <c r="AJ107" s="17" t="s">
        <v>5293</v>
      </c>
    </row>
    <row r="108" spans="1:36" ht="18" x14ac:dyDescent="0.35">
      <c r="A108" s="30" t="s">
        <v>625</v>
      </c>
      <c r="B108" s="30" t="s">
        <v>2011</v>
      </c>
      <c r="C108" s="30" t="s">
        <v>769</v>
      </c>
      <c r="D108" s="30" t="s">
        <v>770</v>
      </c>
      <c r="E108" s="33">
        <v>45466.543749999997</v>
      </c>
      <c r="F108" s="30" t="s">
        <v>680</v>
      </c>
      <c r="G108" s="30" t="s">
        <v>627</v>
      </c>
      <c r="H108" s="30">
        <v>2200</v>
      </c>
      <c r="I108" s="30" t="s">
        <v>629</v>
      </c>
      <c r="J108" s="30">
        <v>20980</v>
      </c>
      <c r="K108" s="30" t="s">
        <v>630</v>
      </c>
      <c r="L108" s="30" t="s">
        <v>2012</v>
      </c>
      <c r="M108" s="30" t="s">
        <v>2013</v>
      </c>
      <c r="N108" s="30" t="s">
        <v>675</v>
      </c>
      <c r="O108" s="30" t="s">
        <v>676</v>
      </c>
      <c r="P108" s="30">
        <v>957830</v>
      </c>
      <c r="Q108" s="30"/>
      <c r="R108" s="30"/>
      <c r="S108" s="39">
        <f>VLOOKUP(AH108,export!G:T,13,FALSE)</f>
        <v>45467.6875</v>
      </c>
      <c r="T108" s="42" t="str">
        <f t="shared" si="13"/>
        <v>20</v>
      </c>
      <c r="U108" s="32">
        <f t="shared" si="14"/>
        <v>45466.543749999997</v>
      </c>
      <c r="V108" s="31">
        <f t="shared" si="15"/>
        <v>1.1437500000029104</v>
      </c>
      <c r="W108" s="31">
        <f t="shared" si="16"/>
        <v>0</v>
      </c>
      <c r="X108" s="31">
        <f t="shared" si="17"/>
        <v>1</v>
      </c>
      <c r="Y108" s="31">
        <f t="shared" si="18"/>
        <v>0</v>
      </c>
      <c r="Z108" s="31" t="str">
        <f t="shared" si="25"/>
        <v>No</v>
      </c>
      <c r="AA108" s="31"/>
      <c r="AB108" s="31">
        <f t="shared" si="19"/>
        <v>2</v>
      </c>
      <c r="AC108" s="31" t="str">
        <f>IF(OR(ISNUMBER(MATCH(DATE(VALUE(TEXT(U108,"yyyy")),VALUE(TEXT(U108,"mm")),VALUE(TEXT(U108,"dd"))),HolidayTable[Date],0)),WEEKDAY(E108,1)=1,HOUR(U108)&gt;=21,HOUR(U108)&lt;5),"OP","P")</f>
        <v>OP</v>
      </c>
      <c r="AD108" s="31"/>
      <c r="AE108" s="31">
        <f t="shared" si="20"/>
        <v>15</v>
      </c>
      <c r="AF108" s="31">
        <f t="shared" si="21"/>
        <v>59</v>
      </c>
      <c r="AG108" s="31">
        <f t="shared" si="22"/>
        <v>1</v>
      </c>
      <c r="AH108" s="31" t="str">
        <f t="shared" si="23"/>
        <v>YM WREATH028E</v>
      </c>
      <c r="AI108" s="31" t="str">
        <f t="shared" si="24"/>
        <v>YMLU 3566870</v>
      </c>
    </row>
    <row r="109" spans="1:36" ht="18" x14ac:dyDescent="0.35">
      <c r="A109" s="30" t="s">
        <v>625</v>
      </c>
      <c r="B109" s="30" t="s">
        <v>2014</v>
      </c>
      <c r="C109" s="30" t="s">
        <v>800</v>
      </c>
      <c r="D109" s="30" t="s">
        <v>801</v>
      </c>
      <c r="E109" s="33">
        <v>45466.551388888889</v>
      </c>
      <c r="F109" s="30" t="s">
        <v>846</v>
      </c>
      <c r="G109" s="30" t="s">
        <v>627</v>
      </c>
      <c r="H109" s="30">
        <v>2200</v>
      </c>
      <c r="I109" s="30" t="s">
        <v>629</v>
      </c>
      <c r="J109" s="30">
        <v>24080</v>
      </c>
      <c r="K109" s="30" t="s">
        <v>630</v>
      </c>
      <c r="L109" s="30" t="s">
        <v>2015</v>
      </c>
      <c r="M109" s="30" t="s">
        <v>2016</v>
      </c>
      <c r="N109" s="30" t="s">
        <v>713</v>
      </c>
      <c r="O109" s="30" t="s">
        <v>714</v>
      </c>
      <c r="P109" s="30">
        <v>934367</v>
      </c>
      <c r="Q109" s="30"/>
      <c r="R109" s="30"/>
      <c r="S109" s="39">
        <f>VLOOKUP(AH109,export!G:T,13,FALSE)</f>
        <v>45467.239583333336</v>
      </c>
      <c r="T109" s="42" t="str">
        <f t="shared" si="13"/>
        <v>20</v>
      </c>
      <c r="U109" s="32">
        <f t="shared" si="14"/>
        <v>45466.551388888889</v>
      </c>
      <c r="V109" s="31">
        <f t="shared" si="15"/>
        <v>0.68819444444670808</v>
      </c>
      <c r="W109" s="31">
        <f t="shared" si="16"/>
        <v>1</v>
      </c>
      <c r="X109" s="31">
        <f t="shared" si="17"/>
        <v>0</v>
      </c>
      <c r="Y109" s="31">
        <f t="shared" si="18"/>
        <v>0</v>
      </c>
      <c r="Z109" s="31" t="str">
        <f t="shared" si="25"/>
        <v>No</v>
      </c>
      <c r="AA109" s="31"/>
      <c r="AB109" s="31">
        <f t="shared" si="19"/>
        <v>1</v>
      </c>
      <c r="AC109" s="31" t="str">
        <f>IF(OR(ISNUMBER(MATCH(DATE(VALUE(TEXT(U109,"yyyy")),VALUE(TEXT(U109,"mm")),VALUE(TEXT(U109,"dd"))),HolidayTable[Date],0)),WEEKDAY(E109,1)=1,HOUR(U109)&gt;=21,HOUR(U109)&lt;5),"OP","P")</f>
        <v>OP</v>
      </c>
      <c r="AD109" s="31"/>
      <c r="AE109" s="31">
        <f t="shared" si="20"/>
        <v>35</v>
      </c>
      <c r="AF109" s="31">
        <f t="shared" si="21"/>
        <v>59</v>
      </c>
      <c r="AG109" s="31">
        <f t="shared" si="22"/>
        <v>1</v>
      </c>
      <c r="AH109" s="31" t="str">
        <f t="shared" si="23"/>
        <v>EVER SIGMA127W</v>
      </c>
      <c r="AI109" s="31" t="str">
        <f t="shared" si="24"/>
        <v>TLXU 2207794</v>
      </c>
    </row>
    <row r="110" spans="1:36" ht="18" x14ac:dyDescent="0.35">
      <c r="A110" s="30" t="s">
        <v>625</v>
      </c>
      <c r="B110" s="30" t="s">
        <v>2017</v>
      </c>
      <c r="C110" s="30" t="s">
        <v>800</v>
      </c>
      <c r="D110" s="30" t="s">
        <v>801</v>
      </c>
      <c r="E110" s="33">
        <v>45466.551388888889</v>
      </c>
      <c r="F110" s="30" t="s">
        <v>846</v>
      </c>
      <c r="G110" s="30" t="s">
        <v>627</v>
      </c>
      <c r="H110" s="30">
        <v>2200</v>
      </c>
      <c r="I110" s="30" t="s">
        <v>629</v>
      </c>
      <c r="J110" s="30">
        <v>24080</v>
      </c>
      <c r="K110" s="30" t="s">
        <v>630</v>
      </c>
      <c r="L110" s="30" t="s">
        <v>2015</v>
      </c>
      <c r="M110" s="30" t="s">
        <v>2018</v>
      </c>
      <c r="N110" s="30" t="s">
        <v>713</v>
      </c>
      <c r="O110" s="30" t="s">
        <v>714</v>
      </c>
      <c r="P110" s="30">
        <v>934367</v>
      </c>
      <c r="Q110" s="30"/>
      <c r="R110" s="30"/>
      <c r="S110" s="39">
        <f>VLOOKUP(AH110,export!G:T,13,FALSE)</f>
        <v>45467.239583333336</v>
      </c>
      <c r="T110" s="42" t="str">
        <f t="shared" si="13"/>
        <v>20</v>
      </c>
      <c r="U110" s="32">
        <f t="shared" si="14"/>
        <v>45466.551388888889</v>
      </c>
      <c r="V110" s="31">
        <f t="shared" si="15"/>
        <v>0.68819444444670808</v>
      </c>
      <c r="W110" s="31">
        <f t="shared" si="16"/>
        <v>1</v>
      </c>
      <c r="X110" s="31">
        <f t="shared" si="17"/>
        <v>0</v>
      </c>
      <c r="Y110" s="31">
        <f t="shared" si="18"/>
        <v>0</v>
      </c>
      <c r="Z110" s="31" t="str">
        <f t="shared" si="25"/>
        <v>No</v>
      </c>
      <c r="AA110" s="31"/>
      <c r="AB110" s="31">
        <f t="shared" si="19"/>
        <v>1</v>
      </c>
      <c r="AC110" s="31" t="str">
        <f>IF(OR(ISNUMBER(MATCH(DATE(VALUE(TEXT(U110,"yyyy")),VALUE(TEXT(U110,"mm")),VALUE(TEXT(U110,"dd"))),HolidayTable[Date],0)),WEEKDAY(E110,1)=1,HOUR(U110)&gt;=21,HOUR(U110)&lt;5),"OP","P")</f>
        <v>OP</v>
      </c>
      <c r="AD110" s="31"/>
      <c r="AE110" s="31">
        <f t="shared" si="20"/>
        <v>35</v>
      </c>
      <c r="AF110" s="31">
        <f t="shared" si="21"/>
        <v>59</v>
      </c>
      <c r="AG110" s="31">
        <f t="shared" si="22"/>
        <v>1</v>
      </c>
      <c r="AH110" s="31" t="str">
        <f t="shared" si="23"/>
        <v>EVER SIGMA127W</v>
      </c>
      <c r="AI110" s="31" t="str">
        <f t="shared" si="24"/>
        <v>TLXU 2208717</v>
      </c>
    </row>
    <row r="111" spans="1:36" ht="18" x14ac:dyDescent="0.35">
      <c r="A111" s="30" t="s">
        <v>625</v>
      </c>
      <c r="B111" s="30" t="s">
        <v>2019</v>
      </c>
      <c r="C111" s="30" t="s">
        <v>1417</v>
      </c>
      <c r="D111" s="30" t="s">
        <v>1419</v>
      </c>
      <c r="E111" s="33">
        <v>45466.558333333334</v>
      </c>
      <c r="F111" s="30" t="s">
        <v>726</v>
      </c>
      <c r="G111" s="30" t="s">
        <v>627</v>
      </c>
      <c r="H111" s="30" t="s">
        <v>628</v>
      </c>
      <c r="I111" s="30" t="s">
        <v>629</v>
      </c>
      <c r="J111" s="30">
        <v>20780</v>
      </c>
      <c r="K111" s="30" t="s">
        <v>630</v>
      </c>
      <c r="L111" s="30" t="s">
        <v>2007</v>
      </c>
      <c r="M111" s="30" t="s">
        <v>2020</v>
      </c>
      <c r="N111" s="30" t="s">
        <v>822</v>
      </c>
      <c r="O111" s="30" t="s">
        <v>823</v>
      </c>
      <c r="P111" s="30">
        <v>775040</v>
      </c>
      <c r="Q111" s="30"/>
      <c r="R111" s="30"/>
      <c r="S111" s="39">
        <v>45468.885416666664</v>
      </c>
      <c r="T111" s="42" t="str">
        <f t="shared" si="13"/>
        <v>20</v>
      </c>
      <c r="U111" s="32">
        <f t="shared" si="14"/>
        <v>45466.558333333334</v>
      </c>
      <c r="V111" s="31">
        <f t="shared" si="15"/>
        <v>2.3270833333299379</v>
      </c>
      <c r="W111" s="31">
        <f t="shared" si="16"/>
        <v>0</v>
      </c>
      <c r="X111" s="31">
        <f t="shared" si="17"/>
        <v>0</v>
      </c>
      <c r="Y111" s="31">
        <f t="shared" si="18"/>
        <v>1</v>
      </c>
      <c r="Z111" s="31" t="str">
        <f t="shared" si="25"/>
        <v>No</v>
      </c>
      <c r="AA111" s="31"/>
      <c r="AB111" s="31">
        <f t="shared" si="19"/>
        <v>0</v>
      </c>
      <c r="AC111" s="31" t="str">
        <f>IF(OR(ISNUMBER(MATCH(DATE(VALUE(TEXT(U111,"yyyy")),VALUE(TEXT(U111,"mm")),VALUE(TEXT(U111,"dd"))),HolidayTable[Date],0)),WEEKDAY(E111,1)=1,HOUR(U111)&gt;=21,HOUR(U111)&lt;5),"OP","P")</f>
        <v>OP</v>
      </c>
      <c r="AD111" s="31"/>
      <c r="AE111" s="31">
        <f t="shared" si="20"/>
        <v>0</v>
      </c>
      <c r="AF111" s="31">
        <f t="shared" si="21"/>
        <v>59</v>
      </c>
      <c r="AG111" s="31">
        <f t="shared" si="22"/>
        <v>1</v>
      </c>
      <c r="AH111" s="31" t="str">
        <f t="shared" si="23"/>
        <v>LILA BHUM917N</v>
      </c>
      <c r="AI111" s="31" t="str">
        <f t="shared" si="24"/>
        <v>GLDU 5767167</v>
      </c>
      <c r="AJ111" s="17" t="s">
        <v>5293</v>
      </c>
    </row>
    <row r="112" spans="1:36" ht="18" x14ac:dyDescent="0.35">
      <c r="A112" s="30" t="s">
        <v>625</v>
      </c>
      <c r="B112" s="30" t="s">
        <v>2021</v>
      </c>
      <c r="C112" s="30" t="s">
        <v>1417</v>
      </c>
      <c r="D112" s="30" t="s">
        <v>1419</v>
      </c>
      <c r="E112" s="33">
        <v>45466.558333333334</v>
      </c>
      <c r="F112" s="30" t="s">
        <v>726</v>
      </c>
      <c r="G112" s="30" t="s">
        <v>627</v>
      </c>
      <c r="H112" s="30">
        <v>2200</v>
      </c>
      <c r="I112" s="30" t="s">
        <v>629</v>
      </c>
      <c r="J112" s="30">
        <v>20780</v>
      </c>
      <c r="K112" s="30" t="s">
        <v>630</v>
      </c>
      <c r="L112" s="30" t="s">
        <v>2007</v>
      </c>
      <c r="M112" s="30" t="s">
        <v>2022</v>
      </c>
      <c r="N112" s="30" t="s">
        <v>822</v>
      </c>
      <c r="O112" s="30" t="s">
        <v>823</v>
      </c>
      <c r="P112" s="30">
        <v>775040</v>
      </c>
      <c r="Q112" s="30"/>
      <c r="R112" s="30"/>
      <c r="S112" s="39">
        <v>45468.885416666664</v>
      </c>
      <c r="T112" s="42" t="str">
        <f t="shared" si="13"/>
        <v>20</v>
      </c>
      <c r="U112" s="32">
        <f t="shared" si="14"/>
        <v>45466.558333333334</v>
      </c>
      <c r="V112" s="31">
        <f t="shared" si="15"/>
        <v>2.3270833333299379</v>
      </c>
      <c r="W112" s="31">
        <f t="shared" si="16"/>
        <v>0</v>
      </c>
      <c r="X112" s="31">
        <f t="shared" si="17"/>
        <v>0</v>
      </c>
      <c r="Y112" s="31">
        <f t="shared" si="18"/>
        <v>1</v>
      </c>
      <c r="Z112" s="31" t="str">
        <f t="shared" si="25"/>
        <v>No</v>
      </c>
      <c r="AA112" s="31"/>
      <c r="AB112" s="31">
        <f t="shared" si="19"/>
        <v>0</v>
      </c>
      <c r="AC112" s="31" t="str">
        <f>IF(OR(ISNUMBER(MATCH(DATE(VALUE(TEXT(U112,"yyyy")),VALUE(TEXT(U112,"mm")),VALUE(TEXT(U112,"dd"))),HolidayTable[Date],0)),WEEKDAY(E112,1)=1,HOUR(U112)&gt;=21,HOUR(U112)&lt;5),"OP","P")</f>
        <v>OP</v>
      </c>
      <c r="AD112" s="31"/>
      <c r="AE112" s="31">
        <f t="shared" si="20"/>
        <v>0</v>
      </c>
      <c r="AF112" s="31">
        <f t="shared" si="21"/>
        <v>59</v>
      </c>
      <c r="AG112" s="31">
        <f t="shared" si="22"/>
        <v>1</v>
      </c>
      <c r="AH112" s="31" t="str">
        <f t="shared" si="23"/>
        <v>LILA BHUM917N</v>
      </c>
      <c r="AI112" s="31" t="str">
        <f t="shared" si="24"/>
        <v>REGU 3221702</v>
      </c>
      <c r="AJ112" s="17" t="s">
        <v>5293</v>
      </c>
    </row>
    <row r="113" spans="1:36" ht="18" x14ac:dyDescent="0.35">
      <c r="A113" s="30" t="s">
        <v>625</v>
      </c>
      <c r="B113" s="30" t="s">
        <v>2023</v>
      </c>
      <c r="C113" s="30" t="s">
        <v>1496</v>
      </c>
      <c r="D113" s="30" t="s">
        <v>406</v>
      </c>
      <c r="E113" s="33">
        <v>45466.570138888892</v>
      </c>
      <c r="F113" s="30" t="s">
        <v>783</v>
      </c>
      <c r="G113" s="30" t="s">
        <v>627</v>
      </c>
      <c r="H113" s="30" t="s">
        <v>628</v>
      </c>
      <c r="I113" s="30" t="s">
        <v>629</v>
      </c>
      <c r="J113" s="30">
        <v>18327</v>
      </c>
      <c r="K113" s="30" t="s">
        <v>630</v>
      </c>
      <c r="L113" s="30" t="s">
        <v>1955</v>
      </c>
      <c r="M113" s="30" t="s">
        <v>2024</v>
      </c>
      <c r="N113" s="30" t="s">
        <v>666</v>
      </c>
      <c r="O113" s="30" t="s">
        <v>667</v>
      </c>
      <c r="P113" s="30">
        <v>958934</v>
      </c>
      <c r="Q113" s="30"/>
      <c r="R113" s="30"/>
      <c r="S113" s="39">
        <f>VLOOKUP(AH113,export!G:T,13,FALSE)</f>
        <v>45468.006944444445</v>
      </c>
      <c r="T113" s="42" t="str">
        <f t="shared" si="13"/>
        <v>20</v>
      </c>
      <c r="U113" s="32">
        <f t="shared" si="14"/>
        <v>45466.570138888892</v>
      </c>
      <c r="V113" s="31">
        <f t="shared" si="15"/>
        <v>1.4368055555532919</v>
      </c>
      <c r="W113" s="31">
        <f t="shared" si="16"/>
        <v>0</v>
      </c>
      <c r="X113" s="31">
        <f t="shared" si="17"/>
        <v>1</v>
      </c>
      <c r="Y113" s="31">
        <f t="shared" si="18"/>
        <v>0</v>
      </c>
      <c r="Z113" s="31" t="str">
        <f t="shared" si="25"/>
        <v>No</v>
      </c>
      <c r="AA113" s="31"/>
      <c r="AB113" s="31">
        <f t="shared" si="19"/>
        <v>2</v>
      </c>
      <c r="AC113" s="31" t="str">
        <f>IF(OR(ISNUMBER(MATCH(DATE(VALUE(TEXT(U113,"yyyy")),VALUE(TEXT(U113,"mm")),VALUE(TEXT(U113,"dd"))),HolidayTable[Date],0)),WEEKDAY(E113,1)=1,HOUR(U113)&gt;=21,HOUR(U113)&lt;5),"OP","P")</f>
        <v>OP</v>
      </c>
      <c r="AD113" s="31"/>
      <c r="AE113" s="31">
        <f t="shared" si="20"/>
        <v>15</v>
      </c>
      <c r="AF113" s="31">
        <f t="shared" si="21"/>
        <v>59</v>
      </c>
      <c r="AG113" s="31">
        <f t="shared" si="22"/>
        <v>1</v>
      </c>
      <c r="AH113" s="31" t="str">
        <f t="shared" si="23"/>
        <v>KMTC NHAVA S2406S</v>
      </c>
      <c r="AI113" s="31" t="str">
        <f t="shared" si="24"/>
        <v>SKLU 2036257</v>
      </c>
    </row>
    <row r="114" spans="1:36" ht="18" x14ac:dyDescent="0.35">
      <c r="A114" s="30" t="s">
        <v>625</v>
      </c>
      <c r="B114" s="30" t="s">
        <v>2025</v>
      </c>
      <c r="C114" s="30" t="s">
        <v>1417</v>
      </c>
      <c r="D114" s="30" t="s">
        <v>1419</v>
      </c>
      <c r="E114" s="33">
        <v>45466.57708333333</v>
      </c>
      <c r="F114" s="30" t="s">
        <v>726</v>
      </c>
      <c r="G114" s="30" t="s">
        <v>627</v>
      </c>
      <c r="H114" s="30">
        <v>2200</v>
      </c>
      <c r="I114" s="30" t="s">
        <v>629</v>
      </c>
      <c r="J114" s="30">
        <v>19332</v>
      </c>
      <c r="K114" s="30" t="s">
        <v>630</v>
      </c>
      <c r="L114" s="30" t="s">
        <v>2026</v>
      </c>
      <c r="M114" s="30" t="s">
        <v>2027</v>
      </c>
      <c r="N114" s="30"/>
      <c r="O114" s="30" t="s">
        <v>704</v>
      </c>
      <c r="P114" s="30">
        <v>947739</v>
      </c>
      <c r="Q114" s="30"/>
      <c r="R114" s="30"/>
      <c r="S114" s="39">
        <v>45468.885416666664</v>
      </c>
      <c r="T114" s="42" t="str">
        <f t="shared" si="13"/>
        <v>20</v>
      </c>
      <c r="U114" s="32">
        <f t="shared" si="14"/>
        <v>45466.57708333333</v>
      </c>
      <c r="V114" s="31">
        <f t="shared" si="15"/>
        <v>2.3083333333343035</v>
      </c>
      <c r="W114" s="31">
        <f t="shared" si="16"/>
        <v>0</v>
      </c>
      <c r="X114" s="31">
        <f t="shared" si="17"/>
        <v>0</v>
      </c>
      <c r="Y114" s="31">
        <f t="shared" si="18"/>
        <v>1</v>
      </c>
      <c r="Z114" s="31" t="str">
        <f t="shared" si="25"/>
        <v>No</v>
      </c>
      <c r="AA114" s="31"/>
      <c r="AB114" s="31">
        <f t="shared" si="19"/>
        <v>0</v>
      </c>
      <c r="AC114" s="31" t="str">
        <f>IF(OR(ISNUMBER(MATCH(DATE(VALUE(TEXT(U114,"yyyy")),VALUE(TEXT(U114,"mm")),VALUE(TEXT(U114,"dd"))),HolidayTable[Date],0)),WEEKDAY(E114,1)=1,HOUR(U114)&gt;=21,HOUR(U114)&lt;5),"OP","P")</f>
        <v>OP</v>
      </c>
      <c r="AD114" s="31"/>
      <c r="AE114" s="31">
        <f t="shared" si="20"/>
        <v>0</v>
      </c>
      <c r="AF114" s="31">
        <f t="shared" si="21"/>
        <v>59</v>
      </c>
      <c r="AG114" s="31">
        <f t="shared" si="22"/>
        <v>1</v>
      </c>
      <c r="AH114" s="31" t="str">
        <f t="shared" si="23"/>
        <v>LILA BHUM917N</v>
      </c>
      <c r="AI114" s="31" t="str">
        <f t="shared" si="24"/>
        <v>OCGU 2040160</v>
      </c>
      <c r="AJ114" s="17" t="s">
        <v>5293</v>
      </c>
    </row>
    <row r="115" spans="1:36" ht="18" x14ac:dyDescent="0.35">
      <c r="A115" s="30" t="s">
        <v>625</v>
      </c>
      <c r="B115" s="30" t="s">
        <v>2028</v>
      </c>
      <c r="C115" s="30" t="s">
        <v>1485</v>
      </c>
      <c r="D115" s="30" t="s">
        <v>508</v>
      </c>
      <c r="E115" s="33">
        <v>45466.580555555556</v>
      </c>
      <c r="F115" s="30" t="s">
        <v>692</v>
      </c>
      <c r="G115" s="30" t="s">
        <v>627</v>
      </c>
      <c r="H115" s="30">
        <v>2210</v>
      </c>
      <c r="I115" s="30" t="s">
        <v>629</v>
      </c>
      <c r="J115" s="30">
        <v>24522</v>
      </c>
      <c r="K115" s="30" t="s">
        <v>630</v>
      </c>
      <c r="L115" s="30" t="s">
        <v>2029</v>
      </c>
      <c r="M115" s="30" t="s">
        <v>2030</v>
      </c>
      <c r="N115" s="30"/>
      <c r="O115" s="30" t="s">
        <v>655</v>
      </c>
      <c r="P115" s="30">
        <v>726860</v>
      </c>
      <c r="Q115" s="30"/>
      <c r="R115" s="30"/>
      <c r="S115" s="39">
        <f>VLOOKUP(AH115,export!G:T,13,FALSE)</f>
        <v>45468.09375</v>
      </c>
      <c r="T115" s="42" t="str">
        <f t="shared" si="13"/>
        <v>20</v>
      </c>
      <c r="U115" s="32">
        <f t="shared" si="14"/>
        <v>45466.580555555556</v>
      </c>
      <c r="V115" s="31">
        <f t="shared" si="15"/>
        <v>1.5131944444437977</v>
      </c>
      <c r="W115" s="31">
        <f t="shared" si="16"/>
        <v>0</v>
      </c>
      <c r="X115" s="31">
        <f t="shared" si="17"/>
        <v>1</v>
      </c>
      <c r="Y115" s="31">
        <f t="shared" si="18"/>
        <v>0</v>
      </c>
      <c r="Z115" s="31" t="str">
        <f t="shared" si="25"/>
        <v>No</v>
      </c>
      <c r="AA115" s="31"/>
      <c r="AB115" s="31">
        <f t="shared" si="19"/>
        <v>2</v>
      </c>
      <c r="AC115" s="31" t="str">
        <f>IF(OR(ISNUMBER(MATCH(DATE(VALUE(TEXT(U115,"yyyy")),VALUE(TEXT(U115,"mm")),VALUE(TEXT(U115,"dd"))),HolidayTable[Date],0)),WEEKDAY(E115,1)=1,HOUR(U115)&gt;=21,HOUR(U115)&lt;5),"OP","P")</f>
        <v>OP</v>
      </c>
      <c r="AD115" s="31"/>
      <c r="AE115" s="31">
        <f t="shared" si="20"/>
        <v>15</v>
      </c>
      <c r="AF115" s="31">
        <f t="shared" si="21"/>
        <v>59</v>
      </c>
      <c r="AG115" s="31">
        <f t="shared" si="22"/>
        <v>1</v>
      </c>
      <c r="AH115" s="31" t="str">
        <f t="shared" si="23"/>
        <v>SPEED423W</v>
      </c>
      <c r="AI115" s="31" t="str">
        <f t="shared" si="24"/>
        <v>MSMU 1744343</v>
      </c>
    </row>
    <row r="116" spans="1:36" ht="18" x14ac:dyDescent="0.35">
      <c r="A116" s="30" t="s">
        <v>625</v>
      </c>
      <c r="B116" s="30" t="s">
        <v>2031</v>
      </c>
      <c r="C116" s="30" t="s">
        <v>1485</v>
      </c>
      <c r="D116" s="30" t="s">
        <v>508</v>
      </c>
      <c r="E116" s="33">
        <v>45466.580555555556</v>
      </c>
      <c r="F116" s="30" t="s">
        <v>692</v>
      </c>
      <c r="G116" s="30" t="s">
        <v>627</v>
      </c>
      <c r="H116" s="30" t="s">
        <v>628</v>
      </c>
      <c r="I116" s="30" t="s">
        <v>629</v>
      </c>
      <c r="J116" s="30">
        <v>24522</v>
      </c>
      <c r="K116" s="30" t="s">
        <v>630</v>
      </c>
      <c r="L116" s="30" t="s">
        <v>2029</v>
      </c>
      <c r="M116" s="30" t="s">
        <v>2032</v>
      </c>
      <c r="N116" s="30"/>
      <c r="O116" s="30" t="s">
        <v>655</v>
      </c>
      <c r="P116" s="30">
        <v>726860</v>
      </c>
      <c r="Q116" s="30"/>
      <c r="R116" s="30"/>
      <c r="S116" s="39">
        <f>VLOOKUP(AH116,export!G:T,13,FALSE)</f>
        <v>45468.09375</v>
      </c>
      <c r="T116" s="42" t="str">
        <f t="shared" si="13"/>
        <v>20</v>
      </c>
      <c r="U116" s="32">
        <f t="shared" si="14"/>
        <v>45466.580555555556</v>
      </c>
      <c r="V116" s="31">
        <f t="shared" si="15"/>
        <v>1.5131944444437977</v>
      </c>
      <c r="W116" s="31">
        <f t="shared" si="16"/>
        <v>0</v>
      </c>
      <c r="X116" s="31">
        <f t="shared" si="17"/>
        <v>1</v>
      </c>
      <c r="Y116" s="31">
        <f t="shared" si="18"/>
        <v>0</v>
      </c>
      <c r="Z116" s="31" t="str">
        <f t="shared" si="25"/>
        <v>No</v>
      </c>
      <c r="AA116" s="31"/>
      <c r="AB116" s="31">
        <f t="shared" si="19"/>
        <v>2</v>
      </c>
      <c r="AC116" s="31" t="str">
        <f>IF(OR(ISNUMBER(MATCH(DATE(VALUE(TEXT(U116,"yyyy")),VALUE(TEXT(U116,"mm")),VALUE(TEXT(U116,"dd"))),HolidayTable[Date],0)),WEEKDAY(E116,1)=1,HOUR(U116)&gt;=21,HOUR(U116)&lt;5),"OP","P")</f>
        <v>OP</v>
      </c>
      <c r="AD116" s="31"/>
      <c r="AE116" s="31">
        <f t="shared" si="20"/>
        <v>15</v>
      </c>
      <c r="AF116" s="31">
        <f t="shared" si="21"/>
        <v>59</v>
      </c>
      <c r="AG116" s="31">
        <f t="shared" si="22"/>
        <v>1</v>
      </c>
      <c r="AH116" s="31" t="str">
        <f t="shared" si="23"/>
        <v>SPEED423W</v>
      </c>
      <c r="AI116" s="31" t="str">
        <f t="shared" si="24"/>
        <v>SEGU 2771691</v>
      </c>
    </row>
    <row r="117" spans="1:36" ht="18" x14ac:dyDescent="0.35">
      <c r="A117" s="30" t="s">
        <v>625</v>
      </c>
      <c r="B117" s="30" t="s">
        <v>2033</v>
      </c>
      <c r="C117" s="30" t="s">
        <v>1485</v>
      </c>
      <c r="D117" s="30" t="s">
        <v>508</v>
      </c>
      <c r="E117" s="33">
        <v>45466.580555555556</v>
      </c>
      <c r="F117" s="30" t="s">
        <v>692</v>
      </c>
      <c r="G117" s="30" t="s">
        <v>627</v>
      </c>
      <c r="H117" s="30" t="s">
        <v>695</v>
      </c>
      <c r="I117" s="30" t="s">
        <v>629</v>
      </c>
      <c r="J117" s="30">
        <v>24522</v>
      </c>
      <c r="K117" s="30" t="s">
        <v>630</v>
      </c>
      <c r="L117" s="30" t="s">
        <v>2029</v>
      </c>
      <c r="M117" s="30" t="s">
        <v>2034</v>
      </c>
      <c r="N117" s="30" t="s">
        <v>631</v>
      </c>
      <c r="O117" s="30" t="s">
        <v>632</v>
      </c>
      <c r="P117" s="30">
        <v>726322</v>
      </c>
      <c r="Q117" s="30"/>
      <c r="R117" s="30"/>
      <c r="S117" s="39">
        <f>VLOOKUP(AH117,export!G:T,13,FALSE)</f>
        <v>45468.09375</v>
      </c>
      <c r="T117" s="42" t="str">
        <f t="shared" si="13"/>
        <v>20</v>
      </c>
      <c r="U117" s="32">
        <f t="shared" si="14"/>
        <v>45466.580555555556</v>
      </c>
      <c r="V117" s="31">
        <f t="shared" si="15"/>
        <v>1.5131944444437977</v>
      </c>
      <c r="W117" s="31">
        <f t="shared" si="16"/>
        <v>0</v>
      </c>
      <c r="X117" s="31">
        <f t="shared" si="17"/>
        <v>1</v>
      </c>
      <c r="Y117" s="31">
        <f t="shared" si="18"/>
        <v>0</v>
      </c>
      <c r="Z117" s="31" t="str">
        <f t="shared" si="25"/>
        <v>No</v>
      </c>
      <c r="AA117" s="31"/>
      <c r="AB117" s="31">
        <f t="shared" si="19"/>
        <v>2</v>
      </c>
      <c r="AC117" s="31" t="str">
        <f>IF(OR(ISNUMBER(MATCH(DATE(VALUE(TEXT(U117,"yyyy")),VALUE(TEXT(U117,"mm")),VALUE(TEXT(U117,"dd"))),HolidayTable[Date],0)),WEEKDAY(E117,1)=1,HOUR(U117)&gt;=21,HOUR(U117)&lt;5),"OP","P")</f>
        <v>OP</v>
      </c>
      <c r="AD117" s="31"/>
      <c r="AE117" s="31">
        <f t="shared" si="20"/>
        <v>15</v>
      </c>
      <c r="AF117" s="31">
        <f t="shared" si="21"/>
        <v>59</v>
      </c>
      <c r="AG117" s="31">
        <f t="shared" si="22"/>
        <v>1</v>
      </c>
      <c r="AH117" s="31" t="str">
        <f t="shared" si="23"/>
        <v>SPEED423W</v>
      </c>
      <c r="AI117" s="31" t="str">
        <f t="shared" si="24"/>
        <v>BMOU 1618762</v>
      </c>
    </row>
    <row r="118" spans="1:36" ht="18" x14ac:dyDescent="0.35">
      <c r="A118" s="30" t="s">
        <v>625</v>
      </c>
      <c r="B118" s="30" t="s">
        <v>2035</v>
      </c>
      <c r="C118" s="30" t="s">
        <v>1485</v>
      </c>
      <c r="D118" s="30" t="s">
        <v>508</v>
      </c>
      <c r="E118" s="33">
        <v>45466.580555555556</v>
      </c>
      <c r="F118" s="30" t="s">
        <v>692</v>
      </c>
      <c r="G118" s="30" t="s">
        <v>627</v>
      </c>
      <c r="H118" s="30" t="s">
        <v>628</v>
      </c>
      <c r="I118" s="30" t="s">
        <v>629</v>
      </c>
      <c r="J118" s="30">
        <v>24522</v>
      </c>
      <c r="K118" s="30" t="s">
        <v>630</v>
      </c>
      <c r="L118" s="30" t="s">
        <v>2029</v>
      </c>
      <c r="M118" s="30" t="s">
        <v>2036</v>
      </c>
      <c r="N118" s="30" t="s">
        <v>631</v>
      </c>
      <c r="O118" s="30" t="s">
        <v>632</v>
      </c>
      <c r="P118" s="30">
        <v>726322</v>
      </c>
      <c r="Q118" s="30"/>
      <c r="R118" s="30"/>
      <c r="S118" s="39">
        <f>VLOOKUP(AH118,export!G:T,13,FALSE)</f>
        <v>45468.09375</v>
      </c>
      <c r="T118" s="42" t="str">
        <f t="shared" si="13"/>
        <v>20</v>
      </c>
      <c r="U118" s="32">
        <f t="shared" si="14"/>
        <v>45466.580555555556</v>
      </c>
      <c r="V118" s="31">
        <f t="shared" si="15"/>
        <v>1.5131944444437977</v>
      </c>
      <c r="W118" s="31">
        <f t="shared" si="16"/>
        <v>0</v>
      </c>
      <c r="X118" s="31">
        <f t="shared" si="17"/>
        <v>1</v>
      </c>
      <c r="Y118" s="31">
        <f t="shared" si="18"/>
        <v>0</v>
      </c>
      <c r="Z118" s="31" t="str">
        <f t="shared" si="25"/>
        <v>No</v>
      </c>
      <c r="AA118" s="31"/>
      <c r="AB118" s="31">
        <f t="shared" si="19"/>
        <v>2</v>
      </c>
      <c r="AC118" s="31" t="str">
        <f>IF(OR(ISNUMBER(MATCH(DATE(VALUE(TEXT(U118,"yyyy")),VALUE(TEXT(U118,"mm")),VALUE(TEXT(U118,"dd"))),HolidayTable[Date],0)),WEEKDAY(E118,1)=1,HOUR(U118)&gt;=21,HOUR(U118)&lt;5),"OP","P")</f>
        <v>OP</v>
      </c>
      <c r="AD118" s="31"/>
      <c r="AE118" s="31">
        <f t="shared" si="20"/>
        <v>15</v>
      </c>
      <c r="AF118" s="31">
        <f t="shared" si="21"/>
        <v>59</v>
      </c>
      <c r="AG118" s="31">
        <f t="shared" si="22"/>
        <v>1</v>
      </c>
      <c r="AH118" s="31" t="str">
        <f t="shared" si="23"/>
        <v>SPEED423W</v>
      </c>
      <c r="AI118" s="31" t="str">
        <f t="shared" si="24"/>
        <v>GLDU 5076247</v>
      </c>
    </row>
    <row r="119" spans="1:36" ht="18" x14ac:dyDescent="0.35">
      <c r="A119" s="30" t="s">
        <v>625</v>
      </c>
      <c r="B119" s="30" t="s">
        <v>2037</v>
      </c>
      <c r="C119" s="30" t="s">
        <v>1485</v>
      </c>
      <c r="D119" s="30" t="s">
        <v>508</v>
      </c>
      <c r="E119" s="33">
        <v>45466.581944444442</v>
      </c>
      <c r="F119" s="30" t="s">
        <v>692</v>
      </c>
      <c r="G119" s="30" t="s">
        <v>627</v>
      </c>
      <c r="H119" s="30" t="s">
        <v>628</v>
      </c>
      <c r="I119" s="30" t="s">
        <v>629</v>
      </c>
      <c r="J119" s="30">
        <v>24522</v>
      </c>
      <c r="K119" s="30" t="s">
        <v>630</v>
      </c>
      <c r="L119" s="30" t="s">
        <v>2038</v>
      </c>
      <c r="M119" s="30" t="s">
        <v>2039</v>
      </c>
      <c r="N119" s="30" t="s">
        <v>684</v>
      </c>
      <c r="O119" s="30" t="s">
        <v>685</v>
      </c>
      <c r="P119" s="30">
        <v>779249</v>
      </c>
      <c r="Q119" s="30"/>
      <c r="R119" s="30"/>
      <c r="S119" s="39">
        <f>VLOOKUP(AH119,export!G:T,13,FALSE)</f>
        <v>45468.09375</v>
      </c>
      <c r="T119" s="42" t="str">
        <f t="shared" si="13"/>
        <v>20</v>
      </c>
      <c r="U119" s="32">
        <f t="shared" si="14"/>
        <v>45466.581944444442</v>
      </c>
      <c r="V119" s="31">
        <f t="shared" si="15"/>
        <v>1.5118055555576575</v>
      </c>
      <c r="W119" s="31">
        <f t="shared" si="16"/>
        <v>0</v>
      </c>
      <c r="X119" s="31">
        <f t="shared" si="17"/>
        <v>1</v>
      </c>
      <c r="Y119" s="31">
        <f t="shared" si="18"/>
        <v>0</v>
      </c>
      <c r="Z119" s="31" t="str">
        <f t="shared" si="25"/>
        <v>No</v>
      </c>
      <c r="AA119" s="31"/>
      <c r="AB119" s="31">
        <f t="shared" si="19"/>
        <v>2</v>
      </c>
      <c r="AC119" s="31" t="str">
        <f>IF(OR(ISNUMBER(MATCH(DATE(VALUE(TEXT(U119,"yyyy")),VALUE(TEXT(U119,"mm")),VALUE(TEXT(U119,"dd"))),HolidayTable[Date],0)),WEEKDAY(E119,1)=1,HOUR(U119)&gt;=21,HOUR(U119)&lt;5),"OP","P")</f>
        <v>OP</v>
      </c>
      <c r="AD119" s="31"/>
      <c r="AE119" s="31">
        <f t="shared" si="20"/>
        <v>15</v>
      </c>
      <c r="AF119" s="31">
        <f t="shared" si="21"/>
        <v>59</v>
      </c>
      <c r="AG119" s="31">
        <f t="shared" si="22"/>
        <v>1</v>
      </c>
      <c r="AH119" s="31" t="str">
        <f t="shared" si="23"/>
        <v>SPEED423W</v>
      </c>
      <c r="AI119" s="31" t="str">
        <f t="shared" si="24"/>
        <v>BEAU 2776177</v>
      </c>
    </row>
    <row r="120" spans="1:36" ht="18" x14ac:dyDescent="0.35">
      <c r="A120" s="30" t="s">
        <v>625</v>
      </c>
      <c r="B120" s="30" t="s">
        <v>2040</v>
      </c>
      <c r="C120" s="30" t="s">
        <v>1485</v>
      </c>
      <c r="D120" s="30" t="s">
        <v>508</v>
      </c>
      <c r="E120" s="33">
        <v>45466.581944444442</v>
      </c>
      <c r="F120" s="30" t="s">
        <v>692</v>
      </c>
      <c r="G120" s="30" t="s">
        <v>627</v>
      </c>
      <c r="H120" s="30">
        <v>2210</v>
      </c>
      <c r="I120" s="30" t="s">
        <v>629</v>
      </c>
      <c r="J120" s="30">
        <v>24522</v>
      </c>
      <c r="K120" s="30" t="s">
        <v>630</v>
      </c>
      <c r="L120" s="30" t="s">
        <v>2029</v>
      </c>
      <c r="M120" s="30" t="s">
        <v>2041</v>
      </c>
      <c r="N120" s="30" t="s">
        <v>678</v>
      </c>
      <c r="O120" s="30" t="s">
        <v>679</v>
      </c>
      <c r="P120" s="30">
        <v>920454</v>
      </c>
      <c r="Q120" s="30"/>
      <c r="R120" s="30"/>
      <c r="S120" s="39">
        <f>VLOOKUP(AH120,export!G:T,13,FALSE)</f>
        <v>45468.09375</v>
      </c>
      <c r="T120" s="42" t="str">
        <f t="shared" si="13"/>
        <v>20</v>
      </c>
      <c r="U120" s="32">
        <f t="shared" si="14"/>
        <v>45466.581944444442</v>
      </c>
      <c r="V120" s="31">
        <f t="shared" si="15"/>
        <v>1.5118055555576575</v>
      </c>
      <c r="W120" s="31">
        <f t="shared" si="16"/>
        <v>0</v>
      </c>
      <c r="X120" s="31">
        <f t="shared" si="17"/>
        <v>1</v>
      </c>
      <c r="Y120" s="31">
        <f t="shared" si="18"/>
        <v>0</v>
      </c>
      <c r="Z120" s="31" t="str">
        <f t="shared" si="25"/>
        <v>No</v>
      </c>
      <c r="AA120" s="31"/>
      <c r="AB120" s="31">
        <f t="shared" si="19"/>
        <v>2</v>
      </c>
      <c r="AC120" s="31" t="str">
        <f>IF(OR(ISNUMBER(MATCH(DATE(VALUE(TEXT(U120,"yyyy")),VALUE(TEXT(U120,"mm")),VALUE(TEXT(U120,"dd"))),HolidayTable[Date],0)),WEEKDAY(E120,1)=1,HOUR(U120)&gt;=21,HOUR(U120)&lt;5),"OP","P")</f>
        <v>OP</v>
      </c>
      <c r="AD120" s="31"/>
      <c r="AE120" s="31">
        <f t="shared" si="20"/>
        <v>15</v>
      </c>
      <c r="AF120" s="31">
        <f t="shared" si="21"/>
        <v>59</v>
      </c>
      <c r="AG120" s="31">
        <f t="shared" si="22"/>
        <v>1</v>
      </c>
      <c r="AH120" s="31" t="str">
        <f t="shared" si="23"/>
        <v>SPEED423W</v>
      </c>
      <c r="AI120" s="31" t="str">
        <f t="shared" si="24"/>
        <v>MEDU 1233210</v>
      </c>
    </row>
    <row r="121" spans="1:36" ht="18" x14ac:dyDescent="0.35">
      <c r="A121" s="30" t="s">
        <v>625</v>
      </c>
      <c r="B121" s="30" t="s">
        <v>2042</v>
      </c>
      <c r="C121" s="30" t="s">
        <v>1485</v>
      </c>
      <c r="D121" s="30" t="s">
        <v>508</v>
      </c>
      <c r="E121" s="33">
        <v>45466.588194444441</v>
      </c>
      <c r="F121" s="30" t="s">
        <v>692</v>
      </c>
      <c r="G121" s="30" t="s">
        <v>627</v>
      </c>
      <c r="H121" s="30">
        <v>2210</v>
      </c>
      <c r="I121" s="30" t="s">
        <v>629</v>
      </c>
      <c r="J121" s="30">
        <v>24522</v>
      </c>
      <c r="K121" s="30" t="s">
        <v>630</v>
      </c>
      <c r="L121" s="30" t="s">
        <v>2029</v>
      </c>
      <c r="M121" s="30" t="s">
        <v>2043</v>
      </c>
      <c r="N121" s="30" t="s">
        <v>633</v>
      </c>
      <c r="O121" s="30" t="s">
        <v>708</v>
      </c>
      <c r="P121" s="30">
        <v>717004</v>
      </c>
      <c r="Q121" s="30"/>
      <c r="R121" s="30"/>
      <c r="S121" s="39">
        <f>VLOOKUP(AH121,export!G:T,13,FALSE)</f>
        <v>45468.09375</v>
      </c>
      <c r="T121" s="42" t="str">
        <f t="shared" si="13"/>
        <v>20</v>
      </c>
      <c r="U121" s="32">
        <f t="shared" si="14"/>
        <v>45466.588194444441</v>
      </c>
      <c r="V121" s="31">
        <f t="shared" si="15"/>
        <v>1.5055555555591127</v>
      </c>
      <c r="W121" s="31">
        <f t="shared" si="16"/>
        <v>0</v>
      </c>
      <c r="X121" s="31">
        <f t="shared" si="17"/>
        <v>1</v>
      </c>
      <c r="Y121" s="31">
        <f t="shared" si="18"/>
        <v>0</v>
      </c>
      <c r="Z121" s="31" t="str">
        <f t="shared" si="25"/>
        <v>No</v>
      </c>
      <c r="AA121" s="31"/>
      <c r="AB121" s="31">
        <f t="shared" si="19"/>
        <v>2</v>
      </c>
      <c r="AC121" s="31" t="str">
        <f>IF(OR(ISNUMBER(MATCH(DATE(VALUE(TEXT(U121,"yyyy")),VALUE(TEXT(U121,"mm")),VALUE(TEXT(U121,"dd"))),HolidayTable[Date],0)),WEEKDAY(E121,1)=1,HOUR(U121)&gt;=21,HOUR(U121)&lt;5),"OP","P")</f>
        <v>OP</v>
      </c>
      <c r="AD121" s="31"/>
      <c r="AE121" s="31">
        <f t="shared" si="20"/>
        <v>15</v>
      </c>
      <c r="AF121" s="31">
        <f t="shared" si="21"/>
        <v>59</v>
      </c>
      <c r="AG121" s="31">
        <f t="shared" si="22"/>
        <v>1</v>
      </c>
      <c r="AH121" s="31" t="str">
        <f t="shared" si="23"/>
        <v>SPEED423W</v>
      </c>
      <c r="AI121" s="31" t="str">
        <f t="shared" si="24"/>
        <v>MSDU 2919331</v>
      </c>
    </row>
    <row r="122" spans="1:36" ht="18" x14ac:dyDescent="0.35">
      <c r="A122" s="30" t="s">
        <v>625</v>
      </c>
      <c r="B122" s="30" t="s">
        <v>2044</v>
      </c>
      <c r="C122" s="30" t="s">
        <v>1485</v>
      </c>
      <c r="D122" s="30" t="s">
        <v>508</v>
      </c>
      <c r="E122" s="33">
        <v>45466.591666666667</v>
      </c>
      <c r="F122" s="30" t="s">
        <v>692</v>
      </c>
      <c r="G122" s="30" t="s">
        <v>627</v>
      </c>
      <c r="H122" s="30" t="s">
        <v>695</v>
      </c>
      <c r="I122" s="30" t="s">
        <v>629</v>
      </c>
      <c r="J122" s="30">
        <v>24522</v>
      </c>
      <c r="K122" s="30" t="s">
        <v>630</v>
      </c>
      <c r="L122" s="30" t="s">
        <v>2029</v>
      </c>
      <c r="M122" s="30" t="s">
        <v>2045</v>
      </c>
      <c r="N122" s="30"/>
      <c r="O122" s="30" t="s">
        <v>635</v>
      </c>
      <c r="P122" s="30">
        <v>948878</v>
      </c>
      <c r="Q122" s="30"/>
      <c r="R122" s="30"/>
      <c r="S122" s="39">
        <f>VLOOKUP(AH122,export!G:T,13,FALSE)</f>
        <v>45468.09375</v>
      </c>
      <c r="T122" s="42" t="str">
        <f t="shared" si="13"/>
        <v>20</v>
      </c>
      <c r="U122" s="32">
        <f t="shared" si="14"/>
        <v>45466.591666666667</v>
      </c>
      <c r="V122" s="31">
        <f t="shared" si="15"/>
        <v>1.5020833333328483</v>
      </c>
      <c r="W122" s="31">
        <f t="shared" si="16"/>
        <v>0</v>
      </c>
      <c r="X122" s="31">
        <f t="shared" si="17"/>
        <v>1</v>
      </c>
      <c r="Y122" s="31">
        <f t="shared" si="18"/>
        <v>0</v>
      </c>
      <c r="Z122" s="31" t="str">
        <f t="shared" si="25"/>
        <v>No</v>
      </c>
      <c r="AA122" s="31"/>
      <c r="AB122" s="31">
        <f t="shared" si="19"/>
        <v>2</v>
      </c>
      <c r="AC122" s="31" t="str">
        <f>IF(OR(ISNUMBER(MATCH(DATE(VALUE(TEXT(U122,"yyyy")),VALUE(TEXT(U122,"mm")),VALUE(TEXT(U122,"dd"))),HolidayTable[Date],0)),WEEKDAY(E122,1)=1,HOUR(U122)&gt;=21,HOUR(U122)&lt;5),"OP","P")</f>
        <v>OP</v>
      </c>
      <c r="AD122" s="31"/>
      <c r="AE122" s="31">
        <f t="shared" si="20"/>
        <v>15</v>
      </c>
      <c r="AF122" s="31">
        <f t="shared" si="21"/>
        <v>59</v>
      </c>
      <c r="AG122" s="31">
        <f t="shared" si="22"/>
        <v>1</v>
      </c>
      <c r="AH122" s="31" t="str">
        <f t="shared" si="23"/>
        <v>SPEED423W</v>
      </c>
      <c r="AI122" s="31" t="str">
        <f t="shared" si="24"/>
        <v>MSDU 1729738</v>
      </c>
    </row>
    <row r="123" spans="1:36" ht="18" x14ac:dyDescent="0.35">
      <c r="A123" s="30" t="s">
        <v>625</v>
      </c>
      <c r="B123" s="30" t="s">
        <v>2046</v>
      </c>
      <c r="C123" s="30" t="s">
        <v>1485</v>
      </c>
      <c r="D123" s="30" t="s">
        <v>508</v>
      </c>
      <c r="E123" s="33">
        <v>45466.591666666667</v>
      </c>
      <c r="F123" s="30" t="s">
        <v>692</v>
      </c>
      <c r="G123" s="30" t="s">
        <v>627</v>
      </c>
      <c r="H123" s="30" t="s">
        <v>695</v>
      </c>
      <c r="I123" s="30" t="s">
        <v>629</v>
      </c>
      <c r="J123" s="30">
        <v>24522</v>
      </c>
      <c r="K123" s="30" t="s">
        <v>630</v>
      </c>
      <c r="L123" s="30" t="s">
        <v>2029</v>
      </c>
      <c r="M123" s="30" t="s">
        <v>2047</v>
      </c>
      <c r="N123" s="30"/>
      <c r="O123" s="30" t="s">
        <v>635</v>
      </c>
      <c r="P123" s="30">
        <v>948878</v>
      </c>
      <c r="Q123" s="30"/>
      <c r="R123" s="30"/>
      <c r="S123" s="39">
        <f>VLOOKUP(AH123,export!G:T,13,FALSE)</f>
        <v>45468.09375</v>
      </c>
      <c r="T123" s="42" t="str">
        <f t="shared" si="13"/>
        <v>20</v>
      </c>
      <c r="U123" s="32">
        <f t="shared" si="14"/>
        <v>45466.591666666667</v>
      </c>
      <c r="V123" s="31">
        <f t="shared" si="15"/>
        <v>1.5020833333328483</v>
      </c>
      <c r="W123" s="31">
        <f t="shared" si="16"/>
        <v>0</v>
      </c>
      <c r="X123" s="31">
        <f t="shared" si="17"/>
        <v>1</v>
      </c>
      <c r="Y123" s="31">
        <f t="shared" si="18"/>
        <v>0</v>
      </c>
      <c r="Z123" s="31" t="str">
        <f t="shared" si="25"/>
        <v>No</v>
      </c>
      <c r="AA123" s="31"/>
      <c r="AB123" s="31">
        <f t="shared" si="19"/>
        <v>2</v>
      </c>
      <c r="AC123" s="31" t="str">
        <f>IF(OR(ISNUMBER(MATCH(DATE(VALUE(TEXT(U123,"yyyy")),VALUE(TEXT(U123,"mm")),VALUE(TEXT(U123,"dd"))),HolidayTable[Date],0)),WEEKDAY(E123,1)=1,HOUR(U123)&gt;=21,HOUR(U123)&lt;5),"OP","P")</f>
        <v>OP</v>
      </c>
      <c r="AD123" s="31"/>
      <c r="AE123" s="31">
        <f t="shared" si="20"/>
        <v>15</v>
      </c>
      <c r="AF123" s="31">
        <f t="shared" si="21"/>
        <v>59</v>
      </c>
      <c r="AG123" s="31">
        <f t="shared" si="22"/>
        <v>1</v>
      </c>
      <c r="AH123" s="31" t="str">
        <f t="shared" si="23"/>
        <v>SPEED423W</v>
      </c>
      <c r="AI123" s="31" t="str">
        <f t="shared" si="24"/>
        <v>TGBU 3215311</v>
      </c>
    </row>
    <row r="124" spans="1:36" ht="18" x14ac:dyDescent="0.35">
      <c r="A124" s="30" t="s">
        <v>625</v>
      </c>
      <c r="B124" s="30" t="s">
        <v>2048</v>
      </c>
      <c r="C124" s="30" t="s">
        <v>1485</v>
      </c>
      <c r="D124" s="30" t="s">
        <v>508</v>
      </c>
      <c r="E124" s="33">
        <v>45466.593055555553</v>
      </c>
      <c r="F124" s="30" t="s">
        <v>692</v>
      </c>
      <c r="G124" s="30" t="s">
        <v>627</v>
      </c>
      <c r="H124" s="30" t="s">
        <v>695</v>
      </c>
      <c r="I124" s="30" t="s">
        <v>629</v>
      </c>
      <c r="J124" s="30">
        <v>24522</v>
      </c>
      <c r="K124" s="30" t="s">
        <v>630</v>
      </c>
      <c r="L124" s="30" t="s">
        <v>2029</v>
      </c>
      <c r="M124" s="30" t="s">
        <v>2049</v>
      </c>
      <c r="N124" s="30" t="s">
        <v>698</v>
      </c>
      <c r="O124" s="30" t="s">
        <v>699</v>
      </c>
      <c r="P124" s="30">
        <v>780136</v>
      </c>
      <c r="Q124" s="30"/>
      <c r="R124" s="30"/>
      <c r="S124" s="39">
        <f>VLOOKUP(AH124,export!G:T,13,FALSE)</f>
        <v>45468.09375</v>
      </c>
      <c r="T124" s="42" t="str">
        <f t="shared" si="13"/>
        <v>20</v>
      </c>
      <c r="U124" s="32">
        <f t="shared" si="14"/>
        <v>45466.593055555553</v>
      </c>
      <c r="V124" s="31">
        <f t="shared" si="15"/>
        <v>1.5006944444467081</v>
      </c>
      <c r="W124" s="31">
        <f t="shared" si="16"/>
        <v>0</v>
      </c>
      <c r="X124" s="31">
        <f t="shared" si="17"/>
        <v>1</v>
      </c>
      <c r="Y124" s="31">
        <f t="shared" si="18"/>
        <v>0</v>
      </c>
      <c r="Z124" s="31" t="str">
        <f t="shared" si="25"/>
        <v>No</v>
      </c>
      <c r="AA124" s="31"/>
      <c r="AB124" s="31">
        <f t="shared" si="19"/>
        <v>2</v>
      </c>
      <c r="AC124" s="31" t="str">
        <f>IF(OR(ISNUMBER(MATCH(DATE(VALUE(TEXT(U124,"yyyy")),VALUE(TEXT(U124,"mm")),VALUE(TEXT(U124,"dd"))),HolidayTable[Date],0)),WEEKDAY(E124,1)=1,HOUR(U124)&gt;=21,HOUR(U124)&lt;5),"OP","P")</f>
        <v>OP</v>
      </c>
      <c r="AD124" s="31"/>
      <c r="AE124" s="31">
        <f t="shared" si="20"/>
        <v>15</v>
      </c>
      <c r="AF124" s="31">
        <f t="shared" si="21"/>
        <v>59</v>
      </c>
      <c r="AG124" s="31">
        <f t="shared" si="22"/>
        <v>1</v>
      </c>
      <c r="AH124" s="31" t="str">
        <f t="shared" si="23"/>
        <v>SPEED423W</v>
      </c>
      <c r="AI124" s="31" t="str">
        <f t="shared" si="24"/>
        <v>MSDU 2465563</v>
      </c>
    </row>
    <row r="125" spans="1:36" ht="18" x14ac:dyDescent="0.35">
      <c r="A125" s="30" t="s">
        <v>625</v>
      </c>
      <c r="B125" s="30" t="s">
        <v>2050</v>
      </c>
      <c r="C125" s="30" t="s">
        <v>1559</v>
      </c>
      <c r="D125" s="30" t="s">
        <v>1558</v>
      </c>
      <c r="E125" s="33">
        <v>45466.618055555555</v>
      </c>
      <c r="F125" s="30" t="s">
        <v>692</v>
      </c>
      <c r="G125" s="30" t="s">
        <v>627</v>
      </c>
      <c r="H125" s="30" t="s">
        <v>695</v>
      </c>
      <c r="I125" s="30" t="s">
        <v>629</v>
      </c>
      <c r="J125" s="30">
        <v>19610</v>
      </c>
      <c r="K125" s="30" t="s">
        <v>630</v>
      </c>
      <c r="L125" s="30" t="s">
        <v>2051</v>
      </c>
      <c r="M125" s="30" t="s">
        <v>2052</v>
      </c>
      <c r="N125" s="30"/>
      <c r="O125" s="30" t="s">
        <v>664</v>
      </c>
      <c r="P125" s="30">
        <v>919491</v>
      </c>
      <c r="Q125" s="30"/>
      <c r="R125" s="30"/>
      <c r="S125" s="39">
        <f>VLOOKUP(AH125,export!G:T,13,FALSE)</f>
        <v>45467.097222222219</v>
      </c>
      <c r="T125" s="42" t="str">
        <f t="shared" si="13"/>
        <v>20</v>
      </c>
      <c r="U125" s="32">
        <f t="shared" si="14"/>
        <v>45466.618055555555</v>
      </c>
      <c r="V125" s="31">
        <f t="shared" si="15"/>
        <v>0.47916666666424135</v>
      </c>
      <c r="W125" s="31">
        <f t="shared" si="16"/>
        <v>1</v>
      </c>
      <c r="X125" s="31">
        <f t="shared" si="17"/>
        <v>0</v>
      </c>
      <c r="Y125" s="31">
        <f t="shared" si="18"/>
        <v>0</v>
      </c>
      <c r="Z125" s="31" t="str">
        <f t="shared" si="25"/>
        <v>No</v>
      </c>
      <c r="AA125" s="31"/>
      <c r="AB125" s="31">
        <f t="shared" si="19"/>
        <v>1</v>
      </c>
      <c r="AC125" s="31" t="str">
        <f>IF(OR(ISNUMBER(MATCH(DATE(VALUE(TEXT(U125,"yyyy")),VALUE(TEXT(U125,"mm")),VALUE(TEXT(U125,"dd"))),HolidayTable[Date],0)),WEEKDAY(E125,1)=1,HOUR(U125)&gt;=21,HOUR(U125)&lt;5),"OP","P")</f>
        <v>OP</v>
      </c>
      <c r="AD125" s="31"/>
      <c r="AE125" s="31">
        <f t="shared" si="20"/>
        <v>35</v>
      </c>
      <c r="AF125" s="31">
        <f t="shared" si="21"/>
        <v>59</v>
      </c>
      <c r="AG125" s="31">
        <f t="shared" si="22"/>
        <v>1</v>
      </c>
      <c r="AH125" s="31" t="str">
        <f t="shared" si="23"/>
        <v>MSC SANTA MAFC425A</v>
      </c>
      <c r="AI125" s="31" t="str">
        <f t="shared" si="24"/>
        <v>MSMU 3409679</v>
      </c>
    </row>
    <row r="126" spans="1:36" ht="18" x14ac:dyDescent="0.35">
      <c r="A126" s="30" t="s">
        <v>625</v>
      </c>
      <c r="B126" s="30" t="s">
        <v>2053</v>
      </c>
      <c r="C126" s="30" t="s">
        <v>1559</v>
      </c>
      <c r="D126" s="30" t="s">
        <v>1558</v>
      </c>
      <c r="E126" s="33">
        <v>45466.618055555555</v>
      </c>
      <c r="F126" s="30" t="s">
        <v>692</v>
      </c>
      <c r="G126" s="30" t="s">
        <v>627</v>
      </c>
      <c r="H126" s="30">
        <v>2210</v>
      </c>
      <c r="I126" s="30" t="s">
        <v>629</v>
      </c>
      <c r="J126" s="30">
        <v>19960</v>
      </c>
      <c r="K126" s="30" t="s">
        <v>630</v>
      </c>
      <c r="L126" s="30" t="s">
        <v>2051</v>
      </c>
      <c r="M126" s="30" t="s">
        <v>2054</v>
      </c>
      <c r="N126" s="30"/>
      <c r="O126" s="30" t="s">
        <v>664</v>
      </c>
      <c r="P126" s="30">
        <v>919491</v>
      </c>
      <c r="Q126" s="30"/>
      <c r="R126" s="30"/>
      <c r="S126" s="39">
        <f>VLOOKUP(AH126,export!G:T,13,FALSE)</f>
        <v>45467.097222222219</v>
      </c>
      <c r="T126" s="42" t="str">
        <f t="shared" si="13"/>
        <v>20</v>
      </c>
      <c r="U126" s="32">
        <f t="shared" si="14"/>
        <v>45466.618055555555</v>
      </c>
      <c r="V126" s="31">
        <f t="shared" si="15"/>
        <v>0.47916666666424135</v>
      </c>
      <c r="W126" s="31">
        <f t="shared" si="16"/>
        <v>1</v>
      </c>
      <c r="X126" s="31">
        <f t="shared" si="17"/>
        <v>0</v>
      </c>
      <c r="Y126" s="31">
        <f t="shared" si="18"/>
        <v>0</v>
      </c>
      <c r="Z126" s="31" t="str">
        <f t="shared" si="25"/>
        <v>No</v>
      </c>
      <c r="AA126" s="31"/>
      <c r="AB126" s="31">
        <f t="shared" si="19"/>
        <v>1</v>
      </c>
      <c r="AC126" s="31" t="str">
        <f>IF(OR(ISNUMBER(MATCH(DATE(VALUE(TEXT(U126,"yyyy")),VALUE(TEXT(U126,"mm")),VALUE(TEXT(U126,"dd"))),HolidayTable[Date],0)),WEEKDAY(E126,1)=1,HOUR(U126)&gt;=21,HOUR(U126)&lt;5),"OP","P")</f>
        <v>OP</v>
      </c>
      <c r="AD126" s="31"/>
      <c r="AE126" s="31">
        <f t="shared" si="20"/>
        <v>35</v>
      </c>
      <c r="AF126" s="31">
        <f t="shared" si="21"/>
        <v>59</v>
      </c>
      <c r="AG126" s="31">
        <f t="shared" si="22"/>
        <v>1</v>
      </c>
      <c r="AH126" s="31" t="str">
        <f t="shared" si="23"/>
        <v>MSC SANTA MAFC425A</v>
      </c>
      <c r="AI126" s="31" t="str">
        <f t="shared" si="24"/>
        <v>MSNU 2281191</v>
      </c>
    </row>
    <row r="127" spans="1:36" ht="18" x14ac:dyDescent="0.35">
      <c r="A127" s="30" t="s">
        <v>625</v>
      </c>
      <c r="B127" s="30" t="s">
        <v>2055</v>
      </c>
      <c r="C127" s="30" t="s">
        <v>1485</v>
      </c>
      <c r="D127" s="30" t="s">
        <v>508</v>
      </c>
      <c r="E127" s="33">
        <v>45466.62777777778</v>
      </c>
      <c r="F127" s="30" t="s">
        <v>692</v>
      </c>
      <c r="G127" s="30" t="s">
        <v>627</v>
      </c>
      <c r="H127" s="30">
        <v>2210</v>
      </c>
      <c r="I127" s="30" t="s">
        <v>629</v>
      </c>
      <c r="J127" s="30">
        <v>24522</v>
      </c>
      <c r="K127" s="30" t="s">
        <v>630</v>
      </c>
      <c r="L127" s="30" t="s">
        <v>2029</v>
      </c>
      <c r="M127" s="30" t="s">
        <v>2056</v>
      </c>
      <c r="N127" s="30" t="s">
        <v>681</v>
      </c>
      <c r="O127" s="30" t="s">
        <v>682</v>
      </c>
      <c r="P127" s="30">
        <v>901896</v>
      </c>
      <c r="Q127" s="30"/>
      <c r="R127" s="30"/>
      <c r="S127" s="39">
        <f>VLOOKUP(AH127,export!G:T,13,FALSE)</f>
        <v>45468.09375</v>
      </c>
      <c r="T127" s="42" t="str">
        <f t="shared" si="13"/>
        <v>20</v>
      </c>
      <c r="U127" s="32">
        <f t="shared" si="14"/>
        <v>45466.62777777778</v>
      </c>
      <c r="V127" s="31">
        <f t="shared" si="15"/>
        <v>1.4659722222204437</v>
      </c>
      <c r="W127" s="31">
        <f t="shared" si="16"/>
        <v>0</v>
      </c>
      <c r="X127" s="31">
        <f t="shared" si="17"/>
        <v>1</v>
      </c>
      <c r="Y127" s="31">
        <f t="shared" si="18"/>
        <v>0</v>
      </c>
      <c r="Z127" s="31" t="str">
        <f t="shared" si="25"/>
        <v>No</v>
      </c>
      <c r="AA127" s="31"/>
      <c r="AB127" s="31">
        <f t="shared" si="19"/>
        <v>2</v>
      </c>
      <c r="AC127" s="31" t="str">
        <f>IF(OR(ISNUMBER(MATCH(DATE(VALUE(TEXT(U127,"yyyy")),VALUE(TEXT(U127,"mm")),VALUE(TEXT(U127,"dd"))),HolidayTable[Date],0)),WEEKDAY(E127,1)=1,HOUR(U127)&gt;=21,HOUR(U127)&lt;5),"OP","P")</f>
        <v>OP</v>
      </c>
      <c r="AD127" s="31"/>
      <c r="AE127" s="31">
        <f t="shared" si="20"/>
        <v>15</v>
      </c>
      <c r="AF127" s="31">
        <f t="shared" si="21"/>
        <v>59</v>
      </c>
      <c r="AG127" s="31">
        <f t="shared" si="22"/>
        <v>1</v>
      </c>
      <c r="AH127" s="31" t="str">
        <f t="shared" si="23"/>
        <v>SPEED423W</v>
      </c>
      <c r="AI127" s="31" t="str">
        <f t="shared" si="24"/>
        <v>MSMU 2052458</v>
      </c>
    </row>
    <row r="128" spans="1:36" ht="18" x14ac:dyDescent="0.35">
      <c r="A128" s="30" t="s">
        <v>625</v>
      </c>
      <c r="B128" s="30" t="s">
        <v>2057</v>
      </c>
      <c r="C128" s="30" t="s">
        <v>1559</v>
      </c>
      <c r="D128" s="30" t="s">
        <v>1558</v>
      </c>
      <c r="E128" s="33">
        <v>45466.629166666666</v>
      </c>
      <c r="F128" s="30" t="s">
        <v>692</v>
      </c>
      <c r="G128" s="30" t="s">
        <v>627</v>
      </c>
      <c r="H128" s="30" t="s">
        <v>628</v>
      </c>
      <c r="I128" s="30" t="s">
        <v>629</v>
      </c>
      <c r="J128" s="30">
        <v>19862</v>
      </c>
      <c r="K128" s="30" t="s">
        <v>630</v>
      </c>
      <c r="L128" s="30" t="s">
        <v>2051</v>
      </c>
      <c r="M128" s="30" t="s">
        <v>2058</v>
      </c>
      <c r="N128" s="30"/>
      <c r="O128" s="30" t="s">
        <v>686</v>
      </c>
      <c r="P128" s="30">
        <v>900868</v>
      </c>
      <c r="Q128" s="30"/>
      <c r="R128" s="30"/>
      <c r="S128" s="39">
        <f>VLOOKUP(AH128,export!G:T,13,FALSE)</f>
        <v>45467.097222222219</v>
      </c>
      <c r="T128" s="42" t="str">
        <f t="shared" si="13"/>
        <v>20</v>
      </c>
      <c r="U128" s="32">
        <f t="shared" si="14"/>
        <v>45466.629166666666</v>
      </c>
      <c r="V128" s="31">
        <f t="shared" si="15"/>
        <v>0.46805555555329192</v>
      </c>
      <c r="W128" s="31">
        <f t="shared" si="16"/>
        <v>1</v>
      </c>
      <c r="X128" s="31">
        <f t="shared" si="17"/>
        <v>0</v>
      </c>
      <c r="Y128" s="31">
        <f t="shared" si="18"/>
        <v>0</v>
      </c>
      <c r="Z128" s="31" t="str">
        <f t="shared" si="25"/>
        <v>No</v>
      </c>
      <c r="AA128" s="31"/>
      <c r="AB128" s="31">
        <f t="shared" si="19"/>
        <v>1</v>
      </c>
      <c r="AC128" s="31" t="str">
        <f>IF(OR(ISNUMBER(MATCH(DATE(VALUE(TEXT(U128,"yyyy")),VALUE(TEXT(U128,"mm")),VALUE(TEXT(U128,"dd"))),HolidayTable[Date],0)),WEEKDAY(E128,1)=1,HOUR(U128)&gt;=21,HOUR(U128)&lt;5),"OP","P")</f>
        <v>OP</v>
      </c>
      <c r="AD128" s="31"/>
      <c r="AE128" s="31">
        <f t="shared" si="20"/>
        <v>35</v>
      </c>
      <c r="AF128" s="31">
        <f t="shared" si="21"/>
        <v>59</v>
      </c>
      <c r="AG128" s="31">
        <f t="shared" si="22"/>
        <v>1</v>
      </c>
      <c r="AH128" s="31" t="str">
        <f t="shared" si="23"/>
        <v>MSC SANTA MAFC425A</v>
      </c>
      <c r="AI128" s="31" t="str">
        <f t="shared" si="24"/>
        <v>MSNU 2118728</v>
      </c>
    </row>
    <row r="129" spans="1:35" ht="18" x14ac:dyDescent="0.35">
      <c r="A129" s="30" t="s">
        <v>625</v>
      </c>
      <c r="B129" s="30" t="s">
        <v>2059</v>
      </c>
      <c r="C129" s="30" t="s">
        <v>769</v>
      </c>
      <c r="D129" s="30" t="s">
        <v>770</v>
      </c>
      <c r="E129" s="33">
        <v>45466.630555555559</v>
      </c>
      <c r="F129" s="30" t="s">
        <v>663</v>
      </c>
      <c r="G129" s="30" t="s">
        <v>627</v>
      </c>
      <c r="H129" s="30" t="s">
        <v>628</v>
      </c>
      <c r="I129" s="30" t="s">
        <v>629</v>
      </c>
      <c r="J129" s="30">
        <v>18757</v>
      </c>
      <c r="K129" s="30" t="s">
        <v>630</v>
      </c>
      <c r="L129" s="30" t="s">
        <v>2060</v>
      </c>
      <c r="M129" s="30" t="s">
        <v>2061</v>
      </c>
      <c r="N129" s="30"/>
      <c r="O129" s="30" t="s">
        <v>757</v>
      </c>
      <c r="P129" s="30">
        <v>939081</v>
      </c>
      <c r="Q129" s="30"/>
      <c r="R129" s="30"/>
      <c r="S129" s="39">
        <f>VLOOKUP(AH129,export!G:T,13,FALSE)</f>
        <v>45467.6875</v>
      </c>
      <c r="T129" s="42" t="str">
        <f t="shared" si="13"/>
        <v>20</v>
      </c>
      <c r="U129" s="32">
        <f t="shared" si="14"/>
        <v>45466.630555555559</v>
      </c>
      <c r="V129" s="31">
        <f t="shared" si="15"/>
        <v>1.0569444444408873</v>
      </c>
      <c r="W129" s="31">
        <f t="shared" si="16"/>
        <v>0</v>
      </c>
      <c r="X129" s="31">
        <f t="shared" si="17"/>
        <v>1</v>
      </c>
      <c r="Y129" s="31">
        <f t="shared" si="18"/>
        <v>0</v>
      </c>
      <c r="Z129" s="31" t="str">
        <f t="shared" si="25"/>
        <v>No</v>
      </c>
      <c r="AA129" s="31"/>
      <c r="AB129" s="31">
        <f t="shared" si="19"/>
        <v>2</v>
      </c>
      <c r="AC129" s="31" t="str">
        <f>IF(OR(ISNUMBER(MATCH(DATE(VALUE(TEXT(U129,"yyyy")),VALUE(TEXT(U129,"mm")),VALUE(TEXT(U129,"dd"))),HolidayTable[Date],0)),WEEKDAY(E129,1)=1,HOUR(U129)&gt;=21,HOUR(U129)&lt;5),"OP","P")</f>
        <v>OP</v>
      </c>
      <c r="AD129" s="31"/>
      <c r="AE129" s="31">
        <f t="shared" si="20"/>
        <v>15</v>
      </c>
      <c r="AF129" s="31">
        <f t="shared" si="21"/>
        <v>59</v>
      </c>
      <c r="AG129" s="31">
        <f t="shared" si="22"/>
        <v>1</v>
      </c>
      <c r="AH129" s="31" t="str">
        <f t="shared" si="23"/>
        <v>YM WREATH028E</v>
      </c>
      <c r="AI129" s="31" t="str">
        <f t="shared" si="24"/>
        <v>FANU 1332813</v>
      </c>
    </row>
    <row r="130" spans="1:35" ht="18" x14ac:dyDescent="0.35">
      <c r="A130" s="30" t="s">
        <v>625</v>
      </c>
      <c r="B130" s="30" t="s">
        <v>2062</v>
      </c>
      <c r="C130" s="30" t="s">
        <v>1485</v>
      </c>
      <c r="D130" s="30" t="s">
        <v>508</v>
      </c>
      <c r="E130" s="33">
        <v>45466.630555555559</v>
      </c>
      <c r="F130" s="30" t="s">
        <v>692</v>
      </c>
      <c r="G130" s="30" t="s">
        <v>627</v>
      </c>
      <c r="H130" s="30" t="s">
        <v>628</v>
      </c>
      <c r="I130" s="30" t="s">
        <v>629</v>
      </c>
      <c r="J130" s="30">
        <v>24522</v>
      </c>
      <c r="K130" s="30" t="s">
        <v>630</v>
      </c>
      <c r="L130" s="30" t="s">
        <v>2029</v>
      </c>
      <c r="M130" s="30" t="s">
        <v>2063</v>
      </c>
      <c r="N130" s="30" t="s">
        <v>656</v>
      </c>
      <c r="O130" s="30" t="s">
        <v>657</v>
      </c>
      <c r="P130" s="30">
        <v>927332</v>
      </c>
      <c r="Q130" s="30"/>
      <c r="R130" s="30"/>
      <c r="S130" s="39">
        <f>VLOOKUP(AH130,export!G:T,13,FALSE)</f>
        <v>45468.09375</v>
      </c>
      <c r="T130" s="42" t="str">
        <f t="shared" ref="T130:T193" si="26">LEFT(I130,2)</f>
        <v>20</v>
      </c>
      <c r="U130" s="32">
        <f t="shared" ref="U130:U193" si="27">E130</f>
        <v>45466.630555555559</v>
      </c>
      <c r="V130" s="31">
        <f t="shared" ref="V130:V193" si="28">IF(A130="ARRIVE",S130-U130,IF(A130="EXIT",U130-S130,"Odd Event"))</f>
        <v>1.4631944444408873</v>
      </c>
      <c r="W130" s="31">
        <f t="shared" ref="W130:W193" si="29">IF(V130&lt;=1,1,0)</f>
        <v>0</v>
      </c>
      <c r="X130" s="31">
        <f t="shared" ref="X130:X193" si="30">IF(AND(V130&gt;1,V130&lt;2),1,0)</f>
        <v>1</v>
      </c>
      <c r="Y130" s="31">
        <f t="shared" ref="Y130:Y193" si="31">IF(V130&gt;2,1,0)</f>
        <v>0</v>
      </c>
      <c r="Z130" s="31" t="str">
        <f t="shared" si="25"/>
        <v>No</v>
      </c>
      <c r="AA130" s="31"/>
      <c r="AB130" s="31">
        <f t="shared" ref="AB130:AB193" si="32">IF(W130=1,1,IF(X130=1,2,0))</f>
        <v>2</v>
      </c>
      <c r="AC130" s="31" t="str">
        <f>IF(OR(ISNUMBER(MATCH(DATE(VALUE(TEXT(U130,"yyyy")),VALUE(TEXT(U130,"mm")),VALUE(TEXT(U130,"dd"))),HolidayTable[Date],0)),WEEKDAY(E130,1)=1,HOUR(U130)&gt;=21,HOUR(U130)&lt;5),"OP","P")</f>
        <v>OP</v>
      </c>
      <c r="AD130" s="31"/>
      <c r="AE130" s="31">
        <f t="shared" ref="AE130:AE193" si="33">IF(AB130=0,0,IF(OR(T130="40",T130="45"),IF(AC130="OP",IF(AB130=1,52.5,22.5),IF(AB130=1,37.5,15)),IF(T130="20",IF(AC130="OP",IF(AB130=1,35,15),IF(AB130=1,25,10)),"Odd Size")))</f>
        <v>15</v>
      </c>
      <c r="AF130" s="31">
        <f t="shared" ref="AF130:AF193" si="34">IF(OR(T130="45",T130="40"),88.5,0)+IF(T130="20",59,0)</f>
        <v>59</v>
      </c>
      <c r="AG130" s="31">
        <f t="shared" ref="AG130:AG193" si="35">WEEKDAY(E130,1)</f>
        <v>1</v>
      </c>
      <c r="AH130" s="31" t="str">
        <f t="shared" ref="AH130:AH193" si="36">C130&amp;D130</f>
        <v>SPEED423W</v>
      </c>
      <c r="AI130" s="31" t="str">
        <f t="shared" ref="AI130:AI193" si="37">B130</f>
        <v>MSNU 2113367</v>
      </c>
    </row>
    <row r="131" spans="1:35" ht="18" x14ac:dyDescent="0.35">
      <c r="A131" s="30" t="s">
        <v>625</v>
      </c>
      <c r="B131" s="30" t="s">
        <v>2064</v>
      </c>
      <c r="C131" s="30" t="s">
        <v>1485</v>
      </c>
      <c r="D131" s="30" t="s">
        <v>508</v>
      </c>
      <c r="E131" s="33">
        <v>45466.630555555559</v>
      </c>
      <c r="F131" s="30" t="s">
        <v>692</v>
      </c>
      <c r="G131" s="30" t="s">
        <v>627</v>
      </c>
      <c r="H131" s="30">
        <v>2210</v>
      </c>
      <c r="I131" s="30" t="s">
        <v>629</v>
      </c>
      <c r="J131" s="30">
        <v>24522</v>
      </c>
      <c r="K131" s="30" t="s">
        <v>630</v>
      </c>
      <c r="L131" s="30" t="s">
        <v>2029</v>
      </c>
      <c r="M131" s="30" t="s">
        <v>2065</v>
      </c>
      <c r="N131" s="30" t="s">
        <v>656</v>
      </c>
      <c r="O131" s="30" t="s">
        <v>657</v>
      </c>
      <c r="P131" s="30">
        <v>927332</v>
      </c>
      <c r="Q131" s="30"/>
      <c r="R131" s="30"/>
      <c r="S131" s="39">
        <f>VLOOKUP(AH131,export!G:T,13,FALSE)</f>
        <v>45468.09375</v>
      </c>
      <c r="T131" s="42" t="str">
        <f t="shared" si="26"/>
        <v>20</v>
      </c>
      <c r="U131" s="32">
        <f t="shared" si="27"/>
        <v>45466.630555555559</v>
      </c>
      <c r="V131" s="31">
        <f t="shared" si="28"/>
        <v>1.4631944444408873</v>
      </c>
      <c r="W131" s="31">
        <f t="shared" si="29"/>
        <v>0</v>
      </c>
      <c r="X131" s="31">
        <f t="shared" si="30"/>
        <v>1</v>
      </c>
      <c r="Y131" s="31">
        <f t="shared" si="31"/>
        <v>0</v>
      </c>
      <c r="Z131" s="31" t="str">
        <f t="shared" ref="Z131:Z194" si="38">IF(OR(MOD(E131,1)&gt;=TIME(21,0,0),MOD(E131,1)&lt;=TIME(4,59,0)),"Yes","No")</f>
        <v>No</v>
      </c>
      <c r="AA131" s="31"/>
      <c r="AB131" s="31">
        <f t="shared" si="32"/>
        <v>2</v>
      </c>
      <c r="AC131" s="31" t="str">
        <f>IF(OR(ISNUMBER(MATCH(DATE(VALUE(TEXT(U131,"yyyy")),VALUE(TEXT(U131,"mm")),VALUE(TEXT(U131,"dd"))),HolidayTable[Date],0)),WEEKDAY(E131,1)=1,HOUR(U131)&gt;=21,HOUR(U131)&lt;5),"OP","P")</f>
        <v>OP</v>
      </c>
      <c r="AD131" s="31"/>
      <c r="AE131" s="31">
        <f t="shared" si="33"/>
        <v>15</v>
      </c>
      <c r="AF131" s="31">
        <f t="shared" si="34"/>
        <v>59</v>
      </c>
      <c r="AG131" s="31">
        <f t="shared" si="35"/>
        <v>1</v>
      </c>
      <c r="AH131" s="31" t="str">
        <f t="shared" si="36"/>
        <v>SPEED423W</v>
      </c>
      <c r="AI131" s="31" t="str">
        <f t="shared" si="37"/>
        <v>TLLU 2128492</v>
      </c>
    </row>
    <row r="132" spans="1:35" ht="18" x14ac:dyDescent="0.35">
      <c r="A132" s="30" t="s">
        <v>625</v>
      </c>
      <c r="B132" s="30" t="s">
        <v>2066</v>
      </c>
      <c r="C132" s="30" t="s">
        <v>1485</v>
      </c>
      <c r="D132" s="30" t="s">
        <v>508</v>
      </c>
      <c r="E132" s="33">
        <v>45466.631944444445</v>
      </c>
      <c r="F132" s="30" t="s">
        <v>692</v>
      </c>
      <c r="G132" s="30" t="s">
        <v>627</v>
      </c>
      <c r="H132" s="30" t="s">
        <v>695</v>
      </c>
      <c r="I132" s="30" t="s">
        <v>629</v>
      </c>
      <c r="J132" s="30">
        <v>24522</v>
      </c>
      <c r="K132" s="30" t="s">
        <v>630</v>
      </c>
      <c r="L132" s="30" t="s">
        <v>2029</v>
      </c>
      <c r="M132" s="30" t="s">
        <v>2067</v>
      </c>
      <c r="N132" s="30" t="s">
        <v>711</v>
      </c>
      <c r="O132" s="30" t="s">
        <v>712</v>
      </c>
      <c r="P132" s="30">
        <v>935540</v>
      </c>
      <c r="Q132" s="30"/>
      <c r="R132" s="30"/>
      <c r="S132" s="39">
        <f>VLOOKUP(AH132,export!G:T,13,FALSE)</f>
        <v>45468.09375</v>
      </c>
      <c r="T132" s="42" t="str">
        <f t="shared" si="26"/>
        <v>20</v>
      </c>
      <c r="U132" s="32">
        <f t="shared" si="27"/>
        <v>45466.631944444445</v>
      </c>
      <c r="V132" s="31">
        <f t="shared" si="28"/>
        <v>1.4618055555547471</v>
      </c>
      <c r="W132" s="31">
        <f t="shared" si="29"/>
        <v>0</v>
      </c>
      <c r="X132" s="31">
        <f t="shared" si="30"/>
        <v>1</v>
      </c>
      <c r="Y132" s="31">
        <f t="shared" si="31"/>
        <v>0</v>
      </c>
      <c r="Z132" s="31" t="str">
        <f t="shared" si="38"/>
        <v>No</v>
      </c>
      <c r="AA132" s="31"/>
      <c r="AB132" s="31">
        <f t="shared" si="32"/>
        <v>2</v>
      </c>
      <c r="AC132" s="31" t="str">
        <f>IF(OR(ISNUMBER(MATCH(DATE(VALUE(TEXT(U132,"yyyy")),VALUE(TEXT(U132,"mm")),VALUE(TEXT(U132,"dd"))),HolidayTable[Date],0)),WEEKDAY(E132,1)=1,HOUR(U132)&gt;=21,HOUR(U132)&lt;5),"OP","P")</f>
        <v>OP</v>
      </c>
      <c r="AD132" s="31"/>
      <c r="AE132" s="31">
        <f t="shared" si="33"/>
        <v>15</v>
      </c>
      <c r="AF132" s="31">
        <f t="shared" si="34"/>
        <v>59</v>
      </c>
      <c r="AG132" s="31">
        <f t="shared" si="35"/>
        <v>1</v>
      </c>
      <c r="AH132" s="31" t="str">
        <f t="shared" si="36"/>
        <v>SPEED423W</v>
      </c>
      <c r="AI132" s="31" t="str">
        <f t="shared" si="37"/>
        <v>MSMU 2614679</v>
      </c>
    </row>
    <row r="133" spans="1:35" ht="18" x14ac:dyDescent="0.35">
      <c r="A133" s="30" t="s">
        <v>625</v>
      </c>
      <c r="B133" s="30" t="s">
        <v>2068</v>
      </c>
      <c r="C133" s="30" t="s">
        <v>1485</v>
      </c>
      <c r="D133" s="30" t="s">
        <v>508</v>
      </c>
      <c r="E133" s="33">
        <v>45466.633333333331</v>
      </c>
      <c r="F133" s="30" t="s">
        <v>692</v>
      </c>
      <c r="G133" s="30" t="s">
        <v>627</v>
      </c>
      <c r="H133" s="30">
        <v>2210</v>
      </c>
      <c r="I133" s="30" t="s">
        <v>629</v>
      </c>
      <c r="J133" s="30">
        <v>24522</v>
      </c>
      <c r="K133" s="30" t="s">
        <v>630</v>
      </c>
      <c r="L133" s="30" t="s">
        <v>2038</v>
      </c>
      <c r="M133" s="30" t="s">
        <v>2069</v>
      </c>
      <c r="N133" s="30" t="s">
        <v>696</v>
      </c>
      <c r="O133" s="30" t="s">
        <v>697</v>
      </c>
      <c r="P133" s="30">
        <v>935491</v>
      </c>
      <c r="Q133" s="30"/>
      <c r="R133" s="30"/>
      <c r="S133" s="39">
        <f>VLOOKUP(AH133,export!G:T,13,FALSE)</f>
        <v>45468.09375</v>
      </c>
      <c r="T133" s="42" t="str">
        <f t="shared" si="26"/>
        <v>20</v>
      </c>
      <c r="U133" s="32">
        <f t="shared" si="27"/>
        <v>45466.633333333331</v>
      </c>
      <c r="V133" s="31">
        <f t="shared" si="28"/>
        <v>1.4604166666686069</v>
      </c>
      <c r="W133" s="31">
        <f t="shared" si="29"/>
        <v>0</v>
      </c>
      <c r="X133" s="31">
        <f t="shared" si="30"/>
        <v>1</v>
      </c>
      <c r="Y133" s="31">
        <f t="shared" si="31"/>
        <v>0</v>
      </c>
      <c r="Z133" s="31" t="str">
        <f t="shared" si="38"/>
        <v>No</v>
      </c>
      <c r="AA133" s="31"/>
      <c r="AB133" s="31">
        <f t="shared" si="32"/>
        <v>2</v>
      </c>
      <c r="AC133" s="31" t="str">
        <f>IF(OR(ISNUMBER(MATCH(DATE(VALUE(TEXT(U133,"yyyy")),VALUE(TEXT(U133,"mm")),VALUE(TEXT(U133,"dd"))),HolidayTable[Date],0)),WEEKDAY(E133,1)=1,HOUR(U133)&gt;=21,HOUR(U133)&lt;5),"OP","P")</f>
        <v>OP</v>
      </c>
      <c r="AD133" s="31"/>
      <c r="AE133" s="31">
        <f t="shared" si="33"/>
        <v>15</v>
      </c>
      <c r="AF133" s="31">
        <f t="shared" si="34"/>
        <v>59</v>
      </c>
      <c r="AG133" s="31">
        <f t="shared" si="35"/>
        <v>1</v>
      </c>
      <c r="AH133" s="31" t="str">
        <f t="shared" si="36"/>
        <v>SPEED423W</v>
      </c>
      <c r="AI133" s="31" t="str">
        <f t="shared" si="37"/>
        <v>FBIU 0360577</v>
      </c>
    </row>
    <row r="134" spans="1:35" ht="18" x14ac:dyDescent="0.35">
      <c r="A134" s="30" t="s">
        <v>625</v>
      </c>
      <c r="B134" s="30" t="s">
        <v>2070</v>
      </c>
      <c r="C134" s="30" t="s">
        <v>769</v>
      </c>
      <c r="D134" s="30" t="s">
        <v>770</v>
      </c>
      <c r="E134" s="33">
        <v>45466.634027777778</v>
      </c>
      <c r="F134" s="30" t="s">
        <v>663</v>
      </c>
      <c r="G134" s="30" t="s">
        <v>627</v>
      </c>
      <c r="H134" s="30" t="s">
        <v>628</v>
      </c>
      <c r="I134" s="30" t="s">
        <v>629</v>
      </c>
      <c r="J134" s="30">
        <v>18877</v>
      </c>
      <c r="K134" s="30" t="s">
        <v>630</v>
      </c>
      <c r="L134" s="30" t="s">
        <v>2060</v>
      </c>
      <c r="M134" s="30" t="s">
        <v>2071</v>
      </c>
      <c r="N134" s="30" t="s">
        <v>684</v>
      </c>
      <c r="O134" s="30" t="s">
        <v>685</v>
      </c>
      <c r="P134" s="30">
        <v>779249</v>
      </c>
      <c r="Q134" s="30"/>
      <c r="R134" s="30"/>
      <c r="S134" s="39">
        <f>VLOOKUP(AH134,export!G:T,13,FALSE)</f>
        <v>45467.6875</v>
      </c>
      <c r="T134" s="42" t="str">
        <f t="shared" si="26"/>
        <v>20</v>
      </c>
      <c r="U134" s="32">
        <f t="shared" si="27"/>
        <v>45466.634027777778</v>
      </c>
      <c r="V134" s="31">
        <f t="shared" si="28"/>
        <v>1.0534722222218988</v>
      </c>
      <c r="W134" s="31">
        <f t="shared" si="29"/>
        <v>0</v>
      </c>
      <c r="X134" s="31">
        <f t="shared" si="30"/>
        <v>1</v>
      </c>
      <c r="Y134" s="31">
        <f t="shared" si="31"/>
        <v>0</v>
      </c>
      <c r="Z134" s="31" t="str">
        <f t="shared" si="38"/>
        <v>No</v>
      </c>
      <c r="AA134" s="31"/>
      <c r="AB134" s="31">
        <f t="shared" si="32"/>
        <v>2</v>
      </c>
      <c r="AC134" s="31" t="str">
        <f>IF(OR(ISNUMBER(MATCH(DATE(VALUE(TEXT(U134,"yyyy")),VALUE(TEXT(U134,"mm")),VALUE(TEXT(U134,"dd"))),HolidayTable[Date],0)),WEEKDAY(E134,1)=1,HOUR(U134)&gt;=21,HOUR(U134)&lt;5),"OP","P")</f>
        <v>OP</v>
      </c>
      <c r="AD134" s="31"/>
      <c r="AE134" s="31">
        <f t="shared" si="33"/>
        <v>15</v>
      </c>
      <c r="AF134" s="31">
        <f t="shared" si="34"/>
        <v>59</v>
      </c>
      <c r="AG134" s="31">
        <f t="shared" si="35"/>
        <v>1</v>
      </c>
      <c r="AH134" s="31" t="str">
        <f t="shared" si="36"/>
        <v>YM WREATH028E</v>
      </c>
      <c r="AI134" s="31" t="str">
        <f t="shared" si="37"/>
        <v>TGHU 1116857</v>
      </c>
    </row>
    <row r="135" spans="1:35" ht="18" x14ac:dyDescent="0.35">
      <c r="A135" s="30" t="s">
        <v>625</v>
      </c>
      <c r="B135" s="30" t="s">
        <v>2072</v>
      </c>
      <c r="C135" s="30" t="s">
        <v>1485</v>
      </c>
      <c r="D135" s="30" t="s">
        <v>508</v>
      </c>
      <c r="E135" s="33">
        <v>45466.634027777778</v>
      </c>
      <c r="F135" s="30" t="s">
        <v>692</v>
      </c>
      <c r="G135" s="30" t="s">
        <v>627</v>
      </c>
      <c r="H135" s="30" t="s">
        <v>628</v>
      </c>
      <c r="I135" s="30" t="s">
        <v>629</v>
      </c>
      <c r="J135" s="30">
        <v>24522</v>
      </c>
      <c r="K135" s="30" t="s">
        <v>630</v>
      </c>
      <c r="L135" s="30" t="s">
        <v>2029</v>
      </c>
      <c r="M135" s="30" t="s">
        <v>2073</v>
      </c>
      <c r="N135" s="30" t="s">
        <v>702</v>
      </c>
      <c r="O135" s="30" t="s">
        <v>703</v>
      </c>
      <c r="P135" s="30">
        <v>952426</v>
      </c>
      <c r="Q135" s="30"/>
      <c r="R135" s="30"/>
      <c r="S135" s="39">
        <f>VLOOKUP(AH135,export!G:T,13,FALSE)</f>
        <v>45468.09375</v>
      </c>
      <c r="T135" s="42" t="str">
        <f t="shared" si="26"/>
        <v>20</v>
      </c>
      <c r="U135" s="32">
        <f t="shared" si="27"/>
        <v>45466.634027777778</v>
      </c>
      <c r="V135" s="31">
        <f t="shared" si="28"/>
        <v>1.4597222222218988</v>
      </c>
      <c r="W135" s="31">
        <f t="shared" si="29"/>
        <v>0</v>
      </c>
      <c r="X135" s="31">
        <f t="shared" si="30"/>
        <v>1</v>
      </c>
      <c r="Y135" s="31">
        <f t="shared" si="31"/>
        <v>0</v>
      </c>
      <c r="Z135" s="31" t="str">
        <f t="shared" si="38"/>
        <v>No</v>
      </c>
      <c r="AA135" s="31"/>
      <c r="AB135" s="31">
        <f t="shared" si="32"/>
        <v>2</v>
      </c>
      <c r="AC135" s="31" t="str">
        <f>IF(OR(ISNUMBER(MATCH(DATE(VALUE(TEXT(U135,"yyyy")),VALUE(TEXT(U135,"mm")),VALUE(TEXT(U135,"dd"))),HolidayTable[Date],0)),WEEKDAY(E135,1)=1,HOUR(U135)&gt;=21,HOUR(U135)&lt;5),"OP","P")</f>
        <v>OP</v>
      </c>
      <c r="AD135" s="31"/>
      <c r="AE135" s="31">
        <f t="shared" si="33"/>
        <v>15</v>
      </c>
      <c r="AF135" s="31">
        <f t="shared" si="34"/>
        <v>59</v>
      </c>
      <c r="AG135" s="31">
        <f t="shared" si="35"/>
        <v>1</v>
      </c>
      <c r="AH135" s="31" t="str">
        <f t="shared" si="36"/>
        <v>SPEED423W</v>
      </c>
      <c r="AI135" s="31" t="str">
        <f t="shared" si="37"/>
        <v>CXDU 1980636</v>
      </c>
    </row>
    <row r="136" spans="1:35" ht="18" x14ac:dyDescent="0.35">
      <c r="A136" s="30" t="s">
        <v>625</v>
      </c>
      <c r="B136" s="30" t="s">
        <v>2074</v>
      </c>
      <c r="C136" s="30" t="s">
        <v>1485</v>
      </c>
      <c r="D136" s="30" t="s">
        <v>508</v>
      </c>
      <c r="E136" s="33">
        <v>45466.635416666664</v>
      </c>
      <c r="F136" s="30" t="s">
        <v>692</v>
      </c>
      <c r="G136" s="30" t="s">
        <v>627</v>
      </c>
      <c r="H136" s="30">
        <v>2210</v>
      </c>
      <c r="I136" s="30" t="s">
        <v>629</v>
      </c>
      <c r="J136" s="30">
        <v>24522</v>
      </c>
      <c r="K136" s="30" t="s">
        <v>630</v>
      </c>
      <c r="L136" s="30" t="s">
        <v>2029</v>
      </c>
      <c r="M136" s="30" t="s">
        <v>2075</v>
      </c>
      <c r="N136" s="30" t="s">
        <v>715</v>
      </c>
      <c r="O136" s="30" t="s">
        <v>716</v>
      </c>
      <c r="P136" s="30">
        <v>924745</v>
      </c>
      <c r="Q136" s="30"/>
      <c r="R136" s="30"/>
      <c r="S136" s="39">
        <f>VLOOKUP(AH136,export!G:T,13,FALSE)</f>
        <v>45468.09375</v>
      </c>
      <c r="T136" s="42" t="str">
        <f t="shared" si="26"/>
        <v>20</v>
      </c>
      <c r="U136" s="32">
        <f t="shared" si="27"/>
        <v>45466.635416666664</v>
      </c>
      <c r="V136" s="31">
        <f t="shared" si="28"/>
        <v>1.4583333333357587</v>
      </c>
      <c r="W136" s="31">
        <f t="shared" si="29"/>
        <v>0</v>
      </c>
      <c r="X136" s="31">
        <f t="shared" si="30"/>
        <v>1</v>
      </c>
      <c r="Y136" s="31">
        <f t="shared" si="31"/>
        <v>0</v>
      </c>
      <c r="Z136" s="31" t="str">
        <f t="shared" si="38"/>
        <v>No</v>
      </c>
      <c r="AA136" s="31"/>
      <c r="AB136" s="31">
        <f t="shared" si="32"/>
        <v>2</v>
      </c>
      <c r="AC136" s="31" t="str">
        <f>IF(OR(ISNUMBER(MATCH(DATE(VALUE(TEXT(U136,"yyyy")),VALUE(TEXT(U136,"mm")),VALUE(TEXT(U136,"dd"))),HolidayTable[Date],0)),WEEKDAY(E136,1)=1,HOUR(U136)&gt;=21,HOUR(U136)&lt;5),"OP","P")</f>
        <v>OP</v>
      </c>
      <c r="AD136" s="31"/>
      <c r="AE136" s="31">
        <f t="shared" si="33"/>
        <v>15</v>
      </c>
      <c r="AF136" s="31">
        <f t="shared" si="34"/>
        <v>59</v>
      </c>
      <c r="AG136" s="31">
        <f t="shared" si="35"/>
        <v>1</v>
      </c>
      <c r="AH136" s="31" t="str">
        <f t="shared" si="36"/>
        <v>SPEED423W</v>
      </c>
      <c r="AI136" s="31" t="str">
        <f t="shared" si="37"/>
        <v>MEDU 3019893</v>
      </c>
    </row>
    <row r="137" spans="1:35" ht="18" x14ac:dyDescent="0.35">
      <c r="A137" s="30" t="s">
        <v>625</v>
      </c>
      <c r="B137" s="30" t="s">
        <v>2076</v>
      </c>
      <c r="C137" s="30" t="s">
        <v>1485</v>
      </c>
      <c r="D137" s="30" t="s">
        <v>508</v>
      </c>
      <c r="E137" s="33">
        <v>45466.637499999997</v>
      </c>
      <c r="F137" s="30" t="s">
        <v>692</v>
      </c>
      <c r="G137" s="30" t="s">
        <v>627</v>
      </c>
      <c r="H137" s="30" t="s">
        <v>628</v>
      </c>
      <c r="I137" s="30" t="s">
        <v>629</v>
      </c>
      <c r="J137" s="30">
        <v>24522</v>
      </c>
      <c r="K137" s="30" t="s">
        <v>630</v>
      </c>
      <c r="L137" s="30" t="s">
        <v>2029</v>
      </c>
      <c r="M137" s="30" t="s">
        <v>2077</v>
      </c>
      <c r="N137" s="30"/>
      <c r="O137" s="30" t="s">
        <v>665</v>
      </c>
      <c r="P137" s="30">
        <v>945718</v>
      </c>
      <c r="Q137" s="30"/>
      <c r="R137" s="30"/>
      <c r="S137" s="39">
        <f>VLOOKUP(AH137,export!G:T,13,FALSE)</f>
        <v>45468.09375</v>
      </c>
      <c r="T137" s="42" t="str">
        <f t="shared" si="26"/>
        <v>20</v>
      </c>
      <c r="U137" s="32">
        <f t="shared" si="27"/>
        <v>45466.637499999997</v>
      </c>
      <c r="V137" s="31">
        <f t="shared" si="28"/>
        <v>1.4562500000029104</v>
      </c>
      <c r="W137" s="31">
        <f t="shared" si="29"/>
        <v>0</v>
      </c>
      <c r="X137" s="31">
        <f t="shared" si="30"/>
        <v>1</v>
      </c>
      <c r="Y137" s="31">
        <f t="shared" si="31"/>
        <v>0</v>
      </c>
      <c r="Z137" s="31" t="str">
        <f t="shared" si="38"/>
        <v>No</v>
      </c>
      <c r="AA137" s="31"/>
      <c r="AB137" s="31">
        <f t="shared" si="32"/>
        <v>2</v>
      </c>
      <c r="AC137" s="31" t="str">
        <f>IF(OR(ISNUMBER(MATCH(DATE(VALUE(TEXT(U137,"yyyy")),VALUE(TEXT(U137,"mm")),VALUE(TEXT(U137,"dd"))),HolidayTable[Date],0)),WEEKDAY(E137,1)=1,HOUR(U137)&gt;=21,HOUR(U137)&lt;5),"OP","P")</f>
        <v>OP</v>
      </c>
      <c r="AD137" s="31"/>
      <c r="AE137" s="31">
        <f t="shared" si="33"/>
        <v>15</v>
      </c>
      <c r="AF137" s="31">
        <f t="shared" si="34"/>
        <v>59</v>
      </c>
      <c r="AG137" s="31">
        <f t="shared" si="35"/>
        <v>1</v>
      </c>
      <c r="AH137" s="31" t="str">
        <f t="shared" si="36"/>
        <v>SPEED423W</v>
      </c>
      <c r="AI137" s="31" t="str">
        <f t="shared" si="37"/>
        <v>TEMU 5492505</v>
      </c>
    </row>
    <row r="138" spans="1:35" ht="18" x14ac:dyDescent="0.35">
      <c r="A138" s="30" t="s">
        <v>625</v>
      </c>
      <c r="B138" s="30" t="s">
        <v>2078</v>
      </c>
      <c r="C138" s="30" t="s">
        <v>1485</v>
      </c>
      <c r="D138" s="30" t="s">
        <v>508</v>
      </c>
      <c r="E138" s="33">
        <v>45466.638888888891</v>
      </c>
      <c r="F138" s="30" t="s">
        <v>692</v>
      </c>
      <c r="G138" s="30" t="s">
        <v>627</v>
      </c>
      <c r="H138" s="30">
        <v>2210</v>
      </c>
      <c r="I138" s="30" t="s">
        <v>629</v>
      </c>
      <c r="J138" s="30">
        <v>24522</v>
      </c>
      <c r="K138" s="30" t="s">
        <v>630</v>
      </c>
      <c r="L138" s="30" t="s">
        <v>2029</v>
      </c>
      <c r="M138" s="30" t="s">
        <v>2079</v>
      </c>
      <c r="N138" s="30" t="s">
        <v>700</v>
      </c>
      <c r="O138" s="30" t="s">
        <v>701</v>
      </c>
      <c r="P138" s="30">
        <v>781152</v>
      </c>
      <c r="Q138" s="30"/>
      <c r="R138" s="30"/>
      <c r="S138" s="39">
        <f>VLOOKUP(AH138,export!G:T,13,FALSE)</f>
        <v>45468.09375</v>
      </c>
      <c r="T138" s="42" t="str">
        <f t="shared" si="26"/>
        <v>20</v>
      </c>
      <c r="U138" s="32">
        <f t="shared" si="27"/>
        <v>45466.638888888891</v>
      </c>
      <c r="V138" s="31">
        <f t="shared" si="28"/>
        <v>1.4548611111094942</v>
      </c>
      <c r="W138" s="31">
        <f t="shared" si="29"/>
        <v>0</v>
      </c>
      <c r="X138" s="31">
        <f t="shared" si="30"/>
        <v>1</v>
      </c>
      <c r="Y138" s="31">
        <f t="shared" si="31"/>
        <v>0</v>
      </c>
      <c r="Z138" s="31" t="str">
        <f t="shared" si="38"/>
        <v>No</v>
      </c>
      <c r="AA138" s="31"/>
      <c r="AB138" s="31">
        <f t="shared" si="32"/>
        <v>2</v>
      </c>
      <c r="AC138" s="31" t="str">
        <f>IF(OR(ISNUMBER(MATCH(DATE(VALUE(TEXT(U138,"yyyy")),VALUE(TEXT(U138,"mm")),VALUE(TEXT(U138,"dd"))),HolidayTable[Date],0)),WEEKDAY(E138,1)=1,HOUR(U138)&gt;=21,HOUR(U138)&lt;5),"OP","P")</f>
        <v>OP</v>
      </c>
      <c r="AD138" s="31"/>
      <c r="AE138" s="31">
        <f t="shared" si="33"/>
        <v>15</v>
      </c>
      <c r="AF138" s="31">
        <f t="shared" si="34"/>
        <v>59</v>
      </c>
      <c r="AG138" s="31">
        <f t="shared" si="35"/>
        <v>1</v>
      </c>
      <c r="AH138" s="31" t="str">
        <f t="shared" si="36"/>
        <v>SPEED423W</v>
      </c>
      <c r="AI138" s="31" t="str">
        <f t="shared" si="37"/>
        <v>TLLU 3427991</v>
      </c>
    </row>
    <row r="139" spans="1:35" ht="18" x14ac:dyDescent="0.35">
      <c r="A139" s="30" t="s">
        <v>625</v>
      </c>
      <c r="B139" s="30" t="s">
        <v>2080</v>
      </c>
      <c r="C139" s="30" t="s">
        <v>1485</v>
      </c>
      <c r="D139" s="30" t="s">
        <v>508</v>
      </c>
      <c r="E139" s="33">
        <v>45466.64166666667</v>
      </c>
      <c r="F139" s="30" t="s">
        <v>692</v>
      </c>
      <c r="G139" s="30" t="s">
        <v>627</v>
      </c>
      <c r="H139" s="30" t="s">
        <v>628</v>
      </c>
      <c r="I139" s="30" t="s">
        <v>629</v>
      </c>
      <c r="J139" s="30">
        <v>24522</v>
      </c>
      <c r="K139" s="30" t="s">
        <v>630</v>
      </c>
      <c r="L139" s="30" t="s">
        <v>2029</v>
      </c>
      <c r="M139" s="30" t="s">
        <v>2081</v>
      </c>
      <c r="N139" s="30" t="s">
        <v>705</v>
      </c>
      <c r="O139" s="30" t="s">
        <v>706</v>
      </c>
      <c r="P139" s="30">
        <v>900766</v>
      </c>
      <c r="Q139" s="30"/>
      <c r="R139" s="30"/>
      <c r="S139" s="39">
        <f>VLOOKUP(AH139,export!G:T,13,FALSE)</f>
        <v>45468.09375</v>
      </c>
      <c r="T139" s="42" t="str">
        <f t="shared" si="26"/>
        <v>20</v>
      </c>
      <c r="U139" s="32">
        <f t="shared" si="27"/>
        <v>45466.64166666667</v>
      </c>
      <c r="V139" s="31">
        <f t="shared" si="28"/>
        <v>1.4520833333299379</v>
      </c>
      <c r="W139" s="31">
        <f t="shared" si="29"/>
        <v>0</v>
      </c>
      <c r="X139" s="31">
        <f t="shared" si="30"/>
        <v>1</v>
      </c>
      <c r="Y139" s="31">
        <f t="shared" si="31"/>
        <v>0</v>
      </c>
      <c r="Z139" s="31" t="str">
        <f t="shared" si="38"/>
        <v>No</v>
      </c>
      <c r="AA139" s="31"/>
      <c r="AB139" s="31">
        <f t="shared" si="32"/>
        <v>2</v>
      </c>
      <c r="AC139" s="31" t="str">
        <f>IF(OR(ISNUMBER(MATCH(DATE(VALUE(TEXT(U139,"yyyy")),VALUE(TEXT(U139,"mm")),VALUE(TEXT(U139,"dd"))),HolidayTable[Date],0)),WEEKDAY(E139,1)=1,HOUR(U139)&gt;=21,HOUR(U139)&lt;5),"OP","P")</f>
        <v>OP</v>
      </c>
      <c r="AD139" s="31"/>
      <c r="AE139" s="31">
        <f t="shared" si="33"/>
        <v>15</v>
      </c>
      <c r="AF139" s="31">
        <f t="shared" si="34"/>
        <v>59</v>
      </c>
      <c r="AG139" s="31">
        <f t="shared" si="35"/>
        <v>1</v>
      </c>
      <c r="AH139" s="31" t="str">
        <f t="shared" si="36"/>
        <v>SPEED423W</v>
      </c>
      <c r="AI139" s="31" t="str">
        <f t="shared" si="37"/>
        <v>MSMU 2588482</v>
      </c>
    </row>
    <row r="140" spans="1:35" ht="18" x14ac:dyDescent="0.35">
      <c r="A140" s="30" t="s">
        <v>625</v>
      </c>
      <c r="B140" s="30" t="s">
        <v>2082</v>
      </c>
      <c r="C140" s="30" t="s">
        <v>769</v>
      </c>
      <c r="D140" s="30" t="s">
        <v>770</v>
      </c>
      <c r="E140" s="33">
        <v>45466.643750000003</v>
      </c>
      <c r="F140" s="30" t="s">
        <v>663</v>
      </c>
      <c r="G140" s="30" t="s">
        <v>627</v>
      </c>
      <c r="H140" s="30" t="s">
        <v>628</v>
      </c>
      <c r="I140" s="30" t="s">
        <v>629</v>
      </c>
      <c r="J140" s="30">
        <v>18385</v>
      </c>
      <c r="K140" s="30" t="s">
        <v>630</v>
      </c>
      <c r="L140" s="30" t="s">
        <v>2060</v>
      </c>
      <c r="M140" s="30" t="s">
        <v>2083</v>
      </c>
      <c r="N140" s="30"/>
      <c r="O140" s="30" t="s">
        <v>655</v>
      </c>
      <c r="P140" s="30">
        <v>726860</v>
      </c>
      <c r="Q140" s="30"/>
      <c r="R140" s="30"/>
      <c r="S140" s="39">
        <f>VLOOKUP(AH140,export!G:T,13,FALSE)</f>
        <v>45467.6875</v>
      </c>
      <c r="T140" s="42" t="str">
        <f t="shared" si="26"/>
        <v>20</v>
      </c>
      <c r="U140" s="32">
        <f t="shared" si="27"/>
        <v>45466.643750000003</v>
      </c>
      <c r="V140" s="31">
        <f t="shared" si="28"/>
        <v>1.0437499999970896</v>
      </c>
      <c r="W140" s="31">
        <f t="shared" si="29"/>
        <v>0</v>
      </c>
      <c r="X140" s="31">
        <f t="shared" si="30"/>
        <v>1</v>
      </c>
      <c r="Y140" s="31">
        <f t="shared" si="31"/>
        <v>0</v>
      </c>
      <c r="Z140" s="31" t="str">
        <f t="shared" si="38"/>
        <v>No</v>
      </c>
      <c r="AA140" s="31"/>
      <c r="AB140" s="31">
        <f t="shared" si="32"/>
        <v>2</v>
      </c>
      <c r="AC140" s="31" t="str">
        <f>IF(OR(ISNUMBER(MATCH(DATE(VALUE(TEXT(U140,"yyyy")),VALUE(TEXT(U140,"mm")),VALUE(TEXT(U140,"dd"))),HolidayTable[Date],0)),WEEKDAY(E140,1)=1,HOUR(U140)&gt;=21,HOUR(U140)&lt;5),"OP","P")</f>
        <v>OP</v>
      </c>
      <c r="AD140" s="31"/>
      <c r="AE140" s="31">
        <f t="shared" si="33"/>
        <v>15</v>
      </c>
      <c r="AF140" s="31">
        <f t="shared" si="34"/>
        <v>59</v>
      </c>
      <c r="AG140" s="31">
        <f t="shared" si="35"/>
        <v>1</v>
      </c>
      <c r="AH140" s="31" t="str">
        <f t="shared" si="36"/>
        <v>YM WREATH028E</v>
      </c>
      <c r="AI140" s="31" t="str">
        <f t="shared" si="37"/>
        <v>TCLU 3088903</v>
      </c>
    </row>
    <row r="141" spans="1:35" ht="18" x14ac:dyDescent="0.35">
      <c r="A141" s="30" t="s">
        <v>625</v>
      </c>
      <c r="B141" s="30" t="s">
        <v>2084</v>
      </c>
      <c r="C141" s="30" t="s">
        <v>769</v>
      </c>
      <c r="D141" s="30" t="s">
        <v>770</v>
      </c>
      <c r="E141" s="33">
        <v>45466.643750000003</v>
      </c>
      <c r="F141" s="30" t="s">
        <v>680</v>
      </c>
      <c r="G141" s="30" t="s">
        <v>627</v>
      </c>
      <c r="H141" s="30" t="s">
        <v>628</v>
      </c>
      <c r="I141" s="30" t="s">
        <v>629</v>
      </c>
      <c r="J141" s="30">
        <v>18385</v>
      </c>
      <c r="K141" s="30" t="s">
        <v>630</v>
      </c>
      <c r="L141" s="30" t="s">
        <v>2085</v>
      </c>
      <c r="M141" s="30" t="s">
        <v>2086</v>
      </c>
      <c r="N141" s="30"/>
      <c r="O141" s="30" t="s">
        <v>655</v>
      </c>
      <c r="P141" s="30">
        <v>726860</v>
      </c>
      <c r="Q141" s="30"/>
      <c r="R141" s="30"/>
      <c r="S141" s="39">
        <f>VLOOKUP(AH141,export!G:T,13,FALSE)</f>
        <v>45467.6875</v>
      </c>
      <c r="T141" s="42" t="str">
        <f t="shared" si="26"/>
        <v>20</v>
      </c>
      <c r="U141" s="32">
        <f t="shared" si="27"/>
        <v>45466.643750000003</v>
      </c>
      <c r="V141" s="31">
        <f t="shared" si="28"/>
        <v>1.0437499999970896</v>
      </c>
      <c r="W141" s="31">
        <f t="shared" si="29"/>
        <v>0</v>
      </c>
      <c r="X141" s="31">
        <f t="shared" si="30"/>
        <v>1</v>
      </c>
      <c r="Y141" s="31">
        <f t="shared" si="31"/>
        <v>0</v>
      </c>
      <c r="Z141" s="31" t="str">
        <f t="shared" si="38"/>
        <v>No</v>
      </c>
      <c r="AA141" s="31"/>
      <c r="AB141" s="31">
        <f t="shared" si="32"/>
        <v>2</v>
      </c>
      <c r="AC141" s="31" t="str">
        <f>IF(OR(ISNUMBER(MATCH(DATE(VALUE(TEXT(U141,"yyyy")),VALUE(TEXT(U141,"mm")),VALUE(TEXT(U141,"dd"))),HolidayTable[Date],0)),WEEKDAY(E141,1)=1,HOUR(U141)&gt;=21,HOUR(U141)&lt;5),"OP","P")</f>
        <v>OP</v>
      </c>
      <c r="AD141" s="31"/>
      <c r="AE141" s="31">
        <f t="shared" si="33"/>
        <v>15</v>
      </c>
      <c r="AF141" s="31">
        <f t="shared" si="34"/>
        <v>59</v>
      </c>
      <c r="AG141" s="31">
        <f t="shared" si="35"/>
        <v>1</v>
      </c>
      <c r="AH141" s="31" t="str">
        <f t="shared" si="36"/>
        <v>YM WREATH028E</v>
      </c>
      <c r="AI141" s="31" t="str">
        <f t="shared" si="37"/>
        <v>YMMU 1158718</v>
      </c>
    </row>
    <row r="142" spans="1:35" ht="18" x14ac:dyDescent="0.35">
      <c r="A142" s="30" t="s">
        <v>625</v>
      </c>
      <c r="B142" s="30" t="s">
        <v>2087</v>
      </c>
      <c r="C142" s="30" t="s">
        <v>769</v>
      </c>
      <c r="D142" s="30" t="s">
        <v>770</v>
      </c>
      <c r="E142" s="33">
        <v>45466.645138888889</v>
      </c>
      <c r="F142" s="30" t="s">
        <v>680</v>
      </c>
      <c r="G142" s="30" t="s">
        <v>627</v>
      </c>
      <c r="H142" s="30" t="s">
        <v>628</v>
      </c>
      <c r="I142" s="30" t="s">
        <v>629</v>
      </c>
      <c r="J142" s="30">
        <v>12110</v>
      </c>
      <c r="K142" s="30" t="s">
        <v>630</v>
      </c>
      <c r="L142" s="30" t="s">
        <v>2088</v>
      </c>
      <c r="M142" s="30" t="s">
        <v>2089</v>
      </c>
      <c r="N142" s="30" t="s">
        <v>633</v>
      </c>
      <c r="O142" s="30" t="s">
        <v>708</v>
      </c>
      <c r="P142" s="30">
        <v>717004</v>
      </c>
      <c r="Q142" s="30"/>
      <c r="R142" s="30"/>
      <c r="S142" s="39">
        <f>VLOOKUP(AH142,export!G:T,13,FALSE)</f>
        <v>45467.6875</v>
      </c>
      <c r="T142" s="42" t="str">
        <f t="shared" si="26"/>
        <v>20</v>
      </c>
      <c r="U142" s="32">
        <f t="shared" si="27"/>
        <v>45466.645138888889</v>
      </c>
      <c r="V142" s="31">
        <f t="shared" si="28"/>
        <v>1.0423611111109494</v>
      </c>
      <c r="W142" s="31">
        <f t="shared" si="29"/>
        <v>0</v>
      </c>
      <c r="X142" s="31">
        <f t="shared" si="30"/>
        <v>1</v>
      </c>
      <c r="Y142" s="31">
        <f t="shared" si="31"/>
        <v>0</v>
      </c>
      <c r="Z142" s="31" t="str">
        <f t="shared" si="38"/>
        <v>No</v>
      </c>
      <c r="AA142" s="31"/>
      <c r="AB142" s="31">
        <f t="shared" si="32"/>
        <v>2</v>
      </c>
      <c r="AC142" s="31" t="str">
        <f>IF(OR(ISNUMBER(MATCH(DATE(VALUE(TEXT(U142,"yyyy")),VALUE(TEXT(U142,"mm")),VALUE(TEXT(U142,"dd"))),HolidayTable[Date],0)),WEEKDAY(E142,1)=1,HOUR(U142)&gt;=21,HOUR(U142)&lt;5),"OP","P")</f>
        <v>OP</v>
      </c>
      <c r="AD142" s="31"/>
      <c r="AE142" s="31">
        <f t="shared" si="33"/>
        <v>15</v>
      </c>
      <c r="AF142" s="31">
        <f t="shared" si="34"/>
        <v>59</v>
      </c>
      <c r="AG142" s="31">
        <f t="shared" si="35"/>
        <v>1</v>
      </c>
      <c r="AH142" s="31" t="str">
        <f t="shared" si="36"/>
        <v>YM WREATH028E</v>
      </c>
      <c r="AI142" s="31" t="str">
        <f t="shared" si="37"/>
        <v>YMMU 1047798</v>
      </c>
    </row>
    <row r="143" spans="1:35" ht="18" x14ac:dyDescent="0.35">
      <c r="A143" s="30" t="s">
        <v>625</v>
      </c>
      <c r="B143" s="30" t="s">
        <v>2090</v>
      </c>
      <c r="C143" s="30" t="s">
        <v>827</v>
      </c>
      <c r="D143" s="30" t="s">
        <v>562</v>
      </c>
      <c r="E143" s="33">
        <v>45466.647222222222</v>
      </c>
      <c r="F143" s="30" t="s">
        <v>649</v>
      </c>
      <c r="G143" s="30" t="s">
        <v>627</v>
      </c>
      <c r="H143" s="30" t="s">
        <v>628</v>
      </c>
      <c r="I143" s="30" t="s">
        <v>629</v>
      </c>
      <c r="J143" s="30">
        <v>17200</v>
      </c>
      <c r="K143" s="30" t="s">
        <v>630</v>
      </c>
      <c r="L143" s="30" t="s">
        <v>1937</v>
      </c>
      <c r="M143" s="30">
        <v>27361709</v>
      </c>
      <c r="N143" s="30" t="s">
        <v>825</v>
      </c>
      <c r="O143" s="30" t="s">
        <v>826</v>
      </c>
      <c r="P143" s="30">
        <v>949359</v>
      </c>
      <c r="Q143" s="30"/>
      <c r="R143" s="30"/>
      <c r="S143" s="39">
        <f>VLOOKUP(AH143,export!G:T,13,FALSE)</f>
        <v>45467.34375</v>
      </c>
      <c r="T143" s="42" t="str">
        <f t="shared" si="26"/>
        <v>20</v>
      </c>
      <c r="U143" s="32">
        <f t="shared" si="27"/>
        <v>45466.647222222222</v>
      </c>
      <c r="V143" s="31">
        <f t="shared" si="28"/>
        <v>0.69652777777810115</v>
      </c>
      <c r="W143" s="31">
        <f t="shared" si="29"/>
        <v>1</v>
      </c>
      <c r="X143" s="31">
        <f t="shared" si="30"/>
        <v>0</v>
      </c>
      <c r="Y143" s="31">
        <f t="shared" si="31"/>
        <v>0</v>
      </c>
      <c r="Z143" s="31" t="str">
        <f t="shared" si="38"/>
        <v>No</v>
      </c>
      <c r="AA143" s="31"/>
      <c r="AB143" s="31">
        <f t="shared" si="32"/>
        <v>1</v>
      </c>
      <c r="AC143" s="31" t="str">
        <f>IF(OR(ISNUMBER(MATCH(DATE(VALUE(TEXT(U143,"yyyy")),VALUE(TEXT(U143,"mm")),VALUE(TEXT(U143,"dd"))),HolidayTable[Date],0)),WEEKDAY(E143,1)=1,HOUR(U143)&gt;=21,HOUR(U143)&lt;5),"OP","P")</f>
        <v>OP</v>
      </c>
      <c r="AD143" s="31"/>
      <c r="AE143" s="31">
        <f t="shared" si="33"/>
        <v>35</v>
      </c>
      <c r="AF143" s="31">
        <f t="shared" si="34"/>
        <v>59</v>
      </c>
      <c r="AG143" s="31">
        <f t="shared" si="35"/>
        <v>1</v>
      </c>
      <c r="AH143" s="31" t="str">
        <f t="shared" si="36"/>
        <v>COS AMERICA087E</v>
      </c>
      <c r="AI143" s="31" t="str">
        <f t="shared" si="37"/>
        <v>XYLU 1334816</v>
      </c>
    </row>
    <row r="144" spans="1:35" ht="18" x14ac:dyDescent="0.35">
      <c r="A144" s="30" t="s">
        <v>625</v>
      </c>
      <c r="B144" s="30" t="s">
        <v>2091</v>
      </c>
      <c r="C144" s="30" t="s">
        <v>769</v>
      </c>
      <c r="D144" s="30" t="s">
        <v>770</v>
      </c>
      <c r="E144" s="33">
        <v>45466.648611111108</v>
      </c>
      <c r="F144" s="30" t="s">
        <v>680</v>
      </c>
      <c r="G144" s="30" t="s">
        <v>627</v>
      </c>
      <c r="H144" s="30" t="s">
        <v>628</v>
      </c>
      <c r="I144" s="30" t="s">
        <v>629</v>
      </c>
      <c r="J144" s="30">
        <v>14620</v>
      </c>
      <c r="K144" s="30" t="s">
        <v>630</v>
      </c>
      <c r="L144" s="30" t="s">
        <v>2088</v>
      </c>
      <c r="M144" s="30" t="s">
        <v>2092</v>
      </c>
      <c r="N144" s="30" t="s">
        <v>675</v>
      </c>
      <c r="O144" s="30" t="s">
        <v>676</v>
      </c>
      <c r="P144" s="30">
        <v>957830</v>
      </c>
      <c r="Q144" s="30"/>
      <c r="R144" s="30"/>
      <c r="S144" s="39">
        <f>VLOOKUP(AH144,export!G:T,13,FALSE)</f>
        <v>45467.6875</v>
      </c>
      <c r="T144" s="42" t="str">
        <f t="shared" si="26"/>
        <v>20</v>
      </c>
      <c r="U144" s="32">
        <f t="shared" si="27"/>
        <v>45466.648611111108</v>
      </c>
      <c r="V144" s="31">
        <f t="shared" si="28"/>
        <v>1.038888888891961</v>
      </c>
      <c r="W144" s="31">
        <f t="shared" si="29"/>
        <v>0</v>
      </c>
      <c r="X144" s="31">
        <f t="shared" si="30"/>
        <v>1</v>
      </c>
      <c r="Y144" s="31">
        <f t="shared" si="31"/>
        <v>0</v>
      </c>
      <c r="Z144" s="31" t="str">
        <f t="shared" si="38"/>
        <v>No</v>
      </c>
      <c r="AA144" s="31"/>
      <c r="AB144" s="31">
        <f t="shared" si="32"/>
        <v>2</v>
      </c>
      <c r="AC144" s="31" t="str">
        <f>IF(OR(ISNUMBER(MATCH(DATE(VALUE(TEXT(U144,"yyyy")),VALUE(TEXT(U144,"mm")),VALUE(TEXT(U144,"dd"))),HolidayTable[Date],0)),WEEKDAY(E144,1)=1,HOUR(U144)&gt;=21,HOUR(U144)&lt;5),"OP","P")</f>
        <v>OP</v>
      </c>
      <c r="AD144" s="31"/>
      <c r="AE144" s="31">
        <f t="shared" si="33"/>
        <v>15</v>
      </c>
      <c r="AF144" s="31">
        <f t="shared" si="34"/>
        <v>59</v>
      </c>
      <c r="AG144" s="31">
        <f t="shared" si="35"/>
        <v>1</v>
      </c>
      <c r="AH144" s="31" t="str">
        <f t="shared" si="36"/>
        <v>YM WREATH028E</v>
      </c>
      <c r="AI144" s="31" t="str">
        <f t="shared" si="37"/>
        <v>YMMU 1147288</v>
      </c>
    </row>
    <row r="145" spans="1:35" ht="18" x14ac:dyDescent="0.35">
      <c r="A145" s="30" t="s">
        <v>625</v>
      </c>
      <c r="B145" s="30" t="s">
        <v>2093</v>
      </c>
      <c r="C145" s="30" t="s">
        <v>1485</v>
      </c>
      <c r="D145" s="30" t="s">
        <v>508</v>
      </c>
      <c r="E145" s="33">
        <v>45466.65</v>
      </c>
      <c r="F145" s="30" t="s">
        <v>692</v>
      </c>
      <c r="G145" s="30" t="s">
        <v>627</v>
      </c>
      <c r="H145" s="30" t="s">
        <v>695</v>
      </c>
      <c r="I145" s="30" t="s">
        <v>629</v>
      </c>
      <c r="J145" s="30">
        <v>24522</v>
      </c>
      <c r="K145" s="30" t="s">
        <v>630</v>
      </c>
      <c r="L145" s="30" t="s">
        <v>2029</v>
      </c>
      <c r="M145" s="30" t="s">
        <v>2094</v>
      </c>
      <c r="N145" s="30" t="s">
        <v>639</v>
      </c>
      <c r="O145" s="30" t="s">
        <v>640</v>
      </c>
      <c r="P145" s="30">
        <v>920041</v>
      </c>
      <c r="Q145" s="30"/>
      <c r="R145" s="30"/>
      <c r="S145" s="39">
        <f>VLOOKUP(AH145,export!G:T,13,FALSE)</f>
        <v>45468.09375</v>
      </c>
      <c r="T145" s="42" t="str">
        <f t="shared" si="26"/>
        <v>20</v>
      </c>
      <c r="U145" s="32">
        <f t="shared" si="27"/>
        <v>45466.65</v>
      </c>
      <c r="V145" s="31">
        <f t="shared" si="28"/>
        <v>1.4437499999985448</v>
      </c>
      <c r="W145" s="31">
        <f t="shared" si="29"/>
        <v>0</v>
      </c>
      <c r="X145" s="31">
        <f t="shared" si="30"/>
        <v>1</v>
      </c>
      <c r="Y145" s="31">
        <f t="shared" si="31"/>
        <v>0</v>
      </c>
      <c r="Z145" s="31" t="str">
        <f t="shared" si="38"/>
        <v>No</v>
      </c>
      <c r="AA145" s="31"/>
      <c r="AB145" s="31">
        <f t="shared" si="32"/>
        <v>2</v>
      </c>
      <c r="AC145" s="31" t="str">
        <f>IF(OR(ISNUMBER(MATCH(DATE(VALUE(TEXT(U145,"yyyy")),VALUE(TEXT(U145,"mm")),VALUE(TEXT(U145,"dd"))),HolidayTable[Date],0)),WEEKDAY(E145,1)=1,HOUR(U145)&gt;=21,HOUR(U145)&lt;5),"OP","P")</f>
        <v>OP</v>
      </c>
      <c r="AD145" s="31"/>
      <c r="AE145" s="31">
        <f t="shared" si="33"/>
        <v>15</v>
      </c>
      <c r="AF145" s="31">
        <f t="shared" si="34"/>
        <v>59</v>
      </c>
      <c r="AG145" s="31">
        <f t="shared" si="35"/>
        <v>1</v>
      </c>
      <c r="AH145" s="31" t="str">
        <f t="shared" si="36"/>
        <v>SPEED423W</v>
      </c>
      <c r="AI145" s="31" t="str">
        <f t="shared" si="37"/>
        <v>MSDU 1606055</v>
      </c>
    </row>
    <row r="146" spans="1:35" ht="18" x14ac:dyDescent="0.35">
      <c r="A146" s="30" t="s">
        <v>625</v>
      </c>
      <c r="B146" s="30" t="s">
        <v>2095</v>
      </c>
      <c r="C146" s="30" t="s">
        <v>769</v>
      </c>
      <c r="D146" s="30" t="s">
        <v>770</v>
      </c>
      <c r="E146" s="33">
        <v>45466.65</v>
      </c>
      <c r="F146" s="30" t="s">
        <v>680</v>
      </c>
      <c r="G146" s="30" t="s">
        <v>627</v>
      </c>
      <c r="H146" s="30" t="s">
        <v>628</v>
      </c>
      <c r="I146" s="30" t="s">
        <v>629</v>
      </c>
      <c r="J146" s="30">
        <v>18436</v>
      </c>
      <c r="K146" s="30" t="s">
        <v>630</v>
      </c>
      <c r="L146" s="30" t="s">
        <v>2085</v>
      </c>
      <c r="M146" s="30" t="s">
        <v>2096</v>
      </c>
      <c r="N146" s="30" t="s">
        <v>666</v>
      </c>
      <c r="O146" s="30" t="s">
        <v>667</v>
      </c>
      <c r="P146" s="30">
        <v>958934</v>
      </c>
      <c r="Q146" s="30"/>
      <c r="R146" s="30"/>
      <c r="S146" s="39">
        <f>VLOOKUP(AH146,export!G:T,13,FALSE)</f>
        <v>45467.6875</v>
      </c>
      <c r="T146" s="42" t="str">
        <f t="shared" si="26"/>
        <v>20</v>
      </c>
      <c r="U146" s="32">
        <f t="shared" si="27"/>
        <v>45466.65</v>
      </c>
      <c r="V146" s="31">
        <f t="shared" si="28"/>
        <v>1.0374999999985448</v>
      </c>
      <c r="W146" s="31">
        <f t="shared" si="29"/>
        <v>0</v>
      </c>
      <c r="X146" s="31">
        <f t="shared" si="30"/>
        <v>1</v>
      </c>
      <c r="Y146" s="31">
        <f t="shared" si="31"/>
        <v>0</v>
      </c>
      <c r="Z146" s="31" t="str">
        <f t="shared" si="38"/>
        <v>No</v>
      </c>
      <c r="AA146" s="31"/>
      <c r="AB146" s="31">
        <f t="shared" si="32"/>
        <v>2</v>
      </c>
      <c r="AC146" s="31" t="str">
        <f>IF(OR(ISNUMBER(MATCH(DATE(VALUE(TEXT(U146,"yyyy")),VALUE(TEXT(U146,"mm")),VALUE(TEXT(U146,"dd"))),HolidayTable[Date],0)),WEEKDAY(E146,1)=1,HOUR(U146)&gt;=21,HOUR(U146)&lt;5),"OP","P")</f>
        <v>OP</v>
      </c>
      <c r="AD146" s="31"/>
      <c r="AE146" s="31">
        <f t="shared" si="33"/>
        <v>15</v>
      </c>
      <c r="AF146" s="31">
        <f t="shared" si="34"/>
        <v>59</v>
      </c>
      <c r="AG146" s="31">
        <f t="shared" si="35"/>
        <v>1</v>
      </c>
      <c r="AH146" s="31" t="str">
        <f t="shared" si="36"/>
        <v>YM WREATH028E</v>
      </c>
      <c r="AI146" s="31" t="str">
        <f t="shared" si="37"/>
        <v>SEGU 1677870</v>
      </c>
    </row>
    <row r="147" spans="1:35" ht="18" x14ac:dyDescent="0.35">
      <c r="A147" s="30" t="s">
        <v>625</v>
      </c>
      <c r="B147" s="30" t="s">
        <v>2097</v>
      </c>
      <c r="C147" s="30" t="s">
        <v>1485</v>
      </c>
      <c r="D147" s="30" t="s">
        <v>508</v>
      </c>
      <c r="E147" s="33">
        <v>45466.650694444441</v>
      </c>
      <c r="F147" s="30" t="s">
        <v>692</v>
      </c>
      <c r="G147" s="30" t="s">
        <v>627</v>
      </c>
      <c r="H147" s="30" t="s">
        <v>628</v>
      </c>
      <c r="I147" s="30" t="s">
        <v>629</v>
      </c>
      <c r="J147" s="30">
        <v>24522</v>
      </c>
      <c r="K147" s="30" t="s">
        <v>630</v>
      </c>
      <c r="L147" s="30" t="s">
        <v>2098</v>
      </c>
      <c r="M147" s="30" t="s">
        <v>2099</v>
      </c>
      <c r="N147" s="30" t="s">
        <v>751</v>
      </c>
      <c r="O147" s="30" t="s">
        <v>752</v>
      </c>
      <c r="P147" s="30">
        <v>935494</v>
      </c>
      <c r="Q147" s="30"/>
      <c r="R147" s="30"/>
      <c r="S147" s="39">
        <f>VLOOKUP(AH147,export!G:T,13,FALSE)</f>
        <v>45468.09375</v>
      </c>
      <c r="T147" s="42" t="str">
        <f t="shared" si="26"/>
        <v>20</v>
      </c>
      <c r="U147" s="32">
        <f t="shared" si="27"/>
        <v>45466.650694444441</v>
      </c>
      <c r="V147" s="31">
        <f t="shared" si="28"/>
        <v>1.4430555555591127</v>
      </c>
      <c r="W147" s="31">
        <f t="shared" si="29"/>
        <v>0</v>
      </c>
      <c r="X147" s="31">
        <f t="shared" si="30"/>
        <v>1</v>
      </c>
      <c r="Y147" s="31">
        <f t="shared" si="31"/>
        <v>0</v>
      </c>
      <c r="Z147" s="31" t="str">
        <f t="shared" si="38"/>
        <v>No</v>
      </c>
      <c r="AA147" s="31"/>
      <c r="AB147" s="31">
        <f t="shared" si="32"/>
        <v>2</v>
      </c>
      <c r="AC147" s="31" t="str">
        <f>IF(OR(ISNUMBER(MATCH(DATE(VALUE(TEXT(U147,"yyyy")),VALUE(TEXT(U147,"mm")),VALUE(TEXT(U147,"dd"))),HolidayTable[Date],0)),WEEKDAY(E147,1)=1,HOUR(U147)&gt;=21,HOUR(U147)&lt;5),"OP","P")</f>
        <v>OP</v>
      </c>
      <c r="AD147" s="31"/>
      <c r="AE147" s="31">
        <f t="shared" si="33"/>
        <v>15</v>
      </c>
      <c r="AF147" s="31">
        <f t="shared" si="34"/>
        <v>59</v>
      </c>
      <c r="AG147" s="31">
        <f t="shared" si="35"/>
        <v>1</v>
      </c>
      <c r="AH147" s="31" t="str">
        <f t="shared" si="36"/>
        <v>SPEED423W</v>
      </c>
      <c r="AI147" s="31" t="str">
        <f t="shared" si="37"/>
        <v>CXDU 1955124</v>
      </c>
    </row>
    <row r="148" spans="1:35" ht="18" x14ac:dyDescent="0.35">
      <c r="A148" s="30" t="s">
        <v>625</v>
      </c>
      <c r="B148" s="30" t="s">
        <v>2100</v>
      </c>
      <c r="C148" s="30" t="s">
        <v>769</v>
      </c>
      <c r="D148" s="30" t="s">
        <v>770</v>
      </c>
      <c r="E148" s="33">
        <v>45466.654861111114</v>
      </c>
      <c r="F148" s="30" t="s">
        <v>680</v>
      </c>
      <c r="G148" s="30" t="s">
        <v>627</v>
      </c>
      <c r="H148" s="30" t="s">
        <v>628</v>
      </c>
      <c r="I148" s="30" t="s">
        <v>629</v>
      </c>
      <c r="J148" s="30">
        <v>13285</v>
      </c>
      <c r="K148" s="30" t="s">
        <v>630</v>
      </c>
      <c r="L148" s="30" t="s">
        <v>2085</v>
      </c>
      <c r="M148" s="30" t="s">
        <v>2101</v>
      </c>
      <c r="N148" s="30"/>
      <c r="O148" s="30" t="s">
        <v>704</v>
      </c>
      <c r="P148" s="30">
        <v>947739</v>
      </c>
      <c r="Q148" s="30"/>
      <c r="R148" s="30"/>
      <c r="S148" s="39">
        <f>VLOOKUP(AH148,export!G:T,13,FALSE)</f>
        <v>45467.6875</v>
      </c>
      <c r="T148" s="42" t="str">
        <f t="shared" si="26"/>
        <v>20</v>
      </c>
      <c r="U148" s="32">
        <f t="shared" si="27"/>
        <v>45466.654861111114</v>
      </c>
      <c r="V148" s="31">
        <f t="shared" si="28"/>
        <v>1.0326388888861402</v>
      </c>
      <c r="W148" s="31">
        <f t="shared" si="29"/>
        <v>0</v>
      </c>
      <c r="X148" s="31">
        <f t="shared" si="30"/>
        <v>1</v>
      </c>
      <c r="Y148" s="31">
        <f t="shared" si="31"/>
        <v>0</v>
      </c>
      <c r="Z148" s="31" t="str">
        <f t="shared" si="38"/>
        <v>No</v>
      </c>
      <c r="AA148" s="31"/>
      <c r="AB148" s="31">
        <f t="shared" si="32"/>
        <v>2</v>
      </c>
      <c r="AC148" s="31" t="str">
        <f>IF(OR(ISNUMBER(MATCH(DATE(VALUE(TEXT(U148,"yyyy")),VALUE(TEXT(U148,"mm")),VALUE(TEXT(U148,"dd"))),HolidayTable[Date],0)),WEEKDAY(E148,1)=1,HOUR(U148)&gt;=21,HOUR(U148)&lt;5),"OP","P")</f>
        <v>OP</v>
      </c>
      <c r="AD148" s="31"/>
      <c r="AE148" s="31">
        <f t="shared" si="33"/>
        <v>15</v>
      </c>
      <c r="AF148" s="31">
        <f t="shared" si="34"/>
        <v>59</v>
      </c>
      <c r="AG148" s="31">
        <f t="shared" si="35"/>
        <v>1</v>
      </c>
      <c r="AH148" s="31" t="str">
        <f t="shared" si="36"/>
        <v>YM WREATH028E</v>
      </c>
      <c r="AI148" s="31" t="str">
        <f t="shared" si="37"/>
        <v>TEMU 0245190</v>
      </c>
    </row>
    <row r="149" spans="1:35" ht="18" x14ac:dyDescent="0.35">
      <c r="A149" s="30" t="s">
        <v>625</v>
      </c>
      <c r="B149" s="30" t="s">
        <v>2102</v>
      </c>
      <c r="C149" s="30" t="s">
        <v>1485</v>
      </c>
      <c r="D149" s="30" t="s">
        <v>508</v>
      </c>
      <c r="E149" s="33">
        <v>45466.65625</v>
      </c>
      <c r="F149" s="30" t="s">
        <v>692</v>
      </c>
      <c r="G149" s="30" t="s">
        <v>627</v>
      </c>
      <c r="H149" s="30" t="s">
        <v>628</v>
      </c>
      <c r="I149" s="30" t="s">
        <v>629</v>
      </c>
      <c r="J149" s="30">
        <v>24522</v>
      </c>
      <c r="K149" s="30" t="s">
        <v>630</v>
      </c>
      <c r="L149" s="30" t="s">
        <v>2098</v>
      </c>
      <c r="M149" s="30" t="s">
        <v>2103</v>
      </c>
      <c r="N149" s="30" t="s">
        <v>693</v>
      </c>
      <c r="O149" s="30" t="s">
        <v>694</v>
      </c>
      <c r="P149" s="30">
        <v>959386</v>
      </c>
      <c r="Q149" s="30"/>
      <c r="R149" s="30"/>
      <c r="S149" s="39">
        <f>VLOOKUP(AH149,export!G:T,13,FALSE)</f>
        <v>45468.09375</v>
      </c>
      <c r="T149" s="42" t="str">
        <f t="shared" si="26"/>
        <v>20</v>
      </c>
      <c r="U149" s="32">
        <f t="shared" si="27"/>
        <v>45466.65625</v>
      </c>
      <c r="V149" s="31">
        <f t="shared" si="28"/>
        <v>1.4375</v>
      </c>
      <c r="W149" s="31">
        <f t="shared" si="29"/>
        <v>0</v>
      </c>
      <c r="X149" s="31">
        <f t="shared" si="30"/>
        <v>1</v>
      </c>
      <c r="Y149" s="31">
        <f t="shared" si="31"/>
        <v>0</v>
      </c>
      <c r="Z149" s="31" t="str">
        <f t="shared" si="38"/>
        <v>No</v>
      </c>
      <c r="AA149" s="31"/>
      <c r="AB149" s="31">
        <f t="shared" si="32"/>
        <v>2</v>
      </c>
      <c r="AC149" s="31" t="str">
        <f>IF(OR(ISNUMBER(MATCH(DATE(VALUE(TEXT(U149,"yyyy")),VALUE(TEXT(U149,"mm")),VALUE(TEXT(U149,"dd"))),HolidayTable[Date],0)),WEEKDAY(E149,1)=1,HOUR(U149)&gt;=21,HOUR(U149)&lt;5),"OP","P")</f>
        <v>OP</v>
      </c>
      <c r="AD149" s="31"/>
      <c r="AE149" s="31">
        <f t="shared" si="33"/>
        <v>15</v>
      </c>
      <c r="AF149" s="31">
        <f t="shared" si="34"/>
        <v>59</v>
      </c>
      <c r="AG149" s="31">
        <f t="shared" si="35"/>
        <v>1</v>
      </c>
      <c r="AH149" s="31" t="str">
        <f t="shared" si="36"/>
        <v>SPEED423W</v>
      </c>
      <c r="AI149" s="31" t="str">
        <f t="shared" si="37"/>
        <v>CAIU 2778889</v>
      </c>
    </row>
    <row r="150" spans="1:35" ht="18" x14ac:dyDescent="0.35">
      <c r="A150" s="30" t="s">
        <v>625</v>
      </c>
      <c r="B150" s="30" t="s">
        <v>2104</v>
      </c>
      <c r="C150" s="30" t="s">
        <v>769</v>
      </c>
      <c r="D150" s="30" t="s">
        <v>770</v>
      </c>
      <c r="E150" s="33">
        <v>45466.656944444447</v>
      </c>
      <c r="F150" s="30" t="s">
        <v>680</v>
      </c>
      <c r="G150" s="30" t="s">
        <v>627</v>
      </c>
      <c r="H150" s="30" t="s">
        <v>628</v>
      </c>
      <c r="I150" s="30" t="s">
        <v>629</v>
      </c>
      <c r="J150" s="30">
        <v>18457</v>
      </c>
      <c r="K150" s="30" t="s">
        <v>630</v>
      </c>
      <c r="L150" s="30" t="s">
        <v>2085</v>
      </c>
      <c r="M150" s="30" t="s">
        <v>2105</v>
      </c>
      <c r="N150" s="30" t="s">
        <v>713</v>
      </c>
      <c r="O150" s="30" t="s">
        <v>714</v>
      </c>
      <c r="P150" s="30">
        <v>934367</v>
      </c>
      <c r="Q150" s="30"/>
      <c r="R150" s="30"/>
      <c r="S150" s="39">
        <f>VLOOKUP(AH150,export!G:T,13,FALSE)</f>
        <v>45467.6875</v>
      </c>
      <c r="T150" s="42" t="str">
        <f t="shared" si="26"/>
        <v>20</v>
      </c>
      <c r="U150" s="32">
        <f t="shared" si="27"/>
        <v>45466.656944444447</v>
      </c>
      <c r="V150" s="31">
        <f t="shared" si="28"/>
        <v>1.0305555555532919</v>
      </c>
      <c r="W150" s="31">
        <f t="shared" si="29"/>
        <v>0</v>
      </c>
      <c r="X150" s="31">
        <f t="shared" si="30"/>
        <v>1</v>
      </c>
      <c r="Y150" s="31">
        <f t="shared" si="31"/>
        <v>0</v>
      </c>
      <c r="Z150" s="31" t="str">
        <f t="shared" si="38"/>
        <v>No</v>
      </c>
      <c r="AA150" s="31"/>
      <c r="AB150" s="31">
        <f t="shared" si="32"/>
        <v>2</v>
      </c>
      <c r="AC150" s="31" t="str">
        <f>IF(OR(ISNUMBER(MATCH(DATE(VALUE(TEXT(U150,"yyyy")),VALUE(TEXT(U150,"mm")),VALUE(TEXT(U150,"dd"))),HolidayTable[Date],0)),WEEKDAY(E150,1)=1,HOUR(U150)&gt;=21,HOUR(U150)&lt;5),"OP","P")</f>
        <v>OP</v>
      </c>
      <c r="AD150" s="31"/>
      <c r="AE150" s="31">
        <f t="shared" si="33"/>
        <v>15</v>
      </c>
      <c r="AF150" s="31">
        <f t="shared" si="34"/>
        <v>59</v>
      </c>
      <c r="AG150" s="31">
        <f t="shared" si="35"/>
        <v>1</v>
      </c>
      <c r="AH150" s="31" t="str">
        <f t="shared" si="36"/>
        <v>YM WREATH028E</v>
      </c>
      <c r="AI150" s="31" t="str">
        <f t="shared" si="37"/>
        <v>BEAU 2633221</v>
      </c>
    </row>
    <row r="151" spans="1:35" ht="18" x14ac:dyDescent="0.35">
      <c r="A151" s="30" t="s">
        <v>625</v>
      </c>
      <c r="B151" s="30" t="s">
        <v>2106</v>
      </c>
      <c r="C151" s="30" t="s">
        <v>769</v>
      </c>
      <c r="D151" s="30" t="s">
        <v>770</v>
      </c>
      <c r="E151" s="33">
        <v>45466.656944444447</v>
      </c>
      <c r="F151" s="30" t="s">
        <v>680</v>
      </c>
      <c r="G151" s="30" t="s">
        <v>627</v>
      </c>
      <c r="H151" s="30">
        <v>2200</v>
      </c>
      <c r="I151" s="30" t="s">
        <v>629</v>
      </c>
      <c r="J151" s="30">
        <v>11885</v>
      </c>
      <c r="K151" s="30" t="s">
        <v>630</v>
      </c>
      <c r="L151" s="30" t="s">
        <v>2085</v>
      </c>
      <c r="M151" s="30" t="s">
        <v>2107</v>
      </c>
      <c r="N151" s="30" t="s">
        <v>713</v>
      </c>
      <c r="O151" s="30" t="s">
        <v>714</v>
      </c>
      <c r="P151" s="30">
        <v>934367</v>
      </c>
      <c r="Q151" s="30"/>
      <c r="R151" s="30"/>
      <c r="S151" s="39">
        <f>VLOOKUP(AH151,export!G:T,13,FALSE)</f>
        <v>45467.6875</v>
      </c>
      <c r="T151" s="42" t="str">
        <f t="shared" si="26"/>
        <v>20</v>
      </c>
      <c r="U151" s="32">
        <f t="shared" si="27"/>
        <v>45466.656944444447</v>
      </c>
      <c r="V151" s="31">
        <f t="shared" si="28"/>
        <v>1.0305555555532919</v>
      </c>
      <c r="W151" s="31">
        <f t="shared" si="29"/>
        <v>0</v>
      </c>
      <c r="X151" s="31">
        <f t="shared" si="30"/>
        <v>1</v>
      </c>
      <c r="Y151" s="31">
        <f t="shared" si="31"/>
        <v>0</v>
      </c>
      <c r="Z151" s="31" t="str">
        <f t="shared" si="38"/>
        <v>No</v>
      </c>
      <c r="AA151" s="31"/>
      <c r="AB151" s="31">
        <f t="shared" si="32"/>
        <v>2</v>
      </c>
      <c r="AC151" s="31" t="str">
        <f>IF(OR(ISNUMBER(MATCH(DATE(VALUE(TEXT(U151,"yyyy")),VALUE(TEXT(U151,"mm")),VALUE(TEXT(U151,"dd"))),HolidayTable[Date],0)),WEEKDAY(E151,1)=1,HOUR(U151)&gt;=21,HOUR(U151)&lt;5),"OP","P")</f>
        <v>OP</v>
      </c>
      <c r="AD151" s="31"/>
      <c r="AE151" s="31">
        <f t="shared" si="33"/>
        <v>15</v>
      </c>
      <c r="AF151" s="31">
        <f t="shared" si="34"/>
        <v>59</v>
      </c>
      <c r="AG151" s="31">
        <f t="shared" si="35"/>
        <v>1</v>
      </c>
      <c r="AH151" s="31" t="str">
        <f t="shared" si="36"/>
        <v>YM WREATH028E</v>
      </c>
      <c r="AI151" s="31" t="str">
        <f t="shared" si="37"/>
        <v>YMMU 1229051</v>
      </c>
    </row>
    <row r="152" spans="1:35" ht="18" x14ac:dyDescent="0.35">
      <c r="A152" s="30" t="s">
        <v>625</v>
      </c>
      <c r="B152" s="30" t="s">
        <v>2108</v>
      </c>
      <c r="C152" s="30" t="s">
        <v>1485</v>
      </c>
      <c r="D152" s="30" t="s">
        <v>508</v>
      </c>
      <c r="E152" s="33">
        <v>45466.658333333333</v>
      </c>
      <c r="F152" s="30" t="s">
        <v>692</v>
      </c>
      <c r="G152" s="30" t="s">
        <v>627</v>
      </c>
      <c r="H152" s="30" t="s">
        <v>628</v>
      </c>
      <c r="I152" s="30" t="s">
        <v>629</v>
      </c>
      <c r="J152" s="30">
        <v>24522</v>
      </c>
      <c r="K152" s="30" t="s">
        <v>630</v>
      </c>
      <c r="L152" s="30" t="s">
        <v>2098</v>
      </c>
      <c r="M152" s="30" t="s">
        <v>2109</v>
      </c>
      <c r="N152" s="30"/>
      <c r="O152" s="30" t="s">
        <v>687</v>
      </c>
      <c r="P152" s="30">
        <v>742106</v>
      </c>
      <c r="Q152" s="30"/>
      <c r="R152" s="30"/>
      <c r="S152" s="39">
        <f>VLOOKUP(AH152,export!G:T,13,FALSE)</f>
        <v>45468.09375</v>
      </c>
      <c r="T152" s="42" t="str">
        <f t="shared" si="26"/>
        <v>20</v>
      </c>
      <c r="U152" s="32">
        <f t="shared" si="27"/>
        <v>45466.658333333333</v>
      </c>
      <c r="V152" s="31">
        <f t="shared" si="28"/>
        <v>1.4354166666671517</v>
      </c>
      <c r="W152" s="31">
        <f t="shared" si="29"/>
        <v>0</v>
      </c>
      <c r="X152" s="31">
        <f t="shared" si="30"/>
        <v>1</v>
      </c>
      <c r="Y152" s="31">
        <f t="shared" si="31"/>
        <v>0</v>
      </c>
      <c r="Z152" s="31" t="str">
        <f t="shared" si="38"/>
        <v>No</v>
      </c>
      <c r="AA152" s="31"/>
      <c r="AB152" s="31">
        <f t="shared" si="32"/>
        <v>2</v>
      </c>
      <c r="AC152" s="31" t="str">
        <f>IF(OR(ISNUMBER(MATCH(DATE(VALUE(TEXT(U152,"yyyy")),VALUE(TEXT(U152,"mm")),VALUE(TEXT(U152,"dd"))),HolidayTable[Date],0)),WEEKDAY(E152,1)=1,HOUR(U152)&gt;=21,HOUR(U152)&lt;5),"OP","P")</f>
        <v>OP</v>
      </c>
      <c r="AD152" s="31"/>
      <c r="AE152" s="31">
        <f t="shared" si="33"/>
        <v>15</v>
      </c>
      <c r="AF152" s="31">
        <f t="shared" si="34"/>
        <v>59</v>
      </c>
      <c r="AG152" s="31">
        <f t="shared" si="35"/>
        <v>1</v>
      </c>
      <c r="AH152" s="31" t="str">
        <f t="shared" si="36"/>
        <v>SPEED423W</v>
      </c>
      <c r="AI152" s="31" t="str">
        <f t="shared" si="37"/>
        <v>CAIU 6127592</v>
      </c>
    </row>
    <row r="153" spans="1:35" ht="18" x14ac:dyDescent="0.35">
      <c r="A153" s="30" t="s">
        <v>625</v>
      </c>
      <c r="B153" s="30" t="s">
        <v>2110</v>
      </c>
      <c r="C153" s="30" t="s">
        <v>769</v>
      </c>
      <c r="D153" s="30" t="s">
        <v>770</v>
      </c>
      <c r="E153" s="33">
        <v>45466.663194444445</v>
      </c>
      <c r="F153" s="30" t="s">
        <v>680</v>
      </c>
      <c r="G153" s="30" t="s">
        <v>627</v>
      </c>
      <c r="H153" s="30" t="s">
        <v>628</v>
      </c>
      <c r="I153" s="30" t="s">
        <v>629</v>
      </c>
      <c r="J153" s="30">
        <v>13642</v>
      </c>
      <c r="K153" s="30" t="s">
        <v>630</v>
      </c>
      <c r="L153" s="30" t="s">
        <v>2085</v>
      </c>
      <c r="M153" s="30" t="s">
        <v>2111</v>
      </c>
      <c r="N153" s="30" t="s">
        <v>698</v>
      </c>
      <c r="O153" s="30" t="s">
        <v>699</v>
      </c>
      <c r="P153" s="30">
        <v>780136</v>
      </c>
      <c r="Q153" s="30"/>
      <c r="R153" s="30"/>
      <c r="S153" s="39">
        <f>VLOOKUP(AH153,export!G:T,13,FALSE)</f>
        <v>45467.6875</v>
      </c>
      <c r="T153" s="42" t="str">
        <f t="shared" si="26"/>
        <v>20</v>
      </c>
      <c r="U153" s="32">
        <f t="shared" si="27"/>
        <v>45466.663194444445</v>
      </c>
      <c r="V153" s="31">
        <f t="shared" si="28"/>
        <v>1.0243055555547471</v>
      </c>
      <c r="W153" s="31">
        <f t="shared" si="29"/>
        <v>0</v>
      </c>
      <c r="X153" s="31">
        <f t="shared" si="30"/>
        <v>1</v>
      </c>
      <c r="Y153" s="31">
        <f t="shared" si="31"/>
        <v>0</v>
      </c>
      <c r="Z153" s="31" t="str">
        <f t="shared" si="38"/>
        <v>No</v>
      </c>
      <c r="AA153" s="31"/>
      <c r="AB153" s="31">
        <f t="shared" si="32"/>
        <v>2</v>
      </c>
      <c r="AC153" s="31" t="str">
        <f>IF(OR(ISNUMBER(MATCH(DATE(VALUE(TEXT(U153,"yyyy")),VALUE(TEXT(U153,"mm")),VALUE(TEXT(U153,"dd"))),HolidayTable[Date],0)),WEEKDAY(E153,1)=1,HOUR(U153)&gt;=21,HOUR(U153)&lt;5),"OP","P")</f>
        <v>OP</v>
      </c>
      <c r="AD153" s="31"/>
      <c r="AE153" s="31">
        <f t="shared" si="33"/>
        <v>15</v>
      </c>
      <c r="AF153" s="31">
        <f t="shared" si="34"/>
        <v>59</v>
      </c>
      <c r="AG153" s="31">
        <f t="shared" si="35"/>
        <v>1</v>
      </c>
      <c r="AH153" s="31" t="str">
        <f t="shared" si="36"/>
        <v>YM WREATH028E</v>
      </c>
      <c r="AI153" s="31" t="str">
        <f t="shared" si="37"/>
        <v>BMOU 2797153</v>
      </c>
    </row>
    <row r="154" spans="1:35" ht="18" x14ac:dyDescent="0.35">
      <c r="A154" s="30" t="s">
        <v>625</v>
      </c>
      <c r="B154" s="30" t="s">
        <v>2112</v>
      </c>
      <c r="C154" s="30" t="s">
        <v>876</v>
      </c>
      <c r="D154" s="30" t="s">
        <v>877</v>
      </c>
      <c r="E154" s="33">
        <v>45466.667361111111</v>
      </c>
      <c r="F154" s="30" t="s">
        <v>649</v>
      </c>
      <c r="G154" s="30" t="s">
        <v>627</v>
      </c>
      <c r="H154" s="30" t="s">
        <v>628</v>
      </c>
      <c r="I154" s="30" t="s">
        <v>629</v>
      </c>
      <c r="J154" s="30">
        <v>14990</v>
      </c>
      <c r="K154" s="30" t="s">
        <v>630</v>
      </c>
      <c r="L154" s="30" t="s">
        <v>2113</v>
      </c>
      <c r="M154" s="30">
        <v>27366945</v>
      </c>
      <c r="N154" s="30" t="s">
        <v>727</v>
      </c>
      <c r="O154" s="30" t="s">
        <v>728</v>
      </c>
      <c r="P154" s="30">
        <v>781986</v>
      </c>
      <c r="Q154" s="30"/>
      <c r="R154" s="30"/>
      <c r="S154" s="39">
        <v>45467.642361111109</v>
      </c>
      <c r="T154" s="42" t="str">
        <f t="shared" si="26"/>
        <v>20</v>
      </c>
      <c r="U154" s="32">
        <f t="shared" si="27"/>
        <v>45466.667361111111</v>
      </c>
      <c r="V154" s="31">
        <f t="shared" si="28"/>
        <v>0.97499999999854481</v>
      </c>
      <c r="W154" s="31">
        <f t="shared" si="29"/>
        <v>1</v>
      </c>
      <c r="X154" s="31">
        <f t="shared" si="30"/>
        <v>0</v>
      </c>
      <c r="Y154" s="31">
        <f t="shared" si="31"/>
        <v>0</v>
      </c>
      <c r="Z154" s="31" t="str">
        <f t="shared" si="38"/>
        <v>No</v>
      </c>
      <c r="AA154" s="31"/>
      <c r="AB154" s="31">
        <f t="shared" si="32"/>
        <v>1</v>
      </c>
      <c r="AC154" s="31" t="str">
        <f>IF(OR(ISNUMBER(MATCH(DATE(VALUE(TEXT(U154,"yyyy")),VALUE(TEXT(U154,"mm")),VALUE(TEXT(U154,"dd"))),HolidayTable[Date],0)),WEEKDAY(E154,1)=1,HOUR(U154)&gt;=21,HOUR(U154)&lt;5),"OP","P")</f>
        <v>OP</v>
      </c>
      <c r="AD154" s="31"/>
      <c r="AE154" s="31">
        <f t="shared" si="33"/>
        <v>35</v>
      </c>
      <c r="AF154" s="31">
        <f t="shared" si="34"/>
        <v>59</v>
      </c>
      <c r="AG154" s="31">
        <f t="shared" si="35"/>
        <v>1</v>
      </c>
      <c r="AH154" s="31" t="str">
        <f t="shared" si="36"/>
        <v>INCRES023N</v>
      </c>
      <c r="AI154" s="31" t="str">
        <f t="shared" si="37"/>
        <v>CSLU 2380659</v>
      </c>
    </row>
    <row r="155" spans="1:35" ht="18" x14ac:dyDescent="0.35">
      <c r="A155" s="30" t="s">
        <v>625</v>
      </c>
      <c r="B155" s="30" t="s">
        <v>2114</v>
      </c>
      <c r="C155" s="30" t="s">
        <v>876</v>
      </c>
      <c r="D155" s="30" t="s">
        <v>877</v>
      </c>
      <c r="E155" s="33">
        <v>45466.667361111111</v>
      </c>
      <c r="F155" s="30" t="s">
        <v>649</v>
      </c>
      <c r="G155" s="30" t="s">
        <v>627</v>
      </c>
      <c r="H155" s="30" t="s">
        <v>628</v>
      </c>
      <c r="I155" s="30" t="s">
        <v>629</v>
      </c>
      <c r="J155" s="30">
        <v>17712</v>
      </c>
      <c r="K155" s="30" t="s">
        <v>630</v>
      </c>
      <c r="L155" s="30" t="s">
        <v>2115</v>
      </c>
      <c r="M155" s="30">
        <v>27367029</v>
      </c>
      <c r="N155" s="30" t="s">
        <v>727</v>
      </c>
      <c r="O155" s="30" t="s">
        <v>728</v>
      </c>
      <c r="P155" s="30">
        <v>781986</v>
      </c>
      <c r="Q155" s="30"/>
      <c r="R155" s="30"/>
      <c r="S155" s="39">
        <v>45467.642361111109</v>
      </c>
      <c r="T155" s="42" t="str">
        <f t="shared" si="26"/>
        <v>20</v>
      </c>
      <c r="U155" s="32">
        <f t="shared" si="27"/>
        <v>45466.667361111111</v>
      </c>
      <c r="V155" s="31">
        <f t="shared" si="28"/>
        <v>0.97499999999854481</v>
      </c>
      <c r="W155" s="31">
        <f t="shared" si="29"/>
        <v>1</v>
      </c>
      <c r="X155" s="31">
        <f t="shared" si="30"/>
        <v>0</v>
      </c>
      <c r="Y155" s="31">
        <f t="shared" si="31"/>
        <v>0</v>
      </c>
      <c r="Z155" s="31" t="str">
        <f t="shared" si="38"/>
        <v>No</v>
      </c>
      <c r="AA155" s="31"/>
      <c r="AB155" s="31">
        <f t="shared" si="32"/>
        <v>1</v>
      </c>
      <c r="AC155" s="31" t="str">
        <f>IF(OR(ISNUMBER(MATCH(DATE(VALUE(TEXT(U155,"yyyy")),VALUE(TEXT(U155,"mm")),VALUE(TEXT(U155,"dd"))),HolidayTable[Date],0)),WEEKDAY(E155,1)=1,HOUR(U155)&gt;=21,HOUR(U155)&lt;5),"OP","P")</f>
        <v>OP</v>
      </c>
      <c r="AD155" s="31"/>
      <c r="AE155" s="31">
        <f t="shared" si="33"/>
        <v>35</v>
      </c>
      <c r="AF155" s="31">
        <f t="shared" si="34"/>
        <v>59</v>
      </c>
      <c r="AG155" s="31">
        <f t="shared" si="35"/>
        <v>1</v>
      </c>
      <c r="AH155" s="31" t="str">
        <f t="shared" si="36"/>
        <v>INCRES023N</v>
      </c>
      <c r="AI155" s="31" t="str">
        <f t="shared" si="37"/>
        <v>TLLU 2656782</v>
      </c>
    </row>
    <row r="156" spans="1:35" ht="18" x14ac:dyDescent="0.35">
      <c r="A156" s="30" t="s">
        <v>625</v>
      </c>
      <c r="B156" s="30" t="s">
        <v>2116</v>
      </c>
      <c r="C156" s="30" t="s">
        <v>876</v>
      </c>
      <c r="D156" s="30" t="s">
        <v>877</v>
      </c>
      <c r="E156" s="33">
        <v>45466.668055555558</v>
      </c>
      <c r="F156" s="30" t="s">
        <v>649</v>
      </c>
      <c r="G156" s="30" t="s">
        <v>627</v>
      </c>
      <c r="H156" s="30" t="s">
        <v>628</v>
      </c>
      <c r="I156" s="30" t="s">
        <v>629</v>
      </c>
      <c r="J156" s="30">
        <v>15052</v>
      </c>
      <c r="K156" s="30" t="s">
        <v>630</v>
      </c>
      <c r="L156" s="30" t="s">
        <v>2117</v>
      </c>
      <c r="M156" s="30">
        <v>27367003</v>
      </c>
      <c r="N156" s="30" t="s">
        <v>822</v>
      </c>
      <c r="O156" s="30" t="s">
        <v>823</v>
      </c>
      <c r="P156" s="30">
        <v>775040</v>
      </c>
      <c r="Q156" s="30"/>
      <c r="R156" s="30"/>
      <c r="S156" s="39">
        <v>45467.642361111109</v>
      </c>
      <c r="T156" s="42" t="str">
        <f t="shared" si="26"/>
        <v>20</v>
      </c>
      <c r="U156" s="32">
        <f t="shared" si="27"/>
        <v>45466.668055555558</v>
      </c>
      <c r="V156" s="31">
        <f t="shared" si="28"/>
        <v>0.97430555555183673</v>
      </c>
      <c r="W156" s="31">
        <f t="shared" si="29"/>
        <v>1</v>
      </c>
      <c r="X156" s="31">
        <f t="shared" si="30"/>
        <v>0</v>
      </c>
      <c r="Y156" s="31">
        <f t="shared" si="31"/>
        <v>0</v>
      </c>
      <c r="Z156" s="31" t="str">
        <f t="shared" si="38"/>
        <v>No</v>
      </c>
      <c r="AA156" s="31"/>
      <c r="AB156" s="31">
        <f t="shared" si="32"/>
        <v>1</v>
      </c>
      <c r="AC156" s="31" t="str">
        <f>IF(OR(ISNUMBER(MATCH(DATE(VALUE(TEXT(U156,"yyyy")),VALUE(TEXT(U156,"mm")),VALUE(TEXT(U156,"dd"))),HolidayTable[Date],0)),WEEKDAY(E156,1)=1,HOUR(U156)&gt;=21,HOUR(U156)&lt;5),"OP","P")</f>
        <v>OP</v>
      </c>
      <c r="AD156" s="31"/>
      <c r="AE156" s="31">
        <f t="shared" si="33"/>
        <v>35</v>
      </c>
      <c r="AF156" s="31">
        <f t="shared" si="34"/>
        <v>59</v>
      </c>
      <c r="AG156" s="31">
        <f t="shared" si="35"/>
        <v>1</v>
      </c>
      <c r="AH156" s="31" t="str">
        <f t="shared" si="36"/>
        <v>INCRES023N</v>
      </c>
      <c r="AI156" s="31" t="str">
        <f t="shared" si="37"/>
        <v>TLLU 2642095</v>
      </c>
    </row>
    <row r="157" spans="1:35" ht="18" x14ac:dyDescent="0.35">
      <c r="A157" s="30" t="s">
        <v>625</v>
      </c>
      <c r="B157" s="30" t="s">
        <v>2118</v>
      </c>
      <c r="C157" s="30" t="s">
        <v>876</v>
      </c>
      <c r="D157" s="30" t="s">
        <v>877</v>
      </c>
      <c r="E157" s="33">
        <v>45466.668055555558</v>
      </c>
      <c r="F157" s="30" t="s">
        <v>649</v>
      </c>
      <c r="G157" s="30" t="s">
        <v>627</v>
      </c>
      <c r="H157" s="30" t="s">
        <v>628</v>
      </c>
      <c r="I157" s="30" t="s">
        <v>629</v>
      </c>
      <c r="J157" s="30">
        <v>17902</v>
      </c>
      <c r="K157" s="30" t="s">
        <v>630</v>
      </c>
      <c r="L157" s="30" t="s">
        <v>2119</v>
      </c>
      <c r="M157" s="30">
        <v>27367002</v>
      </c>
      <c r="N157" s="30" t="s">
        <v>822</v>
      </c>
      <c r="O157" s="30" t="s">
        <v>823</v>
      </c>
      <c r="P157" s="30">
        <v>775040</v>
      </c>
      <c r="Q157" s="30"/>
      <c r="R157" s="30"/>
      <c r="S157" s="39">
        <v>45467.642361111109</v>
      </c>
      <c r="T157" s="42" t="str">
        <f t="shared" si="26"/>
        <v>20</v>
      </c>
      <c r="U157" s="32">
        <f t="shared" si="27"/>
        <v>45466.668055555558</v>
      </c>
      <c r="V157" s="31">
        <f t="shared" si="28"/>
        <v>0.97430555555183673</v>
      </c>
      <c r="W157" s="31">
        <f t="shared" si="29"/>
        <v>1</v>
      </c>
      <c r="X157" s="31">
        <f t="shared" si="30"/>
        <v>0</v>
      </c>
      <c r="Y157" s="31">
        <f t="shared" si="31"/>
        <v>0</v>
      </c>
      <c r="Z157" s="31" t="str">
        <f t="shared" si="38"/>
        <v>No</v>
      </c>
      <c r="AA157" s="31"/>
      <c r="AB157" s="31">
        <f t="shared" si="32"/>
        <v>1</v>
      </c>
      <c r="AC157" s="31" t="str">
        <f>IF(OR(ISNUMBER(MATCH(DATE(VALUE(TEXT(U157,"yyyy")),VALUE(TEXT(U157,"mm")),VALUE(TEXT(U157,"dd"))),HolidayTable[Date],0)),WEEKDAY(E157,1)=1,HOUR(U157)&gt;=21,HOUR(U157)&lt;5),"OP","P")</f>
        <v>OP</v>
      </c>
      <c r="AD157" s="31"/>
      <c r="AE157" s="31">
        <f t="shared" si="33"/>
        <v>35</v>
      </c>
      <c r="AF157" s="31">
        <f t="shared" si="34"/>
        <v>59</v>
      </c>
      <c r="AG157" s="31">
        <f t="shared" si="35"/>
        <v>1</v>
      </c>
      <c r="AH157" s="31" t="str">
        <f t="shared" si="36"/>
        <v>INCRES023N</v>
      </c>
      <c r="AI157" s="31" t="str">
        <f t="shared" si="37"/>
        <v>TRHU 3409650</v>
      </c>
    </row>
    <row r="158" spans="1:35" ht="18" x14ac:dyDescent="0.35">
      <c r="A158" s="30" t="s">
        <v>625</v>
      </c>
      <c r="B158" s="30" t="s">
        <v>2120</v>
      </c>
      <c r="C158" s="30" t="s">
        <v>755</v>
      </c>
      <c r="D158" s="30" t="s">
        <v>756</v>
      </c>
      <c r="E158" s="33">
        <v>45466.67083333333</v>
      </c>
      <c r="F158" s="30" t="s">
        <v>649</v>
      </c>
      <c r="G158" s="30" t="s">
        <v>627</v>
      </c>
      <c r="H158" s="30" t="s">
        <v>645</v>
      </c>
      <c r="I158" s="30" t="s">
        <v>646</v>
      </c>
      <c r="J158" s="30">
        <v>28418</v>
      </c>
      <c r="K158" s="30" t="s">
        <v>630</v>
      </c>
      <c r="L158" s="30" t="s">
        <v>2121</v>
      </c>
      <c r="M158" s="30">
        <v>27367372</v>
      </c>
      <c r="N158" s="30" t="s">
        <v>720</v>
      </c>
      <c r="O158" s="30" t="s">
        <v>721</v>
      </c>
      <c r="P158" s="30">
        <v>934811</v>
      </c>
      <c r="Q158" s="30"/>
      <c r="R158" s="30"/>
      <c r="S158" s="39">
        <f>VLOOKUP(AH158,export!G:T,13,FALSE)</f>
        <v>45468.284722222219</v>
      </c>
      <c r="T158" s="42" t="str">
        <f t="shared" si="26"/>
        <v>40</v>
      </c>
      <c r="U158" s="32">
        <f t="shared" si="27"/>
        <v>45466.67083333333</v>
      </c>
      <c r="V158" s="31">
        <f t="shared" si="28"/>
        <v>1.6138888888890506</v>
      </c>
      <c r="W158" s="31">
        <f t="shared" si="29"/>
        <v>0</v>
      </c>
      <c r="X158" s="31">
        <f t="shared" si="30"/>
        <v>1</v>
      </c>
      <c r="Y158" s="31">
        <f t="shared" si="31"/>
        <v>0</v>
      </c>
      <c r="Z158" s="31" t="str">
        <f t="shared" si="38"/>
        <v>No</v>
      </c>
      <c r="AA158" s="31"/>
      <c r="AB158" s="31">
        <f t="shared" si="32"/>
        <v>2</v>
      </c>
      <c r="AC158" s="31" t="str">
        <f>IF(OR(ISNUMBER(MATCH(DATE(VALUE(TEXT(U158,"yyyy")),VALUE(TEXT(U158,"mm")),VALUE(TEXT(U158,"dd"))),HolidayTable[Date],0)),WEEKDAY(E158,1)=1,HOUR(U158)&gt;=21,HOUR(U158)&lt;5),"OP","P")</f>
        <v>OP</v>
      </c>
      <c r="AD158" s="31"/>
      <c r="AE158" s="31">
        <f t="shared" si="33"/>
        <v>22.5</v>
      </c>
      <c r="AF158" s="31">
        <f t="shared" si="34"/>
        <v>88.5</v>
      </c>
      <c r="AG158" s="31">
        <f t="shared" si="35"/>
        <v>1</v>
      </c>
      <c r="AH158" s="31" t="str">
        <f t="shared" si="36"/>
        <v>SAN LORENZO260S</v>
      </c>
      <c r="AI158" s="31" t="str">
        <f t="shared" si="37"/>
        <v>OOLU 7915505</v>
      </c>
    </row>
    <row r="159" spans="1:35" ht="18" x14ac:dyDescent="0.35">
      <c r="A159" s="30" t="s">
        <v>625</v>
      </c>
      <c r="B159" s="30" t="s">
        <v>2122</v>
      </c>
      <c r="C159" s="30" t="s">
        <v>1485</v>
      </c>
      <c r="D159" s="30" t="s">
        <v>508</v>
      </c>
      <c r="E159" s="33">
        <v>45466.676388888889</v>
      </c>
      <c r="F159" s="30" t="s">
        <v>692</v>
      </c>
      <c r="G159" s="30" t="s">
        <v>627</v>
      </c>
      <c r="H159" s="30">
        <v>2210</v>
      </c>
      <c r="I159" s="30" t="s">
        <v>629</v>
      </c>
      <c r="J159" s="30">
        <v>24522</v>
      </c>
      <c r="K159" s="30" t="s">
        <v>630</v>
      </c>
      <c r="L159" s="30" t="s">
        <v>2098</v>
      </c>
      <c r="M159" s="30" t="s">
        <v>2123</v>
      </c>
      <c r="N159" s="30" t="s">
        <v>688</v>
      </c>
      <c r="O159" s="30" t="s">
        <v>689</v>
      </c>
      <c r="P159" s="30">
        <v>939548</v>
      </c>
      <c r="Q159" s="30"/>
      <c r="R159" s="30"/>
      <c r="S159" s="39">
        <f>VLOOKUP(AH159,export!G:T,13,FALSE)</f>
        <v>45468.09375</v>
      </c>
      <c r="T159" s="42" t="str">
        <f t="shared" si="26"/>
        <v>20</v>
      </c>
      <c r="U159" s="32">
        <f t="shared" si="27"/>
        <v>45466.676388888889</v>
      </c>
      <c r="V159" s="31">
        <f t="shared" si="28"/>
        <v>1.4173611111109494</v>
      </c>
      <c r="W159" s="31">
        <f t="shared" si="29"/>
        <v>0</v>
      </c>
      <c r="X159" s="31">
        <f t="shared" si="30"/>
        <v>1</v>
      </c>
      <c r="Y159" s="31">
        <f t="shared" si="31"/>
        <v>0</v>
      </c>
      <c r="Z159" s="31" t="str">
        <f t="shared" si="38"/>
        <v>No</v>
      </c>
      <c r="AA159" s="31"/>
      <c r="AB159" s="31">
        <f t="shared" si="32"/>
        <v>2</v>
      </c>
      <c r="AC159" s="31" t="str">
        <f>IF(OR(ISNUMBER(MATCH(DATE(VALUE(TEXT(U159,"yyyy")),VALUE(TEXT(U159,"mm")),VALUE(TEXT(U159,"dd"))),HolidayTable[Date],0)),WEEKDAY(E159,1)=1,HOUR(U159)&gt;=21,HOUR(U159)&lt;5),"OP","P")</f>
        <v>OP</v>
      </c>
      <c r="AD159" s="31"/>
      <c r="AE159" s="31">
        <f t="shared" si="33"/>
        <v>15</v>
      </c>
      <c r="AF159" s="31">
        <f t="shared" si="34"/>
        <v>59</v>
      </c>
      <c r="AG159" s="31">
        <f t="shared" si="35"/>
        <v>1</v>
      </c>
      <c r="AH159" s="31" t="str">
        <f t="shared" si="36"/>
        <v>SPEED423W</v>
      </c>
      <c r="AI159" s="31" t="str">
        <f t="shared" si="37"/>
        <v>DFSU 3146625</v>
      </c>
    </row>
    <row r="160" spans="1:35" ht="18" x14ac:dyDescent="0.35">
      <c r="A160" s="30" t="s">
        <v>625</v>
      </c>
      <c r="B160" s="30" t="s">
        <v>2124</v>
      </c>
      <c r="C160" s="30" t="s">
        <v>755</v>
      </c>
      <c r="D160" s="30" t="s">
        <v>756</v>
      </c>
      <c r="E160" s="33">
        <v>45466.683333333334</v>
      </c>
      <c r="F160" s="30" t="s">
        <v>649</v>
      </c>
      <c r="G160" s="30" t="s">
        <v>627</v>
      </c>
      <c r="H160" s="30" t="s">
        <v>645</v>
      </c>
      <c r="I160" s="30" t="s">
        <v>646</v>
      </c>
      <c r="J160" s="30">
        <v>28418</v>
      </c>
      <c r="K160" s="30" t="s">
        <v>630</v>
      </c>
      <c r="L160" s="30" t="s">
        <v>2121</v>
      </c>
      <c r="M160" s="30">
        <v>27367422</v>
      </c>
      <c r="N160" s="30" t="s">
        <v>2125</v>
      </c>
      <c r="O160" s="30" t="s">
        <v>2126</v>
      </c>
      <c r="P160" s="30">
        <v>945108</v>
      </c>
      <c r="Q160" s="30"/>
      <c r="R160" s="30"/>
      <c r="S160" s="39">
        <f>VLOOKUP(AH160,export!G:T,13,FALSE)</f>
        <v>45468.284722222219</v>
      </c>
      <c r="T160" s="42" t="str">
        <f t="shared" si="26"/>
        <v>40</v>
      </c>
      <c r="U160" s="32">
        <f t="shared" si="27"/>
        <v>45466.683333333334</v>
      </c>
      <c r="V160" s="31">
        <f t="shared" si="28"/>
        <v>1.601388888884685</v>
      </c>
      <c r="W160" s="31">
        <f t="shared" si="29"/>
        <v>0</v>
      </c>
      <c r="X160" s="31">
        <f t="shared" si="30"/>
        <v>1</v>
      </c>
      <c r="Y160" s="31">
        <f t="shared" si="31"/>
        <v>0</v>
      </c>
      <c r="Z160" s="31" t="str">
        <f t="shared" si="38"/>
        <v>No</v>
      </c>
      <c r="AA160" s="31"/>
      <c r="AB160" s="31">
        <f t="shared" si="32"/>
        <v>2</v>
      </c>
      <c r="AC160" s="31" t="str">
        <f>IF(OR(ISNUMBER(MATCH(DATE(VALUE(TEXT(U160,"yyyy")),VALUE(TEXT(U160,"mm")),VALUE(TEXT(U160,"dd"))),HolidayTable[Date],0)),WEEKDAY(E160,1)=1,HOUR(U160)&gt;=21,HOUR(U160)&lt;5),"OP","P")</f>
        <v>OP</v>
      </c>
      <c r="AD160" s="31"/>
      <c r="AE160" s="31">
        <f t="shared" si="33"/>
        <v>22.5</v>
      </c>
      <c r="AF160" s="31">
        <f t="shared" si="34"/>
        <v>88.5</v>
      </c>
      <c r="AG160" s="31">
        <f t="shared" si="35"/>
        <v>1</v>
      </c>
      <c r="AH160" s="31" t="str">
        <f t="shared" si="36"/>
        <v>SAN LORENZO260S</v>
      </c>
      <c r="AI160" s="31" t="str">
        <f t="shared" si="37"/>
        <v>CCLU 5155136</v>
      </c>
    </row>
    <row r="161" spans="1:35" ht="18" x14ac:dyDescent="0.35">
      <c r="A161" s="30" t="s">
        <v>625</v>
      </c>
      <c r="B161" s="30" t="s">
        <v>2127</v>
      </c>
      <c r="C161" s="30" t="s">
        <v>876</v>
      </c>
      <c r="D161" s="30" t="s">
        <v>877</v>
      </c>
      <c r="E161" s="33">
        <v>45466.693055555559</v>
      </c>
      <c r="F161" s="30" t="s">
        <v>649</v>
      </c>
      <c r="G161" s="30" t="s">
        <v>627</v>
      </c>
      <c r="H161" s="30" t="s">
        <v>628</v>
      </c>
      <c r="I161" s="30" t="s">
        <v>629</v>
      </c>
      <c r="J161" s="30">
        <v>17867</v>
      </c>
      <c r="K161" s="30" t="s">
        <v>630</v>
      </c>
      <c r="L161" s="30" t="s">
        <v>2115</v>
      </c>
      <c r="M161" s="30">
        <v>27367023</v>
      </c>
      <c r="N161" s="30"/>
      <c r="O161" s="30" t="s">
        <v>686</v>
      </c>
      <c r="P161" s="30">
        <v>900868</v>
      </c>
      <c r="Q161" s="30"/>
      <c r="R161" s="30"/>
      <c r="S161" s="39">
        <v>45467.642361111109</v>
      </c>
      <c r="T161" s="42" t="str">
        <f t="shared" si="26"/>
        <v>20</v>
      </c>
      <c r="U161" s="32">
        <f t="shared" si="27"/>
        <v>45466.693055555559</v>
      </c>
      <c r="V161" s="31">
        <f t="shared" si="28"/>
        <v>0.94930555555038154</v>
      </c>
      <c r="W161" s="31">
        <f t="shared" si="29"/>
        <v>1</v>
      </c>
      <c r="X161" s="31">
        <f t="shared" si="30"/>
        <v>0</v>
      </c>
      <c r="Y161" s="31">
        <f t="shared" si="31"/>
        <v>0</v>
      </c>
      <c r="Z161" s="31" t="str">
        <f t="shared" si="38"/>
        <v>No</v>
      </c>
      <c r="AA161" s="31"/>
      <c r="AB161" s="31">
        <f t="shared" si="32"/>
        <v>1</v>
      </c>
      <c r="AC161" s="31" t="str">
        <f>IF(OR(ISNUMBER(MATCH(DATE(VALUE(TEXT(U161,"yyyy")),VALUE(TEXT(U161,"mm")),VALUE(TEXT(U161,"dd"))),HolidayTable[Date],0)),WEEKDAY(E161,1)=1,HOUR(U161)&gt;=21,HOUR(U161)&lt;5),"OP","P")</f>
        <v>OP</v>
      </c>
      <c r="AD161" s="31"/>
      <c r="AE161" s="31">
        <f t="shared" si="33"/>
        <v>35</v>
      </c>
      <c r="AF161" s="31">
        <f t="shared" si="34"/>
        <v>59</v>
      </c>
      <c r="AG161" s="31">
        <f t="shared" si="35"/>
        <v>1</v>
      </c>
      <c r="AH161" s="31" t="str">
        <f t="shared" si="36"/>
        <v>INCRES023N</v>
      </c>
      <c r="AI161" s="31" t="str">
        <f t="shared" si="37"/>
        <v>BSIU 2683217</v>
      </c>
    </row>
    <row r="162" spans="1:35" ht="18" x14ac:dyDescent="0.35">
      <c r="A162" s="30" t="s">
        <v>625</v>
      </c>
      <c r="B162" s="30" t="s">
        <v>2128</v>
      </c>
      <c r="C162" s="30" t="s">
        <v>876</v>
      </c>
      <c r="D162" s="30" t="s">
        <v>877</v>
      </c>
      <c r="E162" s="33">
        <v>45466.693055555559</v>
      </c>
      <c r="F162" s="30" t="s">
        <v>649</v>
      </c>
      <c r="G162" s="30" t="s">
        <v>627</v>
      </c>
      <c r="H162" s="30" t="s">
        <v>628</v>
      </c>
      <c r="I162" s="30" t="s">
        <v>629</v>
      </c>
      <c r="J162" s="30">
        <v>16465</v>
      </c>
      <c r="K162" s="30" t="s">
        <v>630</v>
      </c>
      <c r="L162" s="30" t="s">
        <v>2129</v>
      </c>
      <c r="M162" s="30">
        <v>27367006</v>
      </c>
      <c r="N162" s="30"/>
      <c r="O162" s="30" t="s">
        <v>686</v>
      </c>
      <c r="P162" s="30">
        <v>900868</v>
      </c>
      <c r="Q162" s="30"/>
      <c r="R162" s="30"/>
      <c r="S162" s="39">
        <v>45467.642361111109</v>
      </c>
      <c r="T162" s="42" t="str">
        <f t="shared" si="26"/>
        <v>20</v>
      </c>
      <c r="U162" s="32">
        <f t="shared" si="27"/>
        <v>45466.693055555559</v>
      </c>
      <c r="V162" s="31">
        <f t="shared" si="28"/>
        <v>0.94930555555038154</v>
      </c>
      <c r="W162" s="31">
        <f t="shared" si="29"/>
        <v>1</v>
      </c>
      <c r="X162" s="31">
        <f t="shared" si="30"/>
        <v>0</v>
      </c>
      <c r="Y162" s="31">
        <f t="shared" si="31"/>
        <v>0</v>
      </c>
      <c r="Z162" s="31" t="str">
        <f t="shared" si="38"/>
        <v>No</v>
      </c>
      <c r="AA162" s="31"/>
      <c r="AB162" s="31">
        <f t="shared" si="32"/>
        <v>1</v>
      </c>
      <c r="AC162" s="31" t="str">
        <f>IF(OR(ISNUMBER(MATCH(DATE(VALUE(TEXT(U162,"yyyy")),VALUE(TEXT(U162,"mm")),VALUE(TEXT(U162,"dd"))),HolidayTable[Date],0)),WEEKDAY(E162,1)=1,HOUR(U162)&gt;=21,HOUR(U162)&lt;5),"OP","P")</f>
        <v>OP</v>
      </c>
      <c r="AD162" s="31"/>
      <c r="AE162" s="31">
        <f t="shared" si="33"/>
        <v>35</v>
      </c>
      <c r="AF162" s="31">
        <f t="shared" si="34"/>
        <v>59</v>
      </c>
      <c r="AG162" s="31">
        <f t="shared" si="35"/>
        <v>1</v>
      </c>
      <c r="AH162" s="31" t="str">
        <f t="shared" si="36"/>
        <v>INCRES023N</v>
      </c>
      <c r="AI162" s="31" t="str">
        <f t="shared" si="37"/>
        <v>FCIU 5282524</v>
      </c>
    </row>
    <row r="163" spans="1:35" ht="18" x14ac:dyDescent="0.35">
      <c r="A163" s="30" t="s">
        <v>625</v>
      </c>
      <c r="B163" s="30" t="s">
        <v>2130</v>
      </c>
      <c r="C163" s="30" t="s">
        <v>876</v>
      </c>
      <c r="D163" s="30" t="s">
        <v>877</v>
      </c>
      <c r="E163" s="33">
        <v>45466.694444444445</v>
      </c>
      <c r="F163" s="30" t="s">
        <v>649</v>
      </c>
      <c r="G163" s="30" t="s">
        <v>627</v>
      </c>
      <c r="H163" s="30" t="s">
        <v>628</v>
      </c>
      <c r="I163" s="30" t="s">
        <v>629</v>
      </c>
      <c r="J163" s="30">
        <v>17960</v>
      </c>
      <c r="K163" s="30" t="s">
        <v>630</v>
      </c>
      <c r="L163" s="30" t="s">
        <v>2131</v>
      </c>
      <c r="M163" s="30">
        <v>27367030</v>
      </c>
      <c r="N163" s="30" t="s">
        <v>681</v>
      </c>
      <c r="O163" s="30" t="s">
        <v>682</v>
      </c>
      <c r="P163" s="30">
        <v>901896</v>
      </c>
      <c r="Q163" s="30"/>
      <c r="R163" s="30"/>
      <c r="S163" s="39">
        <v>45467.642361111109</v>
      </c>
      <c r="T163" s="42" t="str">
        <f t="shared" si="26"/>
        <v>20</v>
      </c>
      <c r="U163" s="32">
        <f t="shared" si="27"/>
        <v>45466.694444444445</v>
      </c>
      <c r="V163" s="31">
        <f t="shared" si="28"/>
        <v>0.94791666666424135</v>
      </c>
      <c r="W163" s="31">
        <f t="shared" si="29"/>
        <v>1</v>
      </c>
      <c r="X163" s="31">
        <f t="shared" si="30"/>
        <v>0</v>
      </c>
      <c r="Y163" s="31">
        <f t="shared" si="31"/>
        <v>0</v>
      </c>
      <c r="Z163" s="31" t="str">
        <f t="shared" si="38"/>
        <v>No</v>
      </c>
      <c r="AA163" s="31"/>
      <c r="AB163" s="31">
        <f t="shared" si="32"/>
        <v>1</v>
      </c>
      <c r="AC163" s="31" t="str">
        <f>IF(OR(ISNUMBER(MATCH(DATE(VALUE(TEXT(U163,"yyyy")),VALUE(TEXT(U163,"mm")),VALUE(TEXT(U163,"dd"))),HolidayTable[Date],0)),WEEKDAY(E163,1)=1,HOUR(U163)&gt;=21,HOUR(U163)&lt;5),"OP","P")</f>
        <v>OP</v>
      </c>
      <c r="AD163" s="31"/>
      <c r="AE163" s="31">
        <f t="shared" si="33"/>
        <v>35</v>
      </c>
      <c r="AF163" s="31">
        <f t="shared" si="34"/>
        <v>59</v>
      </c>
      <c r="AG163" s="31">
        <f t="shared" si="35"/>
        <v>1</v>
      </c>
      <c r="AH163" s="31" t="str">
        <f t="shared" si="36"/>
        <v>INCRES023N</v>
      </c>
      <c r="AI163" s="31" t="str">
        <f t="shared" si="37"/>
        <v>CSLU 1843912</v>
      </c>
    </row>
    <row r="164" spans="1:35" ht="18" x14ac:dyDescent="0.35">
      <c r="A164" s="30" t="s">
        <v>625</v>
      </c>
      <c r="B164" s="30" t="s">
        <v>2132</v>
      </c>
      <c r="C164" s="30" t="s">
        <v>876</v>
      </c>
      <c r="D164" s="30" t="s">
        <v>877</v>
      </c>
      <c r="E164" s="33">
        <v>45466.694444444445</v>
      </c>
      <c r="F164" s="30" t="s">
        <v>649</v>
      </c>
      <c r="G164" s="30" t="s">
        <v>627</v>
      </c>
      <c r="H164" s="30">
        <v>2210</v>
      </c>
      <c r="I164" s="30" t="s">
        <v>629</v>
      </c>
      <c r="J164" s="30">
        <v>17960</v>
      </c>
      <c r="K164" s="30" t="s">
        <v>630</v>
      </c>
      <c r="L164" s="30" t="s">
        <v>2131</v>
      </c>
      <c r="M164" s="30">
        <v>27366977</v>
      </c>
      <c r="N164" s="30" t="s">
        <v>681</v>
      </c>
      <c r="O164" s="30" t="s">
        <v>682</v>
      </c>
      <c r="P164" s="30">
        <v>901896</v>
      </c>
      <c r="Q164" s="30"/>
      <c r="R164" s="30"/>
      <c r="S164" s="39">
        <v>45467.642361111109</v>
      </c>
      <c r="T164" s="42" t="str">
        <f t="shared" si="26"/>
        <v>20</v>
      </c>
      <c r="U164" s="32">
        <f t="shared" si="27"/>
        <v>45466.694444444445</v>
      </c>
      <c r="V164" s="31">
        <f t="shared" si="28"/>
        <v>0.94791666666424135</v>
      </c>
      <c r="W164" s="31">
        <f t="shared" si="29"/>
        <v>1</v>
      </c>
      <c r="X164" s="31">
        <f t="shared" si="30"/>
        <v>0</v>
      </c>
      <c r="Y164" s="31">
        <f t="shared" si="31"/>
        <v>0</v>
      </c>
      <c r="Z164" s="31" t="str">
        <f t="shared" si="38"/>
        <v>No</v>
      </c>
      <c r="AA164" s="31"/>
      <c r="AB164" s="31">
        <f t="shared" si="32"/>
        <v>1</v>
      </c>
      <c r="AC164" s="31" t="str">
        <f>IF(OR(ISNUMBER(MATCH(DATE(VALUE(TEXT(U164,"yyyy")),VALUE(TEXT(U164,"mm")),VALUE(TEXT(U164,"dd"))),HolidayTable[Date],0)),WEEKDAY(E164,1)=1,HOUR(U164)&gt;=21,HOUR(U164)&lt;5),"OP","P")</f>
        <v>OP</v>
      </c>
      <c r="AD164" s="31"/>
      <c r="AE164" s="31">
        <f t="shared" si="33"/>
        <v>35</v>
      </c>
      <c r="AF164" s="31">
        <f t="shared" si="34"/>
        <v>59</v>
      </c>
      <c r="AG164" s="31">
        <f t="shared" si="35"/>
        <v>1</v>
      </c>
      <c r="AH164" s="31" t="str">
        <f t="shared" si="36"/>
        <v>INCRES023N</v>
      </c>
      <c r="AI164" s="31" t="str">
        <f t="shared" si="37"/>
        <v>TEMU 5543222</v>
      </c>
    </row>
    <row r="165" spans="1:35" ht="18" x14ac:dyDescent="0.35">
      <c r="A165" s="30" t="s">
        <v>625</v>
      </c>
      <c r="B165" s="30" t="s">
        <v>2133</v>
      </c>
      <c r="C165" s="30" t="s">
        <v>1496</v>
      </c>
      <c r="D165" s="30" t="s">
        <v>406</v>
      </c>
      <c r="E165" s="33">
        <v>45466.703472222223</v>
      </c>
      <c r="F165" s="30" t="s">
        <v>729</v>
      </c>
      <c r="G165" s="30" t="s">
        <v>627</v>
      </c>
      <c r="H165" s="30" t="s">
        <v>628</v>
      </c>
      <c r="I165" s="30" t="s">
        <v>629</v>
      </c>
      <c r="J165" s="30">
        <v>17248</v>
      </c>
      <c r="K165" s="30" t="s">
        <v>630</v>
      </c>
      <c r="L165" s="30" t="s">
        <v>2134</v>
      </c>
      <c r="M165" s="30" t="s">
        <v>2135</v>
      </c>
      <c r="N165" s="30" t="s">
        <v>656</v>
      </c>
      <c r="O165" s="30" t="s">
        <v>657</v>
      </c>
      <c r="P165" s="30">
        <v>927332</v>
      </c>
      <c r="Q165" s="30"/>
      <c r="R165" s="30"/>
      <c r="S165" s="39">
        <f>VLOOKUP(AH165,export!G:T,13,FALSE)</f>
        <v>45468.006944444445</v>
      </c>
      <c r="T165" s="42" t="str">
        <f t="shared" si="26"/>
        <v>20</v>
      </c>
      <c r="U165" s="32">
        <f t="shared" si="27"/>
        <v>45466.703472222223</v>
      </c>
      <c r="V165" s="31">
        <f t="shared" si="28"/>
        <v>1.3034722222218988</v>
      </c>
      <c r="W165" s="31">
        <f t="shared" si="29"/>
        <v>0</v>
      </c>
      <c r="X165" s="31">
        <f t="shared" si="30"/>
        <v>1</v>
      </c>
      <c r="Y165" s="31">
        <f t="shared" si="31"/>
        <v>0</v>
      </c>
      <c r="Z165" s="31" t="str">
        <f t="shared" si="38"/>
        <v>No</v>
      </c>
      <c r="AA165" s="31"/>
      <c r="AB165" s="31">
        <f t="shared" si="32"/>
        <v>2</v>
      </c>
      <c r="AC165" s="31" t="str">
        <f>IF(OR(ISNUMBER(MATCH(DATE(VALUE(TEXT(U165,"yyyy")),VALUE(TEXT(U165,"mm")),VALUE(TEXT(U165,"dd"))),HolidayTable[Date],0)),WEEKDAY(E165,1)=1,HOUR(U165)&gt;=21,HOUR(U165)&lt;5),"OP","P")</f>
        <v>OP</v>
      </c>
      <c r="AD165" s="31"/>
      <c r="AE165" s="31">
        <f t="shared" si="33"/>
        <v>15</v>
      </c>
      <c r="AF165" s="31">
        <f t="shared" si="34"/>
        <v>59</v>
      </c>
      <c r="AG165" s="31">
        <f t="shared" si="35"/>
        <v>1</v>
      </c>
      <c r="AH165" s="31" t="str">
        <f t="shared" si="36"/>
        <v>KMTC NHAVA S2406S</v>
      </c>
      <c r="AI165" s="31" t="str">
        <f t="shared" si="37"/>
        <v>TEMU 0285594</v>
      </c>
    </row>
    <row r="166" spans="1:35" ht="18" x14ac:dyDescent="0.35">
      <c r="A166" s="30" t="s">
        <v>625</v>
      </c>
      <c r="B166" s="30" t="s">
        <v>2136</v>
      </c>
      <c r="C166" s="30" t="s">
        <v>1496</v>
      </c>
      <c r="D166" s="30" t="s">
        <v>406</v>
      </c>
      <c r="E166" s="33">
        <v>45466.703472222223</v>
      </c>
      <c r="F166" s="30" t="s">
        <v>729</v>
      </c>
      <c r="G166" s="30" t="s">
        <v>627</v>
      </c>
      <c r="H166" s="30" t="s">
        <v>628</v>
      </c>
      <c r="I166" s="30" t="s">
        <v>629</v>
      </c>
      <c r="J166" s="30">
        <v>17248</v>
      </c>
      <c r="K166" s="30" t="s">
        <v>630</v>
      </c>
      <c r="L166" s="30" t="s">
        <v>2134</v>
      </c>
      <c r="M166" s="30" t="s">
        <v>2137</v>
      </c>
      <c r="N166" s="30" t="s">
        <v>656</v>
      </c>
      <c r="O166" s="30" t="s">
        <v>657</v>
      </c>
      <c r="P166" s="30">
        <v>927332</v>
      </c>
      <c r="Q166" s="30"/>
      <c r="R166" s="30"/>
      <c r="S166" s="39">
        <f>VLOOKUP(AH166,export!G:T,13,FALSE)</f>
        <v>45468.006944444445</v>
      </c>
      <c r="T166" s="42" t="str">
        <f t="shared" si="26"/>
        <v>20</v>
      </c>
      <c r="U166" s="32">
        <f t="shared" si="27"/>
        <v>45466.703472222223</v>
      </c>
      <c r="V166" s="31">
        <f t="shared" si="28"/>
        <v>1.3034722222218988</v>
      </c>
      <c r="W166" s="31">
        <f t="shared" si="29"/>
        <v>0</v>
      </c>
      <c r="X166" s="31">
        <f t="shared" si="30"/>
        <v>1</v>
      </c>
      <c r="Y166" s="31">
        <f t="shared" si="31"/>
        <v>0</v>
      </c>
      <c r="Z166" s="31" t="str">
        <f t="shared" si="38"/>
        <v>No</v>
      </c>
      <c r="AA166" s="31"/>
      <c r="AB166" s="31">
        <f t="shared" si="32"/>
        <v>2</v>
      </c>
      <c r="AC166" s="31" t="str">
        <f>IF(OR(ISNUMBER(MATCH(DATE(VALUE(TEXT(U166,"yyyy")),VALUE(TEXT(U166,"mm")),VALUE(TEXT(U166,"dd"))),HolidayTable[Date],0)),WEEKDAY(E166,1)=1,HOUR(U166)&gt;=21,HOUR(U166)&lt;5),"OP","P")</f>
        <v>OP</v>
      </c>
      <c r="AD166" s="31"/>
      <c r="AE166" s="31">
        <f t="shared" si="33"/>
        <v>15</v>
      </c>
      <c r="AF166" s="31">
        <f t="shared" si="34"/>
        <v>59</v>
      </c>
      <c r="AG166" s="31">
        <f t="shared" si="35"/>
        <v>1</v>
      </c>
      <c r="AH166" s="31" t="str">
        <f t="shared" si="36"/>
        <v>KMTC NHAVA S2406S</v>
      </c>
      <c r="AI166" s="31" t="str">
        <f t="shared" si="37"/>
        <v>TGBU 2531378</v>
      </c>
    </row>
    <row r="167" spans="1:35" ht="18" x14ac:dyDescent="0.35">
      <c r="A167" s="30" t="s">
        <v>625</v>
      </c>
      <c r="B167" s="30" t="s">
        <v>2138</v>
      </c>
      <c r="C167" s="30" t="s">
        <v>1496</v>
      </c>
      <c r="D167" s="30" t="s">
        <v>406</v>
      </c>
      <c r="E167" s="33">
        <v>45466.709027777775</v>
      </c>
      <c r="F167" s="30" t="s">
        <v>729</v>
      </c>
      <c r="G167" s="30" t="s">
        <v>627</v>
      </c>
      <c r="H167" s="30" t="s">
        <v>628</v>
      </c>
      <c r="I167" s="30" t="s">
        <v>629</v>
      </c>
      <c r="J167" s="30">
        <v>17198</v>
      </c>
      <c r="K167" s="30" t="s">
        <v>630</v>
      </c>
      <c r="L167" s="30" t="s">
        <v>2134</v>
      </c>
      <c r="M167" s="30" t="s">
        <v>2139</v>
      </c>
      <c r="N167" s="30" t="s">
        <v>711</v>
      </c>
      <c r="O167" s="30" t="s">
        <v>712</v>
      </c>
      <c r="P167" s="30">
        <v>935540</v>
      </c>
      <c r="Q167" s="30"/>
      <c r="R167" s="30"/>
      <c r="S167" s="39">
        <f>VLOOKUP(AH167,export!G:T,13,FALSE)</f>
        <v>45468.006944444445</v>
      </c>
      <c r="T167" s="42" t="str">
        <f t="shared" si="26"/>
        <v>20</v>
      </c>
      <c r="U167" s="32">
        <f t="shared" si="27"/>
        <v>45466.709027777775</v>
      </c>
      <c r="V167" s="31">
        <f t="shared" si="28"/>
        <v>1.2979166666700621</v>
      </c>
      <c r="W167" s="31">
        <f t="shared" si="29"/>
        <v>0</v>
      </c>
      <c r="X167" s="31">
        <f t="shared" si="30"/>
        <v>1</v>
      </c>
      <c r="Y167" s="31">
        <f t="shared" si="31"/>
        <v>0</v>
      </c>
      <c r="Z167" s="31" t="str">
        <f t="shared" si="38"/>
        <v>No</v>
      </c>
      <c r="AA167" s="31"/>
      <c r="AB167" s="31">
        <f t="shared" si="32"/>
        <v>2</v>
      </c>
      <c r="AC167" s="31" t="str">
        <f>IF(OR(ISNUMBER(MATCH(DATE(VALUE(TEXT(U167,"yyyy")),VALUE(TEXT(U167,"mm")),VALUE(TEXT(U167,"dd"))),HolidayTable[Date],0)),WEEKDAY(E167,1)=1,HOUR(U167)&gt;=21,HOUR(U167)&lt;5),"OP","P")</f>
        <v>OP</v>
      </c>
      <c r="AD167" s="31"/>
      <c r="AE167" s="31">
        <f t="shared" si="33"/>
        <v>15</v>
      </c>
      <c r="AF167" s="31">
        <f t="shared" si="34"/>
        <v>59</v>
      </c>
      <c r="AG167" s="31">
        <f t="shared" si="35"/>
        <v>1</v>
      </c>
      <c r="AH167" s="31" t="str">
        <f t="shared" si="36"/>
        <v>KMTC NHAVA S2406S</v>
      </c>
      <c r="AI167" s="31" t="str">
        <f t="shared" si="37"/>
        <v>BSIU 2969622</v>
      </c>
    </row>
    <row r="168" spans="1:35" ht="18" x14ac:dyDescent="0.35">
      <c r="A168" s="30" t="s">
        <v>625</v>
      </c>
      <c r="B168" s="30" t="s">
        <v>2140</v>
      </c>
      <c r="C168" s="30" t="s">
        <v>1496</v>
      </c>
      <c r="D168" s="30" t="s">
        <v>406</v>
      </c>
      <c r="E168" s="33">
        <v>45466.709027777775</v>
      </c>
      <c r="F168" s="30" t="s">
        <v>729</v>
      </c>
      <c r="G168" s="30" t="s">
        <v>627</v>
      </c>
      <c r="H168" s="30" t="s">
        <v>628</v>
      </c>
      <c r="I168" s="30" t="s">
        <v>629</v>
      </c>
      <c r="J168" s="30">
        <v>17784</v>
      </c>
      <c r="K168" s="30" t="s">
        <v>630</v>
      </c>
      <c r="L168" s="30" t="s">
        <v>2141</v>
      </c>
      <c r="M168" s="30" t="s">
        <v>2142</v>
      </c>
      <c r="N168" s="30" t="s">
        <v>711</v>
      </c>
      <c r="O168" s="30" t="s">
        <v>712</v>
      </c>
      <c r="P168" s="30">
        <v>935540</v>
      </c>
      <c r="Q168" s="30"/>
      <c r="R168" s="30"/>
      <c r="S168" s="39">
        <f>VLOOKUP(AH168,export!G:T,13,FALSE)</f>
        <v>45468.006944444445</v>
      </c>
      <c r="T168" s="42" t="str">
        <f t="shared" si="26"/>
        <v>20</v>
      </c>
      <c r="U168" s="32">
        <f t="shared" si="27"/>
        <v>45466.709027777775</v>
      </c>
      <c r="V168" s="31">
        <f t="shared" si="28"/>
        <v>1.2979166666700621</v>
      </c>
      <c r="W168" s="31">
        <f t="shared" si="29"/>
        <v>0</v>
      </c>
      <c r="X168" s="31">
        <f t="shared" si="30"/>
        <v>1</v>
      </c>
      <c r="Y168" s="31">
        <f t="shared" si="31"/>
        <v>0</v>
      </c>
      <c r="Z168" s="31" t="str">
        <f t="shared" si="38"/>
        <v>No</v>
      </c>
      <c r="AA168" s="31"/>
      <c r="AB168" s="31">
        <f t="shared" si="32"/>
        <v>2</v>
      </c>
      <c r="AC168" s="31" t="str">
        <f>IF(OR(ISNUMBER(MATCH(DATE(VALUE(TEXT(U168,"yyyy")),VALUE(TEXT(U168,"mm")),VALUE(TEXT(U168,"dd"))),HolidayTable[Date],0)),WEEKDAY(E168,1)=1,HOUR(U168)&gt;=21,HOUR(U168)&lt;5),"OP","P")</f>
        <v>OP</v>
      </c>
      <c r="AD168" s="31"/>
      <c r="AE168" s="31">
        <f t="shared" si="33"/>
        <v>15</v>
      </c>
      <c r="AF168" s="31">
        <f t="shared" si="34"/>
        <v>59</v>
      </c>
      <c r="AG168" s="31">
        <f t="shared" si="35"/>
        <v>1</v>
      </c>
      <c r="AH168" s="31" t="str">
        <f t="shared" si="36"/>
        <v>KMTC NHAVA S2406S</v>
      </c>
      <c r="AI168" s="31" t="str">
        <f t="shared" si="37"/>
        <v>TEMU 4219590</v>
      </c>
    </row>
    <row r="169" spans="1:35" ht="18" x14ac:dyDescent="0.35">
      <c r="A169" s="30" t="s">
        <v>625</v>
      </c>
      <c r="B169" s="30" t="s">
        <v>2143</v>
      </c>
      <c r="C169" s="30" t="s">
        <v>1494</v>
      </c>
      <c r="D169" s="30" t="s">
        <v>325</v>
      </c>
      <c r="E169" s="33">
        <v>45466.712500000001</v>
      </c>
      <c r="F169" s="30" t="s">
        <v>663</v>
      </c>
      <c r="G169" s="30" t="s">
        <v>627</v>
      </c>
      <c r="H169" s="30" t="s">
        <v>628</v>
      </c>
      <c r="I169" s="30" t="s">
        <v>629</v>
      </c>
      <c r="J169" s="30">
        <v>17510</v>
      </c>
      <c r="K169" s="30" t="s">
        <v>630</v>
      </c>
      <c r="L169" s="30" t="s">
        <v>2144</v>
      </c>
      <c r="M169" s="30" t="s">
        <v>2145</v>
      </c>
      <c r="N169" s="30" t="s">
        <v>684</v>
      </c>
      <c r="O169" s="30" t="s">
        <v>685</v>
      </c>
      <c r="P169" s="30">
        <v>779249</v>
      </c>
      <c r="Q169" s="30"/>
      <c r="R169" s="30"/>
      <c r="S169" s="39">
        <v>45468.041666666664</v>
      </c>
      <c r="T169" s="42" t="str">
        <f t="shared" si="26"/>
        <v>20</v>
      </c>
      <c r="U169" s="32">
        <f t="shared" si="27"/>
        <v>45466.712500000001</v>
      </c>
      <c r="V169" s="31">
        <f t="shared" si="28"/>
        <v>1.3291666666627862</v>
      </c>
      <c r="W169" s="31">
        <f t="shared" si="29"/>
        <v>0</v>
      </c>
      <c r="X169" s="31">
        <f t="shared" si="30"/>
        <v>1</v>
      </c>
      <c r="Y169" s="31">
        <f t="shared" si="31"/>
        <v>0</v>
      </c>
      <c r="Z169" s="31" t="str">
        <f t="shared" si="38"/>
        <v>No</v>
      </c>
      <c r="AA169" s="31"/>
      <c r="AB169" s="31">
        <f t="shared" si="32"/>
        <v>2</v>
      </c>
      <c r="AC169" s="31" t="str">
        <f>IF(OR(ISNUMBER(MATCH(DATE(VALUE(TEXT(U169,"yyyy")),VALUE(TEXT(U169,"mm")),VALUE(TEXT(U169,"dd"))),HolidayTable[Date],0)),WEEKDAY(E169,1)=1,HOUR(U169)&gt;=21,HOUR(U169)&lt;5),"OP","P")</f>
        <v>OP</v>
      </c>
      <c r="AD169" s="31"/>
      <c r="AE169" s="31">
        <f t="shared" si="33"/>
        <v>15</v>
      </c>
      <c r="AF169" s="31">
        <f t="shared" si="34"/>
        <v>59</v>
      </c>
      <c r="AG169" s="31">
        <f t="shared" si="35"/>
        <v>1</v>
      </c>
      <c r="AH169" s="31" t="str">
        <f t="shared" si="36"/>
        <v>GSL CHRISTEL425S</v>
      </c>
      <c r="AI169" s="31" t="str">
        <f t="shared" si="37"/>
        <v>HLXU 1044833</v>
      </c>
    </row>
    <row r="170" spans="1:35" ht="18" x14ac:dyDescent="0.35">
      <c r="A170" s="30" t="s">
        <v>625</v>
      </c>
      <c r="B170" s="30" t="s">
        <v>2146</v>
      </c>
      <c r="C170" s="30" t="s">
        <v>1496</v>
      </c>
      <c r="D170" s="30" t="s">
        <v>406</v>
      </c>
      <c r="E170" s="33">
        <v>45466.713888888888</v>
      </c>
      <c r="F170" s="30" t="s">
        <v>729</v>
      </c>
      <c r="G170" s="30" t="s">
        <v>627</v>
      </c>
      <c r="H170" s="30" t="s">
        <v>628</v>
      </c>
      <c r="I170" s="30" t="s">
        <v>629</v>
      </c>
      <c r="J170" s="30">
        <v>24522</v>
      </c>
      <c r="K170" s="30" t="s">
        <v>630</v>
      </c>
      <c r="L170" s="30" t="s">
        <v>2147</v>
      </c>
      <c r="M170" s="30" t="s">
        <v>2148</v>
      </c>
      <c r="N170" s="30"/>
      <c r="O170" s="30" t="s">
        <v>757</v>
      </c>
      <c r="P170" s="30">
        <v>939081</v>
      </c>
      <c r="Q170" s="30"/>
      <c r="R170" s="30"/>
      <c r="S170" s="39">
        <f>VLOOKUP(AH170,export!G:T,13,FALSE)</f>
        <v>45468.006944444445</v>
      </c>
      <c r="T170" s="42" t="str">
        <f t="shared" si="26"/>
        <v>20</v>
      </c>
      <c r="U170" s="32">
        <f t="shared" si="27"/>
        <v>45466.713888888888</v>
      </c>
      <c r="V170" s="31">
        <f t="shared" si="28"/>
        <v>1.2930555555576575</v>
      </c>
      <c r="W170" s="31">
        <f t="shared" si="29"/>
        <v>0</v>
      </c>
      <c r="X170" s="31">
        <f t="shared" si="30"/>
        <v>1</v>
      </c>
      <c r="Y170" s="31">
        <f t="shared" si="31"/>
        <v>0</v>
      </c>
      <c r="Z170" s="31" t="str">
        <f t="shared" si="38"/>
        <v>No</v>
      </c>
      <c r="AA170" s="31"/>
      <c r="AB170" s="31">
        <f t="shared" si="32"/>
        <v>2</v>
      </c>
      <c r="AC170" s="31" t="str">
        <f>IF(OR(ISNUMBER(MATCH(DATE(VALUE(TEXT(U170,"yyyy")),VALUE(TEXT(U170,"mm")),VALUE(TEXT(U170,"dd"))),HolidayTable[Date],0)),WEEKDAY(E170,1)=1,HOUR(U170)&gt;=21,HOUR(U170)&lt;5),"OP","P")</f>
        <v>OP</v>
      </c>
      <c r="AD170" s="31"/>
      <c r="AE170" s="31">
        <f t="shared" si="33"/>
        <v>15</v>
      </c>
      <c r="AF170" s="31">
        <f t="shared" si="34"/>
        <v>59</v>
      </c>
      <c r="AG170" s="31">
        <f t="shared" si="35"/>
        <v>1</v>
      </c>
      <c r="AH170" s="31" t="str">
        <f t="shared" si="36"/>
        <v>KMTC NHAVA S2406S</v>
      </c>
      <c r="AI170" s="31" t="str">
        <f t="shared" si="37"/>
        <v>FTAU 1014734</v>
      </c>
    </row>
    <row r="171" spans="1:35" ht="18" x14ac:dyDescent="0.35">
      <c r="A171" s="30" t="s">
        <v>625</v>
      </c>
      <c r="B171" s="30" t="s">
        <v>2149</v>
      </c>
      <c r="C171" s="30" t="s">
        <v>1494</v>
      </c>
      <c r="D171" s="30" t="s">
        <v>325</v>
      </c>
      <c r="E171" s="33">
        <v>45466.715277777781</v>
      </c>
      <c r="F171" s="30" t="s">
        <v>845</v>
      </c>
      <c r="G171" s="30" t="s">
        <v>627</v>
      </c>
      <c r="H171" s="30" t="s">
        <v>628</v>
      </c>
      <c r="I171" s="30" t="s">
        <v>629</v>
      </c>
      <c r="J171" s="30">
        <v>20250</v>
      </c>
      <c r="K171" s="30" t="s">
        <v>630</v>
      </c>
      <c r="L171" s="30" t="s">
        <v>2150</v>
      </c>
      <c r="M171" s="30" t="s">
        <v>2151</v>
      </c>
      <c r="N171" s="30" t="s">
        <v>678</v>
      </c>
      <c r="O171" s="30" t="s">
        <v>679</v>
      </c>
      <c r="P171" s="30">
        <v>920454</v>
      </c>
      <c r="Q171" s="30"/>
      <c r="R171" s="30"/>
      <c r="S171" s="39">
        <v>45468.041666666664</v>
      </c>
      <c r="T171" s="42" t="str">
        <f t="shared" si="26"/>
        <v>20</v>
      </c>
      <c r="U171" s="32">
        <f t="shared" si="27"/>
        <v>45466.715277777781</v>
      </c>
      <c r="V171" s="31">
        <f t="shared" si="28"/>
        <v>1.3263888888832298</v>
      </c>
      <c r="W171" s="31">
        <f t="shared" si="29"/>
        <v>0</v>
      </c>
      <c r="X171" s="31">
        <f t="shared" si="30"/>
        <v>1</v>
      </c>
      <c r="Y171" s="31">
        <f t="shared" si="31"/>
        <v>0</v>
      </c>
      <c r="Z171" s="31" t="str">
        <f t="shared" si="38"/>
        <v>No</v>
      </c>
      <c r="AA171" s="31"/>
      <c r="AB171" s="31">
        <f t="shared" si="32"/>
        <v>2</v>
      </c>
      <c r="AC171" s="31" t="str">
        <f>IF(OR(ISNUMBER(MATCH(DATE(VALUE(TEXT(U171,"yyyy")),VALUE(TEXT(U171,"mm")),VALUE(TEXT(U171,"dd"))),HolidayTable[Date],0)),WEEKDAY(E171,1)=1,HOUR(U171)&gt;=21,HOUR(U171)&lt;5),"OP","P")</f>
        <v>OP</v>
      </c>
      <c r="AD171" s="31"/>
      <c r="AE171" s="31">
        <f t="shared" si="33"/>
        <v>15</v>
      </c>
      <c r="AF171" s="31">
        <f t="shared" si="34"/>
        <v>59</v>
      </c>
      <c r="AG171" s="31">
        <f t="shared" si="35"/>
        <v>1</v>
      </c>
      <c r="AH171" s="31" t="str">
        <f t="shared" si="36"/>
        <v>GSL CHRISTEL425S</v>
      </c>
      <c r="AI171" s="31" t="str">
        <f t="shared" si="37"/>
        <v>GCXU 2394591</v>
      </c>
    </row>
    <row r="172" spans="1:35" ht="18" x14ac:dyDescent="0.35">
      <c r="A172" s="30" t="s">
        <v>625</v>
      </c>
      <c r="B172" s="30" t="s">
        <v>2152</v>
      </c>
      <c r="C172" s="30" t="s">
        <v>1494</v>
      </c>
      <c r="D172" s="30" t="s">
        <v>325</v>
      </c>
      <c r="E172" s="33">
        <v>45466.71597222222</v>
      </c>
      <c r="F172" s="30" t="s">
        <v>845</v>
      </c>
      <c r="G172" s="30" t="s">
        <v>627</v>
      </c>
      <c r="H172" s="30">
        <v>2210</v>
      </c>
      <c r="I172" s="30" t="s">
        <v>629</v>
      </c>
      <c r="J172" s="30">
        <v>19232</v>
      </c>
      <c r="K172" s="30" t="s">
        <v>630</v>
      </c>
      <c r="L172" s="30" t="s">
        <v>2153</v>
      </c>
      <c r="M172" s="30" t="s">
        <v>2154</v>
      </c>
      <c r="N172" s="30"/>
      <c r="O172" s="30" t="s">
        <v>665</v>
      </c>
      <c r="P172" s="30">
        <v>945718</v>
      </c>
      <c r="Q172" s="30"/>
      <c r="R172" s="30"/>
      <c r="S172" s="39">
        <v>45468.041666666664</v>
      </c>
      <c r="T172" s="42" t="str">
        <f t="shared" si="26"/>
        <v>20</v>
      </c>
      <c r="U172" s="32">
        <f t="shared" si="27"/>
        <v>45466.71597222222</v>
      </c>
      <c r="V172" s="31">
        <f t="shared" si="28"/>
        <v>1.3256944444437977</v>
      </c>
      <c r="W172" s="31">
        <f t="shared" si="29"/>
        <v>0</v>
      </c>
      <c r="X172" s="31">
        <f t="shared" si="30"/>
        <v>1</v>
      </c>
      <c r="Y172" s="31">
        <f t="shared" si="31"/>
        <v>0</v>
      </c>
      <c r="Z172" s="31" t="str">
        <f t="shared" si="38"/>
        <v>No</v>
      </c>
      <c r="AA172" s="31"/>
      <c r="AB172" s="31">
        <f t="shared" si="32"/>
        <v>2</v>
      </c>
      <c r="AC172" s="31" t="str">
        <f>IF(OR(ISNUMBER(MATCH(DATE(VALUE(TEXT(U172,"yyyy")),VALUE(TEXT(U172,"mm")),VALUE(TEXT(U172,"dd"))),HolidayTable[Date],0)),WEEKDAY(E172,1)=1,HOUR(U172)&gt;=21,HOUR(U172)&lt;5),"OP","P")</f>
        <v>OP</v>
      </c>
      <c r="AD172" s="31"/>
      <c r="AE172" s="31">
        <f t="shared" si="33"/>
        <v>15</v>
      </c>
      <c r="AF172" s="31">
        <f t="shared" si="34"/>
        <v>59</v>
      </c>
      <c r="AG172" s="31">
        <f t="shared" si="35"/>
        <v>1</v>
      </c>
      <c r="AH172" s="31" t="str">
        <f t="shared" si="36"/>
        <v>GSL CHRISTEL425S</v>
      </c>
      <c r="AI172" s="31" t="str">
        <f t="shared" si="37"/>
        <v>TGHU 0039925</v>
      </c>
    </row>
    <row r="173" spans="1:35" ht="18" x14ac:dyDescent="0.35">
      <c r="A173" s="30" t="s">
        <v>625</v>
      </c>
      <c r="B173" s="30" t="s">
        <v>2155</v>
      </c>
      <c r="C173" s="30" t="s">
        <v>1494</v>
      </c>
      <c r="D173" s="30" t="s">
        <v>325</v>
      </c>
      <c r="E173" s="33">
        <v>45466.71875</v>
      </c>
      <c r="F173" s="30" t="s">
        <v>845</v>
      </c>
      <c r="G173" s="30" t="s">
        <v>627</v>
      </c>
      <c r="H173" s="30" t="s">
        <v>628</v>
      </c>
      <c r="I173" s="30" t="s">
        <v>629</v>
      </c>
      <c r="J173" s="30">
        <v>19020</v>
      </c>
      <c r="K173" s="30" t="s">
        <v>630</v>
      </c>
      <c r="L173" s="30" t="s">
        <v>2153</v>
      </c>
      <c r="M173" s="30" t="s">
        <v>2156</v>
      </c>
      <c r="N173" s="30" t="s">
        <v>715</v>
      </c>
      <c r="O173" s="30" t="s">
        <v>716</v>
      </c>
      <c r="P173" s="30">
        <v>924745</v>
      </c>
      <c r="Q173" s="30"/>
      <c r="R173" s="30"/>
      <c r="S173" s="39">
        <v>45468.041666666664</v>
      </c>
      <c r="T173" s="42" t="str">
        <f t="shared" si="26"/>
        <v>20</v>
      </c>
      <c r="U173" s="32">
        <f t="shared" si="27"/>
        <v>45466.71875</v>
      </c>
      <c r="V173" s="31">
        <f t="shared" si="28"/>
        <v>1.3229166666642413</v>
      </c>
      <c r="W173" s="31">
        <f t="shared" si="29"/>
        <v>0</v>
      </c>
      <c r="X173" s="31">
        <f t="shared" si="30"/>
        <v>1</v>
      </c>
      <c r="Y173" s="31">
        <f t="shared" si="31"/>
        <v>0</v>
      </c>
      <c r="Z173" s="31" t="str">
        <f t="shared" si="38"/>
        <v>No</v>
      </c>
      <c r="AA173" s="31"/>
      <c r="AB173" s="31">
        <f t="shared" si="32"/>
        <v>2</v>
      </c>
      <c r="AC173" s="31" t="str">
        <f>IF(OR(ISNUMBER(MATCH(DATE(VALUE(TEXT(U173,"yyyy")),VALUE(TEXT(U173,"mm")),VALUE(TEXT(U173,"dd"))),HolidayTable[Date],0)),WEEKDAY(E173,1)=1,HOUR(U173)&gt;=21,HOUR(U173)&lt;5),"OP","P")</f>
        <v>OP</v>
      </c>
      <c r="AD173" s="31"/>
      <c r="AE173" s="31">
        <f t="shared" si="33"/>
        <v>15</v>
      </c>
      <c r="AF173" s="31">
        <f t="shared" si="34"/>
        <v>59</v>
      </c>
      <c r="AG173" s="31">
        <f t="shared" si="35"/>
        <v>1</v>
      </c>
      <c r="AH173" s="31" t="str">
        <f t="shared" si="36"/>
        <v>GSL CHRISTEL425S</v>
      </c>
      <c r="AI173" s="31" t="str">
        <f t="shared" si="37"/>
        <v>SEGU 1767927</v>
      </c>
    </row>
    <row r="174" spans="1:35" ht="18" x14ac:dyDescent="0.35">
      <c r="A174" s="30" t="s">
        <v>625</v>
      </c>
      <c r="B174" s="30" t="s">
        <v>2157</v>
      </c>
      <c r="C174" s="30" t="s">
        <v>1494</v>
      </c>
      <c r="D174" s="30" t="s">
        <v>325</v>
      </c>
      <c r="E174" s="33">
        <v>45466.720138888886</v>
      </c>
      <c r="F174" s="30" t="s">
        <v>845</v>
      </c>
      <c r="G174" s="30" t="s">
        <v>627</v>
      </c>
      <c r="H174" s="30" t="s">
        <v>628</v>
      </c>
      <c r="I174" s="30" t="s">
        <v>629</v>
      </c>
      <c r="J174" s="30">
        <v>19030</v>
      </c>
      <c r="K174" s="30" t="s">
        <v>630</v>
      </c>
      <c r="L174" s="30" t="s">
        <v>2153</v>
      </c>
      <c r="M174" s="30" t="s">
        <v>2158</v>
      </c>
      <c r="N174" s="30" t="s">
        <v>666</v>
      </c>
      <c r="O174" s="30" t="s">
        <v>667</v>
      </c>
      <c r="P174" s="30">
        <v>958934</v>
      </c>
      <c r="Q174" s="30"/>
      <c r="R174" s="30"/>
      <c r="S174" s="39">
        <v>45468.041666666664</v>
      </c>
      <c r="T174" s="42" t="str">
        <f t="shared" si="26"/>
        <v>20</v>
      </c>
      <c r="U174" s="32">
        <f t="shared" si="27"/>
        <v>45466.720138888886</v>
      </c>
      <c r="V174" s="31">
        <f t="shared" si="28"/>
        <v>1.3215277777781012</v>
      </c>
      <c r="W174" s="31">
        <f t="shared" si="29"/>
        <v>0</v>
      </c>
      <c r="X174" s="31">
        <f t="shared" si="30"/>
        <v>1</v>
      </c>
      <c r="Y174" s="31">
        <f t="shared" si="31"/>
        <v>0</v>
      </c>
      <c r="Z174" s="31" t="str">
        <f t="shared" si="38"/>
        <v>No</v>
      </c>
      <c r="AA174" s="31"/>
      <c r="AB174" s="31">
        <f t="shared" si="32"/>
        <v>2</v>
      </c>
      <c r="AC174" s="31" t="str">
        <f>IF(OR(ISNUMBER(MATCH(DATE(VALUE(TEXT(U174,"yyyy")),VALUE(TEXT(U174,"mm")),VALUE(TEXT(U174,"dd"))),HolidayTable[Date],0)),WEEKDAY(E174,1)=1,HOUR(U174)&gt;=21,HOUR(U174)&lt;5),"OP","P")</f>
        <v>OP</v>
      </c>
      <c r="AD174" s="31"/>
      <c r="AE174" s="31">
        <f t="shared" si="33"/>
        <v>15</v>
      </c>
      <c r="AF174" s="31">
        <f t="shared" si="34"/>
        <v>59</v>
      </c>
      <c r="AG174" s="31">
        <f t="shared" si="35"/>
        <v>1</v>
      </c>
      <c r="AH174" s="31" t="str">
        <f t="shared" si="36"/>
        <v>GSL CHRISTEL425S</v>
      </c>
      <c r="AI174" s="31" t="str">
        <f t="shared" si="37"/>
        <v>CMAU 2043449</v>
      </c>
    </row>
    <row r="175" spans="1:35" ht="18" x14ac:dyDescent="0.35">
      <c r="A175" s="30" t="s">
        <v>625</v>
      </c>
      <c r="B175" s="30" t="s">
        <v>2159</v>
      </c>
      <c r="C175" s="30" t="s">
        <v>1494</v>
      </c>
      <c r="D175" s="30" t="s">
        <v>325</v>
      </c>
      <c r="E175" s="33">
        <v>45466.726388888892</v>
      </c>
      <c r="F175" s="30" t="s">
        <v>845</v>
      </c>
      <c r="G175" s="30" t="s">
        <v>627</v>
      </c>
      <c r="H175" s="30" t="s">
        <v>628</v>
      </c>
      <c r="I175" s="30" t="s">
        <v>629</v>
      </c>
      <c r="J175" s="30">
        <v>18410</v>
      </c>
      <c r="K175" s="30" t="s">
        <v>630</v>
      </c>
      <c r="L175" s="30" t="s">
        <v>2153</v>
      </c>
      <c r="M175" s="30" t="s">
        <v>2160</v>
      </c>
      <c r="N175" s="30"/>
      <c r="O175" s="30" t="s">
        <v>704</v>
      </c>
      <c r="P175" s="30">
        <v>947739</v>
      </c>
      <c r="Q175" s="30"/>
      <c r="R175" s="30"/>
      <c r="S175" s="39">
        <v>45468.041666666664</v>
      </c>
      <c r="T175" s="42" t="str">
        <f t="shared" si="26"/>
        <v>20</v>
      </c>
      <c r="U175" s="32">
        <f t="shared" si="27"/>
        <v>45466.726388888892</v>
      </c>
      <c r="V175" s="31">
        <f t="shared" si="28"/>
        <v>1.3152777777722804</v>
      </c>
      <c r="W175" s="31">
        <f t="shared" si="29"/>
        <v>0</v>
      </c>
      <c r="X175" s="31">
        <f t="shared" si="30"/>
        <v>1</v>
      </c>
      <c r="Y175" s="31">
        <f t="shared" si="31"/>
        <v>0</v>
      </c>
      <c r="Z175" s="31" t="str">
        <f t="shared" si="38"/>
        <v>No</v>
      </c>
      <c r="AA175" s="31"/>
      <c r="AB175" s="31">
        <f t="shared" si="32"/>
        <v>2</v>
      </c>
      <c r="AC175" s="31" t="str">
        <f>IF(OR(ISNUMBER(MATCH(DATE(VALUE(TEXT(U175,"yyyy")),VALUE(TEXT(U175,"mm")),VALUE(TEXT(U175,"dd"))),HolidayTable[Date],0)),WEEKDAY(E175,1)=1,HOUR(U175)&gt;=21,HOUR(U175)&lt;5),"OP","P")</f>
        <v>OP</v>
      </c>
      <c r="AD175" s="31"/>
      <c r="AE175" s="31">
        <f t="shared" si="33"/>
        <v>15</v>
      </c>
      <c r="AF175" s="31">
        <f t="shared" si="34"/>
        <v>59</v>
      </c>
      <c r="AG175" s="31">
        <f t="shared" si="35"/>
        <v>1</v>
      </c>
      <c r="AH175" s="31" t="str">
        <f t="shared" si="36"/>
        <v>GSL CHRISTEL425S</v>
      </c>
      <c r="AI175" s="31" t="str">
        <f t="shared" si="37"/>
        <v>GLDU 9665733</v>
      </c>
    </row>
    <row r="176" spans="1:35" ht="18" x14ac:dyDescent="0.35">
      <c r="A176" s="30" t="s">
        <v>625</v>
      </c>
      <c r="B176" s="30" t="s">
        <v>2161</v>
      </c>
      <c r="C176" s="30" t="s">
        <v>1494</v>
      </c>
      <c r="D176" s="30" t="s">
        <v>325</v>
      </c>
      <c r="E176" s="33">
        <v>45466.726388888892</v>
      </c>
      <c r="F176" s="30" t="s">
        <v>845</v>
      </c>
      <c r="G176" s="30" t="s">
        <v>627</v>
      </c>
      <c r="H176" s="30" t="s">
        <v>628</v>
      </c>
      <c r="I176" s="30" t="s">
        <v>629</v>
      </c>
      <c r="J176" s="30">
        <v>21389</v>
      </c>
      <c r="K176" s="30" t="s">
        <v>630</v>
      </c>
      <c r="L176" s="30" t="s">
        <v>2162</v>
      </c>
      <c r="M176" s="30" t="s">
        <v>2163</v>
      </c>
      <c r="N176" s="30" t="s">
        <v>700</v>
      </c>
      <c r="O176" s="30" t="s">
        <v>701</v>
      </c>
      <c r="P176" s="30">
        <v>781152</v>
      </c>
      <c r="Q176" s="30"/>
      <c r="R176" s="30"/>
      <c r="S176" s="39">
        <v>45468.041666666664</v>
      </c>
      <c r="T176" s="42" t="str">
        <f t="shared" si="26"/>
        <v>20</v>
      </c>
      <c r="U176" s="32">
        <f t="shared" si="27"/>
        <v>45466.726388888892</v>
      </c>
      <c r="V176" s="31">
        <f t="shared" si="28"/>
        <v>1.3152777777722804</v>
      </c>
      <c r="W176" s="31">
        <f t="shared" si="29"/>
        <v>0</v>
      </c>
      <c r="X176" s="31">
        <f t="shared" si="30"/>
        <v>1</v>
      </c>
      <c r="Y176" s="31">
        <f t="shared" si="31"/>
        <v>0</v>
      </c>
      <c r="Z176" s="31" t="str">
        <f t="shared" si="38"/>
        <v>No</v>
      </c>
      <c r="AA176" s="31"/>
      <c r="AB176" s="31">
        <f t="shared" si="32"/>
        <v>2</v>
      </c>
      <c r="AC176" s="31" t="str">
        <f>IF(OR(ISNUMBER(MATCH(DATE(VALUE(TEXT(U176,"yyyy")),VALUE(TEXT(U176,"mm")),VALUE(TEXT(U176,"dd"))),HolidayTable[Date],0)),WEEKDAY(E176,1)=1,HOUR(U176)&gt;=21,HOUR(U176)&lt;5),"OP","P")</f>
        <v>OP</v>
      </c>
      <c r="AD176" s="31"/>
      <c r="AE176" s="31">
        <f t="shared" si="33"/>
        <v>15</v>
      </c>
      <c r="AF176" s="31">
        <f t="shared" si="34"/>
        <v>59</v>
      </c>
      <c r="AG176" s="31">
        <f t="shared" si="35"/>
        <v>1</v>
      </c>
      <c r="AH176" s="31" t="str">
        <f t="shared" si="36"/>
        <v>GSL CHRISTEL425S</v>
      </c>
      <c r="AI176" s="31" t="str">
        <f t="shared" si="37"/>
        <v>TCLU 3065718</v>
      </c>
    </row>
    <row r="177" spans="1:36" ht="18" x14ac:dyDescent="0.35">
      <c r="A177" s="30" t="s">
        <v>625</v>
      </c>
      <c r="B177" s="30" t="s">
        <v>2164</v>
      </c>
      <c r="C177" s="30" t="s">
        <v>1494</v>
      </c>
      <c r="D177" s="30" t="s">
        <v>325</v>
      </c>
      <c r="E177" s="33">
        <v>45466.726388888892</v>
      </c>
      <c r="F177" s="30" t="s">
        <v>845</v>
      </c>
      <c r="G177" s="30" t="s">
        <v>627</v>
      </c>
      <c r="H177" s="30" t="s">
        <v>628</v>
      </c>
      <c r="I177" s="30" t="s">
        <v>629</v>
      </c>
      <c r="J177" s="30">
        <v>18425</v>
      </c>
      <c r="K177" s="30" t="s">
        <v>630</v>
      </c>
      <c r="L177" s="30" t="s">
        <v>2165</v>
      </c>
      <c r="M177" s="30" t="s">
        <v>2166</v>
      </c>
      <c r="N177" s="30" t="s">
        <v>700</v>
      </c>
      <c r="O177" s="30" t="s">
        <v>701</v>
      </c>
      <c r="P177" s="30">
        <v>781152</v>
      </c>
      <c r="Q177" s="30"/>
      <c r="R177" s="30"/>
      <c r="S177" s="39">
        <v>45468.041666666664</v>
      </c>
      <c r="T177" s="42" t="str">
        <f t="shared" si="26"/>
        <v>20</v>
      </c>
      <c r="U177" s="32">
        <f t="shared" si="27"/>
        <v>45466.726388888892</v>
      </c>
      <c r="V177" s="31">
        <f t="shared" si="28"/>
        <v>1.3152777777722804</v>
      </c>
      <c r="W177" s="31">
        <f t="shared" si="29"/>
        <v>0</v>
      </c>
      <c r="X177" s="31">
        <f t="shared" si="30"/>
        <v>1</v>
      </c>
      <c r="Y177" s="31">
        <f t="shared" si="31"/>
        <v>0</v>
      </c>
      <c r="Z177" s="31" t="str">
        <f t="shared" si="38"/>
        <v>No</v>
      </c>
      <c r="AA177" s="31"/>
      <c r="AB177" s="31">
        <f t="shared" si="32"/>
        <v>2</v>
      </c>
      <c r="AC177" s="31" t="str">
        <f>IF(OR(ISNUMBER(MATCH(DATE(VALUE(TEXT(U177,"yyyy")),VALUE(TEXT(U177,"mm")),VALUE(TEXT(U177,"dd"))),HolidayTable[Date],0)),WEEKDAY(E177,1)=1,HOUR(U177)&gt;=21,HOUR(U177)&lt;5),"OP","P")</f>
        <v>OP</v>
      </c>
      <c r="AD177" s="31"/>
      <c r="AE177" s="31">
        <f t="shared" si="33"/>
        <v>15</v>
      </c>
      <c r="AF177" s="31">
        <f t="shared" si="34"/>
        <v>59</v>
      </c>
      <c r="AG177" s="31">
        <f t="shared" si="35"/>
        <v>1</v>
      </c>
      <c r="AH177" s="31" t="str">
        <f t="shared" si="36"/>
        <v>GSL CHRISTEL425S</v>
      </c>
      <c r="AI177" s="31" t="str">
        <f t="shared" si="37"/>
        <v>TEMU 3307341</v>
      </c>
    </row>
    <row r="178" spans="1:36" ht="18" x14ac:dyDescent="0.35">
      <c r="A178" s="30" t="s">
        <v>625</v>
      </c>
      <c r="B178" s="30" t="s">
        <v>2167</v>
      </c>
      <c r="C178" s="30" t="s">
        <v>1494</v>
      </c>
      <c r="D178" s="30" t="s">
        <v>325</v>
      </c>
      <c r="E178" s="33">
        <v>45466.730555555558</v>
      </c>
      <c r="F178" s="30" t="s">
        <v>845</v>
      </c>
      <c r="G178" s="30" t="s">
        <v>627</v>
      </c>
      <c r="H178" s="30" t="s">
        <v>628</v>
      </c>
      <c r="I178" s="30" t="s">
        <v>629</v>
      </c>
      <c r="J178" s="30">
        <v>19020</v>
      </c>
      <c r="K178" s="30" t="s">
        <v>630</v>
      </c>
      <c r="L178" s="30" t="s">
        <v>2153</v>
      </c>
      <c r="M178" s="30" t="s">
        <v>2168</v>
      </c>
      <c r="N178" s="30" t="s">
        <v>633</v>
      </c>
      <c r="O178" s="30" t="s">
        <v>708</v>
      </c>
      <c r="P178" s="30">
        <v>717004</v>
      </c>
      <c r="Q178" s="30"/>
      <c r="R178" s="30"/>
      <c r="S178" s="39">
        <v>45468.041666666664</v>
      </c>
      <c r="T178" s="42" t="str">
        <f t="shared" si="26"/>
        <v>20</v>
      </c>
      <c r="U178" s="32">
        <f t="shared" si="27"/>
        <v>45466.730555555558</v>
      </c>
      <c r="V178" s="31">
        <f t="shared" si="28"/>
        <v>1.3111111111065838</v>
      </c>
      <c r="W178" s="31">
        <f t="shared" si="29"/>
        <v>0</v>
      </c>
      <c r="X178" s="31">
        <f t="shared" si="30"/>
        <v>1</v>
      </c>
      <c r="Y178" s="31">
        <f t="shared" si="31"/>
        <v>0</v>
      </c>
      <c r="Z178" s="31" t="str">
        <f t="shared" si="38"/>
        <v>No</v>
      </c>
      <c r="AA178" s="31"/>
      <c r="AB178" s="31">
        <f t="shared" si="32"/>
        <v>2</v>
      </c>
      <c r="AC178" s="31" t="str">
        <f>IF(OR(ISNUMBER(MATCH(DATE(VALUE(TEXT(U178,"yyyy")),VALUE(TEXT(U178,"mm")),VALUE(TEXT(U178,"dd"))),HolidayTable[Date],0)),WEEKDAY(E178,1)=1,HOUR(U178)&gt;=21,HOUR(U178)&lt;5),"OP","P")</f>
        <v>OP</v>
      </c>
      <c r="AD178" s="31"/>
      <c r="AE178" s="31">
        <f t="shared" si="33"/>
        <v>15</v>
      </c>
      <c r="AF178" s="31">
        <f t="shared" si="34"/>
        <v>59</v>
      </c>
      <c r="AG178" s="31">
        <f t="shared" si="35"/>
        <v>1</v>
      </c>
      <c r="AH178" s="31" t="str">
        <f t="shared" si="36"/>
        <v>GSL CHRISTEL425S</v>
      </c>
      <c r="AI178" s="31" t="str">
        <f t="shared" si="37"/>
        <v>FCIU 5141819</v>
      </c>
    </row>
    <row r="179" spans="1:36" ht="18" x14ac:dyDescent="0.35">
      <c r="A179" s="30" t="s">
        <v>625</v>
      </c>
      <c r="B179" s="30" t="s">
        <v>2169</v>
      </c>
      <c r="C179" s="30" t="s">
        <v>1494</v>
      </c>
      <c r="D179" s="30" t="s">
        <v>325</v>
      </c>
      <c r="E179" s="33">
        <v>45466.731249999997</v>
      </c>
      <c r="F179" s="30" t="s">
        <v>845</v>
      </c>
      <c r="G179" s="30" t="s">
        <v>627</v>
      </c>
      <c r="H179" s="30" t="s">
        <v>628</v>
      </c>
      <c r="I179" s="30" t="s">
        <v>629</v>
      </c>
      <c r="J179" s="30">
        <v>19732</v>
      </c>
      <c r="K179" s="30" t="s">
        <v>630</v>
      </c>
      <c r="L179" s="30" t="s">
        <v>2165</v>
      </c>
      <c r="M179" s="30" t="s">
        <v>2170</v>
      </c>
      <c r="N179" s="30" t="s">
        <v>639</v>
      </c>
      <c r="O179" s="30" t="s">
        <v>640</v>
      </c>
      <c r="P179" s="30">
        <v>920041</v>
      </c>
      <c r="Q179" s="30"/>
      <c r="R179" s="30"/>
      <c r="S179" s="39">
        <v>45468.041666666664</v>
      </c>
      <c r="T179" s="42" t="str">
        <f t="shared" si="26"/>
        <v>20</v>
      </c>
      <c r="U179" s="32">
        <f t="shared" si="27"/>
        <v>45466.731249999997</v>
      </c>
      <c r="V179" s="31">
        <f t="shared" si="28"/>
        <v>1.3104166666671517</v>
      </c>
      <c r="W179" s="31">
        <f t="shared" si="29"/>
        <v>0</v>
      </c>
      <c r="X179" s="31">
        <f t="shared" si="30"/>
        <v>1</v>
      </c>
      <c r="Y179" s="31">
        <f t="shared" si="31"/>
        <v>0</v>
      </c>
      <c r="Z179" s="31" t="str">
        <f t="shared" si="38"/>
        <v>No</v>
      </c>
      <c r="AA179" s="31"/>
      <c r="AB179" s="31">
        <f t="shared" si="32"/>
        <v>2</v>
      </c>
      <c r="AC179" s="31" t="str">
        <f>IF(OR(ISNUMBER(MATCH(DATE(VALUE(TEXT(U179,"yyyy")),VALUE(TEXT(U179,"mm")),VALUE(TEXT(U179,"dd"))),HolidayTable[Date],0)),WEEKDAY(E179,1)=1,HOUR(U179)&gt;=21,HOUR(U179)&lt;5),"OP","P")</f>
        <v>OP</v>
      </c>
      <c r="AD179" s="31"/>
      <c r="AE179" s="31">
        <f t="shared" si="33"/>
        <v>15</v>
      </c>
      <c r="AF179" s="31">
        <f t="shared" si="34"/>
        <v>59</v>
      </c>
      <c r="AG179" s="31">
        <f t="shared" si="35"/>
        <v>1</v>
      </c>
      <c r="AH179" s="31" t="str">
        <f t="shared" si="36"/>
        <v>GSL CHRISTEL425S</v>
      </c>
      <c r="AI179" s="31" t="str">
        <f t="shared" si="37"/>
        <v>CAIU 3471515</v>
      </c>
    </row>
    <row r="180" spans="1:36" ht="18" x14ac:dyDescent="0.35">
      <c r="A180" s="30" t="s">
        <v>625</v>
      </c>
      <c r="B180" s="30" t="s">
        <v>2171</v>
      </c>
      <c r="C180" s="30" t="s">
        <v>1494</v>
      </c>
      <c r="D180" s="30" t="s">
        <v>325</v>
      </c>
      <c r="E180" s="33">
        <v>45466.731249999997</v>
      </c>
      <c r="F180" s="30" t="s">
        <v>845</v>
      </c>
      <c r="G180" s="30" t="s">
        <v>627</v>
      </c>
      <c r="H180" s="30">
        <v>2210</v>
      </c>
      <c r="I180" s="30" t="s">
        <v>629</v>
      </c>
      <c r="J180" s="30">
        <v>17286</v>
      </c>
      <c r="K180" s="30" t="s">
        <v>630</v>
      </c>
      <c r="L180" s="30" t="s">
        <v>2165</v>
      </c>
      <c r="M180" s="30" t="s">
        <v>2172</v>
      </c>
      <c r="N180" s="30" t="s">
        <v>639</v>
      </c>
      <c r="O180" s="30" t="s">
        <v>640</v>
      </c>
      <c r="P180" s="30">
        <v>920041</v>
      </c>
      <c r="Q180" s="30"/>
      <c r="R180" s="30"/>
      <c r="S180" s="39">
        <v>45468.041666666664</v>
      </c>
      <c r="T180" s="42" t="str">
        <f t="shared" si="26"/>
        <v>20</v>
      </c>
      <c r="U180" s="32">
        <f t="shared" si="27"/>
        <v>45466.731249999997</v>
      </c>
      <c r="V180" s="31">
        <f t="shared" si="28"/>
        <v>1.3104166666671517</v>
      </c>
      <c r="W180" s="31">
        <f t="shared" si="29"/>
        <v>0</v>
      </c>
      <c r="X180" s="31">
        <f t="shared" si="30"/>
        <v>1</v>
      </c>
      <c r="Y180" s="31">
        <f t="shared" si="31"/>
        <v>0</v>
      </c>
      <c r="Z180" s="31" t="str">
        <f t="shared" si="38"/>
        <v>No</v>
      </c>
      <c r="AA180" s="31"/>
      <c r="AB180" s="31">
        <f t="shared" si="32"/>
        <v>2</v>
      </c>
      <c r="AC180" s="31" t="str">
        <f>IF(OR(ISNUMBER(MATCH(DATE(VALUE(TEXT(U180,"yyyy")),VALUE(TEXT(U180,"mm")),VALUE(TEXT(U180,"dd"))),HolidayTable[Date],0)),WEEKDAY(E180,1)=1,HOUR(U180)&gt;=21,HOUR(U180)&lt;5),"OP","P")</f>
        <v>OP</v>
      </c>
      <c r="AD180" s="31"/>
      <c r="AE180" s="31">
        <f t="shared" si="33"/>
        <v>15</v>
      </c>
      <c r="AF180" s="31">
        <f t="shared" si="34"/>
        <v>59</v>
      </c>
      <c r="AG180" s="31">
        <f t="shared" si="35"/>
        <v>1</v>
      </c>
      <c r="AH180" s="31" t="str">
        <f t="shared" si="36"/>
        <v>GSL CHRISTEL425S</v>
      </c>
      <c r="AI180" s="31" t="str">
        <f t="shared" si="37"/>
        <v>FBIU 0011209</v>
      </c>
    </row>
    <row r="181" spans="1:36" ht="18" x14ac:dyDescent="0.35">
      <c r="A181" s="30" t="s">
        <v>625</v>
      </c>
      <c r="B181" s="30" t="s">
        <v>2173</v>
      </c>
      <c r="C181" s="30" t="s">
        <v>1494</v>
      </c>
      <c r="D181" s="30" t="s">
        <v>325</v>
      </c>
      <c r="E181" s="33">
        <v>45466.732638888891</v>
      </c>
      <c r="F181" s="30" t="s">
        <v>845</v>
      </c>
      <c r="G181" s="30" t="s">
        <v>627</v>
      </c>
      <c r="H181" s="30" t="s">
        <v>628</v>
      </c>
      <c r="I181" s="30" t="s">
        <v>629</v>
      </c>
      <c r="J181" s="30">
        <v>19803</v>
      </c>
      <c r="K181" s="30" t="s">
        <v>630</v>
      </c>
      <c r="L181" s="30" t="s">
        <v>2174</v>
      </c>
      <c r="M181" s="30" t="s">
        <v>2175</v>
      </c>
      <c r="N181" s="30" t="s">
        <v>705</v>
      </c>
      <c r="O181" s="30" t="s">
        <v>706</v>
      </c>
      <c r="P181" s="30">
        <v>900766</v>
      </c>
      <c r="Q181" s="30"/>
      <c r="R181" s="30"/>
      <c r="S181" s="39">
        <v>45468.041666666664</v>
      </c>
      <c r="T181" s="42" t="str">
        <f t="shared" si="26"/>
        <v>20</v>
      </c>
      <c r="U181" s="32">
        <f t="shared" si="27"/>
        <v>45466.732638888891</v>
      </c>
      <c r="V181" s="31">
        <f t="shared" si="28"/>
        <v>1.3090277777737356</v>
      </c>
      <c r="W181" s="31">
        <f t="shared" si="29"/>
        <v>0</v>
      </c>
      <c r="X181" s="31">
        <f t="shared" si="30"/>
        <v>1</v>
      </c>
      <c r="Y181" s="31">
        <f t="shared" si="31"/>
        <v>0</v>
      </c>
      <c r="Z181" s="31" t="str">
        <f t="shared" si="38"/>
        <v>No</v>
      </c>
      <c r="AA181" s="31"/>
      <c r="AB181" s="31">
        <f t="shared" si="32"/>
        <v>2</v>
      </c>
      <c r="AC181" s="31" t="str">
        <f>IF(OR(ISNUMBER(MATCH(DATE(VALUE(TEXT(U181,"yyyy")),VALUE(TEXT(U181,"mm")),VALUE(TEXT(U181,"dd"))),HolidayTable[Date],0)),WEEKDAY(E181,1)=1,HOUR(U181)&gt;=21,HOUR(U181)&lt;5),"OP","P")</f>
        <v>OP</v>
      </c>
      <c r="AD181" s="31"/>
      <c r="AE181" s="31">
        <f t="shared" si="33"/>
        <v>15</v>
      </c>
      <c r="AF181" s="31">
        <f t="shared" si="34"/>
        <v>59</v>
      </c>
      <c r="AG181" s="31">
        <f t="shared" si="35"/>
        <v>1</v>
      </c>
      <c r="AH181" s="31" t="str">
        <f t="shared" si="36"/>
        <v>GSL CHRISTEL425S</v>
      </c>
      <c r="AI181" s="31" t="str">
        <f t="shared" si="37"/>
        <v>CMAU 2227765</v>
      </c>
    </row>
    <row r="182" spans="1:36" ht="18" x14ac:dyDescent="0.35">
      <c r="A182" s="30" t="s">
        <v>625</v>
      </c>
      <c r="B182" s="30" t="s">
        <v>2176</v>
      </c>
      <c r="C182" s="30" t="s">
        <v>1494</v>
      </c>
      <c r="D182" s="30" t="s">
        <v>325</v>
      </c>
      <c r="E182" s="33">
        <v>45466.738888888889</v>
      </c>
      <c r="F182" s="30" t="s">
        <v>663</v>
      </c>
      <c r="G182" s="30" t="s">
        <v>627</v>
      </c>
      <c r="H182" s="30" t="s">
        <v>628</v>
      </c>
      <c r="I182" s="30" t="s">
        <v>629</v>
      </c>
      <c r="J182" s="30">
        <v>19901</v>
      </c>
      <c r="K182" s="30" t="s">
        <v>630</v>
      </c>
      <c r="L182" s="30" t="s">
        <v>2177</v>
      </c>
      <c r="M182" s="30" t="s">
        <v>2178</v>
      </c>
      <c r="N182" s="30"/>
      <c r="O182" s="30" t="s">
        <v>687</v>
      </c>
      <c r="P182" s="30">
        <v>742106</v>
      </c>
      <c r="Q182" s="30"/>
      <c r="R182" s="30"/>
      <c r="S182" s="39">
        <v>45468.041666666664</v>
      </c>
      <c r="T182" s="42" t="str">
        <f t="shared" si="26"/>
        <v>20</v>
      </c>
      <c r="U182" s="32">
        <f t="shared" si="27"/>
        <v>45466.738888888889</v>
      </c>
      <c r="V182" s="31">
        <f t="shared" si="28"/>
        <v>1.3027777777751908</v>
      </c>
      <c r="W182" s="31">
        <f t="shared" si="29"/>
        <v>0</v>
      </c>
      <c r="X182" s="31">
        <f t="shared" si="30"/>
        <v>1</v>
      </c>
      <c r="Y182" s="31">
        <f t="shared" si="31"/>
        <v>0</v>
      </c>
      <c r="Z182" s="31" t="str">
        <f t="shared" si="38"/>
        <v>No</v>
      </c>
      <c r="AA182" s="31"/>
      <c r="AB182" s="31">
        <f t="shared" si="32"/>
        <v>2</v>
      </c>
      <c r="AC182" s="31" t="str">
        <f>IF(OR(ISNUMBER(MATCH(DATE(VALUE(TEXT(U182,"yyyy")),VALUE(TEXT(U182,"mm")),VALUE(TEXT(U182,"dd"))),HolidayTable[Date],0)),WEEKDAY(E182,1)=1,HOUR(U182)&gt;=21,HOUR(U182)&lt;5),"OP","P")</f>
        <v>OP</v>
      </c>
      <c r="AD182" s="31"/>
      <c r="AE182" s="31">
        <f t="shared" si="33"/>
        <v>15</v>
      </c>
      <c r="AF182" s="31">
        <f t="shared" si="34"/>
        <v>59</v>
      </c>
      <c r="AG182" s="31">
        <f t="shared" si="35"/>
        <v>1</v>
      </c>
      <c r="AH182" s="31" t="str">
        <f t="shared" si="36"/>
        <v>GSL CHRISTEL425S</v>
      </c>
      <c r="AI182" s="31" t="str">
        <f t="shared" si="37"/>
        <v>CAAU 2299292</v>
      </c>
    </row>
    <row r="183" spans="1:36" ht="18" x14ac:dyDescent="0.35">
      <c r="A183" s="30" t="s">
        <v>625</v>
      </c>
      <c r="B183" s="30" t="s">
        <v>2179</v>
      </c>
      <c r="C183" s="30" t="s">
        <v>1494</v>
      </c>
      <c r="D183" s="30" t="s">
        <v>325</v>
      </c>
      <c r="E183" s="33">
        <v>45466.740277777775</v>
      </c>
      <c r="F183" s="30" t="s">
        <v>663</v>
      </c>
      <c r="G183" s="30" t="s">
        <v>627</v>
      </c>
      <c r="H183" s="30" t="s">
        <v>628</v>
      </c>
      <c r="I183" s="30" t="s">
        <v>629</v>
      </c>
      <c r="J183" s="30">
        <v>17240</v>
      </c>
      <c r="K183" s="30" t="s">
        <v>630</v>
      </c>
      <c r="L183" s="30" t="s">
        <v>2180</v>
      </c>
      <c r="M183" s="30" t="s">
        <v>2181</v>
      </c>
      <c r="N183" s="30" t="s">
        <v>751</v>
      </c>
      <c r="O183" s="30" t="s">
        <v>752</v>
      </c>
      <c r="P183" s="30">
        <v>935494</v>
      </c>
      <c r="Q183" s="30"/>
      <c r="R183" s="30"/>
      <c r="S183" s="39">
        <v>45468.041666666664</v>
      </c>
      <c r="T183" s="42" t="str">
        <f t="shared" si="26"/>
        <v>20</v>
      </c>
      <c r="U183" s="32">
        <f t="shared" si="27"/>
        <v>45466.740277777775</v>
      </c>
      <c r="V183" s="31">
        <f t="shared" si="28"/>
        <v>1.3013888888890506</v>
      </c>
      <c r="W183" s="31">
        <f t="shared" si="29"/>
        <v>0</v>
      </c>
      <c r="X183" s="31">
        <f t="shared" si="30"/>
        <v>1</v>
      </c>
      <c r="Y183" s="31">
        <f t="shared" si="31"/>
        <v>0</v>
      </c>
      <c r="Z183" s="31" t="str">
        <f t="shared" si="38"/>
        <v>No</v>
      </c>
      <c r="AA183" s="31"/>
      <c r="AB183" s="31">
        <f t="shared" si="32"/>
        <v>2</v>
      </c>
      <c r="AC183" s="31" t="str">
        <f>IF(OR(ISNUMBER(MATCH(DATE(VALUE(TEXT(U183,"yyyy")),VALUE(TEXT(U183,"mm")),VALUE(TEXT(U183,"dd"))),HolidayTable[Date],0)),WEEKDAY(E183,1)=1,HOUR(U183)&gt;=21,HOUR(U183)&lt;5),"OP","P")</f>
        <v>OP</v>
      </c>
      <c r="AD183" s="31"/>
      <c r="AE183" s="31">
        <f t="shared" si="33"/>
        <v>15</v>
      </c>
      <c r="AF183" s="31">
        <f t="shared" si="34"/>
        <v>59</v>
      </c>
      <c r="AG183" s="31">
        <f t="shared" si="35"/>
        <v>1</v>
      </c>
      <c r="AH183" s="31" t="str">
        <f t="shared" si="36"/>
        <v>GSL CHRISTEL425S</v>
      </c>
      <c r="AI183" s="31" t="str">
        <f t="shared" si="37"/>
        <v>FANU 1358952</v>
      </c>
    </row>
    <row r="184" spans="1:36" ht="18" x14ac:dyDescent="0.35">
      <c r="A184" s="30" t="s">
        <v>625</v>
      </c>
      <c r="B184" s="30" t="s">
        <v>2182</v>
      </c>
      <c r="C184" s="30" t="s">
        <v>1494</v>
      </c>
      <c r="D184" s="30" t="s">
        <v>325</v>
      </c>
      <c r="E184" s="33">
        <v>45466.740277777775</v>
      </c>
      <c r="F184" s="30" t="s">
        <v>845</v>
      </c>
      <c r="G184" s="30" t="s">
        <v>627</v>
      </c>
      <c r="H184" s="30" t="s">
        <v>628</v>
      </c>
      <c r="I184" s="30" t="s">
        <v>629</v>
      </c>
      <c r="J184" s="30">
        <v>19735</v>
      </c>
      <c r="K184" s="30" t="s">
        <v>630</v>
      </c>
      <c r="L184" s="30" t="s">
        <v>2174</v>
      </c>
      <c r="M184" s="30" t="s">
        <v>2183</v>
      </c>
      <c r="N184" s="30" t="s">
        <v>675</v>
      </c>
      <c r="O184" s="30" t="s">
        <v>676</v>
      </c>
      <c r="P184" s="30">
        <v>957830</v>
      </c>
      <c r="Q184" s="30"/>
      <c r="R184" s="30"/>
      <c r="S184" s="39">
        <v>45468.041666666664</v>
      </c>
      <c r="T184" s="42" t="str">
        <f t="shared" si="26"/>
        <v>20</v>
      </c>
      <c r="U184" s="32">
        <f t="shared" si="27"/>
        <v>45466.740277777775</v>
      </c>
      <c r="V184" s="31">
        <f t="shared" si="28"/>
        <v>1.3013888888890506</v>
      </c>
      <c r="W184" s="31">
        <f t="shared" si="29"/>
        <v>0</v>
      </c>
      <c r="X184" s="31">
        <f t="shared" si="30"/>
        <v>1</v>
      </c>
      <c r="Y184" s="31">
        <f t="shared" si="31"/>
        <v>0</v>
      </c>
      <c r="Z184" s="31" t="str">
        <f t="shared" si="38"/>
        <v>No</v>
      </c>
      <c r="AA184" s="31"/>
      <c r="AB184" s="31">
        <f t="shared" si="32"/>
        <v>2</v>
      </c>
      <c r="AC184" s="31" t="str">
        <f>IF(OR(ISNUMBER(MATCH(DATE(VALUE(TEXT(U184,"yyyy")),VALUE(TEXT(U184,"mm")),VALUE(TEXT(U184,"dd"))),HolidayTable[Date],0)),WEEKDAY(E184,1)=1,HOUR(U184)&gt;=21,HOUR(U184)&lt;5),"OP","P")</f>
        <v>OP</v>
      </c>
      <c r="AD184" s="31"/>
      <c r="AE184" s="31">
        <f t="shared" si="33"/>
        <v>15</v>
      </c>
      <c r="AF184" s="31">
        <f t="shared" si="34"/>
        <v>59</v>
      </c>
      <c r="AG184" s="31">
        <f t="shared" si="35"/>
        <v>1</v>
      </c>
      <c r="AH184" s="31" t="str">
        <f t="shared" si="36"/>
        <v>GSL CHRISTEL425S</v>
      </c>
      <c r="AI184" s="31" t="str">
        <f t="shared" si="37"/>
        <v>LYGU 1635164</v>
      </c>
    </row>
    <row r="185" spans="1:36" ht="18" x14ac:dyDescent="0.35">
      <c r="A185" s="30" t="s">
        <v>625</v>
      </c>
      <c r="B185" s="30" t="s">
        <v>2184</v>
      </c>
      <c r="C185" s="30" t="s">
        <v>1494</v>
      </c>
      <c r="D185" s="30" t="s">
        <v>325</v>
      </c>
      <c r="E185" s="33">
        <v>45466.743055555555</v>
      </c>
      <c r="F185" s="30" t="s">
        <v>845</v>
      </c>
      <c r="G185" s="30" t="s">
        <v>627</v>
      </c>
      <c r="H185" s="30" t="s">
        <v>628</v>
      </c>
      <c r="I185" s="30" t="s">
        <v>629</v>
      </c>
      <c r="J185" s="30">
        <v>19899</v>
      </c>
      <c r="K185" s="30" t="s">
        <v>630</v>
      </c>
      <c r="L185" s="30" t="s">
        <v>2185</v>
      </c>
      <c r="M185" s="30" t="s">
        <v>2186</v>
      </c>
      <c r="N185" s="30" t="s">
        <v>713</v>
      </c>
      <c r="O185" s="30" t="s">
        <v>714</v>
      </c>
      <c r="P185" s="30">
        <v>934367</v>
      </c>
      <c r="Q185" s="30"/>
      <c r="R185" s="30"/>
      <c r="S185" s="39">
        <v>45468.041666666664</v>
      </c>
      <c r="T185" s="42" t="str">
        <f t="shared" si="26"/>
        <v>20</v>
      </c>
      <c r="U185" s="32">
        <f t="shared" si="27"/>
        <v>45466.743055555555</v>
      </c>
      <c r="V185" s="31">
        <f t="shared" si="28"/>
        <v>1.2986111111094942</v>
      </c>
      <c r="W185" s="31">
        <f t="shared" si="29"/>
        <v>0</v>
      </c>
      <c r="X185" s="31">
        <f t="shared" si="30"/>
        <v>1</v>
      </c>
      <c r="Y185" s="31">
        <f t="shared" si="31"/>
        <v>0</v>
      </c>
      <c r="Z185" s="31" t="str">
        <f t="shared" si="38"/>
        <v>No</v>
      </c>
      <c r="AA185" s="31"/>
      <c r="AB185" s="31">
        <f t="shared" si="32"/>
        <v>2</v>
      </c>
      <c r="AC185" s="31" t="str">
        <f>IF(OR(ISNUMBER(MATCH(DATE(VALUE(TEXT(U185,"yyyy")),VALUE(TEXT(U185,"mm")),VALUE(TEXT(U185,"dd"))),HolidayTable[Date],0)),WEEKDAY(E185,1)=1,HOUR(U185)&gt;=21,HOUR(U185)&lt;5),"OP","P")</f>
        <v>OP</v>
      </c>
      <c r="AD185" s="31"/>
      <c r="AE185" s="31">
        <f t="shared" si="33"/>
        <v>15</v>
      </c>
      <c r="AF185" s="31">
        <f t="shared" si="34"/>
        <v>59</v>
      </c>
      <c r="AG185" s="31">
        <f t="shared" si="35"/>
        <v>1</v>
      </c>
      <c r="AH185" s="31" t="str">
        <f t="shared" si="36"/>
        <v>GSL CHRISTEL425S</v>
      </c>
      <c r="AI185" s="31" t="str">
        <f t="shared" si="37"/>
        <v>LYGU 0157646</v>
      </c>
    </row>
    <row r="186" spans="1:36" ht="18" x14ac:dyDescent="0.35">
      <c r="A186" s="30" t="s">
        <v>625</v>
      </c>
      <c r="B186" s="30" t="s">
        <v>2187</v>
      </c>
      <c r="C186" s="30" t="s">
        <v>1494</v>
      </c>
      <c r="D186" s="30" t="s">
        <v>325</v>
      </c>
      <c r="E186" s="33">
        <v>45466.743055555555</v>
      </c>
      <c r="F186" s="30" t="s">
        <v>663</v>
      </c>
      <c r="G186" s="30" t="s">
        <v>627</v>
      </c>
      <c r="H186" s="30" t="s">
        <v>628</v>
      </c>
      <c r="I186" s="30" t="s">
        <v>629</v>
      </c>
      <c r="J186" s="30">
        <v>19899</v>
      </c>
      <c r="K186" s="30" t="s">
        <v>630</v>
      </c>
      <c r="L186" s="30" t="s">
        <v>2177</v>
      </c>
      <c r="M186" s="30" t="s">
        <v>2188</v>
      </c>
      <c r="N186" s="30" t="s">
        <v>713</v>
      </c>
      <c r="O186" s="30" t="s">
        <v>714</v>
      </c>
      <c r="P186" s="30">
        <v>934367</v>
      </c>
      <c r="Q186" s="30"/>
      <c r="R186" s="30"/>
      <c r="S186" s="39">
        <v>45468.041666666664</v>
      </c>
      <c r="T186" s="42" t="str">
        <f t="shared" si="26"/>
        <v>20</v>
      </c>
      <c r="U186" s="32">
        <f t="shared" si="27"/>
        <v>45466.743055555555</v>
      </c>
      <c r="V186" s="31">
        <f t="shared" si="28"/>
        <v>1.2986111111094942</v>
      </c>
      <c r="W186" s="31">
        <f t="shared" si="29"/>
        <v>0</v>
      </c>
      <c r="X186" s="31">
        <f t="shared" si="30"/>
        <v>1</v>
      </c>
      <c r="Y186" s="31">
        <f t="shared" si="31"/>
        <v>0</v>
      </c>
      <c r="Z186" s="31" t="str">
        <f t="shared" si="38"/>
        <v>No</v>
      </c>
      <c r="AA186" s="31"/>
      <c r="AB186" s="31">
        <f t="shared" si="32"/>
        <v>2</v>
      </c>
      <c r="AC186" s="31" t="str">
        <f>IF(OR(ISNUMBER(MATCH(DATE(VALUE(TEXT(U186,"yyyy")),VALUE(TEXT(U186,"mm")),VALUE(TEXT(U186,"dd"))),HolidayTable[Date],0)),WEEKDAY(E186,1)=1,HOUR(U186)&gt;=21,HOUR(U186)&lt;5),"OP","P")</f>
        <v>OP</v>
      </c>
      <c r="AD186" s="31"/>
      <c r="AE186" s="31">
        <f t="shared" si="33"/>
        <v>15</v>
      </c>
      <c r="AF186" s="31">
        <f t="shared" si="34"/>
        <v>59</v>
      </c>
      <c r="AG186" s="31">
        <f t="shared" si="35"/>
        <v>1</v>
      </c>
      <c r="AH186" s="31" t="str">
        <f t="shared" si="36"/>
        <v>GSL CHRISTEL425S</v>
      </c>
      <c r="AI186" s="31" t="str">
        <f t="shared" si="37"/>
        <v>LYGU 8074928</v>
      </c>
    </row>
    <row r="187" spans="1:36" ht="18" x14ac:dyDescent="0.35">
      <c r="A187" s="30" t="s">
        <v>625</v>
      </c>
      <c r="B187" s="30" t="s">
        <v>2189</v>
      </c>
      <c r="C187" s="30" t="s">
        <v>1494</v>
      </c>
      <c r="D187" s="30" t="s">
        <v>325</v>
      </c>
      <c r="E187" s="33">
        <v>45466.75</v>
      </c>
      <c r="F187" s="30" t="s">
        <v>663</v>
      </c>
      <c r="G187" s="30" t="s">
        <v>627</v>
      </c>
      <c r="H187" s="30" t="s">
        <v>628</v>
      </c>
      <c r="I187" s="30" t="s">
        <v>629</v>
      </c>
      <c r="J187" s="30">
        <v>19878</v>
      </c>
      <c r="K187" s="30" t="s">
        <v>630</v>
      </c>
      <c r="L187" s="30" t="s">
        <v>2177</v>
      </c>
      <c r="M187" s="30" t="s">
        <v>2190</v>
      </c>
      <c r="N187" s="30" t="s">
        <v>693</v>
      </c>
      <c r="O187" s="30" t="s">
        <v>694</v>
      </c>
      <c r="P187" s="30">
        <v>959386</v>
      </c>
      <c r="Q187" s="30"/>
      <c r="R187" s="30"/>
      <c r="S187" s="39">
        <v>45468.041666666664</v>
      </c>
      <c r="T187" s="42" t="str">
        <f t="shared" si="26"/>
        <v>20</v>
      </c>
      <c r="U187" s="32">
        <f t="shared" si="27"/>
        <v>45466.75</v>
      </c>
      <c r="V187" s="31">
        <f t="shared" si="28"/>
        <v>1.2916666666642413</v>
      </c>
      <c r="W187" s="31">
        <f t="shared" si="29"/>
        <v>0</v>
      </c>
      <c r="X187" s="31">
        <f t="shared" si="30"/>
        <v>1</v>
      </c>
      <c r="Y187" s="31">
        <f t="shared" si="31"/>
        <v>0</v>
      </c>
      <c r="Z187" s="31" t="str">
        <f t="shared" si="38"/>
        <v>No</v>
      </c>
      <c r="AA187" s="31"/>
      <c r="AB187" s="31">
        <f t="shared" si="32"/>
        <v>2</v>
      </c>
      <c r="AC187" s="31" t="str">
        <f>IF(OR(ISNUMBER(MATCH(DATE(VALUE(TEXT(U187,"yyyy")),VALUE(TEXT(U187,"mm")),VALUE(TEXT(U187,"dd"))),HolidayTable[Date],0)),WEEKDAY(E187,1)=1,HOUR(U187)&gt;=21,HOUR(U187)&lt;5),"OP","P")</f>
        <v>OP</v>
      </c>
      <c r="AD187" s="31"/>
      <c r="AE187" s="31">
        <f t="shared" si="33"/>
        <v>15</v>
      </c>
      <c r="AF187" s="31">
        <f t="shared" si="34"/>
        <v>59</v>
      </c>
      <c r="AG187" s="31">
        <f t="shared" si="35"/>
        <v>1</v>
      </c>
      <c r="AH187" s="31" t="str">
        <f t="shared" si="36"/>
        <v>GSL CHRISTEL425S</v>
      </c>
      <c r="AI187" s="31" t="str">
        <f t="shared" si="37"/>
        <v>GCXU 2415328</v>
      </c>
    </row>
    <row r="188" spans="1:36" ht="18" x14ac:dyDescent="0.35">
      <c r="A188" s="30" t="s">
        <v>625</v>
      </c>
      <c r="B188" s="30" t="s">
        <v>2191</v>
      </c>
      <c r="C188" s="30" t="s">
        <v>1494</v>
      </c>
      <c r="D188" s="30" t="s">
        <v>325</v>
      </c>
      <c r="E188" s="33">
        <v>45466.750694444447</v>
      </c>
      <c r="F188" s="30" t="s">
        <v>845</v>
      </c>
      <c r="G188" s="30" t="s">
        <v>627</v>
      </c>
      <c r="H188" s="30" t="s">
        <v>628</v>
      </c>
      <c r="I188" s="30" t="s">
        <v>629</v>
      </c>
      <c r="J188" s="30">
        <v>19902</v>
      </c>
      <c r="K188" s="30" t="s">
        <v>630</v>
      </c>
      <c r="L188" s="30" t="s">
        <v>2185</v>
      </c>
      <c r="M188" s="30" t="s">
        <v>2192</v>
      </c>
      <c r="N188" s="30"/>
      <c r="O188" s="30" t="s">
        <v>655</v>
      </c>
      <c r="P188" s="30">
        <v>726860</v>
      </c>
      <c r="Q188" s="30"/>
      <c r="R188" s="30"/>
      <c r="S188" s="39">
        <v>45468.041666666664</v>
      </c>
      <c r="T188" s="42" t="str">
        <f t="shared" si="26"/>
        <v>20</v>
      </c>
      <c r="U188" s="32">
        <f t="shared" si="27"/>
        <v>45466.750694444447</v>
      </c>
      <c r="V188" s="31">
        <f t="shared" si="28"/>
        <v>1.2909722222175333</v>
      </c>
      <c r="W188" s="31">
        <f t="shared" si="29"/>
        <v>0</v>
      </c>
      <c r="X188" s="31">
        <f t="shared" si="30"/>
        <v>1</v>
      </c>
      <c r="Y188" s="31">
        <f t="shared" si="31"/>
        <v>0</v>
      </c>
      <c r="Z188" s="31" t="str">
        <f t="shared" si="38"/>
        <v>No</v>
      </c>
      <c r="AA188" s="31"/>
      <c r="AB188" s="31">
        <f t="shared" si="32"/>
        <v>2</v>
      </c>
      <c r="AC188" s="31" t="str">
        <f>IF(OR(ISNUMBER(MATCH(DATE(VALUE(TEXT(U188,"yyyy")),VALUE(TEXT(U188,"mm")),VALUE(TEXT(U188,"dd"))),HolidayTable[Date],0)),WEEKDAY(E188,1)=1,HOUR(U188)&gt;=21,HOUR(U188)&lt;5),"OP","P")</f>
        <v>OP</v>
      </c>
      <c r="AD188" s="31"/>
      <c r="AE188" s="31">
        <f t="shared" si="33"/>
        <v>15</v>
      </c>
      <c r="AF188" s="31">
        <f t="shared" si="34"/>
        <v>59</v>
      </c>
      <c r="AG188" s="31">
        <f t="shared" si="35"/>
        <v>1</v>
      </c>
      <c r="AH188" s="31" t="str">
        <f t="shared" si="36"/>
        <v>GSL CHRISTEL425S</v>
      </c>
      <c r="AI188" s="31" t="str">
        <f t="shared" si="37"/>
        <v>FTAU 1823359</v>
      </c>
    </row>
    <row r="189" spans="1:36" ht="18" x14ac:dyDescent="0.35">
      <c r="A189" s="30" t="s">
        <v>625</v>
      </c>
      <c r="B189" s="30" t="s">
        <v>2193</v>
      </c>
      <c r="C189" s="30" t="s">
        <v>1494</v>
      </c>
      <c r="D189" s="30" t="s">
        <v>325</v>
      </c>
      <c r="E189" s="33">
        <v>45466.750694444447</v>
      </c>
      <c r="F189" s="30" t="s">
        <v>663</v>
      </c>
      <c r="G189" s="30" t="s">
        <v>627</v>
      </c>
      <c r="H189" s="30" t="s">
        <v>628</v>
      </c>
      <c r="I189" s="30" t="s">
        <v>629</v>
      </c>
      <c r="J189" s="30">
        <v>19902</v>
      </c>
      <c r="K189" s="30" t="s">
        <v>630</v>
      </c>
      <c r="L189" s="30" t="s">
        <v>2177</v>
      </c>
      <c r="M189" s="30" t="s">
        <v>2194</v>
      </c>
      <c r="N189" s="30"/>
      <c r="O189" s="30" t="s">
        <v>655</v>
      </c>
      <c r="P189" s="30">
        <v>726860</v>
      </c>
      <c r="Q189" s="30"/>
      <c r="R189" s="30"/>
      <c r="S189" s="39">
        <v>45468.041666666664</v>
      </c>
      <c r="T189" s="42" t="str">
        <f t="shared" si="26"/>
        <v>20</v>
      </c>
      <c r="U189" s="32">
        <f t="shared" si="27"/>
        <v>45466.750694444447</v>
      </c>
      <c r="V189" s="31">
        <f t="shared" si="28"/>
        <v>1.2909722222175333</v>
      </c>
      <c r="W189" s="31">
        <f t="shared" si="29"/>
        <v>0</v>
      </c>
      <c r="X189" s="31">
        <f t="shared" si="30"/>
        <v>1</v>
      </c>
      <c r="Y189" s="31">
        <f t="shared" si="31"/>
        <v>0</v>
      </c>
      <c r="Z189" s="31" t="str">
        <f t="shared" si="38"/>
        <v>No</v>
      </c>
      <c r="AA189" s="31"/>
      <c r="AB189" s="31">
        <f t="shared" si="32"/>
        <v>2</v>
      </c>
      <c r="AC189" s="31" t="str">
        <f>IF(OR(ISNUMBER(MATCH(DATE(VALUE(TEXT(U189,"yyyy")),VALUE(TEXT(U189,"mm")),VALUE(TEXT(U189,"dd"))),HolidayTable[Date],0)),WEEKDAY(E189,1)=1,HOUR(U189)&gt;=21,HOUR(U189)&lt;5),"OP","P")</f>
        <v>OP</v>
      </c>
      <c r="AD189" s="31"/>
      <c r="AE189" s="31">
        <f t="shared" si="33"/>
        <v>15</v>
      </c>
      <c r="AF189" s="31">
        <f t="shared" si="34"/>
        <v>59</v>
      </c>
      <c r="AG189" s="31">
        <f t="shared" si="35"/>
        <v>1</v>
      </c>
      <c r="AH189" s="31" t="str">
        <f t="shared" si="36"/>
        <v>GSL CHRISTEL425S</v>
      </c>
      <c r="AI189" s="31" t="str">
        <f t="shared" si="37"/>
        <v>GCXU 2415267</v>
      </c>
    </row>
    <row r="190" spans="1:36" ht="18" x14ac:dyDescent="0.35">
      <c r="A190" s="30" t="s">
        <v>625</v>
      </c>
      <c r="B190" s="30" t="s">
        <v>2195</v>
      </c>
      <c r="C190" s="30" t="s">
        <v>1417</v>
      </c>
      <c r="D190" s="30" t="s">
        <v>1419</v>
      </c>
      <c r="E190" s="33">
        <v>45466.763888888891</v>
      </c>
      <c r="F190" s="30" t="s">
        <v>663</v>
      </c>
      <c r="G190" s="30" t="s">
        <v>627</v>
      </c>
      <c r="H190" s="30" t="s">
        <v>628</v>
      </c>
      <c r="I190" s="30" t="s">
        <v>629</v>
      </c>
      <c r="J190" s="30">
        <v>17704</v>
      </c>
      <c r="K190" s="30" t="s">
        <v>630</v>
      </c>
      <c r="L190" s="30" t="s">
        <v>2196</v>
      </c>
      <c r="M190" s="30" t="s">
        <v>2197</v>
      </c>
      <c r="N190" s="30" t="s">
        <v>822</v>
      </c>
      <c r="O190" s="30" t="s">
        <v>823</v>
      </c>
      <c r="P190" s="30">
        <v>775040</v>
      </c>
      <c r="Q190" s="30"/>
      <c r="R190" s="30"/>
      <c r="S190" s="39">
        <v>45468.885416666664</v>
      </c>
      <c r="T190" s="42" t="str">
        <f t="shared" si="26"/>
        <v>20</v>
      </c>
      <c r="U190" s="32">
        <f t="shared" si="27"/>
        <v>45466.763888888891</v>
      </c>
      <c r="V190" s="31">
        <f t="shared" si="28"/>
        <v>2.1215277777737356</v>
      </c>
      <c r="W190" s="31">
        <f t="shared" si="29"/>
        <v>0</v>
      </c>
      <c r="X190" s="31">
        <f t="shared" si="30"/>
        <v>0</v>
      </c>
      <c r="Y190" s="31">
        <f t="shared" si="31"/>
        <v>1</v>
      </c>
      <c r="Z190" s="31" t="str">
        <f t="shared" si="38"/>
        <v>No</v>
      </c>
      <c r="AA190" s="31"/>
      <c r="AB190" s="31">
        <f t="shared" si="32"/>
        <v>0</v>
      </c>
      <c r="AC190" s="31" t="str">
        <f>IF(OR(ISNUMBER(MATCH(DATE(VALUE(TEXT(U190,"yyyy")),VALUE(TEXT(U190,"mm")),VALUE(TEXT(U190,"dd"))),HolidayTable[Date],0)),WEEKDAY(E190,1)=1,HOUR(U190)&gt;=21,HOUR(U190)&lt;5),"OP","P")</f>
        <v>OP</v>
      </c>
      <c r="AD190" s="31"/>
      <c r="AE190" s="31">
        <f t="shared" si="33"/>
        <v>0</v>
      </c>
      <c r="AF190" s="31">
        <f t="shared" si="34"/>
        <v>59</v>
      </c>
      <c r="AG190" s="31">
        <f t="shared" si="35"/>
        <v>1</v>
      </c>
      <c r="AH190" s="31" t="str">
        <f t="shared" si="36"/>
        <v>LILA BHUM917N</v>
      </c>
      <c r="AI190" s="31" t="str">
        <f t="shared" si="37"/>
        <v>CAAU 2078115</v>
      </c>
      <c r="AJ190" s="17" t="s">
        <v>5293</v>
      </c>
    </row>
    <row r="191" spans="1:36" ht="18" x14ac:dyDescent="0.35">
      <c r="A191" s="30" t="s">
        <v>625</v>
      </c>
      <c r="B191" s="30" t="s">
        <v>2198</v>
      </c>
      <c r="C191" s="30" t="s">
        <v>1417</v>
      </c>
      <c r="D191" s="30" t="s">
        <v>1419</v>
      </c>
      <c r="E191" s="33">
        <v>45466.763888888891</v>
      </c>
      <c r="F191" s="30" t="s">
        <v>663</v>
      </c>
      <c r="G191" s="30" t="s">
        <v>627</v>
      </c>
      <c r="H191" s="30" t="s">
        <v>628</v>
      </c>
      <c r="I191" s="30" t="s">
        <v>629</v>
      </c>
      <c r="J191" s="30">
        <v>17954</v>
      </c>
      <c r="K191" s="30" t="s">
        <v>630</v>
      </c>
      <c r="L191" s="30" t="s">
        <v>2196</v>
      </c>
      <c r="M191" s="30" t="s">
        <v>2199</v>
      </c>
      <c r="N191" s="30" t="s">
        <v>822</v>
      </c>
      <c r="O191" s="30" t="s">
        <v>823</v>
      </c>
      <c r="P191" s="30">
        <v>775040</v>
      </c>
      <c r="Q191" s="30"/>
      <c r="R191" s="30"/>
      <c r="S191" s="39">
        <v>45468.885416666664</v>
      </c>
      <c r="T191" s="42" t="str">
        <f t="shared" si="26"/>
        <v>20</v>
      </c>
      <c r="U191" s="32">
        <f t="shared" si="27"/>
        <v>45466.763888888891</v>
      </c>
      <c r="V191" s="31">
        <f t="shared" si="28"/>
        <v>2.1215277777737356</v>
      </c>
      <c r="W191" s="31">
        <f t="shared" si="29"/>
        <v>0</v>
      </c>
      <c r="X191" s="31">
        <f t="shared" si="30"/>
        <v>0</v>
      </c>
      <c r="Y191" s="31">
        <f t="shared" si="31"/>
        <v>1</v>
      </c>
      <c r="Z191" s="31" t="str">
        <f t="shared" si="38"/>
        <v>No</v>
      </c>
      <c r="AA191" s="31"/>
      <c r="AB191" s="31">
        <f t="shared" si="32"/>
        <v>0</v>
      </c>
      <c r="AC191" s="31" t="str">
        <f>IF(OR(ISNUMBER(MATCH(DATE(VALUE(TEXT(U191,"yyyy")),VALUE(TEXT(U191,"mm")),VALUE(TEXT(U191,"dd"))),HolidayTable[Date],0)),WEEKDAY(E191,1)=1,HOUR(U191)&gt;=21,HOUR(U191)&lt;5),"OP","P")</f>
        <v>OP</v>
      </c>
      <c r="AD191" s="31"/>
      <c r="AE191" s="31">
        <f t="shared" si="33"/>
        <v>0</v>
      </c>
      <c r="AF191" s="31">
        <f t="shared" si="34"/>
        <v>59</v>
      </c>
      <c r="AG191" s="31">
        <f t="shared" si="35"/>
        <v>1</v>
      </c>
      <c r="AH191" s="31" t="str">
        <f t="shared" si="36"/>
        <v>LILA BHUM917N</v>
      </c>
      <c r="AI191" s="31" t="str">
        <f t="shared" si="37"/>
        <v>CAIU 3630896</v>
      </c>
      <c r="AJ191" s="17" t="s">
        <v>5293</v>
      </c>
    </row>
    <row r="192" spans="1:36" ht="18" x14ac:dyDescent="0.35">
      <c r="A192" s="30" t="s">
        <v>625</v>
      </c>
      <c r="B192" s="30" t="s">
        <v>2200</v>
      </c>
      <c r="C192" s="30" t="s">
        <v>1460</v>
      </c>
      <c r="D192" s="30" t="s">
        <v>956</v>
      </c>
      <c r="E192" s="33">
        <v>45466.76666666667</v>
      </c>
      <c r="F192" s="30" t="s">
        <v>668</v>
      </c>
      <c r="G192" s="30" t="s">
        <v>627</v>
      </c>
      <c r="H192" s="30" t="s">
        <v>672</v>
      </c>
      <c r="I192" s="30" t="s">
        <v>646</v>
      </c>
      <c r="J192" s="30">
        <v>20307</v>
      </c>
      <c r="K192" s="30" t="s">
        <v>630</v>
      </c>
      <c r="L192" s="30" t="s">
        <v>2201</v>
      </c>
      <c r="M192" s="30">
        <v>213095414</v>
      </c>
      <c r="N192" s="30" t="s">
        <v>698</v>
      </c>
      <c r="O192" s="30" t="s">
        <v>699</v>
      </c>
      <c r="P192" s="30">
        <v>780136</v>
      </c>
      <c r="Q192" s="30"/>
      <c r="R192" s="30"/>
      <c r="S192" s="39">
        <f>VLOOKUP(AH192,export!G:T,13,FALSE)</f>
        <v>45468.392361111109</v>
      </c>
      <c r="T192" s="42" t="str">
        <f t="shared" si="26"/>
        <v>40</v>
      </c>
      <c r="U192" s="32">
        <f t="shared" si="27"/>
        <v>45466.76666666667</v>
      </c>
      <c r="V192" s="31">
        <f t="shared" si="28"/>
        <v>1.6256944444394321</v>
      </c>
      <c r="W192" s="31">
        <f t="shared" si="29"/>
        <v>0</v>
      </c>
      <c r="X192" s="31">
        <f t="shared" si="30"/>
        <v>1</v>
      </c>
      <c r="Y192" s="31">
        <f t="shared" si="31"/>
        <v>0</v>
      </c>
      <c r="Z192" s="31" t="str">
        <f t="shared" si="38"/>
        <v>No</v>
      </c>
      <c r="AA192" s="31"/>
      <c r="AB192" s="31">
        <f t="shared" si="32"/>
        <v>2</v>
      </c>
      <c r="AC192" s="31" t="str">
        <f>IF(OR(ISNUMBER(MATCH(DATE(VALUE(TEXT(U192,"yyyy")),VALUE(TEXT(U192,"mm")),VALUE(TEXT(U192,"dd"))),HolidayTable[Date],0)),WEEKDAY(E192,1)=1,HOUR(U192)&gt;=21,HOUR(U192)&lt;5),"OP","P")</f>
        <v>OP</v>
      </c>
      <c r="AD192" s="31"/>
      <c r="AE192" s="31">
        <f t="shared" si="33"/>
        <v>22.5</v>
      </c>
      <c r="AF192" s="31">
        <f t="shared" si="34"/>
        <v>88.5</v>
      </c>
      <c r="AG192" s="31">
        <f t="shared" si="35"/>
        <v>1</v>
      </c>
      <c r="AH192" s="31" t="str">
        <f t="shared" si="36"/>
        <v>UMM QARN030W</v>
      </c>
      <c r="AI192" s="31" t="str">
        <f t="shared" si="37"/>
        <v>KOCU 4218975</v>
      </c>
    </row>
    <row r="193" spans="1:36" ht="18" x14ac:dyDescent="0.35">
      <c r="A193" s="30" t="s">
        <v>625</v>
      </c>
      <c r="B193" s="30" t="s">
        <v>2202</v>
      </c>
      <c r="C193" s="30" t="s">
        <v>1460</v>
      </c>
      <c r="D193" s="30" t="s">
        <v>956</v>
      </c>
      <c r="E193" s="33">
        <v>45466.767361111109</v>
      </c>
      <c r="F193" s="30" t="s">
        <v>663</v>
      </c>
      <c r="G193" s="30" t="s">
        <v>627</v>
      </c>
      <c r="H193" s="30" t="s">
        <v>672</v>
      </c>
      <c r="I193" s="30" t="s">
        <v>646</v>
      </c>
      <c r="J193" s="30">
        <v>13402</v>
      </c>
      <c r="K193" s="30" t="s">
        <v>630</v>
      </c>
      <c r="L193" s="30" t="s">
        <v>2203</v>
      </c>
      <c r="M193" s="30" t="s">
        <v>2204</v>
      </c>
      <c r="N193" s="30" t="s">
        <v>681</v>
      </c>
      <c r="O193" s="30" t="s">
        <v>682</v>
      </c>
      <c r="P193" s="30">
        <v>901896</v>
      </c>
      <c r="Q193" s="30"/>
      <c r="R193" s="30"/>
      <c r="S193" s="39">
        <f>VLOOKUP(AH193,export!G:T,13,FALSE)</f>
        <v>45468.392361111109</v>
      </c>
      <c r="T193" s="42" t="str">
        <f t="shared" si="26"/>
        <v>40</v>
      </c>
      <c r="U193" s="32">
        <f t="shared" si="27"/>
        <v>45466.767361111109</v>
      </c>
      <c r="V193" s="31">
        <f t="shared" si="28"/>
        <v>1.625</v>
      </c>
      <c r="W193" s="31">
        <f t="shared" si="29"/>
        <v>0</v>
      </c>
      <c r="X193" s="31">
        <f t="shared" si="30"/>
        <v>1</v>
      </c>
      <c r="Y193" s="31">
        <f t="shared" si="31"/>
        <v>0</v>
      </c>
      <c r="Z193" s="31" t="str">
        <f t="shared" si="38"/>
        <v>No</v>
      </c>
      <c r="AA193" s="31"/>
      <c r="AB193" s="31">
        <f t="shared" si="32"/>
        <v>2</v>
      </c>
      <c r="AC193" s="31" t="str">
        <f>IF(OR(ISNUMBER(MATCH(DATE(VALUE(TEXT(U193,"yyyy")),VALUE(TEXT(U193,"mm")),VALUE(TEXT(U193,"dd"))),HolidayTable[Date],0)),WEEKDAY(E193,1)=1,HOUR(U193)&gt;=21,HOUR(U193)&lt;5),"OP","P")</f>
        <v>OP</v>
      </c>
      <c r="AD193" s="31"/>
      <c r="AE193" s="31">
        <f t="shared" si="33"/>
        <v>22.5</v>
      </c>
      <c r="AF193" s="31">
        <f t="shared" si="34"/>
        <v>88.5</v>
      </c>
      <c r="AG193" s="31">
        <f t="shared" si="35"/>
        <v>1</v>
      </c>
      <c r="AH193" s="31" t="str">
        <f t="shared" si="36"/>
        <v>UMM QARN030W</v>
      </c>
      <c r="AI193" s="31" t="str">
        <f t="shared" si="37"/>
        <v>TGHU 6263911</v>
      </c>
    </row>
    <row r="194" spans="1:36" ht="18" x14ac:dyDescent="0.35">
      <c r="A194" s="30" t="s">
        <v>625</v>
      </c>
      <c r="B194" s="30" t="s">
        <v>2205</v>
      </c>
      <c r="C194" s="30" t="s">
        <v>1417</v>
      </c>
      <c r="D194" s="30" t="s">
        <v>1419</v>
      </c>
      <c r="E194" s="33">
        <v>45466.768750000003</v>
      </c>
      <c r="F194" s="30" t="s">
        <v>658</v>
      </c>
      <c r="G194" s="30" t="s">
        <v>627</v>
      </c>
      <c r="H194" s="30" t="s">
        <v>628</v>
      </c>
      <c r="I194" s="30" t="s">
        <v>629</v>
      </c>
      <c r="J194" s="30">
        <v>20407</v>
      </c>
      <c r="K194" s="30" t="s">
        <v>630</v>
      </c>
      <c r="L194" s="30" t="s">
        <v>2206</v>
      </c>
      <c r="M194" s="30" t="s">
        <v>2207</v>
      </c>
      <c r="N194" s="30" t="s">
        <v>720</v>
      </c>
      <c r="O194" s="30" t="s">
        <v>721</v>
      </c>
      <c r="P194" s="30">
        <v>934811</v>
      </c>
      <c r="Q194" s="30"/>
      <c r="R194" s="30"/>
      <c r="S194" s="39">
        <v>45468.885416666664</v>
      </c>
      <c r="T194" s="42" t="str">
        <f t="shared" ref="T194:T257" si="39">LEFT(I194,2)</f>
        <v>20</v>
      </c>
      <c r="U194" s="32">
        <f t="shared" ref="U194:U257" si="40">E194</f>
        <v>45466.768750000003</v>
      </c>
      <c r="V194" s="31">
        <f t="shared" ref="V194:V257" si="41">IF(A194="ARRIVE",S194-U194,IF(A194="EXIT",U194-S194,"Odd Event"))</f>
        <v>2.116666666661331</v>
      </c>
      <c r="W194" s="31">
        <f t="shared" ref="W194:W257" si="42">IF(V194&lt;=1,1,0)</f>
        <v>0</v>
      </c>
      <c r="X194" s="31">
        <f t="shared" ref="X194:X257" si="43">IF(AND(V194&gt;1,V194&lt;2),1,0)</f>
        <v>0</v>
      </c>
      <c r="Y194" s="31">
        <f t="shared" ref="Y194:Y257" si="44">IF(V194&gt;2,1,0)</f>
        <v>1</v>
      </c>
      <c r="Z194" s="31" t="str">
        <f t="shared" si="38"/>
        <v>No</v>
      </c>
      <c r="AA194" s="31"/>
      <c r="AB194" s="31">
        <f t="shared" ref="AB194:AB257" si="45">IF(W194=1,1,IF(X194=1,2,0))</f>
        <v>0</v>
      </c>
      <c r="AC194" s="31" t="str">
        <f>IF(OR(ISNUMBER(MATCH(DATE(VALUE(TEXT(U194,"yyyy")),VALUE(TEXT(U194,"mm")),VALUE(TEXT(U194,"dd"))),HolidayTable[Date],0)),WEEKDAY(E194,1)=1,HOUR(U194)&gt;=21,HOUR(U194)&lt;5),"OP","P")</f>
        <v>OP</v>
      </c>
      <c r="AD194" s="31"/>
      <c r="AE194" s="31">
        <f t="shared" ref="AE194:AE257" si="46">IF(AB194=0,0,IF(OR(T194="40",T194="45"),IF(AC194="OP",IF(AB194=1,52.5,22.5),IF(AB194=1,37.5,15)),IF(T194="20",IF(AC194="OP",IF(AB194=1,35,15),IF(AB194=1,25,10)),"Odd Size")))</f>
        <v>0</v>
      </c>
      <c r="AF194" s="31">
        <f t="shared" ref="AF194:AF257" si="47">IF(OR(T194="45",T194="40"),88.5,0)+IF(T194="20",59,0)</f>
        <v>59</v>
      </c>
      <c r="AG194" s="31">
        <f t="shared" ref="AG194:AG257" si="48">WEEKDAY(E194,1)</f>
        <v>1</v>
      </c>
      <c r="AH194" s="31" t="str">
        <f t="shared" ref="AH194:AH257" si="49">C194&amp;D194</f>
        <v>LILA BHUM917N</v>
      </c>
      <c r="AI194" s="31" t="str">
        <f t="shared" ref="AI194:AI257" si="50">B194</f>
        <v>CAAU 2462500</v>
      </c>
      <c r="AJ194" s="17" t="s">
        <v>5293</v>
      </c>
    </row>
    <row r="195" spans="1:36" ht="18" x14ac:dyDescent="0.35">
      <c r="A195" s="30" t="s">
        <v>625</v>
      </c>
      <c r="B195" s="30" t="s">
        <v>2208</v>
      </c>
      <c r="C195" s="30" t="s">
        <v>1417</v>
      </c>
      <c r="D195" s="30" t="s">
        <v>1419</v>
      </c>
      <c r="E195" s="33">
        <v>45466.768750000003</v>
      </c>
      <c r="F195" s="30" t="s">
        <v>658</v>
      </c>
      <c r="G195" s="30" t="s">
        <v>627</v>
      </c>
      <c r="H195" s="30" t="s">
        <v>628</v>
      </c>
      <c r="I195" s="30" t="s">
        <v>629</v>
      </c>
      <c r="J195" s="30">
        <v>20804</v>
      </c>
      <c r="K195" s="30" t="s">
        <v>630</v>
      </c>
      <c r="L195" s="30" t="s">
        <v>2206</v>
      </c>
      <c r="M195" s="30" t="s">
        <v>2209</v>
      </c>
      <c r="N195" s="30" t="s">
        <v>720</v>
      </c>
      <c r="O195" s="30" t="s">
        <v>721</v>
      </c>
      <c r="P195" s="30">
        <v>934811</v>
      </c>
      <c r="Q195" s="30"/>
      <c r="R195" s="30"/>
      <c r="S195" s="39">
        <v>45468.885416666664</v>
      </c>
      <c r="T195" s="42" t="str">
        <f t="shared" si="39"/>
        <v>20</v>
      </c>
      <c r="U195" s="32">
        <f t="shared" si="40"/>
        <v>45466.768750000003</v>
      </c>
      <c r="V195" s="31">
        <f t="shared" si="41"/>
        <v>2.116666666661331</v>
      </c>
      <c r="W195" s="31">
        <f t="shared" si="42"/>
        <v>0</v>
      </c>
      <c r="X195" s="31">
        <f t="shared" si="43"/>
        <v>0</v>
      </c>
      <c r="Y195" s="31">
        <f t="shared" si="44"/>
        <v>1</v>
      </c>
      <c r="Z195" s="31" t="str">
        <f t="shared" ref="Z195:Z258" si="51">IF(OR(MOD(E195,1)&gt;=TIME(21,0,0),MOD(E195,1)&lt;=TIME(4,59,0)),"Yes","No")</f>
        <v>No</v>
      </c>
      <c r="AA195" s="31"/>
      <c r="AB195" s="31">
        <f t="shared" si="45"/>
        <v>0</v>
      </c>
      <c r="AC195" s="31" t="str">
        <f>IF(OR(ISNUMBER(MATCH(DATE(VALUE(TEXT(U195,"yyyy")),VALUE(TEXT(U195,"mm")),VALUE(TEXT(U195,"dd"))),HolidayTable[Date],0)),WEEKDAY(E195,1)=1,HOUR(U195)&gt;=21,HOUR(U195)&lt;5),"OP","P")</f>
        <v>OP</v>
      </c>
      <c r="AD195" s="31"/>
      <c r="AE195" s="31">
        <f t="shared" si="46"/>
        <v>0</v>
      </c>
      <c r="AF195" s="31">
        <f t="shared" si="47"/>
        <v>59</v>
      </c>
      <c r="AG195" s="31">
        <f t="shared" si="48"/>
        <v>1</v>
      </c>
      <c r="AH195" s="31" t="str">
        <f t="shared" si="49"/>
        <v>LILA BHUM917N</v>
      </c>
      <c r="AI195" s="31" t="str">
        <f t="shared" si="50"/>
        <v>ONEU 2250160</v>
      </c>
      <c r="AJ195" s="17" t="s">
        <v>5293</v>
      </c>
    </row>
    <row r="196" spans="1:36" ht="18" x14ac:dyDescent="0.35">
      <c r="A196" s="30" t="s">
        <v>625</v>
      </c>
      <c r="B196" s="30" t="s">
        <v>2210</v>
      </c>
      <c r="C196" s="30" t="s">
        <v>1417</v>
      </c>
      <c r="D196" s="30" t="s">
        <v>1419</v>
      </c>
      <c r="E196" s="33">
        <v>45466.770833333336</v>
      </c>
      <c r="F196" s="30" t="s">
        <v>658</v>
      </c>
      <c r="G196" s="30" t="s">
        <v>627</v>
      </c>
      <c r="H196" s="30" t="s">
        <v>628</v>
      </c>
      <c r="I196" s="30" t="s">
        <v>629</v>
      </c>
      <c r="J196" s="30">
        <v>18293</v>
      </c>
      <c r="K196" s="30" t="s">
        <v>630</v>
      </c>
      <c r="L196" s="30" t="s">
        <v>2211</v>
      </c>
      <c r="M196" s="30" t="s">
        <v>2212</v>
      </c>
      <c r="N196" s="30"/>
      <c r="O196" s="30" t="s">
        <v>686</v>
      </c>
      <c r="P196" s="30">
        <v>900868</v>
      </c>
      <c r="Q196" s="30"/>
      <c r="R196" s="30"/>
      <c r="S196" s="39">
        <v>45468.885416666664</v>
      </c>
      <c r="T196" s="42" t="str">
        <f t="shared" si="39"/>
        <v>20</v>
      </c>
      <c r="U196" s="32">
        <f t="shared" si="40"/>
        <v>45466.770833333336</v>
      </c>
      <c r="V196" s="31">
        <f t="shared" si="41"/>
        <v>2.1145833333284827</v>
      </c>
      <c r="W196" s="31">
        <f t="shared" si="42"/>
        <v>0</v>
      </c>
      <c r="X196" s="31">
        <f t="shared" si="43"/>
        <v>0</v>
      </c>
      <c r="Y196" s="31">
        <f t="shared" si="44"/>
        <v>1</v>
      </c>
      <c r="Z196" s="31" t="str">
        <f t="shared" si="51"/>
        <v>No</v>
      </c>
      <c r="AA196" s="31"/>
      <c r="AB196" s="31">
        <f t="shared" si="45"/>
        <v>0</v>
      </c>
      <c r="AC196" s="31" t="str">
        <f>IF(OR(ISNUMBER(MATCH(DATE(VALUE(TEXT(U196,"yyyy")),VALUE(TEXT(U196,"mm")),VALUE(TEXT(U196,"dd"))),HolidayTable[Date],0)),WEEKDAY(E196,1)=1,HOUR(U196)&gt;=21,HOUR(U196)&lt;5),"OP","P")</f>
        <v>OP</v>
      </c>
      <c r="AD196" s="31"/>
      <c r="AE196" s="31">
        <f t="shared" si="46"/>
        <v>0</v>
      </c>
      <c r="AF196" s="31">
        <f t="shared" si="47"/>
        <v>59</v>
      </c>
      <c r="AG196" s="31">
        <f t="shared" si="48"/>
        <v>1</v>
      </c>
      <c r="AH196" s="31" t="str">
        <f t="shared" si="49"/>
        <v>LILA BHUM917N</v>
      </c>
      <c r="AI196" s="31" t="str">
        <f t="shared" si="50"/>
        <v>BMOU 1564178</v>
      </c>
      <c r="AJ196" s="17" t="s">
        <v>5293</v>
      </c>
    </row>
    <row r="197" spans="1:36" ht="18" x14ac:dyDescent="0.35">
      <c r="A197" s="30" t="s">
        <v>625</v>
      </c>
      <c r="B197" s="30" t="s">
        <v>2213</v>
      </c>
      <c r="C197" s="30" t="s">
        <v>1417</v>
      </c>
      <c r="D197" s="30" t="s">
        <v>1419</v>
      </c>
      <c r="E197" s="33">
        <v>45466.770833333336</v>
      </c>
      <c r="F197" s="30" t="s">
        <v>663</v>
      </c>
      <c r="G197" s="30" t="s">
        <v>627</v>
      </c>
      <c r="H197" s="30" t="s">
        <v>628</v>
      </c>
      <c r="I197" s="30" t="s">
        <v>629</v>
      </c>
      <c r="J197" s="30">
        <v>17722</v>
      </c>
      <c r="K197" s="30" t="s">
        <v>630</v>
      </c>
      <c r="L197" s="30" t="s">
        <v>2196</v>
      </c>
      <c r="M197" s="30" t="s">
        <v>2214</v>
      </c>
      <c r="N197" s="30"/>
      <c r="O197" s="30" t="s">
        <v>686</v>
      </c>
      <c r="P197" s="30">
        <v>900868</v>
      </c>
      <c r="Q197" s="30"/>
      <c r="R197" s="30"/>
      <c r="S197" s="39">
        <v>45468.885416666664</v>
      </c>
      <c r="T197" s="42" t="str">
        <f t="shared" si="39"/>
        <v>20</v>
      </c>
      <c r="U197" s="32">
        <f t="shared" si="40"/>
        <v>45466.770833333336</v>
      </c>
      <c r="V197" s="31">
        <f t="shared" si="41"/>
        <v>2.1145833333284827</v>
      </c>
      <c r="W197" s="31">
        <f t="shared" si="42"/>
        <v>0</v>
      </c>
      <c r="X197" s="31">
        <f t="shared" si="43"/>
        <v>0</v>
      </c>
      <c r="Y197" s="31">
        <f t="shared" si="44"/>
        <v>1</v>
      </c>
      <c r="Z197" s="31" t="str">
        <f t="shared" si="51"/>
        <v>No</v>
      </c>
      <c r="AA197" s="31"/>
      <c r="AB197" s="31">
        <f t="shared" si="45"/>
        <v>0</v>
      </c>
      <c r="AC197" s="31" t="str">
        <f>IF(OR(ISNUMBER(MATCH(DATE(VALUE(TEXT(U197,"yyyy")),VALUE(TEXT(U197,"mm")),VALUE(TEXT(U197,"dd"))),HolidayTable[Date],0)),WEEKDAY(E197,1)=1,HOUR(U197)&gt;=21,HOUR(U197)&lt;5),"OP","P")</f>
        <v>OP</v>
      </c>
      <c r="AD197" s="31"/>
      <c r="AE197" s="31">
        <f t="shared" si="46"/>
        <v>0</v>
      </c>
      <c r="AF197" s="31">
        <f t="shared" si="47"/>
        <v>59</v>
      </c>
      <c r="AG197" s="31">
        <f t="shared" si="48"/>
        <v>1</v>
      </c>
      <c r="AH197" s="31" t="str">
        <f t="shared" si="49"/>
        <v>LILA BHUM917N</v>
      </c>
      <c r="AI197" s="31" t="str">
        <f t="shared" si="50"/>
        <v>UACU 3869335</v>
      </c>
      <c r="AJ197" s="17" t="s">
        <v>5293</v>
      </c>
    </row>
    <row r="198" spans="1:36" ht="18" x14ac:dyDescent="0.35">
      <c r="A198" s="30" t="s">
        <v>625</v>
      </c>
      <c r="B198" s="30" t="s">
        <v>2215</v>
      </c>
      <c r="C198" s="30" t="s">
        <v>1485</v>
      </c>
      <c r="D198" s="30" t="s">
        <v>508</v>
      </c>
      <c r="E198" s="33">
        <v>45466.777083333334</v>
      </c>
      <c r="F198" s="30" t="s">
        <v>692</v>
      </c>
      <c r="G198" s="30" t="s">
        <v>627</v>
      </c>
      <c r="H198" s="30">
        <v>2210</v>
      </c>
      <c r="I198" s="30" t="s">
        <v>629</v>
      </c>
      <c r="J198" s="30">
        <v>24522</v>
      </c>
      <c r="K198" s="30" t="s">
        <v>630</v>
      </c>
      <c r="L198" s="30" t="s">
        <v>2216</v>
      </c>
      <c r="M198" s="30" t="s">
        <v>2217</v>
      </c>
      <c r="N198" s="30" t="s">
        <v>688</v>
      </c>
      <c r="O198" s="30" t="s">
        <v>689</v>
      </c>
      <c r="P198" s="30">
        <v>939548</v>
      </c>
      <c r="Q198" s="30"/>
      <c r="R198" s="30"/>
      <c r="S198" s="39">
        <f>VLOOKUP(AH198,export!G:T,13,FALSE)</f>
        <v>45468.09375</v>
      </c>
      <c r="T198" s="42" t="str">
        <f t="shared" si="39"/>
        <v>20</v>
      </c>
      <c r="U198" s="32">
        <f t="shared" si="40"/>
        <v>45466.777083333334</v>
      </c>
      <c r="V198" s="31">
        <f t="shared" si="41"/>
        <v>1.3166666666656965</v>
      </c>
      <c r="W198" s="31">
        <f t="shared" si="42"/>
        <v>0</v>
      </c>
      <c r="X198" s="31">
        <f t="shared" si="43"/>
        <v>1</v>
      </c>
      <c r="Y198" s="31">
        <f t="shared" si="44"/>
        <v>0</v>
      </c>
      <c r="Z198" s="31" t="str">
        <f t="shared" si="51"/>
        <v>No</v>
      </c>
      <c r="AA198" s="31"/>
      <c r="AB198" s="31">
        <f t="shared" si="45"/>
        <v>2</v>
      </c>
      <c r="AC198" s="31" t="str">
        <f>IF(OR(ISNUMBER(MATCH(DATE(VALUE(TEXT(U198,"yyyy")),VALUE(TEXT(U198,"mm")),VALUE(TEXT(U198,"dd"))),HolidayTable[Date],0)),WEEKDAY(E198,1)=1,HOUR(U198)&gt;=21,HOUR(U198)&lt;5),"OP","P")</f>
        <v>OP</v>
      </c>
      <c r="AD198" s="31"/>
      <c r="AE198" s="31">
        <f t="shared" si="46"/>
        <v>15</v>
      </c>
      <c r="AF198" s="31">
        <f t="shared" si="47"/>
        <v>59</v>
      </c>
      <c r="AG198" s="31">
        <f t="shared" si="48"/>
        <v>1</v>
      </c>
      <c r="AH198" s="31" t="str">
        <f t="shared" si="49"/>
        <v>SPEED423W</v>
      </c>
      <c r="AI198" s="31" t="str">
        <f t="shared" si="50"/>
        <v>MEDU 2801491</v>
      </c>
    </row>
    <row r="199" spans="1:36" ht="18" x14ac:dyDescent="0.35">
      <c r="A199" s="30" t="s">
        <v>625</v>
      </c>
      <c r="B199" s="30" t="s">
        <v>2218</v>
      </c>
      <c r="C199" s="30" t="s">
        <v>1417</v>
      </c>
      <c r="D199" s="30" t="s">
        <v>1419</v>
      </c>
      <c r="E199" s="33">
        <v>45466.801388888889</v>
      </c>
      <c r="F199" s="30" t="s">
        <v>658</v>
      </c>
      <c r="G199" s="30" t="s">
        <v>627</v>
      </c>
      <c r="H199" s="30" t="s">
        <v>628</v>
      </c>
      <c r="I199" s="30" t="s">
        <v>629</v>
      </c>
      <c r="J199" s="30">
        <v>20794</v>
      </c>
      <c r="K199" s="30" t="s">
        <v>630</v>
      </c>
      <c r="L199" s="30" t="s">
        <v>2206</v>
      </c>
      <c r="M199" s="30" t="s">
        <v>2219</v>
      </c>
      <c r="N199" s="30"/>
      <c r="O199" s="30" t="s">
        <v>704</v>
      </c>
      <c r="P199" s="30">
        <v>947739</v>
      </c>
      <c r="Q199" s="30"/>
      <c r="R199" s="30"/>
      <c r="S199" s="39">
        <v>45468.885416666664</v>
      </c>
      <c r="T199" s="42" t="str">
        <f t="shared" si="39"/>
        <v>20</v>
      </c>
      <c r="U199" s="32">
        <f t="shared" si="40"/>
        <v>45466.801388888889</v>
      </c>
      <c r="V199" s="31">
        <f t="shared" si="41"/>
        <v>2.0840277777751908</v>
      </c>
      <c r="W199" s="31">
        <f t="shared" si="42"/>
        <v>0</v>
      </c>
      <c r="X199" s="31">
        <f t="shared" si="43"/>
        <v>0</v>
      </c>
      <c r="Y199" s="31">
        <f t="shared" si="44"/>
        <v>1</v>
      </c>
      <c r="Z199" s="31" t="str">
        <f t="shared" si="51"/>
        <v>No</v>
      </c>
      <c r="AA199" s="31"/>
      <c r="AB199" s="31">
        <f t="shared" si="45"/>
        <v>0</v>
      </c>
      <c r="AC199" s="31" t="str">
        <f>IF(OR(ISNUMBER(MATCH(DATE(VALUE(TEXT(U199,"yyyy")),VALUE(TEXT(U199,"mm")),VALUE(TEXT(U199,"dd"))),HolidayTable[Date],0)),WEEKDAY(E199,1)=1,HOUR(U199)&gt;=21,HOUR(U199)&lt;5),"OP","P")</f>
        <v>OP</v>
      </c>
      <c r="AD199" s="31"/>
      <c r="AE199" s="31">
        <f t="shared" si="46"/>
        <v>0</v>
      </c>
      <c r="AF199" s="31">
        <f t="shared" si="47"/>
        <v>59</v>
      </c>
      <c r="AG199" s="31">
        <f t="shared" si="48"/>
        <v>1</v>
      </c>
      <c r="AH199" s="31" t="str">
        <f t="shared" si="49"/>
        <v>LILA BHUM917N</v>
      </c>
      <c r="AI199" s="31" t="str">
        <f t="shared" si="50"/>
        <v>ONEU 2251845</v>
      </c>
      <c r="AJ199" s="17" t="s">
        <v>5293</v>
      </c>
    </row>
    <row r="200" spans="1:36" ht="18" x14ac:dyDescent="0.35">
      <c r="A200" s="30" t="s">
        <v>625</v>
      </c>
      <c r="B200" s="30" t="s">
        <v>2220</v>
      </c>
      <c r="C200" s="30" t="s">
        <v>1417</v>
      </c>
      <c r="D200" s="30" t="s">
        <v>1419</v>
      </c>
      <c r="E200" s="33">
        <v>45466.836805555555</v>
      </c>
      <c r="F200" s="30" t="s">
        <v>658</v>
      </c>
      <c r="G200" s="30" t="s">
        <v>627</v>
      </c>
      <c r="H200" s="30" t="s">
        <v>628</v>
      </c>
      <c r="I200" s="30" t="s">
        <v>629</v>
      </c>
      <c r="J200" s="30">
        <v>20813</v>
      </c>
      <c r="K200" s="30" t="s">
        <v>630</v>
      </c>
      <c r="L200" s="30" t="s">
        <v>2206</v>
      </c>
      <c r="M200" s="30" t="s">
        <v>2221</v>
      </c>
      <c r="N200" s="30" t="s">
        <v>675</v>
      </c>
      <c r="O200" s="30" t="s">
        <v>676</v>
      </c>
      <c r="P200" s="30">
        <v>957830</v>
      </c>
      <c r="Q200" s="30"/>
      <c r="R200" s="30"/>
      <c r="S200" s="39">
        <v>45468.885416666664</v>
      </c>
      <c r="T200" s="42" t="str">
        <f t="shared" si="39"/>
        <v>20</v>
      </c>
      <c r="U200" s="32">
        <f t="shared" si="40"/>
        <v>45466.836805555555</v>
      </c>
      <c r="V200" s="31">
        <f t="shared" si="41"/>
        <v>2.0486111111094942</v>
      </c>
      <c r="W200" s="31">
        <f t="shared" si="42"/>
        <v>0</v>
      </c>
      <c r="X200" s="31">
        <f t="shared" si="43"/>
        <v>0</v>
      </c>
      <c r="Y200" s="31">
        <f t="shared" si="44"/>
        <v>1</v>
      </c>
      <c r="Z200" s="31" t="str">
        <f t="shared" si="51"/>
        <v>No</v>
      </c>
      <c r="AA200" s="31"/>
      <c r="AB200" s="31">
        <f t="shared" si="45"/>
        <v>0</v>
      </c>
      <c r="AC200" s="31" t="str">
        <f>IF(OR(ISNUMBER(MATCH(DATE(VALUE(TEXT(U200,"yyyy")),VALUE(TEXT(U200,"mm")),VALUE(TEXT(U200,"dd"))),HolidayTable[Date],0)),WEEKDAY(E200,1)=1,HOUR(U200)&gt;=21,HOUR(U200)&lt;5),"OP","P")</f>
        <v>OP</v>
      </c>
      <c r="AD200" s="31"/>
      <c r="AE200" s="31">
        <f t="shared" si="46"/>
        <v>0</v>
      </c>
      <c r="AF200" s="31">
        <f t="shared" si="47"/>
        <v>59</v>
      </c>
      <c r="AG200" s="31">
        <f t="shared" si="48"/>
        <v>1</v>
      </c>
      <c r="AH200" s="31" t="str">
        <f t="shared" si="49"/>
        <v>LILA BHUM917N</v>
      </c>
      <c r="AI200" s="31" t="str">
        <f t="shared" si="50"/>
        <v>ONEU 2465235</v>
      </c>
      <c r="AJ200" s="17" t="s">
        <v>5293</v>
      </c>
    </row>
    <row r="201" spans="1:36" ht="18" x14ac:dyDescent="0.35">
      <c r="A201" s="30" t="s">
        <v>625</v>
      </c>
      <c r="B201" s="30" t="s">
        <v>2222</v>
      </c>
      <c r="C201" s="30" t="s">
        <v>1485</v>
      </c>
      <c r="D201" s="30" t="s">
        <v>508</v>
      </c>
      <c r="E201" s="33">
        <v>45466.862500000003</v>
      </c>
      <c r="F201" s="30" t="s">
        <v>692</v>
      </c>
      <c r="G201" s="30" t="s">
        <v>627</v>
      </c>
      <c r="H201" s="30">
        <v>2210</v>
      </c>
      <c r="I201" s="30" t="s">
        <v>629</v>
      </c>
      <c r="J201" s="30">
        <v>24522</v>
      </c>
      <c r="K201" s="30" t="s">
        <v>630</v>
      </c>
      <c r="L201" s="30" t="s">
        <v>2029</v>
      </c>
      <c r="M201" s="30" t="s">
        <v>2223</v>
      </c>
      <c r="N201" s="30" t="s">
        <v>713</v>
      </c>
      <c r="O201" s="30" t="s">
        <v>714</v>
      </c>
      <c r="P201" s="30">
        <v>934367</v>
      </c>
      <c r="Q201" s="30"/>
      <c r="R201" s="30"/>
      <c r="S201" s="39">
        <f>VLOOKUP(AH201,export!G:T,13,FALSE)</f>
        <v>45468.09375</v>
      </c>
      <c r="T201" s="42" t="str">
        <f t="shared" si="39"/>
        <v>20</v>
      </c>
      <c r="U201" s="32">
        <f t="shared" si="40"/>
        <v>45466.862500000003</v>
      </c>
      <c r="V201" s="31">
        <f t="shared" si="41"/>
        <v>1.2312499999970896</v>
      </c>
      <c r="W201" s="31">
        <f t="shared" si="42"/>
        <v>0</v>
      </c>
      <c r="X201" s="31">
        <f t="shared" si="43"/>
        <v>1</v>
      </c>
      <c r="Y201" s="31">
        <f t="shared" si="44"/>
        <v>0</v>
      </c>
      <c r="Z201" s="31" t="str">
        <f t="shared" si="51"/>
        <v>No</v>
      </c>
      <c r="AA201" s="31"/>
      <c r="AB201" s="31">
        <f t="shared" si="45"/>
        <v>2</v>
      </c>
      <c r="AC201" s="31" t="str">
        <f>IF(OR(ISNUMBER(MATCH(DATE(VALUE(TEXT(U201,"yyyy")),VALUE(TEXT(U201,"mm")),VALUE(TEXT(U201,"dd"))),HolidayTable[Date],0)),WEEKDAY(E201,1)=1,HOUR(U201)&gt;=21,HOUR(U201)&lt;5),"OP","P")</f>
        <v>OP</v>
      </c>
      <c r="AD201" s="31"/>
      <c r="AE201" s="31">
        <f t="shared" si="46"/>
        <v>15</v>
      </c>
      <c r="AF201" s="31">
        <f t="shared" si="47"/>
        <v>59</v>
      </c>
      <c r="AG201" s="31">
        <f t="shared" si="48"/>
        <v>1</v>
      </c>
      <c r="AH201" s="31" t="str">
        <f t="shared" si="49"/>
        <v>SPEED423W</v>
      </c>
      <c r="AI201" s="31" t="str">
        <f t="shared" si="50"/>
        <v>FBIU 0216209</v>
      </c>
    </row>
    <row r="202" spans="1:36" ht="18" x14ac:dyDescent="0.35">
      <c r="A202" s="30" t="s">
        <v>625</v>
      </c>
      <c r="B202" s="30" t="s">
        <v>2224</v>
      </c>
      <c r="C202" s="30" t="s">
        <v>818</v>
      </c>
      <c r="D202" s="30" t="s">
        <v>819</v>
      </c>
      <c r="E202" s="33">
        <v>45467.206250000003</v>
      </c>
      <c r="F202" s="30" t="s">
        <v>649</v>
      </c>
      <c r="G202" s="30" t="s">
        <v>627</v>
      </c>
      <c r="H202" s="30" t="s">
        <v>672</v>
      </c>
      <c r="I202" s="30" t="s">
        <v>646</v>
      </c>
      <c r="J202" s="30">
        <v>26476</v>
      </c>
      <c r="K202" s="30" t="s">
        <v>630</v>
      </c>
      <c r="L202" s="30" t="s">
        <v>2225</v>
      </c>
      <c r="M202" s="30">
        <v>27361746</v>
      </c>
      <c r="N202" s="30" t="s">
        <v>784</v>
      </c>
      <c r="O202" s="30" t="s">
        <v>785</v>
      </c>
      <c r="P202" s="30">
        <v>671056</v>
      </c>
      <c r="Q202" s="30"/>
      <c r="R202" s="30"/>
      <c r="S202" s="39">
        <f>VLOOKUP(AH202,export!G:T,13,FALSE)</f>
        <v>45468.819444444445</v>
      </c>
      <c r="T202" s="42" t="str">
        <f t="shared" si="39"/>
        <v>40</v>
      </c>
      <c r="U202" s="32">
        <f t="shared" si="40"/>
        <v>45467.206250000003</v>
      </c>
      <c r="V202" s="31">
        <f t="shared" si="41"/>
        <v>1.6131944444423425</v>
      </c>
      <c r="W202" s="31">
        <f t="shared" si="42"/>
        <v>0</v>
      </c>
      <c r="X202" s="31">
        <f t="shared" si="43"/>
        <v>1</v>
      </c>
      <c r="Y202" s="31">
        <f t="shared" si="44"/>
        <v>0</v>
      </c>
      <c r="Z202" s="31" t="str">
        <f t="shared" si="51"/>
        <v>Yes</v>
      </c>
      <c r="AA202" s="31"/>
      <c r="AB202" s="31">
        <f t="shared" si="45"/>
        <v>2</v>
      </c>
      <c r="AC202" s="31" t="str">
        <f>IF(OR(ISNUMBER(MATCH(DATE(VALUE(TEXT(U202,"yyyy")),VALUE(TEXT(U202,"mm")),VALUE(TEXT(U202,"dd"))),HolidayTable[Date],0)),WEEKDAY(E202,1)=1,HOUR(U202)&gt;=21,HOUR(U202)&lt;5),"OP","P")</f>
        <v>OP</v>
      </c>
      <c r="AD202" s="31"/>
      <c r="AE202" s="31">
        <f t="shared" si="46"/>
        <v>22.5</v>
      </c>
      <c r="AF202" s="31">
        <f t="shared" si="47"/>
        <v>88.5</v>
      </c>
      <c r="AG202" s="31">
        <f t="shared" si="48"/>
        <v>2</v>
      </c>
      <c r="AH202" s="31" t="str">
        <f t="shared" si="49"/>
        <v>XIN QUAN ZHO130S</v>
      </c>
      <c r="AI202" s="31" t="str">
        <f t="shared" si="50"/>
        <v>TCKU 7896604</v>
      </c>
    </row>
    <row r="203" spans="1:36" ht="18" x14ac:dyDescent="0.35">
      <c r="A203" s="30" t="s">
        <v>625</v>
      </c>
      <c r="B203" s="30" t="s">
        <v>2226</v>
      </c>
      <c r="C203" s="30" t="s">
        <v>818</v>
      </c>
      <c r="D203" s="30" t="s">
        <v>819</v>
      </c>
      <c r="E203" s="33">
        <v>45467.311111111114</v>
      </c>
      <c r="F203" s="30" t="s">
        <v>649</v>
      </c>
      <c r="G203" s="30" t="s">
        <v>627</v>
      </c>
      <c r="H203" s="30" t="s">
        <v>672</v>
      </c>
      <c r="I203" s="30" t="s">
        <v>646</v>
      </c>
      <c r="J203" s="30">
        <v>26476</v>
      </c>
      <c r="K203" s="30" t="s">
        <v>630</v>
      </c>
      <c r="L203" s="30" t="s">
        <v>2225</v>
      </c>
      <c r="M203" s="30">
        <v>27361507</v>
      </c>
      <c r="N203" s="30" t="s">
        <v>825</v>
      </c>
      <c r="O203" s="30" t="s">
        <v>826</v>
      </c>
      <c r="P203" s="30">
        <v>949359</v>
      </c>
      <c r="Q203" s="30"/>
      <c r="R203" s="30"/>
      <c r="S203" s="39">
        <f>VLOOKUP(AH203,export!G:T,13,FALSE)</f>
        <v>45468.819444444445</v>
      </c>
      <c r="T203" s="42" t="str">
        <f t="shared" si="39"/>
        <v>40</v>
      </c>
      <c r="U203" s="32">
        <f t="shared" si="40"/>
        <v>45467.311111111114</v>
      </c>
      <c r="V203" s="31">
        <f t="shared" si="41"/>
        <v>1.5083333333313931</v>
      </c>
      <c r="W203" s="31">
        <f t="shared" si="42"/>
        <v>0</v>
      </c>
      <c r="X203" s="31">
        <f t="shared" si="43"/>
        <v>1</v>
      </c>
      <c r="Y203" s="31">
        <f t="shared" si="44"/>
        <v>0</v>
      </c>
      <c r="Z203" s="31" t="str">
        <f t="shared" si="51"/>
        <v>No</v>
      </c>
      <c r="AA203" s="31"/>
      <c r="AB203" s="31">
        <f t="shared" si="45"/>
        <v>2</v>
      </c>
      <c r="AC203" s="31" t="str">
        <f>IF(OR(ISNUMBER(MATCH(DATE(VALUE(TEXT(U203,"yyyy")),VALUE(TEXT(U203,"mm")),VALUE(TEXT(U203,"dd"))),HolidayTable[Date],0)),WEEKDAY(E203,1)=1,HOUR(U203)&gt;=21,HOUR(U203)&lt;5),"OP","P")</f>
        <v>P</v>
      </c>
      <c r="AD203" s="31"/>
      <c r="AE203" s="31">
        <f t="shared" si="46"/>
        <v>15</v>
      </c>
      <c r="AF203" s="31">
        <f t="shared" si="47"/>
        <v>88.5</v>
      </c>
      <c r="AG203" s="31">
        <f t="shared" si="48"/>
        <v>2</v>
      </c>
      <c r="AH203" s="31" t="str">
        <f t="shared" si="49"/>
        <v>XIN QUAN ZHO130S</v>
      </c>
      <c r="AI203" s="31" t="str">
        <f t="shared" si="50"/>
        <v>OOLU 8949412</v>
      </c>
    </row>
    <row r="204" spans="1:36" ht="18" x14ac:dyDescent="0.35">
      <c r="A204" s="30" t="s">
        <v>625</v>
      </c>
      <c r="B204" s="30" t="s">
        <v>2227</v>
      </c>
      <c r="C204" s="30" t="s">
        <v>818</v>
      </c>
      <c r="D204" s="30" t="s">
        <v>819</v>
      </c>
      <c r="E204" s="33">
        <v>45467.32708333333</v>
      </c>
      <c r="F204" s="30" t="s">
        <v>649</v>
      </c>
      <c r="G204" s="30" t="s">
        <v>627</v>
      </c>
      <c r="H204" s="30" t="s">
        <v>672</v>
      </c>
      <c r="I204" s="30" t="s">
        <v>646</v>
      </c>
      <c r="J204" s="30">
        <v>26476</v>
      </c>
      <c r="K204" s="30" t="s">
        <v>630</v>
      </c>
      <c r="L204" s="30" t="s">
        <v>2225</v>
      </c>
      <c r="M204" s="30">
        <v>27361514</v>
      </c>
      <c r="N204" s="30" t="s">
        <v>2228</v>
      </c>
      <c r="O204" s="30" t="s">
        <v>2229</v>
      </c>
      <c r="P204" s="30">
        <v>922932</v>
      </c>
      <c r="Q204" s="30"/>
      <c r="R204" s="30"/>
      <c r="S204" s="39">
        <f>VLOOKUP(AH204,export!G:T,13,FALSE)</f>
        <v>45468.819444444445</v>
      </c>
      <c r="T204" s="42" t="str">
        <f t="shared" si="39"/>
        <v>40</v>
      </c>
      <c r="U204" s="32">
        <f t="shared" si="40"/>
        <v>45467.32708333333</v>
      </c>
      <c r="V204" s="31">
        <f t="shared" si="41"/>
        <v>1.492361111115315</v>
      </c>
      <c r="W204" s="31">
        <f t="shared" si="42"/>
        <v>0</v>
      </c>
      <c r="X204" s="31">
        <f t="shared" si="43"/>
        <v>1</v>
      </c>
      <c r="Y204" s="31">
        <f t="shared" si="44"/>
        <v>0</v>
      </c>
      <c r="Z204" s="31" t="str">
        <f t="shared" si="51"/>
        <v>No</v>
      </c>
      <c r="AA204" s="31"/>
      <c r="AB204" s="31">
        <f t="shared" si="45"/>
        <v>2</v>
      </c>
      <c r="AC204" s="31" t="str">
        <f>IF(OR(ISNUMBER(MATCH(DATE(VALUE(TEXT(U204,"yyyy")),VALUE(TEXT(U204,"mm")),VALUE(TEXT(U204,"dd"))),HolidayTable[Date],0)),WEEKDAY(E204,1)=1,HOUR(U204)&gt;=21,HOUR(U204)&lt;5),"OP","P")</f>
        <v>P</v>
      </c>
      <c r="AD204" s="31"/>
      <c r="AE204" s="31">
        <f t="shared" si="46"/>
        <v>15</v>
      </c>
      <c r="AF204" s="31">
        <f t="shared" si="47"/>
        <v>88.5</v>
      </c>
      <c r="AG204" s="31">
        <f t="shared" si="48"/>
        <v>2</v>
      </c>
      <c r="AH204" s="31" t="str">
        <f t="shared" si="49"/>
        <v>XIN QUAN ZHO130S</v>
      </c>
      <c r="AI204" s="31" t="str">
        <f t="shared" si="50"/>
        <v>TGBU 4754160</v>
      </c>
    </row>
    <row r="205" spans="1:36" ht="18" x14ac:dyDescent="0.35">
      <c r="A205" s="30" t="s">
        <v>625</v>
      </c>
      <c r="B205" s="30" t="s">
        <v>2230</v>
      </c>
      <c r="C205" s="30" t="s">
        <v>869</v>
      </c>
      <c r="D205" s="30" t="s">
        <v>163</v>
      </c>
      <c r="E205" s="33">
        <v>45467.386805555558</v>
      </c>
      <c r="F205" s="30" t="s">
        <v>674</v>
      </c>
      <c r="G205" s="30" t="s">
        <v>627</v>
      </c>
      <c r="H205" s="30" t="s">
        <v>672</v>
      </c>
      <c r="I205" s="30" t="s">
        <v>646</v>
      </c>
      <c r="J205" s="30">
        <v>29250</v>
      </c>
      <c r="K205" s="30" t="s">
        <v>630</v>
      </c>
      <c r="L205" s="30" t="s">
        <v>2231</v>
      </c>
      <c r="M205" s="30" t="s">
        <v>2232</v>
      </c>
      <c r="N205" s="30"/>
      <c r="O205" s="30" t="s">
        <v>704</v>
      </c>
      <c r="P205" s="30">
        <v>947739</v>
      </c>
      <c r="Q205" s="30"/>
      <c r="R205" s="30"/>
      <c r="S205" s="39">
        <f>VLOOKUP(AH205,export!G:T,13,FALSE)</f>
        <v>45470.847222222219</v>
      </c>
      <c r="T205" s="42" t="str">
        <f t="shared" si="39"/>
        <v>40</v>
      </c>
      <c r="U205" s="32">
        <f t="shared" si="40"/>
        <v>45467.386805555558</v>
      </c>
      <c r="V205" s="31">
        <f t="shared" si="41"/>
        <v>3.460416666661331</v>
      </c>
      <c r="W205" s="31">
        <f t="shared" si="42"/>
        <v>0</v>
      </c>
      <c r="X205" s="31">
        <f t="shared" si="43"/>
        <v>0</v>
      </c>
      <c r="Y205" s="31">
        <f t="shared" si="44"/>
        <v>1</v>
      </c>
      <c r="Z205" s="31" t="str">
        <f t="shared" si="51"/>
        <v>No</v>
      </c>
      <c r="AA205" s="31"/>
      <c r="AB205" s="31">
        <f t="shared" si="45"/>
        <v>0</v>
      </c>
      <c r="AC205" s="31" t="str">
        <f>IF(OR(ISNUMBER(MATCH(DATE(VALUE(TEXT(U205,"yyyy")),VALUE(TEXT(U205,"mm")),VALUE(TEXT(U205,"dd"))),HolidayTable[Date],0)),WEEKDAY(E205,1)=1,HOUR(U205)&gt;=21,HOUR(U205)&lt;5),"OP","P")</f>
        <v>P</v>
      </c>
      <c r="AD205" s="31"/>
      <c r="AE205" s="31">
        <f t="shared" si="46"/>
        <v>0</v>
      </c>
      <c r="AF205" s="31">
        <f t="shared" si="47"/>
        <v>88.5</v>
      </c>
      <c r="AG205" s="31">
        <f t="shared" si="48"/>
        <v>2</v>
      </c>
      <c r="AH205" s="31" t="str">
        <f t="shared" si="49"/>
        <v>MS STOCKHOLM425W</v>
      </c>
      <c r="AI205" s="31" t="str">
        <f t="shared" si="50"/>
        <v>MRKU 6427143</v>
      </c>
      <c r="AJ205" s="17" t="s">
        <v>624</v>
      </c>
    </row>
    <row r="206" spans="1:36" ht="18" x14ac:dyDescent="0.35">
      <c r="A206" s="30" t="s">
        <v>625</v>
      </c>
      <c r="B206" s="30" t="s">
        <v>2233</v>
      </c>
      <c r="C206" s="30" t="s">
        <v>869</v>
      </c>
      <c r="D206" s="30" t="s">
        <v>163</v>
      </c>
      <c r="E206" s="33">
        <v>45467.394444444442</v>
      </c>
      <c r="F206" s="30" t="s">
        <v>674</v>
      </c>
      <c r="G206" s="30" t="s">
        <v>627</v>
      </c>
      <c r="H206" s="30" t="s">
        <v>672</v>
      </c>
      <c r="I206" s="30" t="s">
        <v>646</v>
      </c>
      <c r="J206" s="30">
        <v>29250</v>
      </c>
      <c r="K206" s="30" t="s">
        <v>630</v>
      </c>
      <c r="L206" s="30" t="s">
        <v>2231</v>
      </c>
      <c r="M206" s="30" t="s">
        <v>2234</v>
      </c>
      <c r="N206" s="30" t="s">
        <v>700</v>
      </c>
      <c r="O206" s="30" t="s">
        <v>701</v>
      </c>
      <c r="P206" s="30">
        <v>781152</v>
      </c>
      <c r="Q206" s="30"/>
      <c r="R206" s="30"/>
      <c r="S206" s="39">
        <f>VLOOKUP(AH206,export!G:T,13,FALSE)</f>
        <v>45470.847222222219</v>
      </c>
      <c r="T206" s="42" t="str">
        <f t="shared" si="39"/>
        <v>40</v>
      </c>
      <c r="U206" s="32">
        <f t="shared" si="40"/>
        <v>45467.394444444442</v>
      </c>
      <c r="V206" s="31">
        <f t="shared" si="41"/>
        <v>3.452777777776646</v>
      </c>
      <c r="W206" s="31">
        <f t="shared" si="42"/>
        <v>0</v>
      </c>
      <c r="X206" s="31">
        <f t="shared" si="43"/>
        <v>0</v>
      </c>
      <c r="Y206" s="31">
        <f t="shared" si="44"/>
        <v>1</v>
      </c>
      <c r="Z206" s="31" t="str">
        <f t="shared" si="51"/>
        <v>No</v>
      </c>
      <c r="AA206" s="31"/>
      <c r="AB206" s="31">
        <f t="shared" si="45"/>
        <v>0</v>
      </c>
      <c r="AC206" s="31" t="str">
        <f>IF(OR(ISNUMBER(MATCH(DATE(VALUE(TEXT(U206,"yyyy")),VALUE(TEXT(U206,"mm")),VALUE(TEXT(U206,"dd"))),HolidayTable[Date],0)),WEEKDAY(E206,1)=1,HOUR(U206)&gt;=21,HOUR(U206)&lt;5),"OP","P")</f>
        <v>P</v>
      </c>
      <c r="AD206" s="31"/>
      <c r="AE206" s="31">
        <f t="shared" si="46"/>
        <v>0</v>
      </c>
      <c r="AF206" s="31">
        <f t="shared" si="47"/>
        <v>88.5</v>
      </c>
      <c r="AG206" s="31">
        <f t="shared" si="48"/>
        <v>2</v>
      </c>
      <c r="AH206" s="31" t="str">
        <f t="shared" si="49"/>
        <v>MS STOCKHOLM425W</v>
      </c>
      <c r="AI206" s="31" t="str">
        <f t="shared" si="50"/>
        <v>TCNU 8601929</v>
      </c>
      <c r="AJ206" s="17" t="s">
        <v>624</v>
      </c>
    </row>
    <row r="207" spans="1:36" ht="18" x14ac:dyDescent="0.35">
      <c r="A207" s="30" t="s">
        <v>625</v>
      </c>
      <c r="B207" s="30" t="s">
        <v>2235</v>
      </c>
      <c r="C207" s="30" t="s">
        <v>869</v>
      </c>
      <c r="D207" s="30" t="s">
        <v>163</v>
      </c>
      <c r="E207" s="33">
        <v>45467.4</v>
      </c>
      <c r="F207" s="30" t="s">
        <v>674</v>
      </c>
      <c r="G207" s="30" t="s">
        <v>627</v>
      </c>
      <c r="H207" s="30" t="s">
        <v>672</v>
      </c>
      <c r="I207" s="30" t="s">
        <v>646</v>
      </c>
      <c r="J207" s="30">
        <v>29250</v>
      </c>
      <c r="K207" s="30" t="s">
        <v>630</v>
      </c>
      <c r="L207" s="30" t="s">
        <v>2231</v>
      </c>
      <c r="M207" s="30" t="s">
        <v>2236</v>
      </c>
      <c r="N207" s="30" t="s">
        <v>737</v>
      </c>
      <c r="O207" s="30" t="s">
        <v>738</v>
      </c>
      <c r="P207" s="30">
        <v>912351</v>
      </c>
      <c r="Q207" s="30"/>
      <c r="R207" s="30"/>
      <c r="S207" s="39">
        <f>VLOOKUP(AH207,export!G:T,13,FALSE)</f>
        <v>45470.847222222219</v>
      </c>
      <c r="T207" s="42" t="str">
        <f t="shared" si="39"/>
        <v>40</v>
      </c>
      <c r="U207" s="32">
        <f t="shared" si="40"/>
        <v>45467.4</v>
      </c>
      <c r="V207" s="31">
        <f t="shared" si="41"/>
        <v>3.4472222222175333</v>
      </c>
      <c r="W207" s="31">
        <f t="shared" si="42"/>
        <v>0</v>
      </c>
      <c r="X207" s="31">
        <f t="shared" si="43"/>
        <v>0</v>
      </c>
      <c r="Y207" s="31">
        <f t="shared" si="44"/>
        <v>1</v>
      </c>
      <c r="Z207" s="31" t="str">
        <f t="shared" si="51"/>
        <v>No</v>
      </c>
      <c r="AA207" s="31"/>
      <c r="AB207" s="31">
        <f t="shared" si="45"/>
        <v>0</v>
      </c>
      <c r="AC207" s="31" t="str">
        <f>IF(OR(ISNUMBER(MATCH(DATE(VALUE(TEXT(U207,"yyyy")),VALUE(TEXT(U207,"mm")),VALUE(TEXT(U207,"dd"))),HolidayTable[Date],0)),WEEKDAY(E207,1)=1,HOUR(U207)&gt;=21,HOUR(U207)&lt;5),"OP","P")</f>
        <v>P</v>
      </c>
      <c r="AD207" s="31"/>
      <c r="AE207" s="31">
        <f t="shared" si="46"/>
        <v>0</v>
      </c>
      <c r="AF207" s="31">
        <f t="shared" si="47"/>
        <v>88.5</v>
      </c>
      <c r="AG207" s="31">
        <f t="shared" si="48"/>
        <v>2</v>
      </c>
      <c r="AH207" s="31" t="str">
        <f t="shared" si="49"/>
        <v>MS STOCKHOLM425W</v>
      </c>
      <c r="AI207" s="31" t="str">
        <f t="shared" si="50"/>
        <v>MRKU 5950294</v>
      </c>
      <c r="AJ207" s="17" t="s">
        <v>624</v>
      </c>
    </row>
    <row r="208" spans="1:36" ht="18" x14ac:dyDescent="0.35">
      <c r="A208" s="30" t="s">
        <v>625</v>
      </c>
      <c r="B208" s="30" t="s">
        <v>2237</v>
      </c>
      <c r="C208" s="30" t="s">
        <v>869</v>
      </c>
      <c r="D208" s="30" t="s">
        <v>163</v>
      </c>
      <c r="E208" s="33">
        <v>45467.40902777778</v>
      </c>
      <c r="F208" s="30" t="s">
        <v>674</v>
      </c>
      <c r="G208" s="30" t="s">
        <v>627</v>
      </c>
      <c r="H208" s="30" t="s">
        <v>672</v>
      </c>
      <c r="I208" s="30" t="s">
        <v>646</v>
      </c>
      <c r="J208" s="30">
        <v>29250</v>
      </c>
      <c r="K208" s="30" t="s">
        <v>630</v>
      </c>
      <c r="L208" s="30" t="s">
        <v>2231</v>
      </c>
      <c r="M208" s="30" t="s">
        <v>2238</v>
      </c>
      <c r="N208" s="30" t="s">
        <v>745</v>
      </c>
      <c r="O208" s="30" t="s">
        <v>746</v>
      </c>
      <c r="P208" s="30">
        <v>697577</v>
      </c>
      <c r="Q208" s="30"/>
      <c r="R208" s="30"/>
      <c r="S208" s="39">
        <f>VLOOKUP(AH208,export!G:T,13,FALSE)</f>
        <v>45470.847222222219</v>
      </c>
      <c r="T208" s="42" t="str">
        <f t="shared" si="39"/>
        <v>40</v>
      </c>
      <c r="U208" s="32">
        <f t="shared" si="40"/>
        <v>45467.40902777778</v>
      </c>
      <c r="V208" s="31">
        <f t="shared" si="41"/>
        <v>3.4381944444394321</v>
      </c>
      <c r="W208" s="31">
        <f t="shared" si="42"/>
        <v>0</v>
      </c>
      <c r="X208" s="31">
        <f t="shared" si="43"/>
        <v>0</v>
      </c>
      <c r="Y208" s="31">
        <f t="shared" si="44"/>
        <v>1</v>
      </c>
      <c r="Z208" s="31" t="str">
        <f t="shared" si="51"/>
        <v>No</v>
      </c>
      <c r="AA208" s="31"/>
      <c r="AB208" s="31">
        <f t="shared" si="45"/>
        <v>0</v>
      </c>
      <c r="AC208" s="31" t="str">
        <f>IF(OR(ISNUMBER(MATCH(DATE(VALUE(TEXT(U208,"yyyy")),VALUE(TEXT(U208,"mm")),VALUE(TEXT(U208,"dd"))),HolidayTable[Date],0)),WEEKDAY(E208,1)=1,HOUR(U208)&gt;=21,HOUR(U208)&lt;5),"OP","P")</f>
        <v>P</v>
      </c>
      <c r="AD208" s="31"/>
      <c r="AE208" s="31">
        <f t="shared" si="46"/>
        <v>0</v>
      </c>
      <c r="AF208" s="31">
        <f t="shared" si="47"/>
        <v>88.5</v>
      </c>
      <c r="AG208" s="31">
        <f t="shared" si="48"/>
        <v>2</v>
      </c>
      <c r="AH208" s="31" t="str">
        <f t="shared" si="49"/>
        <v>MS STOCKHOLM425W</v>
      </c>
      <c r="AI208" s="31" t="str">
        <f t="shared" si="50"/>
        <v>HASU 4412379</v>
      </c>
      <c r="AJ208" s="17" t="s">
        <v>624</v>
      </c>
    </row>
    <row r="209" spans="1:36" ht="18" x14ac:dyDescent="0.35">
      <c r="A209" s="30" t="s">
        <v>625</v>
      </c>
      <c r="B209" s="30" t="s">
        <v>2239</v>
      </c>
      <c r="C209" s="30" t="s">
        <v>869</v>
      </c>
      <c r="D209" s="30" t="s">
        <v>163</v>
      </c>
      <c r="E209" s="33">
        <v>45467.427777777775</v>
      </c>
      <c r="F209" s="30" t="s">
        <v>674</v>
      </c>
      <c r="G209" s="30" t="s">
        <v>627</v>
      </c>
      <c r="H209" s="30" t="s">
        <v>672</v>
      </c>
      <c r="I209" s="30" t="s">
        <v>646</v>
      </c>
      <c r="J209" s="30">
        <v>30000</v>
      </c>
      <c r="K209" s="30" t="s">
        <v>630</v>
      </c>
      <c r="L209" s="30" t="s">
        <v>2240</v>
      </c>
      <c r="M209" s="30" t="s">
        <v>2241</v>
      </c>
      <c r="N209" s="30" t="s">
        <v>718</v>
      </c>
      <c r="O209" s="30" t="s">
        <v>719</v>
      </c>
      <c r="P209" s="30">
        <v>697446</v>
      </c>
      <c r="Q209" s="30"/>
      <c r="R209" s="30"/>
      <c r="S209" s="39">
        <f>VLOOKUP(AH209,export!G:T,13,FALSE)</f>
        <v>45470.847222222219</v>
      </c>
      <c r="T209" s="42" t="str">
        <f t="shared" si="39"/>
        <v>40</v>
      </c>
      <c r="U209" s="32">
        <f t="shared" si="40"/>
        <v>45467.427777777775</v>
      </c>
      <c r="V209" s="31">
        <f t="shared" si="41"/>
        <v>3.4194444444437977</v>
      </c>
      <c r="W209" s="31">
        <f t="shared" si="42"/>
        <v>0</v>
      </c>
      <c r="X209" s="31">
        <f t="shared" si="43"/>
        <v>0</v>
      </c>
      <c r="Y209" s="31">
        <f t="shared" si="44"/>
        <v>1</v>
      </c>
      <c r="Z209" s="31" t="str">
        <f t="shared" si="51"/>
        <v>No</v>
      </c>
      <c r="AA209" s="31"/>
      <c r="AB209" s="31">
        <f t="shared" si="45"/>
        <v>0</v>
      </c>
      <c r="AC209" s="31" t="str">
        <f>IF(OR(ISNUMBER(MATCH(DATE(VALUE(TEXT(U209,"yyyy")),VALUE(TEXT(U209,"mm")),VALUE(TEXT(U209,"dd"))),HolidayTable[Date],0)),WEEKDAY(E209,1)=1,HOUR(U209)&gt;=21,HOUR(U209)&lt;5),"OP","P")</f>
        <v>P</v>
      </c>
      <c r="AD209" s="31"/>
      <c r="AE209" s="31">
        <f t="shared" si="46"/>
        <v>0</v>
      </c>
      <c r="AF209" s="31">
        <f t="shared" si="47"/>
        <v>88.5</v>
      </c>
      <c r="AG209" s="31">
        <f t="shared" si="48"/>
        <v>2</v>
      </c>
      <c r="AH209" s="31" t="str">
        <f t="shared" si="49"/>
        <v>MS STOCKHOLM425W</v>
      </c>
      <c r="AI209" s="31" t="str">
        <f t="shared" si="50"/>
        <v>MRKU 3724580</v>
      </c>
      <c r="AJ209" s="17" t="s">
        <v>624</v>
      </c>
    </row>
    <row r="210" spans="1:36" ht="18" x14ac:dyDescent="0.35">
      <c r="A210" s="30" t="s">
        <v>625</v>
      </c>
      <c r="B210" s="30" t="s">
        <v>2242</v>
      </c>
      <c r="C210" s="30" t="s">
        <v>786</v>
      </c>
      <c r="D210" s="30" t="s">
        <v>787</v>
      </c>
      <c r="E210" s="33">
        <v>45467.429166666669</v>
      </c>
      <c r="F210" s="30" t="s">
        <v>649</v>
      </c>
      <c r="G210" s="30" t="s">
        <v>627</v>
      </c>
      <c r="H210" s="30" t="s">
        <v>672</v>
      </c>
      <c r="I210" s="30" t="s">
        <v>646</v>
      </c>
      <c r="J210" s="30">
        <v>29090</v>
      </c>
      <c r="K210" s="30" t="s">
        <v>630</v>
      </c>
      <c r="L210" s="30" t="s">
        <v>2243</v>
      </c>
      <c r="M210" s="30" t="s">
        <v>2244</v>
      </c>
      <c r="N210" s="30" t="s">
        <v>751</v>
      </c>
      <c r="O210" s="30" t="s">
        <v>752</v>
      </c>
      <c r="P210" s="30">
        <v>935494</v>
      </c>
      <c r="Q210" s="30"/>
      <c r="R210" s="30"/>
      <c r="S210" s="39">
        <v>45471.378472222219</v>
      </c>
      <c r="T210" s="42" t="str">
        <f t="shared" si="39"/>
        <v>40</v>
      </c>
      <c r="U210" s="32">
        <f t="shared" si="40"/>
        <v>45467.429166666669</v>
      </c>
      <c r="V210" s="31">
        <f t="shared" si="41"/>
        <v>3.9493055555503815</v>
      </c>
      <c r="W210" s="31">
        <f t="shared" si="42"/>
        <v>0</v>
      </c>
      <c r="X210" s="31">
        <f t="shared" si="43"/>
        <v>0</v>
      </c>
      <c r="Y210" s="31">
        <f t="shared" si="44"/>
        <v>1</v>
      </c>
      <c r="Z210" s="31" t="str">
        <f t="shared" si="51"/>
        <v>No</v>
      </c>
      <c r="AA210" s="31"/>
      <c r="AB210" s="31">
        <f t="shared" si="45"/>
        <v>0</v>
      </c>
      <c r="AC210" s="31" t="str">
        <f>IF(OR(ISNUMBER(MATCH(DATE(VALUE(TEXT(U210,"yyyy")),VALUE(TEXT(U210,"mm")),VALUE(TEXT(U210,"dd"))),HolidayTable[Date],0)),WEEKDAY(E210,1)=1,HOUR(U210)&gt;=21,HOUR(U210)&lt;5),"OP","P")</f>
        <v>P</v>
      </c>
      <c r="AD210" s="31"/>
      <c r="AE210" s="31">
        <f t="shared" si="46"/>
        <v>0</v>
      </c>
      <c r="AF210" s="31">
        <f t="shared" si="47"/>
        <v>88.5</v>
      </c>
      <c r="AG210" s="31">
        <f t="shared" si="48"/>
        <v>2</v>
      </c>
      <c r="AH210" s="31" t="str">
        <f t="shared" si="49"/>
        <v>O CALIFORNIA149N</v>
      </c>
      <c r="AI210" s="31" t="str">
        <f t="shared" si="50"/>
        <v>SEGU 6983940</v>
      </c>
      <c r="AJ210" s="17" t="s">
        <v>624</v>
      </c>
    </row>
    <row r="211" spans="1:36" ht="18" x14ac:dyDescent="0.35">
      <c r="A211" s="30" t="s">
        <v>625</v>
      </c>
      <c r="B211" s="30" t="s">
        <v>2245</v>
      </c>
      <c r="C211" s="30" t="s">
        <v>869</v>
      </c>
      <c r="D211" s="30" t="s">
        <v>163</v>
      </c>
      <c r="E211" s="33">
        <v>45467.44027777778</v>
      </c>
      <c r="F211" s="30" t="s">
        <v>674</v>
      </c>
      <c r="G211" s="30" t="s">
        <v>627</v>
      </c>
      <c r="H211" s="30" t="s">
        <v>672</v>
      </c>
      <c r="I211" s="30" t="s">
        <v>646</v>
      </c>
      <c r="J211" s="30">
        <v>30000</v>
      </c>
      <c r="K211" s="30" t="s">
        <v>630</v>
      </c>
      <c r="L211" s="30" t="s">
        <v>2240</v>
      </c>
      <c r="M211" s="30" t="s">
        <v>2246</v>
      </c>
      <c r="N211" s="30" t="s">
        <v>718</v>
      </c>
      <c r="O211" s="30" t="s">
        <v>719</v>
      </c>
      <c r="P211" s="30">
        <v>697446</v>
      </c>
      <c r="Q211" s="30"/>
      <c r="R211" s="30"/>
      <c r="S211" s="39">
        <f>VLOOKUP(AH211,export!G:T,13,FALSE)</f>
        <v>45470.847222222219</v>
      </c>
      <c r="T211" s="42" t="str">
        <f t="shared" si="39"/>
        <v>40</v>
      </c>
      <c r="U211" s="32">
        <f t="shared" si="40"/>
        <v>45467.44027777778</v>
      </c>
      <c r="V211" s="31">
        <f t="shared" si="41"/>
        <v>3.4069444444394321</v>
      </c>
      <c r="W211" s="31">
        <f t="shared" si="42"/>
        <v>0</v>
      </c>
      <c r="X211" s="31">
        <f t="shared" si="43"/>
        <v>0</v>
      </c>
      <c r="Y211" s="31">
        <f t="shared" si="44"/>
        <v>1</v>
      </c>
      <c r="Z211" s="31" t="str">
        <f t="shared" si="51"/>
        <v>No</v>
      </c>
      <c r="AA211" s="31"/>
      <c r="AB211" s="31">
        <f t="shared" si="45"/>
        <v>0</v>
      </c>
      <c r="AC211" s="31" t="str">
        <f>IF(OR(ISNUMBER(MATCH(DATE(VALUE(TEXT(U211,"yyyy")),VALUE(TEXT(U211,"mm")),VALUE(TEXT(U211,"dd"))),HolidayTable[Date],0)),WEEKDAY(E211,1)=1,HOUR(U211)&gt;=21,HOUR(U211)&lt;5),"OP","P")</f>
        <v>P</v>
      </c>
      <c r="AD211" s="31"/>
      <c r="AE211" s="31">
        <f t="shared" si="46"/>
        <v>0</v>
      </c>
      <c r="AF211" s="31">
        <f t="shared" si="47"/>
        <v>88.5</v>
      </c>
      <c r="AG211" s="31">
        <f t="shared" si="48"/>
        <v>2</v>
      </c>
      <c r="AH211" s="31" t="str">
        <f t="shared" si="49"/>
        <v>MS STOCKHOLM425W</v>
      </c>
      <c r="AI211" s="31" t="str">
        <f t="shared" si="50"/>
        <v>MSKU 0402263</v>
      </c>
      <c r="AJ211" s="17" t="s">
        <v>624</v>
      </c>
    </row>
    <row r="212" spans="1:36" ht="18" x14ac:dyDescent="0.35">
      <c r="A212" s="30" t="s">
        <v>625</v>
      </c>
      <c r="B212" s="30" t="s">
        <v>2247</v>
      </c>
      <c r="C212" s="30" t="s">
        <v>869</v>
      </c>
      <c r="D212" s="30" t="s">
        <v>163</v>
      </c>
      <c r="E212" s="33">
        <v>45467.441666666666</v>
      </c>
      <c r="F212" s="30" t="s">
        <v>674</v>
      </c>
      <c r="G212" s="30" t="s">
        <v>627</v>
      </c>
      <c r="H212" s="30" t="s">
        <v>672</v>
      </c>
      <c r="I212" s="30" t="s">
        <v>646</v>
      </c>
      <c r="J212" s="30">
        <v>30000</v>
      </c>
      <c r="K212" s="30" t="s">
        <v>630</v>
      </c>
      <c r="L212" s="30" t="s">
        <v>2248</v>
      </c>
      <c r="M212" s="30" t="s">
        <v>2249</v>
      </c>
      <c r="N212" s="30" t="s">
        <v>675</v>
      </c>
      <c r="O212" s="30" t="s">
        <v>676</v>
      </c>
      <c r="P212" s="30">
        <v>957830</v>
      </c>
      <c r="Q212" s="30"/>
      <c r="R212" s="30"/>
      <c r="S212" s="39">
        <f>VLOOKUP(AH212,export!G:T,13,FALSE)</f>
        <v>45470.847222222219</v>
      </c>
      <c r="T212" s="42" t="str">
        <f t="shared" si="39"/>
        <v>40</v>
      </c>
      <c r="U212" s="32">
        <f t="shared" si="40"/>
        <v>45467.441666666666</v>
      </c>
      <c r="V212" s="31">
        <f t="shared" si="41"/>
        <v>3.4055555555532919</v>
      </c>
      <c r="W212" s="31">
        <f t="shared" si="42"/>
        <v>0</v>
      </c>
      <c r="X212" s="31">
        <f t="shared" si="43"/>
        <v>0</v>
      </c>
      <c r="Y212" s="31">
        <f t="shared" si="44"/>
        <v>1</v>
      </c>
      <c r="Z212" s="31" t="str">
        <f t="shared" si="51"/>
        <v>No</v>
      </c>
      <c r="AA212" s="31"/>
      <c r="AB212" s="31">
        <f t="shared" si="45"/>
        <v>0</v>
      </c>
      <c r="AC212" s="31" t="str">
        <f>IF(OR(ISNUMBER(MATCH(DATE(VALUE(TEXT(U212,"yyyy")),VALUE(TEXT(U212,"mm")),VALUE(TEXT(U212,"dd"))),HolidayTable[Date],0)),WEEKDAY(E212,1)=1,HOUR(U212)&gt;=21,HOUR(U212)&lt;5),"OP","P")</f>
        <v>P</v>
      </c>
      <c r="AD212" s="31"/>
      <c r="AE212" s="31">
        <f t="shared" si="46"/>
        <v>0</v>
      </c>
      <c r="AF212" s="31">
        <f t="shared" si="47"/>
        <v>88.5</v>
      </c>
      <c r="AG212" s="31">
        <f t="shared" si="48"/>
        <v>2</v>
      </c>
      <c r="AH212" s="31" t="str">
        <f t="shared" si="49"/>
        <v>MS STOCKHOLM425W</v>
      </c>
      <c r="AI212" s="31" t="str">
        <f t="shared" si="50"/>
        <v>TCLU 7923883</v>
      </c>
      <c r="AJ212" s="17" t="s">
        <v>624</v>
      </c>
    </row>
    <row r="213" spans="1:36" ht="18" x14ac:dyDescent="0.35">
      <c r="A213" s="30" t="s">
        <v>625</v>
      </c>
      <c r="B213" s="30" t="s">
        <v>2250</v>
      </c>
      <c r="C213" s="30" t="s">
        <v>869</v>
      </c>
      <c r="D213" s="30" t="s">
        <v>163</v>
      </c>
      <c r="E213" s="33">
        <v>45467.448611111111</v>
      </c>
      <c r="F213" s="30" t="s">
        <v>674</v>
      </c>
      <c r="G213" s="30" t="s">
        <v>627</v>
      </c>
      <c r="H213" s="30" t="s">
        <v>672</v>
      </c>
      <c r="I213" s="30" t="s">
        <v>646</v>
      </c>
      <c r="J213" s="30">
        <v>30000</v>
      </c>
      <c r="K213" s="30" t="s">
        <v>630</v>
      </c>
      <c r="L213" s="30" t="s">
        <v>2248</v>
      </c>
      <c r="M213" s="30" t="s">
        <v>2251</v>
      </c>
      <c r="N213" s="30" t="s">
        <v>836</v>
      </c>
      <c r="O213" s="30" t="s">
        <v>837</v>
      </c>
      <c r="P213" s="30">
        <v>913642</v>
      </c>
      <c r="Q213" s="30"/>
      <c r="R213" s="30"/>
      <c r="S213" s="39">
        <f>VLOOKUP(AH213,export!G:T,13,FALSE)</f>
        <v>45470.847222222219</v>
      </c>
      <c r="T213" s="42" t="str">
        <f t="shared" si="39"/>
        <v>40</v>
      </c>
      <c r="U213" s="32">
        <f t="shared" si="40"/>
        <v>45467.448611111111</v>
      </c>
      <c r="V213" s="31">
        <f t="shared" si="41"/>
        <v>3.398611111108039</v>
      </c>
      <c r="W213" s="31">
        <f t="shared" si="42"/>
        <v>0</v>
      </c>
      <c r="X213" s="31">
        <f t="shared" si="43"/>
        <v>0</v>
      </c>
      <c r="Y213" s="31">
        <f t="shared" si="44"/>
        <v>1</v>
      </c>
      <c r="Z213" s="31" t="str">
        <f t="shared" si="51"/>
        <v>No</v>
      </c>
      <c r="AA213" s="31"/>
      <c r="AB213" s="31">
        <f t="shared" si="45"/>
        <v>0</v>
      </c>
      <c r="AC213" s="31" t="str">
        <f>IF(OR(ISNUMBER(MATCH(DATE(VALUE(TEXT(U213,"yyyy")),VALUE(TEXT(U213,"mm")),VALUE(TEXT(U213,"dd"))),HolidayTable[Date],0)),WEEKDAY(E213,1)=1,HOUR(U213)&gt;=21,HOUR(U213)&lt;5),"OP","P")</f>
        <v>P</v>
      </c>
      <c r="AD213" s="31"/>
      <c r="AE213" s="31">
        <f t="shared" si="46"/>
        <v>0</v>
      </c>
      <c r="AF213" s="31">
        <f t="shared" si="47"/>
        <v>88.5</v>
      </c>
      <c r="AG213" s="31">
        <f t="shared" si="48"/>
        <v>2</v>
      </c>
      <c r="AH213" s="31" t="str">
        <f t="shared" si="49"/>
        <v>MS STOCKHOLM425W</v>
      </c>
      <c r="AI213" s="31" t="str">
        <f t="shared" si="50"/>
        <v>MRKU 3851224</v>
      </c>
      <c r="AJ213" s="17" t="s">
        <v>624</v>
      </c>
    </row>
    <row r="214" spans="1:36" ht="18" x14ac:dyDescent="0.35">
      <c r="A214" s="30" t="s">
        <v>625</v>
      </c>
      <c r="B214" s="30" t="s">
        <v>2252</v>
      </c>
      <c r="C214" s="30" t="s">
        <v>869</v>
      </c>
      <c r="D214" s="30" t="s">
        <v>163</v>
      </c>
      <c r="E214" s="33">
        <v>45467.449305555558</v>
      </c>
      <c r="F214" s="30" t="s">
        <v>674</v>
      </c>
      <c r="G214" s="30" t="s">
        <v>627</v>
      </c>
      <c r="H214" s="30" t="s">
        <v>672</v>
      </c>
      <c r="I214" s="30" t="s">
        <v>646</v>
      </c>
      <c r="J214" s="30">
        <v>30000</v>
      </c>
      <c r="K214" s="30" t="s">
        <v>630</v>
      </c>
      <c r="L214" s="30" t="s">
        <v>2248</v>
      </c>
      <c r="M214" s="30" t="s">
        <v>2253</v>
      </c>
      <c r="N214" s="30" t="s">
        <v>741</v>
      </c>
      <c r="O214" s="30" t="s">
        <v>742</v>
      </c>
      <c r="P214" s="30">
        <v>711999</v>
      </c>
      <c r="Q214" s="30"/>
      <c r="R214" s="30"/>
      <c r="S214" s="39">
        <f>VLOOKUP(AH214,export!G:T,13,FALSE)</f>
        <v>45470.847222222219</v>
      </c>
      <c r="T214" s="42" t="str">
        <f t="shared" si="39"/>
        <v>40</v>
      </c>
      <c r="U214" s="32">
        <f t="shared" si="40"/>
        <v>45467.449305555558</v>
      </c>
      <c r="V214" s="31">
        <f t="shared" si="41"/>
        <v>3.397916666661331</v>
      </c>
      <c r="W214" s="31">
        <f t="shared" si="42"/>
        <v>0</v>
      </c>
      <c r="X214" s="31">
        <f t="shared" si="43"/>
        <v>0</v>
      </c>
      <c r="Y214" s="31">
        <f t="shared" si="44"/>
        <v>1</v>
      </c>
      <c r="Z214" s="31" t="str">
        <f t="shared" si="51"/>
        <v>No</v>
      </c>
      <c r="AA214" s="31"/>
      <c r="AB214" s="31">
        <f t="shared" si="45"/>
        <v>0</v>
      </c>
      <c r="AC214" s="31" t="str">
        <f>IF(OR(ISNUMBER(MATCH(DATE(VALUE(TEXT(U214,"yyyy")),VALUE(TEXT(U214,"mm")),VALUE(TEXT(U214,"dd"))),HolidayTable[Date],0)),WEEKDAY(E214,1)=1,HOUR(U214)&gt;=21,HOUR(U214)&lt;5),"OP","P")</f>
        <v>P</v>
      </c>
      <c r="AD214" s="31"/>
      <c r="AE214" s="31">
        <f t="shared" si="46"/>
        <v>0</v>
      </c>
      <c r="AF214" s="31">
        <f t="shared" si="47"/>
        <v>88.5</v>
      </c>
      <c r="AG214" s="31">
        <f t="shared" si="48"/>
        <v>2</v>
      </c>
      <c r="AH214" s="31" t="str">
        <f t="shared" si="49"/>
        <v>MS STOCKHOLM425W</v>
      </c>
      <c r="AI214" s="31" t="str">
        <f t="shared" si="50"/>
        <v>MRKU 4949391</v>
      </c>
      <c r="AJ214" s="17" t="s">
        <v>624</v>
      </c>
    </row>
    <row r="215" spans="1:36" ht="18" x14ac:dyDescent="0.35">
      <c r="A215" s="30" t="s">
        <v>625</v>
      </c>
      <c r="B215" s="30" t="s">
        <v>2254</v>
      </c>
      <c r="C215" s="30" t="s">
        <v>905</v>
      </c>
      <c r="D215" s="30" t="s">
        <v>810</v>
      </c>
      <c r="E215" s="33">
        <v>45467.450694444444</v>
      </c>
      <c r="F215" s="30" t="s">
        <v>649</v>
      </c>
      <c r="G215" s="30" t="s">
        <v>627</v>
      </c>
      <c r="H215" s="30" t="s">
        <v>645</v>
      </c>
      <c r="I215" s="30" t="s">
        <v>646</v>
      </c>
      <c r="J215" s="30">
        <v>27895</v>
      </c>
      <c r="K215" s="30" t="s">
        <v>630</v>
      </c>
      <c r="L215" s="30" t="s">
        <v>2255</v>
      </c>
      <c r="M215" s="30">
        <v>26644485</v>
      </c>
      <c r="N215" s="30" t="s">
        <v>705</v>
      </c>
      <c r="O215" s="30" t="s">
        <v>706</v>
      </c>
      <c r="P215" s="30">
        <v>900766</v>
      </c>
      <c r="Q215" s="30"/>
      <c r="R215" s="30"/>
      <c r="S215" s="39">
        <f>VLOOKUP(AH215,export!G:T,13,FALSE)</f>
        <v>45471.96875</v>
      </c>
      <c r="T215" s="42" t="str">
        <f t="shared" si="39"/>
        <v>40</v>
      </c>
      <c r="U215" s="32">
        <f t="shared" si="40"/>
        <v>45467.450694444444</v>
      </c>
      <c r="V215" s="31">
        <f t="shared" si="41"/>
        <v>4.5180555555562023</v>
      </c>
      <c r="W215" s="31">
        <f t="shared" si="42"/>
        <v>0</v>
      </c>
      <c r="X215" s="31">
        <f t="shared" si="43"/>
        <v>0</v>
      </c>
      <c r="Y215" s="31">
        <f t="shared" si="44"/>
        <v>1</v>
      </c>
      <c r="Z215" s="31" t="str">
        <f t="shared" si="51"/>
        <v>No</v>
      </c>
      <c r="AA215" s="31"/>
      <c r="AB215" s="31">
        <f t="shared" si="45"/>
        <v>0</v>
      </c>
      <c r="AC215" s="31" t="str">
        <f>IF(OR(ISNUMBER(MATCH(DATE(VALUE(TEXT(U215,"yyyy")),VALUE(TEXT(U215,"mm")),VALUE(TEXT(U215,"dd"))),HolidayTable[Date],0)),WEEKDAY(E215,1)=1,HOUR(U215)&gt;=21,HOUR(U215)&lt;5),"OP","P")</f>
        <v>P</v>
      </c>
      <c r="AD215" s="31"/>
      <c r="AE215" s="31">
        <f t="shared" si="46"/>
        <v>0</v>
      </c>
      <c r="AF215" s="31">
        <f t="shared" si="47"/>
        <v>88.5</v>
      </c>
      <c r="AG215" s="31">
        <f t="shared" si="48"/>
        <v>2</v>
      </c>
      <c r="AH215" s="31" t="str">
        <f t="shared" si="49"/>
        <v>O PIRAEUS004E</v>
      </c>
      <c r="AI215" s="31" t="str">
        <f t="shared" si="50"/>
        <v>OOCU 4950928</v>
      </c>
      <c r="AJ215" s="17" t="s">
        <v>624</v>
      </c>
    </row>
    <row r="216" spans="1:36" ht="18" x14ac:dyDescent="0.35">
      <c r="A216" s="30" t="s">
        <v>625</v>
      </c>
      <c r="B216" s="30" t="s">
        <v>2256</v>
      </c>
      <c r="C216" s="30" t="s">
        <v>869</v>
      </c>
      <c r="D216" s="30" t="s">
        <v>163</v>
      </c>
      <c r="E216" s="33">
        <v>45467.452777777777</v>
      </c>
      <c r="F216" s="30" t="s">
        <v>674</v>
      </c>
      <c r="G216" s="30" t="s">
        <v>627</v>
      </c>
      <c r="H216" s="30" t="s">
        <v>672</v>
      </c>
      <c r="I216" s="30" t="s">
        <v>646</v>
      </c>
      <c r="J216" s="30">
        <v>30000</v>
      </c>
      <c r="K216" s="30" t="s">
        <v>630</v>
      </c>
      <c r="L216" s="30" t="s">
        <v>2257</v>
      </c>
      <c r="M216" s="30" t="s">
        <v>2258</v>
      </c>
      <c r="N216" s="30" t="s">
        <v>737</v>
      </c>
      <c r="O216" s="30" t="s">
        <v>738</v>
      </c>
      <c r="P216" s="30">
        <v>912351</v>
      </c>
      <c r="Q216" s="30"/>
      <c r="R216" s="30"/>
      <c r="S216" s="39">
        <f>VLOOKUP(AH216,export!G:T,13,FALSE)</f>
        <v>45470.847222222219</v>
      </c>
      <c r="T216" s="42" t="str">
        <f t="shared" si="39"/>
        <v>40</v>
      </c>
      <c r="U216" s="32">
        <f t="shared" si="40"/>
        <v>45467.452777777777</v>
      </c>
      <c r="V216" s="31">
        <f t="shared" si="41"/>
        <v>3.3944444444423425</v>
      </c>
      <c r="W216" s="31">
        <f t="shared" si="42"/>
        <v>0</v>
      </c>
      <c r="X216" s="31">
        <f t="shared" si="43"/>
        <v>0</v>
      </c>
      <c r="Y216" s="31">
        <f t="shared" si="44"/>
        <v>1</v>
      </c>
      <c r="Z216" s="31" t="str">
        <f t="shared" si="51"/>
        <v>No</v>
      </c>
      <c r="AA216" s="31"/>
      <c r="AB216" s="31">
        <f t="shared" si="45"/>
        <v>0</v>
      </c>
      <c r="AC216" s="31" t="str">
        <f>IF(OR(ISNUMBER(MATCH(DATE(VALUE(TEXT(U216,"yyyy")),VALUE(TEXT(U216,"mm")),VALUE(TEXT(U216,"dd"))),HolidayTable[Date],0)),WEEKDAY(E216,1)=1,HOUR(U216)&gt;=21,HOUR(U216)&lt;5),"OP","P")</f>
        <v>P</v>
      </c>
      <c r="AD216" s="31"/>
      <c r="AE216" s="31">
        <f t="shared" si="46"/>
        <v>0</v>
      </c>
      <c r="AF216" s="31">
        <f t="shared" si="47"/>
        <v>88.5</v>
      </c>
      <c r="AG216" s="31">
        <f t="shared" si="48"/>
        <v>2</v>
      </c>
      <c r="AH216" s="31" t="str">
        <f t="shared" si="49"/>
        <v>MS STOCKHOLM425W</v>
      </c>
      <c r="AI216" s="31" t="str">
        <f t="shared" si="50"/>
        <v>HASU 5155022</v>
      </c>
      <c r="AJ216" s="17" t="s">
        <v>624</v>
      </c>
    </row>
    <row r="217" spans="1:36" ht="18" x14ac:dyDescent="0.35">
      <c r="A217" s="30" t="s">
        <v>625</v>
      </c>
      <c r="B217" s="30" t="s">
        <v>2259</v>
      </c>
      <c r="C217" s="30" t="s">
        <v>905</v>
      </c>
      <c r="D217" s="30" t="s">
        <v>810</v>
      </c>
      <c r="E217" s="33">
        <v>45467.45416666667</v>
      </c>
      <c r="F217" s="30" t="s">
        <v>649</v>
      </c>
      <c r="G217" s="30" t="s">
        <v>627</v>
      </c>
      <c r="H217" s="30" t="s">
        <v>645</v>
      </c>
      <c r="I217" s="30" t="s">
        <v>646</v>
      </c>
      <c r="J217" s="30">
        <v>27895</v>
      </c>
      <c r="K217" s="30" t="s">
        <v>630</v>
      </c>
      <c r="L217" s="30" t="s">
        <v>2255</v>
      </c>
      <c r="M217" s="30">
        <v>26644392</v>
      </c>
      <c r="N217" s="30" t="s">
        <v>829</v>
      </c>
      <c r="O217" s="30" t="s">
        <v>830</v>
      </c>
      <c r="P217" s="30">
        <v>742484</v>
      </c>
      <c r="Q217" s="30"/>
      <c r="R217" s="30"/>
      <c r="S217" s="39">
        <f>VLOOKUP(AH217,export!G:T,13,FALSE)</f>
        <v>45471.96875</v>
      </c>
      <c r="T217" s="42" t="str">
        <f t="shared" si="39"/>
        <v>40</v>
      </c>
      <c r="U217" s="32">
        <f t="shared" si="40"/>
        <v>45467.45416666667</v>
      </c>
      <c r="V217" s="31">
        <f t="shared" si="41"/>
        <v>4.5145833333299379</v>
      </c>
      <c r="W217" s="31">
        <f t="shared" si="42"/>
        <v>0</v>
      </c>
      <c r="X217" s="31">
        <f t="shared" si="43"/>
        <v>0</v>
      </c>
      <c r="Y217" s="31">
        <f t="shared" si="44"/>
        <v>1</v>
      </c>
      <c r="Z217" s="31" t="str">
        <f t="shared" si="51"/>
        <v>No</v>
      </c>
      <c r="AA217" s="31"/>
      <c r="AB217" s="31">
        <f t="shared" si="45"/>
        <v>0</v>
      </c>
      <c r="AC217" s="31" t="str">
        <f>IF(OR(ISNUMBER(MATCH(DATE(VALUE(TEXT(U217,"yyyy")),VALUE(TEXT(U217,"mm")),VALUE(TEXT(U217,"dd"))),HolidayTable[Date],0)),WEEKDAY(E217,1)=1,HOUR(U217)&gt;=21,HOUR(U217)&lt;5),"OP","P")</f>
        <v>P</v>
      </c>
      <c r="AD217" s="31"/>
      <c r="AE217" s="31">
        <f t="shared" si="46"/>
        <v>0</v>
      </c>
      <c r="AF217" s="31">
        <f t="shared" si="47"/>
        <v>88.5</v>
      </c>
      <c r="AG217" s="31">
        <f t="shared" si="48"/>
        <v>2</v>
      </c>
      <c r="AH217" s="31" t="str">
        <f t="shared" si="49"/>
        <v>O PIRAEUS004E</v>
      </c>
      <c r="AI217" s="31" t="str">
        <f t="shared" si="50"/>
        <v>OOCU 5049426</v>
      </c>
      <c r="AJ217" s="17" t="s">
        <v>624</v>
      </c>
    </row>
    <row r="218" spans="1:36" ht="18" x14ac:dyDescent="0.35">
      <c r="A218" s="30" t="s">
        <v>625</v>
      </c>
      <c r="B218" s="30" t="s">
        <v>2260</v>
      </c>
      <c r="C218" s="30" t="s">
        <v>869</v>
      </c>
      <c r="D218" s="30" t="s">
        <v>163</v>
      </c>
      <c r="E218" s="33">
        <v>45467.454861111109</v>
      </c>
      <c r="F218" s="30" t="s">
        <v>674</v>
      </c>
      <c r="G218" s="30" t="s">
        <v>627</v>
      </c>
      <c r="H218" s="30" t="s">
        <v>672</v>
      </c>
      <c r="I218" s="30" t="s">
        <v>646</v>
      </c>
      <c r="J218" s="30">
        <v>30000</v>
      </c>
      <c r="K218" s="30" t="s">
        <v>630</v>
      </c>
      <c r="L218" s="30" t="s">
        <v>2248</v>
      </c>
      <c r="M218" s="30" t="s">
        <v>2261</v>
      </c>
      <c r="N218" s="30" t="s">
        <v>739</v>
      </c>
      <c r="O218" s="30" t="s">
        <v>740</v>
      </c>
      <c r="P218" s="30">
        <v>686467</v>
      </c>
      <c r="Q218" s="30"/>
      <c r="R218" s="30"/>
      <c r="S218" s="39">
        <f>VLOOKUP(AH218,export!G:T,13,FALSE)</f>
        <v>45470.847222222219</v>
      </c>
      <c r="T218" s="42" t="str">
        <f t="shared" si="39"/>
        <v>40</v>
      </c>
      <c r="U218" s="32">
        <f t="shared" si="40"/>
        <v>45467.454861111109</v>
      </c>
      <c r="V218" s="31">
        <f t="shared" si="41"/>
        <v>3.3923611111094942</v>
      </c>
      <c r="W218" s="31">
        <f t="shared" si="42"/>
        <v>0</v>
      </c>
      <c r="X218" s="31">
        <f t="shared" si="43"/>
        <v>0</v>
      </c>
      <c r="Y218" s="31">
        <f t="shared" si="44"/>
        <v>1</v>
      </c>
      <c r="Z218" s="31" t="str">
        <f t="shared" si="51"/>
        <v>No</v>
      </c>
      <c r="AA218" s="31"/>
      <c r="AB218" s="31">
        <f t="shared" si="45"/>
        <v>0</v>
      </c>
      <c r="AC218" s="31" t="str">
        <f>IF(OR(ISNUMBER(MATCH(DATE(VALUE(TEXT(U218,"yyyy")),VALUE(TEXT(U218,"mm")),VALUE(TEXT(U218,"dd"))),HolidayTable[Date],0)),WEEKDAY(E218,1)=1,HOUR(U218)&gt;=21,HOUR(U218)&lt;5),"OP","P")</f>
        <v>P</v>
      </c>
      <c r="AD218" s="31"/>
      <c r="AE218" s="31">
        <f t="shared" si="46"/>
        <v>0</v>
      </c>
      <c r="AF218" s="31">
        <f t="shared" si="47"/>
        <v>88.5</v>
      </c>
      <c r="AG218" s="31">
        <f t="shared" si="48"/>
        <v>2</v>
      </c>
      <c r="AH218" s="31" t="str">
        <f t="shared" si="49"/>
        <v>MS STOCKHOLM425W</v>
      </c>
      <c r="AI218" s="31" t="str">
        <f t="shared" si="50"/>
        <v>MRKU 6312308</v>
      </c>
      <c r="AJ218" s="17" t="s">
        <v>624</v>
      </c>
    </row>
    <row r="219" spans="1:36" ht="18" x14ac:dyDescent="0.35">
      <c r="A219" s="30" t="s">
        <v>625</v>
      </c>
      <c r="B219" s="30" t="s">
        <v>2262</v>
      </c>
      <c r="C219" s="30" t="s">
        <v>583</v>
      </c>
      <c r="D219" s="30" t="s">
        <v>764</v>
      </c>
      <c r="E219" s="33">
        <v>45467.456250000003</v>
      </c>
      <c r="F219" s="30" t="s">
        <v>674</v>
      </c>
      <c r="G219" s="30" t="s">
        <v>627</v>
      </c>
      <c r="H219" s="30" t="s">
        <v>645</v>
      </c>
      <c r="I219" s="30" t="s">
        <v>646</v>
      </c>
      <c r="J219" s="30">
        <v>29090</v>
      </c>
      <c r="K219" s="30" t="s">
        <v>630</v>
      </c>
      <c r="L219" s="30" t="s">
        <v>2263</v>
      </c>
      <c r="M219" s="30" t="s">
        <v>2264</v>
      </c>
      <c r="N219" s="30" t="s">
        <v>751</v>
      </c>
      <c r="O219" s="30" t="s">
        <v>752</v>
      </c>
      <c r="P219" s="30">
        <v>935494</v>
      </c>
      <c r="Q219" s="30"/>
      <c r="R219" s="30"/>
      <c r="S219" s="39" t="e">
        <f>VLOOKUP(AH219,export!G:T,13,FALSE)</f>
        <v>#N/A</v>
      </c>
      <c r="T219" s="42" t="str">
        <f t="shared" si="39"/>
        <v>40</v>
      </c>
      <c r="U219" s="32">
        <f t="shared" si="40"/>
        <v>45467.456250000003</v>
      </c>
      <c r="V219" s="31" t="e">
        <f t="shared" si="41"/>
        <v>#N/A</v>
      </c>
      <c r="W219" s="31" t="e">
        <f t="shared" si="42"/>
        <v>#N/A</v>
      </c>
      <c r="X219" s="31" t="e">
        <f t="shared" si="43"/>
        <v>#N/A</v>
      </c>
      <c r="Y219" s="31" t="e">
        <f t="shared" si="44"/>
        <v>#N/A</v>
      </c>
      <c r="Z219" s="31" t="str">
        <f t="shared" si="51"/>
        <v>No</v>
      </c>
      <c r="AA219" s="31"/>
      <c r="AB219" s="31" t="e">
        <f t="shared" si="45"/>
        <v>#N/A</v>
      </c>
      <c r="AC219" s="31" t="str">
        <f>IF(OR(ISNUMBER(MATCH(DATE(VALUE(TEXT(U219,"yyyy")),VALUE(TEXT(U219,"mm")),VALUE(TEXT(U219,"dd"))),HolidayTable[Date],0)),WEEKDAY(E219,1)=1,HOUR(U219)&gt;=21,HOUR(U219)&lt;5),"OP","P")</f>
        <v>P</v>
      </c>
      <c r="AD219" s="31"/>
      <c r="AE219" s="31" t="e">
        <f t="shared" si="46"/>
        <v>#N/A</v>
      </c>
      <c r="AF219" s="31">
        <f t="shared" si="47"/>
        <v>88.5</v>
      </c>
      <c r="AG219" s="31">
        <f t="shared" si="48"/>
        <v>2</v>
      </c>
      <c r="AH219" s="31" t="str">
        <f t="shared" si="49"/>
        <v>ALS KRONOS425N</v>
      </c>
      <c r="AI219" s="31" t="str">
        <f t="shared" si="50"/>
        <v>MSKU 6957778</v>
      </c>
      <c r="AJ219" s="17" t="s">
        <v>624</v>
      </c>
    </row>
    <row r="220" spans="1:36" ht="18" x14ac:dyDescent="0.35">
      <c r="A220" s="30" t="s">
        <v>625</v>
      </c>
      <c r="B220" s="30" t="s">
        <v>2265</v>
      </c>
      <c r="C220" s="30" t="s">
        <v>869</v>
      </c>
      <c r="D220" s="30" t="s">
        <v>163</v>
      </c>
      <c r="E220" s="33">
        <v>45467.456944444442</v>
      </c>
      <c r="F220" s="30" t="s">
        <v>674</v>
      </c>
      <c r="G220" s="30" t="s">
        <v>627</v>
      </c>
      <c r="H220" s="30" t="s">
        <v>672</v>
      </c>
      <c r="I220" s="30" t="s">
        <v>646</v>
      </c>
      <c r="J220" s="30">
        <v>30000</v>
      </c>
      <c r="K220" s="30" t="s">
        <v>630</v>
      </c>
      <c r="L220" s="30" t="s">
        <v>2240</v>
      </c>
      <c r="M220" s="30" t="s">
        <v>2266</v>
      </c>
      <c r="N220" s="30" t="s">
        <v>718</v>
      </c>
      <c r="O220" s="30" t="s">
        <v>719</v>
      </c>
      <c r="P220" s="30">
        <v>697446</v>
      </c>
      <c r="Q220" s="30"/>
      <c r="R220" s="30"/>
      <c r="S220" s="39">
        <f>VLOOKUP(AH220,export!G:T,13,FALSE)</f>
        <v>45470.847222222219</v>
      </c>
      <c r="T220" s="42" t="str">
        <f t="shared" si="39"/>
        <v>40</v>
      </c>
      <c r="U220" s="32">
        <f t="shared" si="40"/>
        <v>45467.456944444442</v>
      </c>
      <c r="V220" s="31">
        <f t="shared" si="41"/>
        <v>3.390277777776646</v>
      </c>
      <c r="W220" s="31">
        <f t="shared" si="42"/>
        <v>0</v>
      </c>
      <c r="X220" s="31">
        <f t="shared" si="43"/>
        <v>0</v>
      </c>
      <c r="Y220" s="31">
        <f t="shared" si="44"/>
        <v>1</v>
      </c>
      <c r="Z220" s="31" t="str">
        <f t="shared" si="51"/>
        <v>No</v>
      </c>
      <c r="AA220" s="31"/>
      <c r="AB220" s="31">
        <f t="shared" si="45"/>
        <v>0</v>
      </c>
      <c r="AC220" s="31" t="str">
        <f>IF(OR(ISNUMBER(MATCH(DATE(VALUE(TEXT(U220,"yyyy")),VALUE(TEXT(U220,"mm")),VALUE(TEXT(U220,"dd"))),HolidayTable[Date],0)),WEEKDAY(E220,1)=1,HOUR(U220)&gt;=21,HOUR(U220)&lt;5),"OP","P")</f>
        <v>P</v>
      </c>
      <c r="AD220" s="31"/>
      <c r="AE220" s="31">
        <f t="shared" si="46"/>
        <v>0</v>
      </c>
      <c r="AF220" s="31">
        <f t="shared" si="47"/>
        <v>88.5</v>
      </c>
      <c r="AG220" s="31">
        <f t="shared" si="48"/>
        <v>2</v>
      </c>
      <c r="AH220" s="31" t="str">
        <f t="shared" si="49"/>
        <v>MS STOCKHOLM425W</v>
      </c>
      <c r="AI220" s="31" t="str">
        <f t="shared" si="50"/>
        <v>MSKU 9783047</v>
      </c>
      <c r="AJ220" s="17" t="s">
        <v>624</v>
      </c>
    </row>
    <row r="221" spans="1:36" ht="18" x14ac:dyDescent="0.35">
      <c r="A221" s="30" t="s">
        <v>625</v>
      </c>
      <c r="B221" s="30" t="s">
        <v>2267</v>
      </c>
      <c r="C221" s="30" t="s">
        <v>869</v>
      </c>
      <c r="D221" s="30" t="s">
        <v>163</v>
      </c>
      <c r="E221" s="33">
        <v>45467.459027777775</v>
      </c>
      <c r="F221" s="30" t="s">
        <v>674</v>
      </c>
      <c r="G221" s="30" t="s">
        <v>627</v>
      </c>
      <c r="H221" s="30" t="s">
        <v>672</v>
      </c>
      <c r="I221" s="30" t="s">
        <v>646</v>
      </c>
      <c r="J221" s="30">
        <v>30000</v>
      </c>
      <c r="K221" s="30" t="s">
        <v>630</v>
      </c>
      <c r="L221" s="30" t="s">
        <v>2257</v>
      </c>
      <c r="M221" s="30" t="s">
        <v>2268</v>
      </c>
      <c r="N221" s="30" t="s">
        <v>788</v>
      </c>
      <c r="O221" s="30" t="s">
        <v>789</v>
      </c>
      <c r="P221" s="30">
        <v>753249</v>
      </c>
      <c r="Q221" s="30"/>
      <c r="R221" s="30"/>
      <c r="S221" s="39">
        <f>VLOOKUP(AH221,export!G:T,13,FALSE)</f>
        <v>45470.847222222219</v>
      </c>
      <c r="T221" s="42" t="str">
        <f t="shared" si="39"/>
        <v>40</v>
      </c>
      <c r="U221" s="32">
        <f t="shared" si="40"/>
        <v>45467.459027777775</v>
      </c>
      <c r="V221" s="31">
        <f t="shared" si="41"/>
        <v>3.3881944444437977</v>
      </c>
      <c r="W221" s="31">
        <f t="shared" si="42"/>
        <v>0</v>
      </c>
      <c r="X221" s="31">
        <f t="shared" si="43"/>
        <v>0</v>
      </c>
      <c r="Y221" s="31">
        <f t="shared" si="44"/>
        <v>1</v>
      </c>
      <c r="Z221" s="31" t="str">
        <f t="shared" si="51"/>
        <v>No</v>
      </c>
      <c r="AA221" s="31"/>
      <c r="AB221" s="31">
        <f t="shared" si="45"/>
        <v>0</v>
      </c>
      <c r="AC221" s="31" t="str">
        <f>IF(OR(ISNUMBER(MATCH(DATE(VALUE(TEXT(U221,"yyyy")),VALUE(TEXT(U221,"mm")),VALUE(TEXT(U221,"dd"))),HolidayTable[Date],0)),WEEKDAY(E221,1)=1,HOUR(U221)&gt;=21,HOUR(U221)&lt;5),"OP","P")</f>
        <v>P</v>
      </c>
      <c r="AD221" s="31"/>
      <c r="AE221" s="31">
        <f t="shared" si="46"/>
        <v>0</v>
      </c>
      <c r="AF221" s="31">
        <f t="shared" si="47"/>
        <v>88.5</v>
      </c>
      <c r="AG221" s="31">
        <f t="shared" si="48"/>
        <v>2</v>
      </c>
      <c r="AH221" s="31" t="str">
        <f t="shared" si="49"/>
        <v>MS STOCKHOLM425W</v>
      </c>
      <c r="AI221" s="31" t="str">
        <f t="shared" si="50"/>
        <v>SUDU 8984626</v>
      </c>
      <c r="AJ221" s="17" t="s">
        <v>624</v>
      </c>
    </row>
    <row r="222" spans="1:36" ht="18" x14ac:dyDescent="0.35">
      <c r="A222" s="30" t="s">
        <v>625</v>
      </c>
      <c r="B222" s="30" t="s">
        <v>2269</v>
      </c>
      <c r="C222" s="30" t="s">
        <v>869</v>
      </c>
      <c r="D222" s="30" t="s">
        <v>163</v>
      </c>
      <c r="E222" s="33">
        <v>45467.459722222222</v>
      </c>
      <c r="F222" s="30" t="s">
        <v>674</v>
      </c>
      <c r="G222" s="30" t="s">
        <v>627</v>
      </c>
      <c r="H222" s="30" t="s">
        <v>672</v>
      </c>
      <c r="I222" s="30" t="s">
        <v>646</v>
      </c>
      <c r="J222" s="30">
        <v>30000</v>
      </c>
      <c r="K222" s="30" t="s">
        <v>630</v>
      </c>
      <c r="L222" s="30" t="s">
        <v>2240</v>
      </c>
      <c r="M222" s="30" t="s">
        <v>2270</v>
      </c>
      <c r="N222" s="30" t="s">
        <v>681</v>
      </c>
      <c r="O222" s="30" t="s">
        <v>682</v>
      </c>
      <c r="P222" s="30">
        <v>901896</v>
      </c>
      <c r="Q222" s="30"/>
      <c r="R222" s="30"/>
      <c r="S222" s="39">
        <f>VLOOKUP(AH222,export!G:T,13,FALSE)</f>
        <v>45470.847222222219</v>
      </c>
      <c r="T222" s="42" t="str">
        <f t="shared" si="39"/>
        <v>40</v>
      </c>
      <c r="U222" s="32">
        <f t="shared" si="40"/>
        <v>45467.459722222222</v>
      </c>
      <c r="V222" s="31">
        <f t="shared" si="41"/>
        <v>3.3874999999970896</v>
      </c>
      <c r="W222" s="31">
        <f t="shared" si="42"/>
        <v>0</v>
      </c>
      <c r="X222" s="31">
        <f t="shared" si="43"/>
        <v>0</v>
      </c>
      <c r="Y222" s="31">
        <f t="shared" si="44"/>
        <v>1</v>
      </c>
      <c r="Z222" s="31" t="str">
        <f t="shared" si="51"/>
        <v>No</v>
      </c>
      <c r="AA222" s="31"/>
      <c r="AB222" s="31">
        <f t="shared" si="45"/>
        <v>0</v>
      </c>
      <c r="AC222" s="31" t="str">
        <f>IF(OR(ISNUMBER(MATCH(DATE(VALUE(TEXT(U222,"yyyy")),VALUE(TEXT(U222,"mm")),VALUE(TEXT(U222,"dd"))),HolidayTable[Date],0)),WEEKDAY(E222,1)=1,HOUR(U222)&gt;=21,HOUR(U222)&lt;5),"OP","P")</f>
        <v>P</v>
      </c>
      <c r="AD222" s="31"/>
      <c r="AE222" s="31">
        <f t="shared" si="46"/>
        <v>0</v>
      </c>
      <c r="AF222" s="31">
        <f t="shared" si="47"/>
        <v>88.5</v>
      </c>
      <c r="AG222" s="31">
        <f t="shared" si="48"/>
        <v>2</v>
      </c>
      <c r="AH222" s="31" t="str">
        <f t="shared" si="49"/>
        <v>MS STOCKHOLM425W</v>
      </c>
      <c r="AI222" s="31" t="str">
        <f t="shared" si="50"/>
        <v>TCNU 6806690</v>
      </c>
      <c r="AJ222" s="17" t="s">
        <v>624</v>
      </c>
    </row>
    <row r="223" spans="1:36" ht="18" x14ac:dyDescent="0.35">
      <c r="A223" s="30" t="s">
        <v>625</v>
      </c>
      <c r="B223" s="30" t="s">
        <v>2271</v>
      </c>
      <c r="C223" s="30" t="s">
        <v>869</v>
      </c>
      <c r="D223" s="30" t="s">
        <v>163</v>
      </c>
      <c r="E223" s="33">
        <v>45467.461111111108</v>
      </c>
      <c r="F223" s="30" t="s">
        <v>674</v>
      </c>
      <c r="G223" s="30" t="s">
        <v>627</v>
      </c>
      <c r="H223" s="30" t="s">
        <v>672</v>
      </c>
      <c r="I223" s="30" t="s">
        <v>646</v>
      </c>
      <c r="J223" s="30">
        <v>30000</v>
      </c>
      <c r="K223" s="30" t="s">
        <v>630</v>
      </c>
      <c r="L223" s="30" t="s">
        <v>2257</v>
      </c>
      <c r="M223" s="30" t="s">
        <v>2272</v>
      </c>
      <c r="N223" s="30" t="s">
        <v>700</v>
      </c>
      <c r="O223" s="30" t="s">
        <v>701</v>
      </c>
      <c r="P223" s="30">
        <v>781152</v>
      </c>
      <c r="Q223" s="30"/>
      <c r="R223" s="30"/>
      <c r="S223" s="39">
        <f>VLOOKUP(AH223,export!G:T,13,FALSE)</f>
        <v>45470.847222222219</v>
      </c>
      <c r="T223" s="42" t="str">
        <f t="shared" si="39"/>
        <v>40</v>
      </c>
      <c r="U223" s="32">
        <f t="shared" si="40"/>
        <v>45467.461111111108</v>
      </c>
      <c r="V223" s="31">
        <f t="shared" si="41"/>
        <v>3.3861111111109494</v>
      </c>
      <c r="W223" s="31">
        <f t="shared" si="42"/>
        <v>0</v>
      </c>
      <c r="X223" s="31">
        <f t="shared" si="43"/>
        <v>0</v>
      </c>
      <c r="Y223" s="31">
        <f t="shared" si="44"/>
        <v>1</v>
      </c>
      <c r="Z223" s="31" t="str">
        <f t="shared" si="51"/>
        <v>No</v>
      </c>
      <c r="AA223" s="31"/>
      <c r="AB223" s="31">
        <f t="shared" si="45"/>
        <v>0</v>
      </c>
      <c r="AC223" s="31" t="str">
        <f>IF(OR(ISNUMBER(MATCH(DATE(VALUE(TEXT(U223,"yyyy")),VALUE(TEXT(U223,"mm")),VALUE(TEXT(U223,"dd"))),HolidayTable[Date],0)),WEEKDAY(E223,1)=1,HOUR(U223)&gt;=21,HOUR(U223)&lt;5),"OP","P")</f>
        <v>P</v>
      </c>
      <c r="AD223" s="31"/>
      <c r="AE223" s="31">
        <f t="shared" si="46"/>
        <v>0</v>
      </c>
      <c r="AF223" s="31">
        <f t="shared" si="47"/>
        <v>88.5</v>
      </c>
      <c r="AG223" s="31">
        <f t="shared" si="48"/>
        <v>2</v>
      </c>
      <c r="AH223" s="31" t="str">
        <f t="shared" si="49"/>
        <v>MS STOCKHOLM425W</v>
      </c>
      <c r="AI223" s="31" t="str">
        <f t="shared" si="50"/>
        <v>MRSU 4408569</v>
      </c>
      <c r="AJ223" s="17" t="s">
        <v>624</v>
      </c>
    </row>
    <row r="224" spans="1:36" ht="18" x14ac:dyDescent="0.35">
      <c r="A224" s="30" t="s">
        <v>625</v>
      </c>
      <c r="B224" s="30" t="s">
        <v>2273</v>
      </c>
      <c r="C224" s="30" t="s">
        <v>905</v>
      </c>
      <c r="D224" s="30" t="s">
        <v>810</v>
      </c>
      <c r="E224" s="33">
        <v>45467.470138888886</v>
      </c>
      <c r="F224" s="30" t="s">
        <v>649</v>
      </c>
      <c r="G224" s="30" t="s">
        <v>627</v>
      </c>
      <c r="H224" s="30" t="s">
        <v>645</v>
      </c>
      <c r="I224" s="30" t="s">
        <v>646</v>
      </c>
      <c r="J224" s="30">
        <v>27895</v>
      </c>
      <c r="K224" s="30" t="s">
        <v>630</v>
      </c>
      <c r="L224" s="30" t="s">
        <v>2255</v>
      </c>
      <c r="M224" s="30">
        <v>27430851</v>
      </c>
      <c r="N224" s="30" t="s">
        <v>707</v>
      </c>
      <c r="O224" s="30" t="s">
        <v>778</v>
      </c>
      <c r="P224" s="30">
        <v>935490</v>
      </c>
      <c r="Q224" s="30"/>
      <c r="R224" s="30"/>
      <c r="S224" s="39">
        <f>VLOOKUP(AH224,export!G:T,13,FALSE)</f>
        <v>45471.96875</v>
      </c>
      <c r="T224" s="42" t="str">
        <f t="shared" si="39"/>
        <v>40</v>
      </c>
      <c r="U224" s="32">
        <f t="shared" si="40"/>
        <v>45467.470138888886</v>
      </c>
      <c r="V224" s="31">
        <f t="shared" si="41"/>
        <v>4.4986111111138598</v>
      </c>
      <c r="W224" s="31">
        <f t="shared" si="42"/>
        <v>0</v>
      </c>
      <c r="X224" s="31">
        <f t="shared" si="43"/>
        <v>0</v>
      </c>
      <c r="Y224" s="31">
        <f t="shared" si="44"/>
        <v>1</v>
      </c>
      <c r="Z224" s="31" t="str">
        <f t="shared" si="51"/>
        <v>No</v>
      </c>
      <c r="AA224" s="31"/>
      <c r="AB224" s="31">
        <f t="shared" si="45"/>
        <v>0</v>
      </c>
      <c r="AC224" s="31" t="str">
        <f>IF(OR(ISNUMBER(MATCH(DATE(VALUE(TEXT(U224,"yyyy")),VALUE(TEXT(U224,"mm")),VALUE(TEXT(U224,"dd"))),HolidayTable[Date],0)),WEEKDAY(E224,1)=1,HOUR(U224)&gt;=21,HOUR(U224)&lt;5),"OP","P")</f>
        <v>P</v>
      </c>
      <c r="AD224" s="31"/>
      <c r="AE224" s="31">
        <f t="shared" si="46"/>
        <v>0</v>
      </c>
      <c r="AF224" s="31">
        <f t="shared" si="47"/>
        <v>88.5</v>
      </c>
      <c r="AG224" s="31">
        <f t="shared" si="48"/>
        <v>2</v>
      </c>
      <c r="AH224" s="31" t="str">
        <f t="shared" si="49"/>
        <v>O PIRAEUS004E</v>
      </c>
      <c r="AI224" s="31" t="str">
        <f t="shared" si="50"/>
        <v>OOCU 4771305</v>
      </c>
      <c r="AJ224" s="17" t="s">
        <v>624</v>
      </c>
    </row>
    <row r="225" spans="1:36" ht="18" x14ac:dyDescent="0.35">
      <c r="A225" s="30" t="s">
        <v>625</v>
      </c>
      <c r="B225" s="30" t="s">
        <v>2274</v>
      </c>
      <c r="C225" s="30" t="s">
        <v>869</v>
      </c>
      <c r="D225" s="30" t="s">
        <v>163</v>
      </c>
      <c r="E225" s="33">
        <v>45467.470833333333</v>
      </c>
      <c r="F225" s="30" t="s">
        <v>674</v>
      </c>
      <c r="G225" s="30" t="s">
        <v>627</v>
      </c>
      <c r="H225" s="30" t="s">
        <v>672</v>
      </c>
      <c r="I225" s="30" t="s">
        <v>646</v>
      </c>
      <c r="J225" s="30">
        <v>30000</v>
      </c>
      <c r="K225" s="30" t="s">
        <v>630</v>
      </c>
      <c r="L225" s="30" t="s">
        <v>2257</v>
      </c>
      <c r="M225" s="30" t="s">
        <v>2275</v>
      </c>
      <c r="N225" s="30" t="s">
        <v>745</v>
      </c>
      <c r="O225" s="30" t="s">
        <v>746</v>
      </c>
      <c r="P225" s="30">
        <v>697577</v>
      </c>
      <c r="Q225" s="30"/>
      <c r="R225" s="30"/>
      <c r="S225" s="39">
        <f>VLOOKUP(AH225,export!G:T,13,FALSE)</f>
        <v>45470.847222222219</v>
      </c>
      <c r="T225" s="42" t="str">
        <f t="shared" si="39"/>
        <v>40</v>
      </c>
      <c r="U225" s="32">
        <f t="shared" si="40"/>
        <v>45467.470833333333</v>
      </c>
      <c r="V225" s="31">
        <f t="shared" si="41"/>
        <v>3.3763888888861402</v>
      </c>
      <c r="W225" s="31">
        <f t="shared" si="42"/>
        <v>0</v>
      </c>
      <c r="X225" s="31">
        <f t="shared" si="43"/>
        <v>0</v>
      </c>
      <c r="Y225" s="31">
        <f t="shared" si="44"/>
        <v>1</v>
      </c>
      <c r="Z225" s="31" t="str">
        <f t="shared" si="51"/>
        <v>No</v>
      </c>
      <c r="AA225" s="31"/>
      <c r="AB225" s="31">
        <f t="shared" si="45"/>
        <v>0</v>
      </c>
      <c r="AC225" s="31" t="str">
        <f>IF(OR(ISNUMBER(MATCH(DATE(VALUE(TEXT(U225,"yyyy")),VALUE(TEXT(U225,"mm")),VALUE(TEXT(U225,"dd"))),HolidayTable[Date],0)),WEEKDAY(E225,1)=1,HOUR(U225)&gt;=21,HOUR(U225)&lt;5),"OP","P")</f>
        <v>P</v>
      </c>
      <c r="AD225" s="31"/>
      <c r="AE225" s="31">
        <f t="shared" si="46"/>
        <v>0</v>
      </c>
      <c r="AF225" s="31">
        <f t="shared" si="47"/>
        <v>88.5</v>
      </c>
      <c r="AG225" s="31">
        <f t="shared" si="48"/>
        <v>2</v>
      </c>
      <c r="AH225" s="31" t="str">
        <f t="shared" si="49"/>
        <v>MS STOCKHOLM425W</v>
      </c>
      <c r="AI225" s="31" t="str">
        <f t="shared" si="50"/>
        <v>PONU 8213076</v>
      </c>
      <c r="AJ225" s="17" t="s">
        <v>624</v>
      </c>
    </row>
    <row r="226" spans="1:36" ht="18" x14ac:dyDescent="0.35">
      <c r="A226" s="30" t="s">
        <v>625</v>
      </c>
      <c r="B226" s="30" t="s">
        <v>2276</v>
      </c>
      <c r="C226" s="30" t="s">
        <v>905</v>
      </c>
      <c r="D226" s="30" t="s">
        <v>810</v>
      </c>
      <c r="E226" s="33">
        <v>45467.473611111112</v>
      </c>
      <c r="F226" s="30" t="s">
        <v>649</v>
      </c>
      <c r="G226" s="30" t="s">
        <v>627</v>
      </c>
      <c r="H226" s="30" t="s">
        <v>645</v>
      </c>
      <c r="I226" s="30" t="s">
        <v>646</v>
      </c>
      <c r="J226" s="30">
        <v>27895</v>
      </c>
      <c r="K226" s="30" t="s">
        <v>630</v>
      </c>
      <c r="L226" s="30" t="s">
        <v>2255</v>
      </c>
      <c r="M226" s="30">
        <v>27430854</v>
      </c>
      <c r="N226" s="30" t="s">
        <v>713</v>
      </c>
      <c r="O226" s="30" t="s">
        <v>714</v>
      </c>
      <c r="P226" s="30">
        <v>934367</v>
      </c>
      <c r="Q226" s="30"/>
      <c r="R226" s="30"/>
      <c r="S226" s="39">
        <f>VLOOKUP(AH226,export!G:T,13,FALSE)</f>
        <v>45471.96875</v>
      </c>
      <c r="T226" s="42" t="str">
        <f t="shared" si="39"/>
        <v>40</v>
      </c>
      <c r="U226" s="32">
        <f t="shared" si="40"/>
        <v>45467.473611111112</v>
      </c>
      <c r="V226" s="31">
        <f t="shared" si="41"/>
        <v>4.4951388888875954</v>
      </c>
      <c r="W226" s="31">
        <f t="shared" si="42"/>
        <v>0</v>
      </c>
      <c r="X226" s="31">
        <f t="shared" si="43"/>
        <v>0</v>
      </c>
      <c r="Y226" s="31">
        <f t="shared" si="44"/>
        <v>1</v>
      </c>
      <c r="Z226" s="31" t="str">
        <f t="shared" si="51"/>
        <v>No</v>
      </c>
      <c r="AA226" s="31"/>
      <c r="AB226" s="31">
        <f t="shared" si="45"/>
        <v>0</v>
      </c>
      <c r="AC226" s="31" t="str">
        <f>IF(OR(ISNUMBER(MATCH(DATE(VALUE(TEXT(U226,"yyyy")),VALUE(TEXT(U226,"mm")),VALUE(TEXT(U226,"dd"))),HolidayTable[Date],0)),WEEKDAY(E226,1)=1,HOUR(U226)&gt;=21,HOUR(U226)&lt;5),"OP","P")</f>
        <v>P</v>
      </c>
      <c r="AD226" s="31"/>
      <c r="AE226" s="31">
        <f t="shared" si="46"/>
        <v>0</v>
      </c>
      <c r="AF226" s="31">
        <f t="shared" si="47"/>
        <v>88.5</v>
      </c>
      <c r="AG226" s="31">
        <f t="shared" si="48"/>
        <v>2</v>
      </c>
      <c r="AH226" s="31" t="str">
        <f t="shared" si="49"/>
        <v>O PIRAEUS004E</v>
      </c>
      <c r="AI226" s="31" t="str">
        <f t="shared" si="50"/>
        <v>OOLU 4404841</v>
      </c>
      <c r="AJ226" s="17" t="s">
        <v>624</v>
      </c>
    </row>
    <row r="227" spans="1:36" ht="18" x14ac:dyDescent="0.35">
      <c r="A227" s="30" t="s">
        <v>625</v>
      </c>
      <c r="B227" s="30" t="s">
        <v>2277</v>
      </c>
      <c r="C227" s="30" t="s">
        <v>869</v>
      </c>
      <c r="D227" s="30" t="s">
        <v>163</v>
      </c>
      <c r="E227" s="33">
        <v>45467.474999999999</v>
      </c>
      <c r="F227" s="30" t="s">
        <v>674</v>
      </c>
      <c r="G227" s="30" t="s">
        <v>627</v>
      </c>
      <c r="H227" s="30" t="s">
        <v>672</v>
      </c>
      <c r="I227" s="30" t="s">
        <v>646</v>
      </c>
      <c r="J227" s="30">
        <v>30000</v>
      </c>
      <c r="K227" s="30" t="s">
        <v>630</v>
      </c>
      <c r="L227" s="30" t="s">
        <v>2278</v>
      </c>
      <c r="M227" s="30" t="s">
        <v>2279</v>
      </c>
      <c r="N227" s="30"/>
      <c r="O227" s="30" t="s">
        <v>704</v>
      </c>
      <c r="P227" s="30">
        <v>947739</v>
      </c>
      <c r="Q227" s="30"/>
      <c r="R227" s="30"/>
      <c r="S227" s="39">
        <f>VLOOKUP(AH227,export!G:T,13,FALSE)</f>
        <v>45470.847222222219</v>
      </c>
      <c r="T227" s="42" t="str">
        <f t="shared" si="39"/>
        <v>40</v>
      </c>
      <c r="U227" s="32">
        <f t="shared" si="40"/>
        <v>45467.474999999999</v>
      </c>
      <c r="V227" s="31">
        <f t="shared" si="41"/>
        <v>3.3722222222204437</v>
      </c>
      <c r="W227" s="31">
        <f t="shared" si="42"/>
        <v>0</v>
      </c>
      <c r="X227" s="31">
        <f t="shared" si="43"/>
        <v>0</v>
      </c>
      <c r="Y227" s="31">
        <f t="shared" si="44"/>
        <v>1</v>
      </c>
      <c r="Z227" s="31" t="str">
        <f t="shared" si="51"/>
        <v>No</v>
      </c>
      <c r="AA227" s="31"/>
      <c r="AB227" s="31">
        <f t="shared" si="45"/>
        <v>0</v>
      </c>
      <c r="AC227" s="31" t="str">
        <f>IF(OR(ISNUMBER(MATCH(DATE(VALUE(TEXT(U227,"yyyy")),VALUE(TEXT(U227,"mm")),VALUE(TEXT(U227,"dd"))),HolidayTable[Date],0)),WEEKDAY(E227,1)=1,HOUR(U227)&gt;=21,HOUR(U227)&lt;5),"OP","P")</f>
        <v>P</v>
      </c>
      <c r="AD227" s="31"/>
      <c r="AE227" s="31">
        <f t="shared" si="46"/>
        <v>0</v>
      </c>
      <c r="AF227" s="31">
        <f t="shared" si="47"/>
        <v>88.5</v>
      </c>
      <c r="AG227" s="31">
        <f t="shared" si="48"/>
        <v>2</v>
      </c>
      <c r="AH227" s="31" t="str">
        <f t="shared" si="49"/>
        <v>MS STOCKHOLM425W</v>
      </c>
      <c r="AI227" s="31" t="str">
        <f t="shared" si="50"/>
        <v>MIEU 3043057</v>
      </c>
      <c r="AJ227" s="17" t="s">
        <v>624</v>
      </c>
    </row>
    <row r="228" spans="1:36" ht="18" x14ac:dyDescent="0.35">
      <c r="A228" s="30" t="s">
        <v>625</v>
      </c>
      <c r="B228" s="30" t="s">
        <v>2280</v>
      </c>
      <c r="C228" s="30" t="s">
        <v>869</v>
      </c>
      <c r="D228" s="30" t="s">
        <v>163</v>
      </c>
      <c r="E228" s="33">
        <v>45467.477777777778</v>
      </c>
      <c r="F228" s="30" t="s">
        <v>674</v>
      </c>
      <c r="G228" s="30" t="s">
        <v>627</v>
      </c>
      <c r="H228" s="30" t="s">
        <v>672</v>
      </c>
      <c r="I228" s="30" t="s">
        <v>646</v>
      </c>
      <c r="J228" s="30">
        <v>30000</v>
      </c>
      <c r="K228" s="30" t="s">
        <v>630</v>
      </c>
      <c r="L228" s="30" t="s">
        <v>2278</v>
      </c>
      <c r="M228" s="30" t="s">
        <v>2281</v>
      </c>
      <c r="N228" s="30" t="s">
        <v>675</v>
      </c>
      <c r="O228" s="30" t="s">
        <v>676</v>
      </c>
      <c r="P228" s="30">
        <v>957830</v>
      </c>
      <c r="Q228" s="30"/>
      <c r="R228" s="30"/>
      <c r="S228" s="39">
        <f>VLOOKUP(AH228,export!G:T,13,FALSE)</f>
        <v>45470.847222222219</v>
      </c>
      <c r="T228" s="42" t="str">
        <f t="shared" si="39"/>
        <v>40</v>
      </c>
      <c r="U228" s="32">
        <f t="shared" si="40"/>
        <v>45467.477777777778</v>
      </c>
      <c r="V228" s="31">
        <f t="shared" si="41"/>
        <v>3.3694444444408873</v>
      </c>
      <c r="W228" s="31">
        <f t="shared" si="42"/>
        <v>0</v>
      </c>
      <c r="X228" s="31">
        <f t="shared" si="43"/>
        <v>0</v>
      </c>
      <c r="Y228" s="31">
        <f t="shared" si="44"/>
        <v>1</v>
      </c>
      <c r="Z228" s="31" t="str">
        <f t="shared" si="51"/>
        <v>No</v>
      </c>
      <c r="AA228" s="31"/>
      <c r="AB228" s="31">
        <f t="shared" si="45"/>
        <v>0</v>
      </c>
      <c r="AC228" s="31" t="str">
        <f>IF(OR(ISNUMBER(MATCH(DATE(VALUE(TEXT(U228,"yyyy")),VALUE(TEXT(U228,"mm")),VALUE(TEXT(U228,"dd"))),HolidayTable[Date],0)),WEEKDAY(E228,1)=1,HOUR(U228)&gt;=21,HOUR(U228)&lt;5),"OP","P")</f>
        <v>P</v>
      </c>
      <c r="AD228" s="31"/>
      <c r="AE228" s="31">
        <f t="shared" si="46"/>
        <v>0</v>
      </c>
      <c r="AF228" s="31">
        <f t="shared" si="47"/>
        <v>88.5</v>
      </c>
      <c r="AG228" s="31">
        <f t="shared" si="48"/>
        <v>2</v>
      </c>
      <c r="AH228" s="31" t="str">
        <f t="shared" si="49"/>
        <v>MS STOCKHOLM425W</v>
      </c>
      <c r="AI228" s="31" t="str">
        <f t="shared" si="50"/>
        <v>MRSU 3475217</v>
      </c>
      <c r="AJ228" s="17" t="s">
        <v>624</v>
      </c>
    </row>
    <row r="229" spans="1:36" ht="18" x14ac:dyDescent="0.35">
      <c r="A229" s="30" t="s">
        <v>625</v>
      </c>
      <c r="B229" s="30" t="s">
        <v>2282</v>
      </c>
      <c r="C229" s="30" t="s">
        <v>905</v>
      </c>
      <c r="D229" s="30" t="s">
        <v>810</v>
      </c>
      <c r="E229" s="33">
        <v>45467.479166666664</v>
      </c>
      <c r="F229" s="30" t="s">
        <v>649</v>
      </c>
      <c r="G229" s="30" t="s">
        <v>627</v>
      </c>
      <c r="H229" s="30" t="s">
        <v>645</v>
      </c>
      <c r="I229" s="30" t="s">
        <v>646</v>
      </c>
      <c r="J229" s="30">
        <v>27895</v>
      </c>
      <c r="K229" s="30" t="s">
        <v>630</v>
      </c>
      <c r="L229" s="30" t="s">
        <v>2255</v>
      </c>
      <c r="M229" s="30">
        <v>26644481</v>
      </c>
      <c r="N229" s="30" t="s">
        <v>2283</v>
      </c>
      <c r="O229" s="30" t="s">
        <v>2284</v>
      </c>
      <c r="P229" s="30">
        <v>950186</v>
      </c>
      <c r="Q229" s="30"/>
      <c r="R229" s="30"/>
      <c r="S229" s="39">
        <f>VLOOKUP(AH229,export!G:T,13,FALSE)</f>
        <v>45471.96875</v>
      </c>
      <c r="T229" s="42" t="str">
        <f t="shared" si="39"/>
        <v>40</v>
      </c>
      <c r="U229" s="32">
        <f t="shared" si="40"/>
        <v>45467.479166666664</v>
      </c>
      <c r="V229" s="31">
        <f t="shared" si="41"/>
        <v>4.4895833333357587</v>
      </c>
      <c r="W229" s="31">
        <f t="shared" si="42"/>
        <v>0</v>
      </c>
      <c r="X229" s="31">
        <f t="shared" si="43"/>
        <v>0</v>
      </c>
      <c r="Y229" s="31">
        <f t="shared" si="44"/>
        <v>1</v>
      </c>
      <c r="Z229" s="31" t="str">
        <f t="shared" si="51"/>
        <v>No</v>
      </c>
      <c r="AA229" s="31"/>
      <c r="AB229" s="31">
        <f t="shared" si="45"/>
        <v>0</v>
      </c>
      <c r="AC229" s="31" t="str">
        <f>IF(OR(ISNUMBER(MATCH(DATE(VALUE(TEXT(U229,"yyyy")),VALUE(TEXT(U229,"mm")),VALUE(TEXT(U229,"dd"))),HolidayTable[Date],0)),WEEKDAY(E229,1)=1,HOUR(U229)&gt;=21,HOUR(U229)&lt;5),"OP","P")</f>
        <v>P</v>
      </c>
      <c r="AD229" s="31"/>
      <c r="AE229" s="31">
        <f t="shared" si="46"/>
        <v>0</v>
      </c>
      <c r="AF229" s="31">
        <f t="shared" si="47"/>
        <v>88.5</v>
      </c>
      <c r="AG229" s="31">
        <f t="shared" si="48"/>
        <v>2</v>
      </c>
      <c r="AH229" s="31" t="str">
        <f t="shared" si="49"/>
        <v>O PIRAEUS004E</v>
      </c>
      <c r="AI229" s="31" t="str">
        <f t="shared" si="50"/>
        <v>OOCU 4930351</v>
      </c>
      <c r="AJ229" s="17" t="s">
        <v>624</v>
      </c>
    </row>
    <row r="230" spans="1:36" ht="18" x14ac:dyDescent="0.35">
      <c r="A230" s="30" t="s">
        <v>625</v>
      </c>
      <c r="B230" s="30" t="s">
        <v>2285</v>
      </c>
      <c r="C230" s="30" t="s">
        <v>820</v>
      </c>
      <c r="D230" s="30" t="s">
        <v>311</v>
      </c>
      <c r="E230" s="33">
        <v>45467.481944444444</v>
      </c>
      <c r="F230" s="30" t="s">
        <v>674</v>
      </c>
      <c r="G230" s="30" t="s">
        <v>627</v>
      </c>
      <c r="H230" s="30" t="s">
        <v>645</v>
      </c>
      <c r="I230" s="30" t="s">
        <v>646</v>
      </c>
      <c r="J230" s="30">
        <v>29090</v>
      </c>
      <c r="K230" s="30" t="s">
        <v>630</v>
      </c>
      <c r="L230" s="30" t="s">
        <v>2286</v>
      </c>
      <c r="M230" s="30" t="s">
        <v>2287</v>
      </c>
      <c r="N230" s="30" t="s">
        <v>678</v>
      </c>
      <c r="O230" s="30" t="s">
        <v>679</v>
      </c>
      <c r="P230" s="30">
        <v>920454</v>
      </c>
      <c r="Q230" s="30"/>
      <c r="R230" s="30"/>
      <c r="S230" s="39">
        <v>45474.371527777781</v>
      </c>
      <c r="T230" s="42" t="str">
        <f t="shared" si="39"/>
        <v>40</v>
      </c>
      <c r="U230" s="32">
        <f t="shared" si="40"/>
        <v>45467.481944444444</v>
      </c>
      <c r="V230" s="31">
        <f t="shared" si="41"/>
        <v>6.8895833333372138</v>
      </c>
      <c r="W230" s="31">
        <f t="shared" si="42"/>
        <v>0</v>
      </c>
      <c r="X230" s="31">
        <f t="shared" si="43"/>
        <v>0</v>
      </c>
      <c r="Y230" s="31">
        <f t="shared" si="44"/>
        <v>1</v>
      </c>
      <c r="Z230" s="31" t="str">
        <f t="shared" si="51"/>
        <v>No</v>
      </c>
      <c r="AA230" s="31"/>
      <c r="AB230" s="31">
        <f t="shared" si="45"/>
        <v>0</v>
      </c>
      <c r="AC230" s="31" t="str">
        <f>IF(OR(ISNUMBER(MATCH(DATE(VALUE(TEXT(U230,"yyyy")),VALUE(TEXT(U230,"mm")),VALUE(TEXT(U230,"dd"))),HolidayTable[Date],0)),WEEKDAY(E230,1)=1,HOUR(U230)&gt;=21,HOUR(U230)&lt;5),"OP","P")</f>
        <v>P</v>
      </c>
      <c r="AD230" s="31"/>
      <c r="AE230" s="31">
        <f t="shared" si="46"/>
        <v>0</v>
      </c>
      <c r="AF230" s="31">
        <f t="shared" si="47"/>
        <v>88.5</v>
      </c>
      <c r="AG230" s="31">
        <f t="shared" si="48"/>
        <v>2</v>
      </c>
      <c r="AH230" s="31" t="str">
        <f t="shared" si="49"/>
        <v>GSL DOROTHEA422S</v>
      </c>
      <c r="AI230" s="31" t="str">
        <f t="shared" si="50"/>
        <v>MRKU 0759109</v>
      </c>
      <c r="AJ230" s="17" t="s">
        <v>624</v>
      </c>
    </row>
    <row r="231" spans="1:36" ht="18" x14ac:dyDescent="0.35">
      <c r="A231" s="30" t="s">
        <v>625</v>
      </c>
      <c r="B231" s="30" t="s">
        <v>2288</v>
      </c>
      <c r="C231" s="30" t="s">
        <v>869</v>
      </c>
      <c r="D231" s="30" t="s">
        <v>163</v>
      </c>
      <c r="E231" s="33">
        <v>45467.482638888891</v>
      </c>
      <c r="F231" s="30" t="s">
        <v>674</v>
      </c>
      <c r="G231" s="30" t="s">
        <v>627</v>
      </c>
      <c r="H231" s="30" t="s">
        <v>672</v>
      </c>
      <c r="I231" s="30" t="s">
        <v>646</v>
      </c>
      <c r="J231" s="30">
        <v>29250</v>
      </c>
      <c r="K231" s="30" t="s">
        <v>630</v>
      </c>
      <c r="L231" s="30" t="s">
        <v>2289</v>
      </c>
      <c r="M231" s="30" t="s">
        <v>2290</v>
      </c>
      <c r="N231" s="30" t="s">
        <v>633</v>
      </c>
      <c r="O231" s="30" t="s">
        <v>708</v>
      </c>
      <c r="P231" s="30">
        <v>717004</v>
      </c>
      <c r="Q231" s="30"/>
      <c r="R231" s="30"/>
      <c r="S231" s="39">
        <f>VLOOKUP(AH231,export!G:T,13,FALSE)</f>
        <v>45470.847222222219</v>
      </c>
      <c r="T231" s="42" t="str">
        <f t="shared" si="39"/>
        <v>40</v>
      </c>
      <c r="U231" s="32">
        <f t="shared" si="40"/>
        <v>45467.482638888891</v>
      </c>
      <c r="V231" s="31">
        <f t="shared" si="41"/>
        <v>3.3645833333284827</v>
      </c>
      <c r="W231" s="31">
        <f t="shared" si="42"/>
        <v>0</v>
      </c>
      <c r="X231" s="31">
        <f t="shared" si="43"/>
        <v>0</v>
      </c>
      <c r="Y231" s="31">
        <f t="shared" si="44"/>
        <v>1</v>
      </c>
      <c r="Z231" s="31" t="str">
        <f t="shared" si="51"/>
        <v>No</v>
      </c>
      <c r="AA231" s="31"/>
      <c r="AB231" s="31">
        <f t="shared" si="45"/>
        <v>0</v>
      </c>
      <c r="AC231" s="31" t="str">
        <f>IF(OR(ISNUMBER(MATCH(DATE(VALUE(TEXT(U231,"yyyy")),VALUE(TEXT(U231,"mm")),VALUE(TEXT(U231,"dd"))),HolidayTable[Date],0)),WEEKDAY(E231,1)=1,HOUR(U231)&gt;=21,HOUR(U231)&lt;5),"OP","P")</f>
        <v>P</v>
      </c>
      <c r="AD231" s="31"/>
      <c r="AE231" s="31">
        <f t="shared" si="46"/>
        <v>0</v>
      </c>
      <c r="AF231" s="31">
        <f t="shared" si="47"/>
        <v>88.5</v>
      </c>
      <c r="AG231" s="31">
        <f t="shared" si="48"/>
        <v>2</v>
      </c>
      <c r="AH231" s="31" t="str">
        <f t="shared" si="49"/>
        <v>MS STOCKHOLM425W</v>
      </c>
      <c r="AI231" s="31" t="str">
        <f t="shared" si="50"/>
        <v>MRKU 5089756</v>
      </c>
      <c r="AJ231" s="17" t="s">
        <v>624</v>
      </c>
    </row>
    <row r="232" spans="1:36" ht="18" x14ac:dyDescent="0.35">
      <c r="A232" s="30" t="s">
        <v>625</v>
      </c>
      <c r="B232" s="30" t="s">
        <v>2291</v>
      </c>
      <c r="C232" s="30" t="s">
        <v>2292</v>
      </c>
      <c r="D232" s="30" t="s">
        <v>2293</v>
      </c>
      <c r="E232" s="33">
        <v>45467.48333333333</v>
      </c>
      <c r="F232" s="30" t="s">
        <v>658</v>
      </c>
      <c r="G232" s="30" t="s">
        <v>627</v>
      </c>
      <c r="H232" s="30" t="s">
        <v>672</v>
      </c>
      <c r="I232" s="30" t="s">
        <v>646</v>
      </c>
      <c r="J232" s="30">
        <v>29090</v>
      </c>
      <c r="K232" s="30" t="s">
        <v>630</v>
      </c>
      <c r="L232" s="30" t="s">
        <v>2294</v>
      </c>
      <c r="M232" s="30" t="s">
        <v>2295</v>
      </c>
      <c r="N232" s="30" t="s">
        <v>715</v>
      </c>
      <c r="O232" s="30" t="s">
        <v>716</v>
      </c>
      <c r="P232" s="30">
        <v>924745</v>
      </c>
      <c r="Q232" s="30"/>
      <c r="R232" s="30"/>
      <c r="S232" s="39" t="e">
        <f>VLOOKUP(AH232,export!G:T,13,FALSE)</f>
        <v>#N/A</v>
      </c>
      <c r="T232" s="42" t="str">
        <f t="shared" si="39"/>
        <v>40</v>
      </c>
      <c r="U232" s="32">
        <f t="shared" si="40"/>
        <v>45467.48333333333</v>
      </c>
      <c r="V232" s="31" t="e">
        <f t="shared" si="41"/>
        <v>#N/A</v>
      </c>
      <c r="W232" s="31" t="e">
        <f t="shared" si="42"/>
        <v>#N/A</v>
      </c>
      <c r="X232" s="31" t="e">
        <f t="shared" si="43"/>
        <v>#N/A</v>
      </c>
      <c r="Y232" s="31" t="e">
        <f t="shared" si="44"/>
        <v>#N/A</v>
      </c>
      <c r="Z232" s="31" t="str">
        <f t="shared" si="51"/>
        <v>No</v>
      </c>
      <c r="AA232" s="31"/>
      <c r="AB232" s="31" t="e">
        <f t="shared" si="45"/>
        <v>#N/A</v>
      </c>
      <c r="AC232" s="31" t="str">
        <f>IF(OR(ISNUMBER(MATCH(DATE(VALUE(TEXT(U232,"yyyy")),VALUE(TEXT(U232,"mm")),VALUE(TEXT(U232,"dd"))),HolidayTable[Date],0)),WEEKDAY(E232,1)=1,HOUR(U232)&gt;=21,HOUR(U232)&lt;5),"OP","P")</f>
        <v>P</v>
      </c>
      <c r="AD232" s="31"/>
      <c r="AE232" s="31" t="e">
        <f t="shared" si="46"/>
        <v>#N/A</v>
      </c>
      <c r="AF232" s="31">
        <f t="shared" si="47"/>
        <v>88.5</v>
      </c>
      <c r="AG232" s="31">
        <f t="shared" si="48"/>
        <v>2</v>
      </c>
      <c r="AH232" s="31" t="str">
        <f t="shared" si="49"/>
        <v>NYK ISABEL152N</v>
      </c>
      <c r="AI232" s="31" t="str">
        <f t="shared" si="50"/>
        <v>TCLU 6345414</v>
      </c>
      <c r="AJ232" s="17" t="s">
        <v>624</v>
      </c>
    </row>
    <row r="233" spans="1:36" ht="18" x14ac:dyDescent="0.35">
      <c r="A233" s="30" t="s">
        <v>625</v>
      </c>
      <c r="B233" s="30" t="s">
        <v>2296</v>
      </c>
      <c r="C233" s="30" t="s">
        <v>869</v>
      </c>
      <c r="D233" s="30" t="s">
        <v>163</v>
      </c>
      <c r="E233" s="33">
        <v>45467.48541666667</v>
      </c>
      <c r="F233" s="30" t="s">
        <v>674</v>
      </c>
      <c r="G233" s="30" t="s">
        <v>627</v>
      </c>
      <c r="H233" s="30" t="s">
        <v>672</v>
      </c>
      <c r="I233" s="30" t="s">
        <v>646</v>
      </c>
      <c r="J233" s="30">
        <v>30000</v>
      </c>
      <c r="K233" s="30" t="s">
        <v>630</v>
      </c>
      <c r="L233" s="30" t="s">
        <v>2240</v>
      </c>
      <c r="M233" s="30" t="s">
        <v>2297</v>
      </c>
      <c r="N233" s="30" t="s">
        <v>718</v>
      </c>
      <c r="O233" s="30" t="s">
        <v>719</v>
      </c>
      <c r="P233" s="30">
        <v>697446</v>
      </c>
      <c r="Q233" s="30"/>
      <c r="R233" s="30"/>
      <c r="S233" s="39">
        <f>VLOOKUP(AH233,export!G:T,13,FALSE)</f>
        <v>45470.847222222219</v>
      </c>
      <c r="T233" s="42" t="str">
        <f t="shared" si="39"/>
        <v>40</v>
      </c>
      <c r="U233" s="32">
        <f t="shared" si="40"/>
        <v>45467.48541666667</v>
      </c>
      <c r="V233" s="31">
        <f t="shared" si="41"/>
        <v>3.3618055555489263</v>
      </c>
      <c r="W233" s="31">
        <f t="shared" si="42"/>
        <v>0</v>
      </c>
      <c r="X233" s="31">
        <f t="shared" si="43"/>
        <v>0</v>
      </c>
      <c r="Y233" s="31">
        <f t="shared" si="44"/>
        <v>1</v>
      </c>
      <c r="Z233" s="31" t="str">
        <f t="shared" si="51"/>
        <v>No</v>
      </c>
      <c r="AA233" s="31"/>
      <c r="AB233" s="31">
        <f t="shared" si="45"/>
        <v>0</v>
      </c>
      <c r="AC233" s="31" t="str">
        <f>IF(OR(ISNUMBER(MATCH(DATE(VALUE(TEXT(U233,"yyyy")),VALUE(TEXT(U233,"mm")),VALUE(TEXT(U233,"dd"))),HolidayTable[Date],0)),WEEKDAY(E233,1)=1,HOUR(U233)&gt;=21,HOUR(U233)&lt;5),"OP","P")</f>
        <v>P</v>
      </c>
      <c r="AD233" s="31"/>
      <c r="AE233" s="31">
        <f t="shared" si="46"/>
        <v>0</v>
      </c>
      <c r="AF233" s="31">
        <f t="shared" si="47"/>
        <v>88.5</v>
      </c>
      <c r="AG233" s="31">
        <f t="shared" si="48"/>
        <v>2</v>
      </c>
      <c r="AH233" s="31" t="str">
        <f t="shared" si="49"/>
        <v>MS STOCKHOLM425W</v>
      </c>
      <c r="AI233" s="31" t="str">
        <f t="shared" si="50"/>
        <v>CAIU 8258550</v>
      </c>
      <c r="AJ233" s="17" t="s">
        <v>624</v>
      </c>
    </row>
    <row r="234" spans="1:36" ht="18" x14ac:dyDescent="0.35">
      <c r="A234" s="30" t="s">
        <v>625</v>
      </c>
      <c r="B234" s="30" t="s">
        <v>2298</v>
      </c>
      <c r="C234" s="30" t="s">
        <v>869</v>
      </c>
      <c r="D234" s="30" t="s">
        <v>163</v>
      </c>
      <c r="E234" s="33">
        <v>45467.486111111109</v>
      </c>
      <c r="F234" s="30" t="s">
        <v>674</v>
      </c>
      <c r="G234" s="30" t="s">
        <v>627</v>
      </c>
      <c r="H234" s="30" t="s">
        <v>672</v>
      </c>
      <c r="I234" s="30" t="s">
        <v>646</v>
      </c>
      <c r="J234" s="30">
        <v>29250</v>
      </c>
      <c r="K234" s="30" t="s">
        <v>630</v>
      </c>
      <c r="L234" s="30" t="s">
        <v>2299</v>
      </c>
      <c r="M234" s="30" t="s">
        <v>2300</v>
      </c>
      <c r="N234" s="30" t="s">
        <v>735</v>
      </c>
      <c r="O234" s="30" t="s">
        <v>736</v>
      </c>
      <c r="P234" s="30">
        <v>908907</v>
      </c>
      <c r="Q234" s="30"/>
      <c r="R234" s="30"/>
      <c r="S234" s="39">
        <f>VLOOKUP(AH234,export!G:T,13,FALSE)</f>
        <v>45470.847222222219</v>
      </c>
      <c r="T234" s="42" t="str">
        <f t="shared" si="39"/>
        <v>40</v>
      </c>
      <c r="U234" s="32">
        <f t="shared" si="40"/>
        <v>45467.486111111109</v>
      </c>
      <c r="V234" s="31">
        <f t="shared" si="41"/>
        <v>3.3611111111094942</v>
      </c>
      <c r="W234" s="31">
        <f t="shared" si="42"/>
        <v>0</v>
      </c>
      <c r="X234" s="31">
        <f t="shared" si="43"/>
        <v>0</v>
      </c>
      <c r="Y234" s="31">
        <f t="shared" si="44"/>
        <v>1</v>
      </c>
      <c r="Z234" s="31" t="str">
        <f t="shared" si="51"/>
        <v>No</v>
      </c>
      <c r="AA234" s="31"/>
      <c r="AB234" s="31">
        <f t="shared" si="45"/>
        <v>0</v>
      </c>
      <c r="AC234" s="31" t="str">
        <f>IF(OR(ISNUMBER(MATCH(DATE(VALUE(TEXT(U234,"yyyy")),VALUE(TEXT(U234,"mm")),VALUE(TEXT(U234,"dd"))),HolidayTable[Date],0)),WEEKDAY(E234,1)=1,HOUR(U234)&gt;=21,HOUR(U234)&lt;5),"OP","P")</f>
        <v>P</v>
      </c>
      <c r="AD234" s="31"/>
      <c r="AE234" s="31">
        <f t="shared" si="46"/>
        <v>0</v>
      </c>
      <c r="AF234" s="31">
        <f t="shared" si="47"/>
        <v>88.5</v>
      </c>
      <c r="AG234" s="31">
        <f t="shared" si="48"/>
        <v>2</v>
      </c>
      <c r="AH234" s="31" t="str">
        <f t="shared" si="49"/>
        <v>MS STOCKHOLM425W</v>
      </c>
      <c r="AI234" s="31" t="str">
        <f t="shared" si="50"/>
        <v>HASU 5181443</v>
      </c>
      <c r="AJ234" s="17" t="s">
        <v>624</v>
      </c>
    </row>
    <row r="235" spans="1:36" ht="18" x14ac:dyDescent="0.35">
      <c r="A235" s="30" t="s">
        <v>625</v>
      </c>
      <c r="B235" s="30" t="s">
        <v>2301</v>
      </c>
      <c r="C235" s="30" t="s">
        <v>786</v>
      </c>
      <c r="D235" s="30" t="s">
        <v>787</v>
      </c>
      <c r="E235" s="33">
        <v>45467.494444444441</v>
      </c>
      <c r="F235" s="30" t="s">
        <v>649</v>
      </c>
      <c r="G235" s="30" t="s">
        <v>627</v>
      </c>
      <c r="H235" s="30" t="s">
        <v>672</v>
      </c>
      <c r="I235" s="30" t="s">
        <v>646</v>
      </c>
      <c r="J235" s="30">
        <v>29090</v>
      </c>
      <c r="K235" s="30" t="s">
        <v>630</v>
      </c>
      <c r="L235" s="30" t="s">
        <v>909</v>
      </c>
      <c r="M235" s="30" t="s">
        <v>2302</v>
      </c>
      <c r="N235" s="30" t="s">
        <v>751</v>
      </c>
      <c r="O235" s="30" t="s">
        <v>752</v>
      </c>
      <c r="P235" s="30">
        <v>935494</v>
      </c>
      <c r="Q235" s="30"/>
      <c r="R235" s="30"/>
      <c r="S235" s="39">
        <v>45471.378472222219</v>
      </c>
      <c r="T235" s="42" t="str">
        <f t="shared" si="39"/>
        <v>40</v>
      </c>
      <c r="U235" s="32">
        <f t="shared" si="40"/>
        <v>45467.494444444441</v>
      </c>
      <c r="V235" s="31">
        <f t="shared" si="41"/>
        <v>3.8840277777781012</v>
      </c>
      <c r="W235" s="31">
        <f t="shared" si="42"/>
        <v>0</v>
      </c>
      <c r="X235" s="31">
        <f t="shared" si="43"/>
        <v>0</v>
      </c>
      <c r="Y235" s="31">
        <f t="shared" si="44"/>
        <v>1</v>
      </c>
      <c r="Z235" s="31" t="str">
        <f t="shared" si="51"/>
        <v>No</v>
      </c>
      <c r="AA235" s="31"/>
      <c r="AB235" s="31">
        <f t="shared" si="45"/>
        <v>0</v>
      </c>
      <c r="AC235" s="31" t="str">
        <f>IF(OR(ISNUMBER(MATCH(DATE(VALUE(TEXT(U235,"yyyy")),VALUE(TEXT(U235,"mm")),VALUE(TEXT(U235,"dd"))),HolidayTable[Date],0)),WEEKDAY(E235,1)=1,HOUR(U235)&gt;=21,HOUR(U235)&lt;5),"OP","P")</f>
        <v>P</v>
      </c>
      <c r="AD235" s="31"/>
      <c r="AE235" s="31">
        <f t="shared" si="46"/>
        <v>0</v>
      </c>
      <c r="AF235" s="31">
        <f t="shared" si="47"/>
        <v>88.5</v>
      </c>
      <c r="AG235" s="31">
        <f t="shared" si="48"/>
        <v>2</v>
      </c>
      <c r="AH235" s="31" t="str">
        <f t="shared" si="49"/>
        <v>O CALIFORNIA149N</v>
      </c>
      <c r="AI235" s="31" t="str">
        <f t="shared" si="50"/>
        <v>CCLU 7714423</v>
      </c>
      <c r="AJ235" s="17" t="s">
        <v>624</v>
      </c>
    </row>
    <row r="236" spans="1:36" ht="18" x14ac:dyDescent="0.35">
      <c r="A236" s="30" t="s">
        <v>625</v>
      </c>
      <c r="B236" s="30" t="s">
        <v>2303</v>
      </c>
      <c r="C236" s="30" t="s">
        <v>869</v>
      </c>
      <c r="D236" s="30" t="s">
        <v>163</v>
      </c>
      <c r="E236" s="33">
        <v>45467.494444444441</v>
      </c>
      <c r="F236" s="30" t="s">
        <v>674</v>
      </c>
      <c r="G236" s="30" t="s">
        <v>627</v>
      </c>
      <c r="H236" s="30" t="s">
        <v>672</v>
      </c>
      <c r="I236" s="30" t="s">
        <v>646</v>
      </c>
      <c r="J236" s="30">
        <v>30000</v>
      </c>
      <c r="K236" s="30" t="s">
        <v>630</v>
      </c>
      <c r="L236" s="30" t="s">
        <v>2278</v>
      </c>
      <c r="M236" s="30" t="s">
        <v>2304</v>
      </c>
      <c r="N236" s="30" t="s">
        <v>836</v>
      </c>
      <c r="O236" s="30" t="s">
        <v>837</v>
      </c>
      <c r="P236" s="30">
        <v>913642</v>
      </c>
      <c r="Q236" s="30"/>
      <c r="R236" s="30"/>
      <c r="S236" s="39">
        <f>VLOOKUP(AH236,export!G:T,13,FALSE)</f>
        <v>45470.847222222219</v>
      </c>
      <c r="T236" s="42" t="str">
        <f t="shared" si="39"/>
        <v>40</v>
      </c>
      <c r="U236" s="32">
        <f t="shared" si="40"/>
        <v>45467.494444444441</v>
      </c>
      <c r="V236" s="31">
        <f t="shared" si="41"/>
        <v>3.3527777777781012</v>
      </c>
      <c r="W236" s="31">
        <f t="shared" si="42"/>
        <v>0</v>
      </c>
      <c r="X236" s="31">
        <f t="shared" si="43"/>
        <v>0</v>
      </c>
      <c r="Y236" s="31">
        <f t="shared" si="44"/>
        <v>1</v>
      </c>
      <c r="Z236" s="31" t="str">
        <f t="shared" si="51"/>
        <v>No</v>
      </c>
      <c r="AA236" s="31"/>
      <c r="AB236" s="31">
        <f t="shared" si="45"/>
        <v>0</v>
      </c>
      <c r="AC236" s="31" t="str">
        <f>IF(OR(ISNUMBER(MATCH(DATE(VALUE(TEXT(U236,"yyyy")),VALUE(TEXT(U236,"mm")),VALUE(TEXT(U236,"dd"))),HolidayTable[Date],0)),WEEKDAY(E236,1)=1,HOUR(U236)&gt;=21,HOUR(U236)&lt;5),"OP","P")</f>
        <v>P</v>
      </c>
      <c r="AD236" s="31"/>
      <c r="AE236" s="31">
        <f t="shared" si="46"/>
        <v>0</v>
      </c>
      <c r="AF236" s="31">
        <f t="shared" si="47"/>
        <v>88.5</v>
      </c>
      <c r="AG236" s="31">
        <f t="shared" si="48"/>
        <v>2</v>
      </c>
      <c r="AH236" s="31" t="str">
        <f t="shared" si="49"/>
        <v>MS STOCKHOLM425W</v>
      </c>
      <c r="AI236" s="31" t="str">
        <f t="shared" si="50"/>
        <v>MRKU 5176510</v>
      </c>
      <c r="AJ236" s="17" t="s">
        <v>624</v>
      </c>
    </row>
    <row r="237" spans="1:36" ht="18" x14ac:dyDescent="0.35">
      <c r="A237" s="30" t="s">
        <v>625</v>
      </c>
      <c r="B237" s="30" t="s">
        <v>2305</v>
      </c>
      <c r="C237" s="30" t="s">
        <v>869</v>
      </c>
      <c r="D237" s="30" t="s">
        <v>163</v>
      </c>
      <c r="E237" s="33">
        <v>45467.497916666667</v>
      </c>
      <c r="F237" s="30" t="s">
        <v>674</v>
      </c>
      <c r="G237" s="30" t="s">
        <v>627</v>
      </c>
      <c r="H237" s="30" t="s">
        <v>672</v>
      </c>
      <c r="I237" s="30" t="s">
        <v>646</v>
      </c>
      <c r="J237" s="30">
        <v>30000</v>
      </c>
      <c r="K237" s="30" t="s">
        <v>630</v>
      </c>
      <c r="L237" s="30" t="s">
        <v>2278</v>
      </c>
      <c r="M237" s="30" t="s">
        <v>2306</v>
      </c>
      <c r="N237" s="30" t="s">
        <v>741</v>
      </c>
      <c r="O237" s="30" t="s">
        <v>742</v>
      </c>
      <c r="P237" s="30">
        <v>711999</v>
      </c>
      <c r="Q237" s="30"/>
      <c r="R237" s="30"/>
      <c r="S237" s="39">
        <f>VLOOKUP(AH237,export!G:T,13,FALSE)</f>
        <v>45470.847222222219</v>
      </c>
      <c r="T237" s="42" t="str">
        <f t="shared" si="39"/>
        <v>40</v>
      </c>
      <c r="U237" s="32">
        <f t="shared" si="40"/>
        <v>45467.497916666667</v>
      </c>
      <c r="V237" s="31">
        <f t="shared" si="41"/>
        <v>3.3493055555518367</v>
      </c>
      <c r="W237" s="31">
        <f t="shared" si="42"/>
        <v>0</v>
      </c>
      <c r="X237" s="31">
        <f t="shared" si="43"/>
        <v>0</v>
      </c>
      <c r="Y237" s="31">
        <f t="shared" si="44"/>
        <v>1</v>
      </c>
      <c r="Z237" s="31" t="str">
        <f t="shared" si="51"/>
        <v>No</v>
      </c>
      <c r="AA237" s="31"/>
      <c r="AB237" s="31">
        <f t="shared" si="45"/>
        <v>0</v>
      </c>
      <c r="AC237" s="31" t="str">
        <f>IF(OR(ISNUMBER(MATCH(DATE(VALUE(TEXT(U237,"yyyy")),VALUE(TEXT(U237,"mm")),VALUE(TEXT(U237,"dd"))),HolidayTable[Date],0)),WEEKDAY(E237,1)=1,HOUR(U237)&gt;=21,HOUR(U237)&lt;5),"OP","P")</f>
        <v>P</v>
      </c>
      <c r="AD237" s="31"/>
      <c r="AE237" s="31">
        <f t="shared" si="46"/>
        <v>0</v>
      </c>
      <c r="AF237" s="31">
        <f t="shared" si="47"/>
        <v>88.5</v>
      </c>
      <c r="AG237" s="31">
        <f t="shared" si="48"/>
        <v>2</v>
      </c>
      <c r="AH237" s="31" t="str">
        <f t="shared" si="49"/>
        <v>MS STOCKHOLM425W</v>
      </c>
      <c r="AI237" s="31" t="str">
        <f t="shared" si="50"/>
        <v>HASU 5025538</v>
      </c>
      <c r="AJ237" s="17" t="s">
        <v>624</v>
      </c>
    </row>
    <row r="238" spans="1:36" ht="18" x14ac:dyDescent="0.35">
      <c r="A238" s="30" t="s">
        <v>625</v>
      </c>
      <c r="B238" s="30" t="s">
        <v>2307</v>
      </c>
      <c r="C238" s="30" t="s">
        <v>291</v>
      </c>
      <c r="D238" s="30" t="s">
        <v>857</v>
      </c>
      <c r="E238" s="33">
        <v>45467.501388888886</v>
      </c>
      <c r="F238" s="30" t="s">
        <v>658</v>
      </c>
      <c r="G238" s="30" t="s">
        <v>627</v>
      </c>
      <c r="H238" s="30" t="s">
        <v>672</v>
      </c>
      <c r="I238" s="30" t="s">
        <v>646</v>
      </c>
      <c r="J238" s="30">
        <v>29250</v>
      </c>
      <c r="K238" s="30" t="s">
        <v>630</v>
      </c>
      <c r="L238" s="30" t="s">
        <v>2308</v>
      </c>
      <c r="M238" s="30" t="s">
        <v>2309</v>
      </c>
      <c r="N238" s="30" t="s">
        <v>737</v>
      </c>
      <c r="O238" s="30" t="s">
        <v>738</v>
      </c>
      <c r="P238" s="30">
        <v>912351</v>
      </c>
      <c r="Q238" s="30"/>
      <c r="R238" s="30"/>
      <c r="S238" s="39">
        <v>45470.329861111109</v>
      </c>
      <c r="T238" s="42" t="str">
        <f t="shared" si="39"/>
        <v>40</v>
      </c>
      <c r="U238" s="32">
        <f t="shared" si="40"/>
        <v>45467.501388888886</v>
      </c>
      <c r="V238" s="31">
        <f t="shared" si="41"/>
        <v>2.828472222223354</v>
      </c>
      <c r="W238" s="31">
        <f t="shared" si="42"/>
        <v>0</v>
      </c>
      <c r="X238" s="31">
        <f t="shared" si="43"/>
        <v>0</v>
      </c>
      <c r="Y238" s="31">
        <f t="shared" si="44"/>
        <v>1</v>
      </c>
      <c r="Z238" s="31" t="str">
        <f t="shared" si="51"/>
        <v>No</v>
      </c>
      <c r="AA238" s="31"/>
      <c r="AB238" s="31">
        <f t="shared" si="45"/>
        <v>0</v>
      </c>
      <c r="AC238" s="31" t="str">
        <f>IF(OR(ISNUMBER(MATCH(DATE(VALUE(TEXT(U238,"yyyy")),VALUE(TEXT(U238,"mm")),VALUE(TEXT(U238,"dd"))),HolidayTable[Date],0)),WEEKDAY(E238,1)=1,HOUR(U238)&gt;=21,HOUR(U238)&lt;5),"OP","P")</f>
        <v>P</v>
      </c>
      <c r="AD238" s="31"/>
      <c r="AE238" s="31">
        <f t="shared" si="46"/>
        <v>0</v>
      </c>
      <c r="AF238" s="31">
        <f t="shared" si="47"/>
        <v>88.5</v>
      </c>
      <c r="AG238" s="31">
        <f t="shared" si="48"/>
        <v>2</v>
      </c>
      <c r="AH238" s="31" t="str">
        <f t="shared" si="49"/>
        <v>ALS SUMIRE145N</v>
      </c>
      <c r="AI238" s="31" t="str">
        <f t="shared" si="50"/>
        <v>ONEU 1381130</v>
      </c>
      <c r="AJ238" s="17" t="s">
        <v>624</v>
      </c>
    </row>
    <row r="239" spans="1:36" ht="18" x14ac:dyDescent="0.35">
      <c r="A239" s="30" t="s">
        <v>625</v>
      </c>
      <c r="B239" s="30" t="s">
        <v>2310</v>
      </c>
      <c r="C239" s="30" t="s">
        <v>869</v>
      </c>
      <c r="D239" s="30" t="s">
        <v>163</v>
      </c>
      <c r="E239" s="33">
        <v>45467.502083333333</v>
      </c>
      <c r="F239" s="30" t="s">
        <v>674</v>
      </c>
      <c r="G239" s="30" t="s">
        <v>627</v>
      </c>
      <c r="H239" s="30" t="s">
        <v>672</v>
      </c>
      <c r="I239" s="30" t="s">
        <v>646</v>
      </c>
      <c r="J239" s="30">
        <v>29250</v>
      </c>
      <c r="K239" s="30" t="s">
        <v>630</v>
      </c>
      <c r="L239" s="30" t="s">
        <v>2299</v>
      </c>
      <c r="M239" s="30" t="s">
        <v>2311</v>
      </c>
      <c r="N239" s="30"/>
      <c r="O239" s="30" t="s">
        <v>687</v>
      </c>
      <c r="P239" s="30">
        <v>742106</v>
      </c>
      <c r="Q239" s="30"/>
      <c r="R239" s="30"/>
      <c r="S239" s="39">
        <f>VLOOKUP(AH239,export!G:T,13,FALSE)</f>
        <v>45470.847222222219</v>
      </c>
      <c r="T239" s="42" t="str">
        <f t="shared" si="39"/>
        <v>40</v>
      </c>
      <c r="U239" s="32">
        <f t="shared" si="40"/>
        <v>45467.502083333333</v>
      </c>
      <c r="V239" s="31">
        <f t="shared" si="41"/>
        <v>3.3451388888861402</v>
      </c>
      <c r="W239" s="31">
        <f t="shared" si="42"/>
        <v>0</v>
      </c>
      <c r="X239" s="31">
        <f t="shared" si="43"/>
        <v>0</v>
      </c>
      <c r="Y239" s="31">
        <f t="shared" si="44"/>
        <v>1</v>
      </c>
      <c r="Z239" s="31" t="str">
        <f t="shared" si="51"/>
        <v>No</v>
      </c>
      <c r="AA239" s="31"/>
      <c r="AB239" s="31">
        <f t="shared" si="45"/>
        <v>0</v>
      </c>
      <c r="AC239" s="31" t="str">
        <f>IF(OR(ISNUMBER(MATCH(DATE(VALUE(TEXT(U239,"yyyy")),VALUE(TEXT(U239,"mm")),VALUE(TEXT(U239,"dd"))),HolidayTable[Date],0)),WEEKDAY(E239,1)=1,HOUR(U239)&gt;=21,HOUR(U239)&lt;5),"OP","P")</f>
        <v>P</v>
      </c>
      <c r="AD239" s="31"/>
      <c r="AE239" s="31">
        <f t="shared" si="46"/>
        <v>0</v>
      </c>
      <c r="AF239" s="31">
        <f t="shared" si="47"/>
        <v>88.5</v>
      </c>
      <c r="AG239" s="31">
        <f t="shared" si="48"/>
        <v>2</v>
      </c>
      <c r="AH239" s="31" t="str">
        <f t="shared" si="49"/>
        <v>MS STOCKHOLM425W</v>
      </c>
      <c r="AI239" s="31" t="str">
        <f t="shared" si="50"/>
        <v>UETU 5939652</v>
      </c>
      <c r="AJ239" s="17" t="s">
        <v>624</v>
      </c>
    </row>
    <row r="240" spans="1:36" ht="18" x14ac:dyDescent="0.35">
      <c r="A240" s="30" t="s">
        <v>625</v>
      </c>
      <c r="B240" s="30" t="s">
        <v>2312</v>
      </c>
      <c r="C240" s="30" t="s">
        <v>583</v>
      </c>
      <c r="D240" s="30" t="s">
        <v>764</v>
      </c>
      <c r="E240" s="33">
        <v>45467.503472222219</v>
      </c>
      <c r="F240" s="30" t="s">
        <v>674</v>
      </c>
      <c r="G240" s="30" t="s">
        <v>627</v>
      </c>
      <c r="H240" s="30" t="s">
        <v>645</v>
      </c>
      <c r="I240" s="30" t="s">
        <v>646</v>
      </c>
      <c r="J240" s="30">
        <v>29090</v>
      </c>
      <c r="K240" s="30" t="s">
        <v>630</v>
      </c>
      <c r="L240" s="30" t="s">
        <v>2263</v>
      </c>
      <c r="M240" s="30" t="s">
        <v>2313</v>
      </c>
      <c r="N240" s="30" t="s">
        <v>688</v>
      </c>
      <c r="O240" s="30" t="s">
        <v>689</v>
      </c>
      <c r="P240" s="30">
        <v>939548</v>
      </c>
      <c r="Q240" s="30"/>
      <c r="R240" s="30"/>
      <c r="S240" s="39" t="e">
        <f>VLOOKUP(AH240,export!G:T,13,FALSE)</f>
        <v>#N/A</v>
      </c>
      <c r="T240" s="42" t="str">
        <f t="shared" si="39"/>
        <v>40</v>
      </c>
      <c r="U240" s="32">
        <f t="shared" si="40"/>
        <v>45467.503472222219</v>
      </c>
      <c r="V240" s="31" t="e">
        <f t="shared" si="41"/>
        <v>#N/A</v>
      </c>
      <c r="W240" s="31" t="e">
        <f t="shared" si="42"/>
        <v>#N/A</v>
      </c>
      <c r="X240" s="31" t="e">
        <f t="shared" si="43"/>
        <v>#N/A</v>
      </c>
      <c r="Y240" s="31" t="e">
        <f t="shared" si="44"/>
        <v>#N/A</v>
      </c>
      <c r="Z240" s="31" t="str">
        <f t="shared" si="51"/>
        <v>No</v>
      </c>
      <c r="AA240" s="31"/>
      <c r="AB240" s="31" t="e">
        <f t="shared" si="45"/>
        <v>#N/A</v>
      </c>
      <c r="AC240" s="31" t="str">
        <f>IF(OR(ISNUMBER(MATCH(DATE(VALUE(TEXT(U240,"yyyy")),VALUE(TEXT(U240,"mm")),VALUE(TEXT(U240,"dd"))),HolidayTable[Date],0)),WEEKDAY(E240,1)=1,HOUR(U240)&gt;=21,HOUR(U240)&lt;5),"OP","P")</f>
        <v>P</v>
      </c>
      <c r="AD240" s="31"/>
      <c r="AE240" s="31" t="e">
        <f t="shared" si="46"/>
        <v>#N/A</v>
      </c>
      <c r="AF240" s="31">
        <f t="shared" si="47"/>
        <v>88.5</v>
      </c>
      <c r="AG240" s="31">
        <f t="shared" si="48"/>
        <v>2</v>
      </c>
      <c r="AH240" s="31" t="str">
        <f t="shared" si="49"/>
        <v>ALS KRONOS425N</v>
      </c>
      <c r="AI240" s="31" t="str">
        <f t="shared" si="50"/>
        <v>MSKU 6651514</v>
      </c>
      <c r="AJ240" s="17" t="s">
        <v>624</v>
      </c>
    </row>
    <row r="241" spans="1:36" ht="18" x14ac:dyDescent="0.35">
      <c r="A241" s="30" t="s">
        <v>625</v>
      </c>
      <c r="B241" s="30" t="s">
        <v>2314</v>
      </c>
      <c r="C241" s="30" t="s">
        <v>869</v>
      </c>
      <c r="D241" s="30" t="s">
        <v>163</v>
      </c>
      <c r="E241" s="33">
        <v>45467.504861111112</v>
      </c>
      <c r="F241" s="30" t="s">
        <v>674</v>
      </c>
      <c r="G241" s="30" t="s">
        <v>627</v>
      </c>
      <c r="H241" s="30" t="s">
        <v>672</v>
      </c>
      <c r="I241" s="30" t="s">
        <v>646</v>
      </c>
      <c r="J241" s="30">
        <v>29250</v>
      </c>
      <c r="K241" s="30" t="s">
        <v>630</v>
      </c>
      <c r="L241" s="30" t="s">
        <v>2315</v>
      </c>
      <c r="M241" s="30" t="s">
        <v>2316</v>
      </c>
      <c r="N241" s="30" t="s">
        <v>700</v>
      </c>
      <c r="O241" s="30" t="s">
        <v>701</v>
      </c>
      <c r="P241" s="30">
        <v>781152</v>
      </c>
      <c r="Q241" s="30"/>
      <c r="R241" s="30"/>
      <c r="S241" s="39">
        <f>VLOOKUP(AH241,export!G:T,13,FALSE)</f>
        <v>45470.847222222219</v>
      </c>
      <c r="T241" s="42" t="str">
        <f t="shared" si="39"/>
        <v>40</v>
      </c>
      <c r="U241" s="32">
        <f t="shared" si="40"/>
        <v>45467.504861111112</v>
      </c>
      <c r="V241" s="31">
        <f t="shared" si="41"/>
        <v>3.3423611111065838</v>
      </c>
      <c r="W241" s="31">
        <f t="shared" si="42"/>
        <v>0</v>
      </c>
      <c r="X241" s="31">
        <f t="shared" si="43"/>
        <v>0</v>
      </c>
      <c r="Y241" s="31">
        <f t="shared" si="44"/>
        <v>1</v>
      </c>
      <c r="Z241" s="31" t="str">
        <f t="shared" si="51"/>
        <v>No</v>
      </c>
      <c r="AA241" s="31"/>
      <c r="AB241" s="31">
        <f t="shared" si="45"/>
        <v>0</v>
      </c>
      <c r="AC241" s="31" t="str">
        <f>IF(OR(ISNUMBER(MATCH(DATE(VALUE(TEXT(U241,"yyyy")),VALUE(TEXT(U241,"mm")),VALUE(TEXT(U241,"dd"))),HolidayTable[Date],0)),WEEKDAY(E241,1)=1,HOUR(U241)&gt;=21,HOUR(U241)&lt;5),"OP","P")</f>
        <v>P</v>
      </c>
      <c r="AD241" s="31"/>
      <c r="AE241" s="31">
        <f t="shared" si="46"/>
        <v>0</v>
      </c>
      <c r="AF241" s="31">
        <f t="shared" si="47"/>
        <v>88.5</v>
      </c>
      <c r="AG241" s="31">
        <f t="shared" si="48"/>
        <v>2</v>
      </c>
      <c r="AH241" s="31" t="str">
        <f t="shared" si="49"/>
        <v>MS STOCKHOLM425W</v>
      </c>
      <c r="AI241" s="31" t="str">
        <f t="shared" si="50"/>
        <v>TCLU 7983352</v>
      </c>
      <c r="AJ241" s="17" t="s">
        <v>624</v>
      </c>
    </row>
    <row r="242" spans="1:36" ht="18" x14ac:dyDescent="0.35">
      <c r="A242" s="30" t="s">
        <v>625</v>
      </c>
      <c r="B242" s="30" t="s">
        <v>2317</v>
      </c>
      <c r="C242" s="30" t="s">
        <v>869</v>
      </c>
      <c r="D242" s="30" t="s">
        <v>163</v>
      </c>
      <c r="E242" s="33">
        <v>45467.504861111112</v>
      </c>
      <c r="F242" s="30" t="s">
        <v>674</v>
      </c>
      <c r="G242" s="30" t="s">
        <v>627</v>
      </c>
      <c r="H242" s="30" t="s">
        <v>672</v>
      </c>
      <c r="I242" s="30" t="s">
        <v>646</v>
      </c>
      <c r="J242" s="30">
        <v>29250</v>
      </c>
      <c r="K242" s="30" t="s">
        <v>630</v>
      </c>
      <c r="L242" s="30" t="s">
        <v>2315</v>
      </c>
      <c r="M242" s="30" t="s">
        <v>2318</v>
      </c>
      <c r="N242" s="30" t="s">
        <v>718</v>
      </c>
      <c r="O242" s="30" t="s">
        <v>719</v>
      </c>
      <c r="P242" s="30">
        <v>697446</v>
      </c>
      <c r="Q242" s="30"/>
      <c r="R242" s="30"/>
      <c r="S242" s="39">
        <f>VLOOKUP(AH242,export!G:T,13,FALSE)</f>
        <v>45470.847222222219</v>
      </c>
      <c r="T242" s="42" t="str">
        <f t="shared" si="39"/>
        <v>40</v>
      </c>
      <c r="U242" s="32">
        <f t="shared" si="40"/>
        <v>45467.504861111112</v>
      </c>
      <c r="V242" s="31">
        <f t="shared" si="41"/>
        <v>3.3423611111065838</v>
      </c>
      <c r="W242" s="31">
        <f t="shared" si="42"/>
        <v>0</v>
      </c>
      <c r="X242" s="31">
        <f t="shared" si="43"/>
        <v>0</v>
      </c>
      <c r="Y242" s="31">
        <f t="shared" si="44"/>
        <v>1</v>
      </c>
      <c r="Z242" s="31" t="str">
        <f t="shared" si="51"/>
        <v>No</v>
      </c>
      <c r="AA242" s="31"/>
      <c r="AB242" s="31">
        <f t="shared" si="45"/>
        <v>0</v>
      </c>
      <c r="AC242" s="31" t="str">
        <f>IF(OR(ISNUMBER(MATCH(DATE(VALUE(TEXT(U242,"yyyy")),VALUE(TEXT(U242,"mm")),VALUE(TEXT(U242,"dd"))),HolidayTable[Date],0)),WEEKDAY(E242,1)=1,HOUR(U242)&gt;=21,HOUR(U242)&lt;5),"OP","P")</f>
        <v>P</v>
      </c>
      <c r="AD242" s="31"/>
      <c r="AE242" s="31">
        <f t="shared" si="46"/>
        <v>0</v>
      </c>
      <c r="AF242" s="31">
        <f t="shared" si="47"/>
        <v>88.5</v>
      </c>
      <c r="AG242" s="31">
        <f t="shared" si="48"/>
        <v>2</v>
      </c>
      <c r="AH242" s="31" t="str">
        <f t="shared" si="49"/>
        <v>MS STOCKHOLM425W</v>
      </c>
      <c r="AI242" s="31" t="str">
        <f t="shared" si="50"/>
        <v>HASU 4524810</v>
      </c>
      <c r="AJ242" s="17" t="s">
        <v>624</v>
      </c>
    </row>
    <row r="243" spans="1:36" ht="18" x14ac:dyDescent="0.35">
      <c r="A243" s="30" t="s">
        <v>625</v>
      </c>
      <c r="B243" s="30" t="s">
        <v>2319</v>
      </c>
      <c r="C243" s="30" t="s">
        <v>869</v>
      </c>
      <c r="D243" s="30" t="s">
        <v>163</v>
      </c>
      <c r="E243" s="33">
        <v>45467.506249999999</v>
      </c>
      <c r="F243" s="30" t="s">
        <v>674</v>
      </c>
      <c r="G243" s="30" t="s">
        <v>627</v>
      </c>
      <c r="H243" s="30" t="s">
        <v>672</v>
      </c>
      <c r="I243" s="30" t="s">
        <v>646</v>
      </c>
      <c r="J243" s="30">
        <v>29250</v>
      </c>
      <c r="K243" s="30" t="s">
        <v>630</v>
      </c>
      <c r="L243" s="30" t="s">
        <v>2320</v>
      </c>
      <c r="M243" s="30" t="s">
        <v>2321</v>
      </c>
      <c r="N243" s="30" t="s">
        <v>739</v>
      </c>
      <c r="O243" s="30" t="s">
        <v>740</v>
      </c>
      <c r="P243" s="30">
        <v>686467</v>
      </c>
      <c r="Q243" s="30"/>
      <c r="R243" s="30"/>
      <c r="S243" s="39">
        <f>VLOOKUP(AH243,export!G:T,13,FALSE)</f>
        <v>45470.847222222219</v>
      </c>
      <c r="T243" s="42" t="str">
        <f t="shared" si="39"/>
        <v>40</v>
      </c>
      <c r="U243" s="32">
        <f t="shared" si="40"/>
        <v>45467.506249999999</v>
      </c>
      <c r="V243" s="31">
        <f t="shared" si="41"/>
        <v>3.3409722222204437</v>
      </c>
      <c r="W243" s="31">
        <f t="shared" si="42"/>
        <v>0</v>
      </c>
      <c r="X243" s="31">
        <f t="shared" si="43"/>
        <v>0</v>
      </c>
      <c r="Y243" s="31">
        <f t="shared" si="44"/>
        <v>1</v>
      </c>
      <c r="Z243" s="31" t="str">
        <f t="shared" si="51"/>
        <v>No</v>
      </c>
      <c r="AA243" s="31"/>
      <c r="AB243" s="31">
        <f t="shared" si="45"/>
        <v>0</v>
      </c>
      <c r="AC243" s="31" t="str">
        <f>IF(OR(ISNUMBER(MATCH(DATE(VALUE(TEXT(U243,"yyyy")),VALUE(TEXT(U243,"mm")),VALUE(TEXT(U243,"dd"))),HolidayTable[Date],0)),WEEKDAY(E243,1)=1,HOUR(U243)&gt;=21,HOUR(U243)&lt;5),"OP","P")</f>
        <v>P</v>
      </c>
      <c r="AD243" s="31"/>
      <c r="AE243" s="31">
        <f t="shared" si="46"/>
        <v>0</v>
      </c>
      <c r="AF243" s="31">
        <f t="shared" si="47"/>
        <v>88.5</v>
      </c>
      <c r="AG243" s="31">
        <f t="shared" si="48"/>
        <v>2</v>
      </c>
      <c r="AH243" s="31" t="str">
        <f t="shared" si="49"/>
        <v>MS STOCKHOLM425W</v>
      </c>
      <c r="AI243" s="31" t="str">
        <f t="shared" si="50"/>
        <v>MRKU 2805585</v>
      </c>
      <c r="AJ243" s="17" t="s">
        <v>624</v>
      </c>
    </row>
    <row r="244" spans="1:36" ht="18" x14ac:dyDescent="0.35">
      <c r="A244" s="30" t="s">
        <v>625</v>
      </c>
      <c r="B244" s="30" t="s">
        <v>2322</v>
      </c>
      <c r="C244" s="30" t="s">
        <v>869</v>
      </c>
      <c r="D244" s="30" t="s">
        <v>163</v>
      </c>
      <c r="E244" s="33">
        <v>45467.510416666664</v>
      </c>
      <c r="F244" s="30" t="s">
        <v>674</v>
      </c>
      <c r="G244" s="30" t="s">
        <v>627</v>
      </c>
      <c r="H244" s="30" t="s">
        <v>672</v>
      </c>
      <c r="I244" s="30" t="s">
        <v>646</v>
      </c>
      <c r="J244" s="30">
        <v>29250</v>
      </c>
      <c r="K244" s="30" t="s">
        <v>630</v>
      </c>
      <c r="L244" s="30" t="s">
        <v>2323</v>
      </c>
      <c r="M244" s="30" t="s">
        <v>2324</v>
      </c>
      <c r="N244" s="30" t="s">
        <v>788</v>
      </c>
      <c r="O244" s="30" t="s">
        <v>789</v>
      </c>
      <c r="P244" s="30">
        <v>753249</v>
      </c>
      <c r="Q244" s="30"/>
      <c r="R244" s="30"/>
      <c r="S244" s="39">
        <f>VLOOKUP(AH244,export!G:T,13,FALSE)</f>
        <v>45470.847222222219</v>
      </c>
      <c r="T244" s="42" t="str">
        <f t="shared" si="39"/>
        <v>40</v>
      </c>
      <c r="U244" s="32">
        <f t="shared" si="40"/>
        <v>45467.510416666664</v>
      </c>
      <c r="V244" s="31">
        <f t="shared" si="41"/>
        <v>3.3368055555547471</v>
      </c>
      <c r="W244" s="31">
        <f t="shared" si="42"/>
        <v>0</v>
      </c>
      <c r="X244" s="31">
        <f t="shared" si="43"/>
        <v>0</v>
      </c>
      <c r="Y244" s="31">
        <f t="shared" si="44"/>
        <v>1</v>
      </c>
      <c r="Z244" s="31" t="str">
        <f t="shared" si="51"/>
        <v>No</v>
      </c>
      <c r="AA244" s="31"/>
      <c r="AB244" s="31">
        <f t="shared" si="45"/>
        <v>0</v>
      </c>
      <c r="AC244" s="31" t="str">
        <f>IF(OR(ISNUMBER(MATCH(DATE(VALUE(TEXT(U244,"yyyy")),VALUE(TEXT(U244,"mm")),VALUE(TEXT(U244,"dd"))),HolidayTable[Date],0)),WEEKDAY(E244,1)=1,HOUR(U244)&gt;=21,HOUR(U244)&lt;5),"OP","P")</f>
        <v>P</v>
      </c>
      <c r="AD244" s="31"/>
      <c r="AE244" s="31">
        <f t="shared" si="46"/>
        <v>0</v>
      </c>
      <c r="AF244" s="31">
        <f t="shared" si="47"/>
        <v>88.5</v>
      </c>
      <c r="AG244" s="31">
        <f t="shared" si="48"/>
        <v>2</v>
      </c>
      <c r="AH244" s="31" t="str">
        <f t="shared" si="49"/>
        <v>MS STOCKHOLM425W</v>
      </c>
      <c r="AI244" s="31" t="str">
        <f t="shared" si="50"/>
        <v>MRKU 3577263</v>
      </c>
      <c r="AJ244" s="17" t="s">
        <v>624</v>
      </c>
    </row>
    <row r="245" spans="1:36" ht="18" x14ac:dyDescent="0.35">
      <c r="A245" s="30" t="s">
        <v>625</v>
      </c>
      <c r="B245" s="30" t="s">
        <v>2325</v>
      </c>
      <c r="C245" s="30" t="s">
        <v>291</v>
      </c>
      <c r="D245" s="30" t="s">
        <v>857</v>
      </c>
      <c r="E245" s="33">
        <v>45467.513888888891</v>
      </c>
      <c r="F245" s="30" t="s">
        <v>658</v>
      </c>
      <c r="G245" s="30" t="s">
        <v>627</v>
      </c>
      <c r="H245" s="30" t="s">
        <v>672</v>
      </c>
      <c r="I245" s="30" t="s">
        <v>646</v>
      </c>
      <c r="J245" s="30">
        <v>29090</v>
      </c>
      <c r="K245" s="30" t="s">
        <v>630</v>
      </c>
      <c r="L245" s="30" t="s">
        <v>858</v>
      </c>
      <c r="M245" s="30" t="s">
        <v>2326</v>
      </c>
      <c r="N245" s="30" t="s">
        <v>760</v>
      </c>
      <c r="O245" s="30" t="s">
        <v>761</v>
      </c>
      <c r="P245" s="30">
        <v>949761</v>
      </c>
      <c r="Q245" s="30"/>
      <c r="R245" s="30"/>
      <c r="S245" s="39">
        <v>45470.329861111109</v>
      </c>
      <c r="T245" s="42" t="str">
        <f t="shared" si="39"/>
        <v>40</v>
      </c>
      <c r="U245" s="32">
        <f t="shared" si="40"/>
        <v>45467.513888888891</v>
      </c>
      <c r="V245" s="31">
        <f t="shared" si="41"/>
        <v>2.8159722222189885</v>
      </c>
      <c r="W245" s="31">
        <f t="shared" si="42"/>
        <v>0</v>
      </c>
      <c r="X245" s="31">
        <f t="shared" si="43"/>
        <v>0</v>
      </c>
      <c r="Y245" s="31">
        <f t="shared" si="44"/>
        <v>1</v>
      </c>
      <c r="Z245" s="31" t="str">
        <f t="shared" si="51"/>
        <v>No</v>
      </c>
      <c r="AA245" s="31"/>
      <c r="AB245" s="31">
        <f t="shared" si="45"/>
        <v>0</v>
      </c>
      <c r="AC245" s="31" t="str">
        <f>IF(OR(ISNUMBER(MATCH(DATE(VALUE(TEXT(U245,"yyyy")),VALUE(TEXT(U245,"mm")),VALUE(TEXT(U245,"dd"))),HolidayTable[Date],0)),WEEKDAY(E245,1)=1,HOUR(U245)&gt;=21,HOUR(U245)&lt;5),"OP","P")</f>
        <v>P</v>
      </c>
      <c r="AD245" s="31"/>
      <c r="AE245" s="31">
        <f t="shared" si="46"/>
        <v>0</v>
      </c>
      <c r="AF245" s="31">
        <f t="shared" si="47"/>
        <v>88.5</v>
      </c>
      <c r="AG245" s="31">
        <f t="shared" si="48"/>
        <v>2</v>
      </c>
      <c r="AH245" s="31" t="str">
        <f t="shared" si="49"/>
        <v>ALS SUMIRE145N</v>
      </c>
      <c r="AI245" s="31" t="str">
        <f t="shared" si="50"/>
        <v>ONEU 1090366</v>
      </c>
      <c r="AJ245" s="17" t="s">
        <v>624</v>
      </c>
    </row>
    <row r="246" spans="1:36" ht="18" x14ac:dyDescent="0.35">
      <c r="A246" s="30" t="s">
        <v>625</v>
      </c>
      <c r="B246" s="30" t="s">
        <v>2327</v>
      </c>
      <c r="C246" s="30" t="s">
        <v>869</v>
      </c>
      <c r="D246" s="30" t="s">
        <v>163</v>
      </c>
      <c r="E246" s="33">
        <v>45467.515972222223</v>
      </c>
      <c r="F246" s="30" t="s">
        <v>674</v>
      </c>
      <c r="G246" s="30" t="s">
        <v>627</v>
      </c>
      <c r="H246" s="30" t="s">
        <v>672</v>
      </c>
      <c r="I246" s="30" t="s">
        <v>646</v>
      </c>
      <c r="J246" s="30">
        <v>29250</v>
      </c>
      <c r="K246" s="30" t="s">
        <v>630</v>
      </c>
      <c r="L246" s="30" t="s">
        <v>2328</v>
      </c>
      <c r="M246" s="30" t="s">
        <v>2329</v>
      </c>
      <c r="N246" s="30"/>
      <c r="O246" s="30" t="s">
        <v>704</v>
      </c>
      <c r="P246" s="30">
        <v>947739</v>
      </c>
      <c r="Q246" s="30"/>
      <c r="R246" s="30"/>
      <c r="S246" s="39">
        <f>VLOOKUP(AH246,export!G:T,13,FALSE)</f>
        <v>45470.847222222219</v>
      </c>
      <c r="T246" s="42" t="str">
        <f t="shared" si="39"/>
        <v>40</v>
      </c>
      <c r="U246" s="32">
        <f t="shared" si="40"/>
        <v>45467.515972222223</v>
      </c>
      <c r="V246" s="31">
        <f t="shared" si="41"/>
        <v>3.3312499999956344</v>
      </c>
      <c r="W246" s="31">
        <f t="shared" si="42"/>
        <v>0</v>
      </c>
      <c r="X246" s="31">
        <f t="shared" si="43"/>
        <v>0</v>
      </c>
      <c r="Y246" s="31">
        <f t="shared" si="44"/>
        <v>1</v>
      </c>
      <c r="Z246" s="31" t="str">
        <f t="shared" si="51"/>
        <v>No</v>
      </c>
      <c r="AA246" s="31"/>
      <c r="AB246" s="31">
        <f t="shared" si="45"/>
        <v>0</v>
      </c>
      <c r="AC246" s="31" t="str">
        <f>IF(OR(ISNUMBER(MATCH(DATE(VALUE(TEXT(U246,"yyyy")),VALUE(TEXT(U246,"mm")),VALUE(TEXT(U246,"dd"))),HolidayTable[Date],0)),WEEKDAY(E246,1)=1,HOUR(U246)&gt;=21,HOUR(U246)&lt;5),"OP","P")</f>
        <v>P</v>
      </c>
      <c r="AD246" s="31"/>
      <c r="AE246" s="31">
        <f t="shared" si="46"/>
        <v>0</v>
      </c>
      <c r="AF246" s="31">
        <f t="shared" si="47"/>
        <v>88.5</v>
      </c>
      <c r="AG246" s="31">
        <f t="shared" si="48"/>
        <v>2</v>
      </c>
      <c r="AH246" s="31" t="str">
        <f t="shared" si="49"/>
        <v>MS STOCKHOLM425W</v>
      </c>
      <c r="AI246" s="31" t="str">
        <f t="shared" si="50"/>
        <v>MRKU 6281341</v>
      </c>
      <c r="AJ246" s="17" t="s">
        <v>624</v>
      </c>
    </row>
    <row r="247" spans="1:36" ht="18" x14ac:dyDescent="0.35">
      <c r="A247" s="30" t="s">
        <v>625</v>
      </c>
      <c r="B247" s="30" t="s">
        <v>2330</v>
      </c>
      <c r="C247" s="30" t="s">
        <v>583</v>
      </c>
      <c r="D247" s="30" t="s">
        <v>764</v>
      </c>
      <c r="E247" s="33">
        <v>45467.515972222223</v>
      </c>
      <c r="F247" s="30" t="s">
        <v>674</v>
      </c>
      <c r="G247" s="30" t="s">
        <v>627</v>
      </c>
      <c r="H247" s="30" t="s">
        <v>645</v>
      </c>
      <c r="I247" s="30" t="s">
        <v>646</v>
      </c>
      <c r="J247" s="30">
        <v>29090</v>
      </c>
      <c r="K247" s="30" t="s">
        <v>630</v>
      </c>
      <c r="L247" s="30" t="s">
        <v>2263</v>
      </c>
      <c r="M247" s="30" t="s">
        <v>2331</v>
      </c>
      <c r="N247" s="30" t="s">
        <v>805</v>
      </c>
      <c r="O247" s="30" t="s">
        <v>842</v>
      </c>
      <c r="P247" s="30">
        <v>945863</v>
      </c>
      <c r="Q247" s="30"/>
      <c r="R247" s="30"/>
      <c r="S247" s="39" t="e">
        <f>VLOOKUP(AH247,export!G:T,13,FALSE)</f>
        <v>#N/A</v>
      </c>
      <c r="T247" s="42" t="str">
        <f t="shared" si="39"/>
        <v>40</v>
      </c>
      <c r="U247" s="32">
        <f t="shared" si="40"/>
        <v>45467.515972222223</v>
      </c>
      <c r="V247" s="31" t="e">
        <f t="shared" si="41"/>
        <v>#N/A</v>
      </c>
      <c r="W247" s="31" t="e">
        <f t="shared" si="42"/>
        <v>#N/A</v>
      </c>
      <c r="X247" s="31" t="e">
        <f t="shared" si="43"/>
        <v>#N/A</v>
      </c>
      <c r="Y247" s="31" t="e">
        <f t="shared" si="44"/>
        <v>#N/A</v>
      </c>
      <c r="Z247" s="31" t="str">
        <f t="shared" si="51"/>
        <v>No</v>
      </c>
      <c r="AA247" s="31"/>
      <c r="AB247" s="31" t="e">
        <f t="shared" si="45"/>
        <v>#N/A</v>
      </c>
      <c r="AC247" s="31" t="str">
        <f>IF(OR(ISNUMBER(MATCH(DATE(VALUE(TEXT(U247,"yyyy")),VALUE(TEXT(U247,"mm")),VALUE(TEXT(U247,"dd"))),HolidayTable[Date],0)),WEEKDAY(E247,1)=1,HOUR(U247)&gt;=21,HOUR(U247)&lt;5),"OP","P")</f>
        <v>P</v>
      </c>
      <c r="AD247" s="31"/>
      <c r="AE247" s="31" t="e">
        <f t="shared" si="46"/>
        <v>#N/A</v>
      </c>
      <c r="AF247" s="31">
        <f t="shared" si="47"/>
        <v>88.5</v>
      </c>
      <c r="AG247" s="31">
        <f t="shared" si="48"/>
        <v>2</v>
      </c>
      <c r="AH247" s="31" t="str">
        <f t="shared" si="49"/>
        <v>ALS KRONOS425N</v>
      </c>
      <c r="AI247" s="31" t="str">
        <f t="shared" si="50"/>
        <v>MRKU 0724329</v>
      </c>
      <c r="AJ247" s="17" t="s">
        <v>624</v>
      </c>
    </row>
    <row r="248" spans="1:36" ht="18" x14ac:dyDescent="0.35">
      <c r="A248" s="30" t="s">
        <v>625</v>
      </c>
      <c r="B248" s="30" t="s">
        <v>2332</v>
      </c>
      <c r="C248" s="30" t="s">
        <v>869</v>
      </c>
      <c r="D248" s="30" t="s">
        <v>163</v>
      </c>
      <c r="E248" s="33">
        <v>45467.520138888889</v>
      </c>
      <c r="F248" s="30" t="s">
        <v>674</v>
      </c>
      <c r="G248" s="30" t="s">
        <v>627</v>
      </c>
      <c r="H248" s="30" t="s">
        <v>672</v>
      </c>
      <c r="I248" s="30" t="s">
        <v>646</v>
      </c>
      <c r="J248" s="30">
        <v>29250</v>
      </c>
      <c r="K248" s="30" t="s">
        <v>630</v>
      </c>
      <c r="L248" s="30" t="s">
        <v>2323</v>
      </c>
      <c r="M248" s="30" t="s">
        <v>2333</v>
      </c>
      <c r="N248" s="30" t="s">
        <v>745</v>
      </c>
      <c r="O248" s="30" t="s">
        <v>746</v>
      </c>
      <c r="P248" s="30">
        <v>697577</v>
      </c>
      <c r="Q248" s="30"/>
      <c r="R248" s="30"/>
      <c r="S248" s="39">
        <f>VLOOKUP(AH248,export!G:T,13,FALSE)</f>
        <v>45470.847222222219</v>
      </c>
      <c r="T248" s="42" t="str">
        <f t="shared" si="39"/>
        <v>40</v>
      </c>
      <c r="U248" s="32">
        <f t="shared" si="40"/>
        <v>45467.520138888889</v>
      </c>
      <c r="V248" s="31">
        <f t="shared" si="41"/>
        <v>3.3270833333299379</v>
      </c>
      <c r="W248" s="31">
        <f t="shared" si="42"/>
        <v>0</v>
      </c>
      <c r="X248" s="31">
        <f t="shared" si="43"/>
        <v>0</v>
      </c>
      <c r="Y248" s="31">
        <f t="shared" si="44"/>
        <v>1</v>
      </c>
      <c r="Z248" s="31" t="str">
        <f t="shared" si="51"/>
        <v>No</v>
      </c>
      <c r="AA248" s="31"/>
      <c r="AB248" s="31">
        <f t="shared" si="45"/>
        <v>0</v>
      </c>
      <c r="AC248" s="31" t="str">
        <f>IF(OR(ISNUMBER(MATCH(DATE(VALUE(TEXT(U248,"yyyy")),VALUE(TEXT(U248,"mm")),VALUE(TEXT(U248,"dd"))),HolidayTable[Date],0)),WEEKDAY(E248,1)=1,HOUR(U248)&gt;=21,HOUR(U248)&lt;5),"OP","P")</f>
        <v>P</v>
      </c>
      <c r="AD248" s="31"/>
      <c r="AE248" s="31">
        <f t="shared" si="46"/>
        <v>0</v>
      </c>
      <c r="AF248" s="31">
        <f t="shared" si="47"/>
        <v>88.5</v>
      </c>
      <c r="AG248" s="31">
        <f t="shared" si="48"/>
        <v>2</v>
      </c>
      <c r="AH248" s="31" t="str">
        <f t="shared" si="49"/>
        <v>MS STOCKHOLM425W</v>
      </c>
      <c r="AI248" s="31" t="str">
        <f t="shared" si="50"/>
        <v>MRSU 4388945</v>
      </c>
      <c r="AJ248" s="17" t="s">
        <v>624</v>
      </c>
    </row>
    <row r="249" spans="1:36" ht="18" x14ac:dyDescent="0.35">
      <c r="A249" s="30" t="s">
        <v>625</v>
      </c>
      <c r="B249" s="30" t="s">
        <v>2334</v>
      </c>
      <c r="C249" s="30" t="s">
        <v>869</v>
      </c>
      <c r="D249" s="30" t="s">
        <v>163</v>
      </c>
      <c r="E249" s="33">
        <v>45467.520833333336</v>
      </c>
      <c r="F249" s="30" t="s">
        <v>674</v>
      </c>
      <c r="G249" s="30" t="s">
        <v>627</v>
      </c>
      <c r="H249" s="30" t="s">
        <v>672</v>
      </c>
      <c r="I249" s="30" t="s">
        <v>646</v>
      </c>
      <c r="J249" s="30">
        <v>29250</v>
      </c>
      <c r="K249" s="30" t="s">
        <v>630</v>
      </c>
      <c r="L249" s="30" t="s">
        <v>2328</v>
      </c>
      <c r="M249" s="30" t="s">
        <v>2335</v>
      </c>
      <c r="N249" s="30" t="s">
        <v>675</v>
      </c>
      <c r="O249" s="30" t="s">
        <v>676</v>
      </c>
      <c r="P249" s="30">
        <v>957830</v>
      </c>
      <c r="Q249" s="30"/>
      <c r="R249" s="30"/>
      <c r="S249" s="39">
        <f>VLOOKUP(AH249,export!G:T,13,FALSE)</f>
        <v>45470.847222222219</v>
      </c>
      <c r="T249" s="42" t="str">
        <f t="shared" si="39"/>
        <v>40</v>
      </c>
      <c r="U249" s="32">
        <f t="shared" si="40"/>
        <v>45467.520833333336</v>
      </c>
      <c r="V249" s="31">
        <f t="shared" si="41"/>
        <v>3.3263888888832298</v>
      </c>
      <c r="W249" s="31">
        <f t="shared" si="42"/>
        <v>0</v>
      </c>
      <c r="X249" s="31">
        <f t="shared" si="43"/>
        <v>0</v>
      </c>
      <c r="Y249" s="31">
        <f t="shared" si="44"/>
        <v>1</v>
      </c>
      <c r="Z249" s="31" t="str">
        <f t="shared" si="51"/>
        <v>No</v>
      </c>
      <c r="AA249" s="31"/>
      <c r="AB249" s="31">
        <f t="shared" si="45"/>
        <v>0</v>
      </c>
      <c r="AC249" s="31" t="str">
        <f>IF(OR(ISNUMBER(MATCH(DATE(VALUE(TEXT(U249,"yyyy")),VALUE(TEXT(U249,"mm")),VALUE(TEXT(U249,"dd"))),HolidayTable[Date],0)),WEEKDAY(E249,1)=1,HOUR(U249)&gt;=21,HOUR(U249)&lt;5),"OP","P")</f>
        <v>P</v>
      </c>
      <c r="AD249" s="31"/>
      <c r="AE249" s="31">
        <f t="shared" si="46"/>
        <v>0</v>
      </c>
      <c r="AF249" s="31">
        <f t="shared" si="47"/>
        <v>88.5</v>
      </c>
      <c r="AG249" s="31">
        <f t="shared" si="48"/>
        <v>2</v>
      </c>
      <c r="AH249" s="31" t="str">
        <f t="shared" si="49"/>
        <v>MS STOCKHOLM425W</v>
      </c>
      <c r="AI249" s="31" t="str">
        <f t="shared" si="50"/>
        <v>GCXU 5659884</v>
      </c>
      <c r="AJ249" s="17" t="s">
        <v>624</v>
      </c>
    </row>
    <row r="250" spans="1:36" ht="18" x14ac:dyDescent="0.35">
      <c r="A250" s="30" t="s">
        <v>625</v>
      </c>
      <c r="B250" s="30" t="s">
        <v>2336</v>
      </c>
      <c r="C250" s="30" t="s">
        <v>860</v>
      </c>
      <c r="D250" s="30" t="s">
        <v>24</v>
      </c>
      <c r="E250" s="33">
        <v>45467.522916666669</v>
      </c>
      <c r="F250" s="30" t="s">
        <v>663</v>
      </c>
      <c r="G250" s="30" t="s">
        <v>627</v>
      </c>
      <c r="H250" s="30" t="s">
        <v>645</v>
      </c>
      <c r="I250" s="30" t="s">
        <v>646</v>
      </c>
      <c r="J250" s="30">
        <v>29090</v>
      </c>
      <c r="K250" s="30" t="s">
        <v>630</v>
      </c>
      <c r="L250" s="30" t="s">
        <v>2337</v>
      </c>
      <c r="M250" s="30" t="s">
        <v>2338</v>
      </c>
      <c r="N250" s="30" t="s">
        <v>751</v>
      </c>
      <c r="O250" s="30" t="s">
        <v>752</v>
      </c>
      <c r="P250" s="30">
        <v>935494</v>
      </c>
      <c r="Q250" s="30"/>
      <c r="R250" s="30"/>
      <c r="S250" s="39">
        <f>VLOOKUP(AH250,export!G:T,13,FALSE)</f>
        <v>45472.152777777781</v>
      </c>
      <c r="T250" s="42" t="str">
        <f t="shared" si="39"/>
        <v>40</v>
      </c>
      <c r="U250" s="32">
        <f t="shared" si="40"/>
        <v>45467.522916666669</v>
      </c>
      <c r="V250" s="31">
        <f t="shared" si="41"/>
        <v>4.6298611111124046</v>
      </c>
      <c r="W250" s="31">
        <f t="shared" si="42"/>
        <v>0</v>
      </c>
      <c r="X250" s="31">
        <f t="shared" si="43"/>
        <v>0</v>
      </c>
      <c r="Y250" s="31">
        <f t="shared" si="44"/>
        <v>1</v>
      </c>
      <c r="Z250" s="31" t="str">
        <f t="shared" si="51"/>
        <v>No</v>
      </c>
      <c r="AA250" s="31"/>
      <c r="AB250" s="31">
        <f t="shared" si="45"/>
        <v>0</v>
      </c>
      <c r="AC250" s="31" t="str">
        <f>IF(OR(ISNUMBER(MATCH(DATE(VALUE(TEXT(U250,"yyyy")),VALUE(TEXT(U250,"mm")),VALUE(TEXT(U250,"dd"))),HolidayTable[Date],0)),WEEKDAY(E250,1)=1,HOUR(U250)&gt;=21,HOUR(U250)&lt;5),"OP","P")</f>
        <v>P</v>
      </c>
      <c r="AD250" s="31"/>
      <c r="AE250" s="31">
        <f t="shared" si="46"/>
        <v>0</v>
      </c>
      <c r="AF250" s="31">
        <f t="shared" si="47"/>
        <v>88.5</v>
      </c>
      <c r="AG250" s="31">
        <f t="shared" si="48"/>
        <v>2</v>
      </c>
      <c r="AH250" s="31" t="str">
        <f t="shared" si="49"/>
        <v>CMA BIANCA424S</v>
      </c>
      <c r="AI250" s="31" t="str">
        <f t="shared" si="50"/>
        <v>HLXU 5391342</v>
      </c>
      <c r="AJ250" s="17" t="s">
        <v>624</v>
      </c>
    </row>
    <row r="251" spans="1:36" ht="18" x14ac:dyDescent="0.35">
      <c r="A251" s="30" t="s">
        <v>625</v>
      </c>
      <c r="B251" s="30" t="s">
        <v>2339</v>
      </c>
      <c r="C251" s="30" t="s">
        <v>869</v>
      </c>
      <c r="D251" s="30" t="s">
        <v>163</v>
      </c>
      <c r="E251" s="33">
        <v>45467.523611111108</v>
      </c>
      <c r="F251" s="30" t="s">
        <v>674</v>
      </c>
      <c r="G251" s="30" t="s">
        <v>627</v>
      </c>
      <c r="H251" s="30" t="s">
        <v>672</v>
      </c>
      <c r="I251" s="30" t="s">
        <v>646</v>
      </c>
      <c r="J251" s="30">
        <v>30000</v>
      </c>
      <c r="K251" s="30" t="s">
        <v>630</v>
      </c>
      <c r="L251" s="30" t="s">
        <v>2340</v>
      </c>
      <c r="M251" s="30" t="s">
        <v>2341</v>
      </c>
      <c r="N251" s="30" t="s">
        <v>747</v>
      </c>
      <c r="O251" s="30" t="s">
        <v>748</v>
      </c>
      <c r="P251" s="30">
        <v>619336</v>
      </c>
      <c r="Q251" s="30"/>
      <c r="R251" s="30"/>
      <c r="S251" s="39">
        <f>VLOOKUP(AH251,export!G:T,13,FALSE)</f>
        <v>45470.847222222219</v>
      </c>
      <c r="T251" s="42" t="str">
        <f t="shared" si="39"/>
        <v>40</v>
      </c>
      <c r="U251" s="32">
        <f t="shared" si="40"/>
        <v>45467.523611111108</v>
      </c>
      <c r="V251" s="31">
        <f t="shared" si="41"/>
        <v>3.3236111111109494</v>
      </c>
      <c r="W251" s="31">
        <f t="shared" si="42"/>
        <v>0</v>
      </c>
      <c r="X251" s="31">
        <f t="shared" si="43"/>
        <v>0</v>
      </c>
      <c r="Y251" s="31">
        <f t="shared" si="44"/>
        <v>1</v>
      </c>
      <c r="Z251" s="31" t="str">
        <f t="shared" si="51"/>
        <v>No</v>
      </c>
      <c r="AA251" s="31"/>
      <c r="AB251" s="31">
        <f t="shared" si="45"/>
        <v>0</v>
      </c>
      <c r="AC251" s="31" t="str">
        <f>IF(OR(ISNUMBER(MATCH(DATE(VALUE(TEXT(U251,"yyyy")),VALUE(TEXT(U251,"mm")),VALUE(TEXT(U251,"dd"))),HolidayTable[Date],0)),WEEKDAY(E251,1)=1,HOUR(U251)&gt;=21,HOUR(U251)&lt;5),"OP","P")</f>
        <v>P</v>
      </c>
      <c r="AD251" s="31"/>
      <c r="AE251" s="31">
        <f t="shared" si="46"/>
        <v>0</v>
      </c>
      <c r="AF251" s="31">
        <f t="shared" si="47"/>
        <v>88.5</v>
      </c>
      <c r="AG251" s="31">
        <f t="shared" si="48"/>
        <v>2</v>
      </c>
      <c r="AH251" s="31" t="str">
        <f t="shared" si="49"/>
        <v>MS STOCKHOLM425W</v>
      </c>
      <c r="AI251" s="31" t="str">
        <f t="shared" si="50"/>
        <v>MSKU 1522010</v>
      </c>
      <c r="AJ251" s="17" t="s">
        <v>624</v>
      </c>
    </row>
    <row r="252" spans="1:36" ht="18" x14ac:dyDescent="0.35">
      <c r="A252" s="30" t="s">
        <v>625</v>
      </c>
      <c r="B252" s="30" t="s">
        <v>2342</v>
      </c>
      <c r="C252" s="30" t="s">
        <v>869</v>
      </c>
      <c r="D252" s="30" t="s">
        <v>163</v>
      </c>
      <c r="E252" s="33">
        <v>45467.525000000001</v>
      </c>
      <c r="F252" s="30" t="s">
        <v>674</v>
      </c>
      <c r="G252" s="30" t="s">
        <v>627</v>
      </c>
      <c r="H252" s="30" t="s">
        <v>672</v>
      </c>
      <c r="I252" s="30" t="s">
        <v>646</v>
      </c>
      <c r="J252" s="30">
        <v>29250</v>
      </c>
      <c r="K252" s="30" t="s">
        <v>630</v>
      </c>
      <c r="L252" s="30" t="s">
        <v>2343</v>
      </c>
      <c r="M252" s="30" t="s">
        <v>2344</v>
      </c>
      <c r="N252" s="30" t="s">
        <v>681</v>
      </c>
      <c r="O252" s="30" t="s">
        <v>682</v>
      </c>
      <c r="P252" s="30">
        <v>901896</v>
      </c>
      <c r="Q252" s="30"/>
      <c r="R252" s="30"/>
      <c r="S252" s="39">
        <f>VLOOKUP(AH252,export!G:T,13,FALSE)</f>
        <v>45470.847222222219</v>
      </c>
      <c r="T252" s="42" t="str">
        <f t="shared" si="39"/>
        <v>40</v>
      </c>
      <c r="U252" s="32">
        <f t="shared" si="40"/>
        <v>45467.525000000001</v>
      </c>
      <c r="V252" s="31">
        <f t="shared" si="41"/>
        <v>3.3222222222175333</v>
      </c>
      <c r="W252" s="31">
        <f t="shared" si="42"/>
        <v>0</v>
      </c>
      <c r="X252" s="31">
        <f t="shared" si="43"/>
        <v>0</v>
      </c>
      <c r="Y252" s="31">
        <f t="shared" si="44"/>
        <v>1</v>
      </c>
      <c r="Z252" s="31" t="str">
        <f t="shared" si="51"/>
        <v>No</v>
      </c>
      <c r="AA252" s="31"/>
      <c r="AB252" s="31">
        <f t="shared" si="45"/>
        <v>0</v>
      </c>
      <c r="AC252" s="31" t="str">
        <f>IF(OR(ISNUMBER(MATCH(DATE(VALUE(TEXT(U252,"yyyy")),VALUE(TEXT(U252,"mm")),VALUE(TEXT(U252,"dd"))),HolidayTable[Date],0)),WEEKDAY(E252,1)=1,HOUR(U252)&gt;=21,HOUR(U252)&lt;5),"OP","P")</f>
        <v>P</v>
      </c>
      <c r="AD252" s="31"/>
      <c r="AE252" s="31">
        <f t="shared" si="46"/>
        <v>0</v>
      </c>
      <c r="AF252" s="31">
        <f t="shared" si="47"/>
        <v>88.5</v>
      </c>
      <c r="AG252" s="31">
        <f t="shared" si="48"/>
        <v>2</v>
      </c>
      <c r="AH252" s="31" t="str">
        <f t="shared" si="49"/>
        <v>MS STOCKHOLM425W</v>
      </c>
      <c r="AI252" s="31" t="str">
        <f t="shared" si="50"/>
        <v>MRKU 3229761</v>
      </c>
      <c r="AJ252" s="17" t="s">
        <v>624</v>
      </c>
    </row>
    <row r="253" spans="1:36" ht="18" x14ac:dyDescent="0.35">
      <c r="A253" s="30" t="s">
        <v>625</v>
      </c>
      <c r="B253" s="30" t="s">
        <v>2345</v>
      </c>
      <c r="C253" s="30" t="s">
        <v>583</v>
      </c>
      <c r="D253" s="30" t="s">
        <v>764</v>
      </c>
      <c r="E253" s="33">
        <v>45467.527777777781</v>
      </c>
      <c r="F253" s="30" t="s">
        <v>674</v>
      </c>
      <c r="G253" s="30" t="s">
        <v>627</v>
      </c>
      <c r="H253" s="30" t="s">
        <v>672</v>
      </c>
      <c r="I253" s="30" t="s">
        <v>646</v>
      </c>
      <c r="J253" s="30">
        <v>29090</v>
      </c>
      <c r="K253" s="30" t="s">
        <v>630</v>
      </c>
      <c r="L253" s="30" t="s">
        <v>2346</v>
      </c>
      <c r="M253" s="30" t="s">
        <v>2347</v>
      </c>
      <c r="N253" s="30" t="s">
        <v>678</v>
      </c>
      <c r="O253" s="30" t="s">
        <v>679</v>
      </c>
      <c r="P253" s="30">
        <v>920454</v>
      </c>
      <c r="Q253" s="30"/>
      <c r="R253" s="30"/>
      <c r="S253" s="39" t="e">
        <f>VLOOKUP(AH253,export!G:T,13,FALSE)</f>
        <v>#N/A</v>
      </c>
      <c r="T253" s="42" t="str">
        <f t="shared" si="39"/>
        <v>40</v>
      </c>
      <c r="U253" s="32">
        <f t="shared" si="40"/>
        <v>45467.527777777781</v>
      </c>
      <c r="V253" s="31" t="e">
        <f t="shared" si="41"/>
        <v>#N/A</v>
      </c>
      <c r="W253" s="31" t="e">
        <f t="shared" si="42"/>
        <v>#N/A</v>
      </c>
      <c r="X253" s="31" t="e">
        <f t="shared" si="43"/>
        <v>#N/A</v>
      </c>
      <c r="Y253" s="31" t="e">
        <f t="shared" si="44"/>
        <v>#N/A</v>
      </c>
      <c r="Z253" s="31" t="str">
        <f t="shared" si="51"/>
        <v>No</v>
      </c>
      <c r="AA253" s="31"/>
      <c r="AB253" s="31" t="e">
        <f t="shared" si="45"/>
        <v>#N/A</v>
      </c>
      <c r="AC253" s="31" t="str">
        <f>IF(OR(ISNUMBER(MATCH(DATE(VALUE(TEXT(U253,"yyyy")),VALUE(TEXT(U253,"mm")),VALUE(TEXT(U253,"dd"))),HolidayTable[Date],0)),WEEKDAY(E253,1)=1,HOUR(U253)&gt;=21,HOUR(U253)&lt;5),"OP","P")</f>
        <v>P</v>
      </c>
      <c r="AD253" s="31"/>
      <c r="AE253" s="31" t="e">
        <f t="shared" si="46"/>
        <v>#N/A</v>
      </c>
      <c r="AF253" s="31">
        <f t="shared" si="47"/>
        <v>88.5</v>
      </c>
      <c r="AG253" s="31">
        <f t="shared" si="48"/>
        <v>2</v>
      </c>
      <c r="AH253" s="31" t="str">
        <f t="shared" si="49"/>
        <v>ALS KRONOS425N</v>
      </c>
      <c r="AI253" s="31" t="str">
        <f t="shared" si="50"/>
        <v>MSKU 1696990</v>
      </c>
      <c r="AJ253" s="17" t="s">
        <v>624</v>
      </c>
    </row>
    <row r="254" spans="1:36" ht="18" x14ac:dyDescent="0.35">
      <c r="A254" s="30" t="s">
        <v>625</v>
      </c>
      <c r="B254" s="30" t="s">
        <v>2348</v>
      </c>
      <c r="C254" s="30" t="s">
        <v>869</v>
      </c>
      <c r="D254" s="30" t="s">
        <v>163</v>
      </c>
      <c r="E254" s="33">
        <v>45467.527777777781</v>
      </c>
      <c r="F254" s="30" t="s">
        <v>674</v>
      </c>
      <c r="G254" s="30" t="s">
        <v>627</v>
      </c>
      <c r="H254" s="30" t="s">
        <v>672</v>
      </c>
      <c r="I254" s="30" t="s">
        <v>646</v>
      </c>
      <c r="J254" s="30">
        <v>29250</v>
      </c>
      <c r="K254" s="30" t="s">
        <v>630</v>
      </c>
      <c r="L254" s="30" t="s">
        <v>2315</v>
      </c>
      <c r="M254" s="30" t="s">
        <v>2349</v>
      </c>
      <c r="N254" s="30" t="s">
        <v>700</v>
      </c>
      <c r="O254" s="30" t="s">
        <v>701</v>
      </c>
      <c r="P254" s="30">
        <v>781152</v>
      </c>
      <c r="Q254" s="30"/>
      <c r="R254" s="30"/>
      <c r="S254" s="39">
        <f>VLOOKUP(AH254,export!G:T,13,FALSE)</f>
        <v>45470.847222222219</v>
      </c>
      <c r="T254" s="42" t="str">
        <f t="shared" si="39"/>
        <v>40</v>
      </c>
      <c r="U254" s="32">
        <f t="shared" si="40"/>
        <v>45467.527777777781</v>
      </c>
      <c r="V254" s="31">
        <f t="shared" si="41"/>
        <v>3.3194444444379769</v>
      </c>
      <c r="W254" s="31">
        <f t="shared" si="42"/>
        <v>0</v>
      </c>
      <c r="X254" s="31">
        <f t="shared" si="43"/>
        <v>0</v>
      </c>
      <c r="Y254" s="31">
        <f t="shared" si="44"/>
        <v>1</v>
      </c>
      <c r="Z254" s="31" t="str">
        <f t="shared" si="51"/>
        <v>No</v>
      </c>
      <c r="AA254" s="31"/>
      <c r="AB254" s="31">
        <f t="shared" si="45"/>
        <v>0</v>
      </c>
      <c r="AC254" s="31" t="str">
        <f>IF(OR(ISNUMBER(MATCH(DATE(VALUE(TEXT(U254,"yyyy")),VALUE(TEXT(U254,"mm")),VALUE(TEXT(U254,"dd"))),HolidayTable[Date],0)),WEEKDAY(E254,1)=1,HOUR(U254)&gt;=21,HOUR(U254)&lt;5),"OP","P")</f>
        <v>P</v>
      </c>
      <c r="AD254" s="31"/>
      <c r="AE254" s="31">
        <f t="shared" si="46"/>
        <v>0</v>
      </c>
      <c r="AF254" s="31">
        <f t="shared" si="47"/>
        <v>88.5</v>
      </c>
      <c r="AG254" s="31">
        <f t="shared" si="48"/>
        <v>2</v>
      </c>
      <c r="AH254" s="31" t="str">
        <f t="shared" si="49"/>
        <v>MS STOCKHOLM425W</v>
      </c>
      <c r="AI254" s="31" t="str">
        <f t="shared" si="50"/>
        <v>MRKU 5295320</v>
      </c>
      <c r="AJ254" s="17" t="s">
        <v>624</v>
      </c>
    </row>
    <row r="255" spans="1:36" ht="18" x14ac:dyDescent="0.35">
      <c r="A255" s="30" t="s">
        <v>625</v>
      </c>
      <c r="B255" s="30" t="s">
        <v>2350</v>
      </c>
      <c r="C255" s="30" t="s">
        <v>869</v>
      </c>
      <c r="D255" s="30" t="s">
        <v>163</v>
      </c>
      <c r="E255" s="33">
        <v>45467.52847222222</v>
      </c>
      <c r="F255" s="30" t="s">
        <v>674</v>
      </c>
      <c r="G255" s="30" t="s">
        <v>627</v>
      </c>
      <c r="H255" s="30" t="s">
        <v>672</v>
      </c>
      <c r="I255" s="30" t="s">
        <v>646</v>
      </c>
      <c r="J255" s="30">
        <v>29250</v>
      </c>
      <c r="K255" s="30" t="s">
        <v>630</v>
      </c>
      <c r="L255" s="30" t="s">
        <v>2315</v>
      </c>
      <c r="M255" s="30" t="s">
        <v>2351</v>
      </c>
      <c r="N255" s="30" t="s">
        <v>718</v>
      </c>
      <c r="O255" s="30" t="s">
        <v>719</v>
      </c>
      <c r="P255" s="30">
        <v>697446</v>
      </c>
      <c r="Q255" s="30"/>
      <c r="R255" s="30"/>
      <c r="S255" s="39">
        <f>VLOOKUP(AH255,export!G:T,13,FALSE)</f>
        <v>45470.847222222219</v>
      </c>
      <c r="T255" s="42" t="str">
        <f t="shared" si="39"/>
        <v>40</v>
      </c>
      <c r="U255" s="32">
        <f t="shared" si="40"/>
        <v>45467.52847222222</v>
      </c>
      <c r="V255" s="31">
        <f t="shared" si="41"/>
        <v>3.3187499999985448</v>
      </c>
      <c r="W255" s="31">
        <f t="shared" si="42"/>
        <v>0</v>
      </c>
      <c r="X255" s="31">
        <f t="shared" si="43"/>
        <v>0</v>
      </c>
      <c r="Y255" s="31">
        <f t="shared" si="44"/>
        <v>1</v>
      </c>
      <c r="Z255" s="31" t="str">
        <f t="shared" si="51"/>
        <v>No</v>
      </c>
      <c r="AA255" s="31"/>
      <c r="AB255" s="31">
        <f t="shared" si="45"/>
        <v>0</v>
      </c>
      <c r="AC255" s="31" t="str">
        <f>IF(OR(ISNUMBER(MATCH(DATE(VALUE(TEXT(U255,"yyyy")),VALUE(TEXT(U255,"mm")),VALUE(TEXT(U255,"dd"))),HolidayTable[Date],0)),WEEKDAY(E255,1)=1,HOUR(U255)&gt;=21,HOUR(U255)&lt;5),"OP","P")</f>
        <v>P</v>
      </c>
      <c r="AD255" s="31"/>
      <c r="AE255" s="31">
        <f t="shared" si="46"/>
        <v>0</v>
      </c>
      <c r="AF255" s="31">
        <f t="shared" si="47"/>
        <v>88.5</v>
      </c>
      <c r="AG255" s="31">
        <f t="shared" si="48"/>
        <v>2</v>
      </c>
      <c r="AH255" s="31" t="str">
        <f t="shared" si="49"/>
        <v>MS STOCKHOLM425W</v>
      </c>
      <c r="AI255" s="31" t="str">
        <f t="shared" si="50"/>
        <v>MRKU 4490954</v>
      </c>
      <c r="AJ255" s="17" t="s">
        <v>624</v>
      </c>
    </row>
    <row r="256" spans="1:36" ht="18" x14ac:dyDescent="0.35">
      <c r="A256" s="30" t="s">
        <v>625</v>
      </c>
      <c r="B256" s="30" t="s">
        <v>2352</v>
      </c>
      <c r="C256" s="30" t="s">
        <v>869</v>
      </c>
      <c r="D256" s="30" t="s">
        <v>163</v>
      </c>
      <c r="E256" s="33">
        <v>45467.530555555553</v>
      </c>
      <c r="F256" s="30" t="s">
        <v>674</v>
      </c>
      <c r="G256" s="30" t="s">
        <v>627</v>
      </c>
      <c r="H256" s="30" t="s">
        <v>672</v>
      </c>
      <c r="I256" s="30" t="s">
        <v>646</v>
      </c>
      <c r="J256" s="30">
        <v>29250</v>
      </c>
      <c r="K256" s="30" t="s">
        <v>630</v>
      </c>
      <c r="L256" s="30" t="s">
        <v>2353</v>
      </c>
      <c r="M256" s="30" t="s">
        <v>2354</v>
      </c>
      <c r="N256" s="30" t="s">
        <v>735</v>
      </c>
      <c r="O256" s="30" t="s">
        <v>736</v>
      </c>
      <c r="P256" s="30">
        <v>908907</v>
      </c>
      <c r="Q256" s="30"/>
      <c r="R256" s="30"/>
      <c r="S256" s="39">
        <f>VLOOKUP(AH256,export!G:T,13,FALSE)</f>
        <v>45470.847222222219</v>
      </c>
      <c r="T256" s="42" t="str">
        <f t="shared" si="39"/>
        <v>40</v>
      </c>
      <c r="U256" s="32">
        <f t="shared" si="40"/>
        <v>45467.530555555553</v>
      </c>
      <c r="V256" s="31">
        <f t="shared" si="41"/>
        <v>3.3166666666656965</v>
      </c>
      <c r="W256" s="31">
        <f t="shared" si="42"/>
        <v>0</v>
      </c>
      <c r="X256" s="31">
        <f t="shared" si="43"/>
        <v>0</v>
      </c>
      <c r="Y256" s="31">
        <f t="shared" si="44"/>
        <v>1</v>
      </c>
      <c r="Z256" s="31" t="str">
        <f t="shared" si="51"/>
        <v>No</v>
      </c>
      <c r="AA256" s="31"/>
      <c r="AB256" s="31">
        <f t="shared" si="45"/>
        <v>0</v>
      </c>
      <c r="AC256" s="31" t="str">
        <f>IF(OR(ISNUMBER(MATCH(DATE(VALUE(TEXT(U256,"yyyy")),VALUE(TEXT(U256,"mm")),VALUE(TEXT(U256,"dd"))),HolidayTable[Date],0)),WEEKDAY(E256,1)=1,HOUR(U256)&gt;=21,HOUR(U256)&lt;5),"OP","P")</f>
        <v>P</v>
      </c>
      <c r="AD256" s="31"/>
      <c r="AE256" s="31">
        <f t="shared" si="46"/>
        <v>0</v>
      </c>
      <c r="AF256" s="31">
        <f t="shared" si="47"/>
        <v>88.5</v>
      </c>
      <c r="AG256" s="31">
        <f t="shared" si="48"/>
        <v>2</v>
      </c>
      <c r="AH256" s="31" t="str">
        <f t="shared" si="49"/>
        <v>MS STOCKHOLM425W</v>
      </c>
      <c r="AI256" s="31" t="str">
        <f t="shared" si="50"/>
        <v>MRSU 6058412</v>
      </c>
      <c r="AJ256" s="17" t="s">
        <v>624</v>
      </c>
    </row>
    <row r="257" spans="1:36" ht="18" x14ac:dyDescent="0.35">
      <c r="A257" s="30" t="s">
        <v>625</v>
      </c>
      <c r="B257" s="30" t="s">
        <v>2355</v>
      </c>
      <c r="C257" s="30" t="s">
        <v>869</v>
      </c>
      <c r="D257" s="30" t="s">
        <v>163</v>
      </c>
      <c r="E257" s="33">
        <v>45467.531944444447</v>
      </c>
      <c r="F257" s="30" t="s">
        <v>674</v>
      </c>
      <c r="G257" s="30" t="s">
        <v>627</v>
      </c>
      <c r="H257" s="30">
        <v>4500</v>
      </c>
      <c r="I257" s="30" t="s">
        <v>646</v>
      </c>
      <c r="J257" s="30">
        <v>29250</v>
      </c>
      <c r="K257" s="30" t="s">
        <v>630</v>
      </c>
      <c r="L257" s="30" t="s">
        <v>2356</v>
      </c>
      <c r="M257" s="30" t="s">
        <v>2357</v>
      </c>
      <c r="N257" s="30" t="s">
        <v>739</v>
      </c>
      <c r="O257" s="30" t="s">
        <v>740</v>
      </c>
      <c r="P257" s="30">
        <v>686467</v>
      </c>
      <c r="Q257" s="30"/>
      <c r="R257" s="30"/>
      <c r="S257" s="39">
        <f>VLOOKUP(AH257,export!G:T,13,FALSE)</f>
        <v>45470.847222222219</v>
      </c>
      <c r="T257" s="42" t="str">
        <f t="shared" si="39"/>
        <v>40</v>
      </c>
      <c r="U257" s="32">
        <f t="shared" si="40"/>
        <v>45467.531944444447</v>
      </c>
      <c r="V257" s="31">
        <f t="shared" si="41"/>
        <v>3.3152777777722804</v>
      </c>
      <c r="W257" s="31">
        <f t="shared" si="42"/>
        <v>0</v>
      </c>
      <c r="X257" s="31">
        <f t="shared" si="43"/>
        <v>0</v>
      </c>
      <c r="Y257" s="31">
        <f t="shared" si="44"/>
        <v>1</v>
      </c>
      <c r="Z257" s="31" t="str">
        <f t="shared" si="51"/>
        <v>No</v>
      </c>
      <c r="AA257" s="31"/>
      <c r="AB257" s="31">
        <f t="shared" si="45"/>
        <v>0</v>
      </c>
      <c r="AC257" s="31" t="str">
        <f>IF(OR(ISNUMBER(MATCH(DATE(VALUE(TEXT(U257,"yyyy")),VALUE(TEXT(U257,"mm")),VALUE(TEXT(U257,"dd"))),HolidayTable[Date],0)),WEEKDAY(E257,1)=1,HOUR(U257)&gt;=21,HOUR(U257)&lt;5),"OP","P")</f>
        <v>P</v>
      </c>
      <c r="AD257" s="31"/>
      <c r="AE257" s="31">
        <f t="shared" si="46"/>
        <v>0</v>
      </c>
      <c r="AF257" s="31">
        <f t="shared" si="47"/>
        <v>88.5</v>
      </c>
      <c r="AG257" s="31">
        <f t="shared" si="48"/>
        <v>2</v>
      </c>
      <c r="AH257" s="31" t="str">
        <f t="shared" si="49"/>
        <v>MS STOCKHOLM425W</v>
      </c>
      <c r="AI257" s="31" t="str">
        <f t="shared" si="50"/>
        <v>MAGU 5328281</v>
      </c>
      <c r="AJ257" s="17" t="s">
        <v>624</v>
      </c>
    </row>
    <row r="258" spans="1:36" ht="18" x14ac:dyDescent="0.35">
      <c r="A258" s="30" t="s">
        <v>625</v>
      </c>
      <c r="B258" s="30" t="s">
        <v>2358</v>
      </c>
      <c r="C258" s="30" t="s">
        <v>869</v>
      </c>
      <c r="D258" s="30" t="s">
        <v>163</v>
      </c>
      <c r="E258" s="33">
        <v>45467.532638888886</v>
      </c>
      <c r="F258" s="30" t="s">
        <v>674</v>
      </c>
      <c r="G258" s="30" t="s">
        <v>627</v>
      </c>
      <c r="H258" s="30" t="s">
        <v>672</v>
      </c>
      <c r="I258" s="30" t="s">
        <v>646</v>
      </c>
      <c r="J258" s="30">
        <v>29250</v>
      </c>
      <c r="K258" s="30" t="s">
        <v>630</v>
      </c>
      <c r="L258" s="30" t="s">
        <v>2356</v>
      </c>
      <c r="M258" s="30" t="s">
        <v>2359</v>
      </c>
      <c r="N258" s="30" t="s">
        <v>788</v>
      </c>
      <c r="O258" s="30" t="s">
        <v>789</v>
      </c>
      <c r="P258" s="30">
        <v>753249</v>
      </c>
      <c r="Q258" s="30"/>
      <c r="R258" s="30"/>
      <c r="S258" s="39">
        <f>VLOOKUP(AH258,export!G:T,13,FALSE)</f>
        <v>45470.847222222219</v>
      </c>
      <c r="T258" s="42" t="str">
        <f t="shared" ref="T258:T321" si="52">LEFT(I258,2)</f>
        <v>40</v>
      </c>
      <c r="U258" s="32">
        <f t="shared" ref="U258:U321" si="53">E258</f>
        <v>45467.532638888886</v>
      </c>
      <c r="V258" s="31">
        <f t="shared" ref="V258:V321" si="54">IF(A258="ARRIVE",S258-U258,IF(A258="EXIT",U258-S258,"Odd Event"))</f>
        <v>3.3145833333328483</v>
      </c>
      <c r="W258" s="31">
        <f t="shared" ref="W258:W321" si="55">IF(V258&lt;=1,1,0)</f>
        <v>0</v>
      </c>
      <c r="X258" s="31">
        <f t="shared" ref="X258:X321" si="56">IF(AND(V258&gt;1,V258&lt;2),1,0)</f>
        <v>0</v>
      </c>
      <c r="Y258" s="31">
        <f t="shared" ref="Y258:Y321" si="57">IF(V258&gt;2,1,0)</f>
        <v>1</v>
      </c>
      <c r="Z258" s="31" t="str">
        <f t="shared" si="51"/>
        <v>No</v>
      </c>
      <c r="AA258" s="31"/>
      <c r="AB258" s="31">
        <f t="shared" ref="AB258:AB321" si="58">IF(W258=1,1,IF(X258=1,2,0))</f>
        <v>0</v>
      </c>
      <c r="AC258" s="31" t="str">
        <f>IF(OR(ISNUMBER(MATCH(DATE(VALUE(TEXT(U258,"yyyy")),VALUE(TEXT(U258,"mm")),VALUE(TEXT(U258,"dd"))),HolidayTable[Date],0)),WEEKDAY(E258,1)=1,HOUR(U258)&gt;=21,HOUR(U258)&lt;5),"OP","P")</f>
        <v>P</v>
      </c>
      <c r="AD258" s="31"/>
      <c r="AE258" s="31">
        <f t="shared" ref="AE258:AE321" si="59">IF(AB258=0,0,IF(OR(T258="40",T258="45"),IF(AC258="OP",IF(AB258=1,52.5,22.5),IF(AB258=1,37.5,15)),IF(T258="20",IF(AC258="OP",IF(AB258=1,35,15),IF(AB258=1,25,10)),"Odd Size")))</f>
        <v>0</v>
      </c>
      <c r="AF258" s="31">
        <f t="shared" ref="AF258:AF321" si="60">IF(OR(T258="45",T258="40"),88.5,0)+IF(T258="20",59,0)</f>
        <v>88.5</v>
      </c>
      <c r="AG258" s="31">
        <f t="shared" ref="AG258:AG321" si="61">WEEKDAY(E258,1)</f>
        <v>2</v>
      </c>
      <c r="AH258" s="31" t="str">
        <f t="shared" ref="AH258:AH321" si="62">C258&amp;D258</f>
        <v>MS STOCKHOLM425W</v>
      </c>
      <c r="AI258" s="31" t="str">
        <f t="shared" ref="AI258:AI321" si="63">B258</f>
        <v>BSIU 9237433</v>
      </c>
      <c r="AJ258" s="17" t="s">
        <v>624</v>
      </c>
    </row>
    <row r="259" spans="1:36" ht="18" x14ac:dyDescent="0.35">
      <c r="A259" s="30" t="s">
        <v>625</v>
      </c>
      <c r="B259" s="30" t="s">
        <v>2360</v>
      </c>
      <c r="C259" s="30" t="s">
        <v>905</v>
      </c>
      <c r="D259" s="30" t="s">
        <v>810</v>
      </c>
      <c r="E259" s="33">
        <v>45467.53402777778</v>
      </c>
      <c r="F259" s="30" t="s">
        <v>649</v>
      </c>
      <c r="G259" s="30" t="s">
        <v>627</v>
      </c>
      <c r="H259" s="30" t="s">
        <v>672</v>
      </c>
      <c r="I259" s="30" t="s">
        <v>646</v>
      </c>
      <c r="J259" s="30">
        <v>29250</v>
      </c>
      <c r="K259" s="30" t="s">
        <v>630</v>
      </c>
      <c r="L259" s="30" t="s">
        <v>2361</v>
      </c>
      <c r="M259" s="30" t="s">
        <v>2362</v>
      </c>
      <c r="N259" s="30" t="s">
        <v>836</v>
      </c>
      <c r="O259" s="30" t="s">
        <v>837</v>
      </c>
      <c r="P259" s="30">
        <v>913642</v>
      </c>
      <c r="Q259" s="30"/>
      <c r="R259" s="30"/>
      <c r="S259" s="39">
        <f>VLOOKUP(AH259,export!G:T,13,FALSE)</f>
        <v>45471.96875</v>
      </c>
      <c r="T259" s="42" t="str">
        <f t="shared" si="52"/>
        <v>40</v>
      </c>
      <c r="U259" s="32">
        <f t="shared" si="53"/>
        <v>45467.53402777778</v>
      </c>
      <c r="V259" s="31">
        <f t="shared" si="54"/>
        <v>4.4347222222204437</v>
      </c>
      <c r="W259" s="31">
        <f t="shared" si="55"/>
        <v>0</v>
      </c>
      <c r="X259" s="31">
        <f t="shared" si="56"/>
        <v>0</v>
      </c>
      <c r="Y259" s="31">
        <f t="shared" si="57"/>
        <v>1</v>
      </c>
      <c r="Z259" s="31" t="str">
        <f t="shared" ref="Z259:Z322" si="64">IF(OR(MOD(E259,1)&gt;=TIME(21,0,0),MOD(E259,1)&lt;=TIME(4,59,0)),"Yes","No")</f>
        <v>No</v>
      </c>
      <c r="AA259" s="31"/>
      <c r="AB259" s="31">
        <f t="shared" si="58"/>
        <v>0</v>
      </c>
      <c r="AC259" s="31" t="str">
        <f>IF(OR(ISNUMBER(MATCH(DATE(VALUE(TEXT(U259,"yyyy")),VALUE(TEXT(U259,"mm")),VALUE(TEXT(U259,"dd"))),HolidayTable[Date],0)),WEEKDAY(E259,1)=1,HOUR(U259)&gt;=21,HOUR(U259)&lt;5),"OP","P")</f>
        <v>P</v>
      </c>
      <c r="AD259" s="31"/>
      <c r="AE259" s="31">
        <f t="shared" si="59"/>
        <v>0</v>
      </c>
      <c r="AF259" s="31">
        <f t="shared" si="60"/>
        <v>88.5</v>
      </c>
      <c r="AG259" s="31">
        <f t="shared" si="61"/>
        <v>2</v>
      </c>
      <c r="AH259" s="31" t="str">
        <f t="shared" si="62"/>
        <v>O PIRAEUS004E</v>
      </c>
      <c r="AI259" s="31" t="str">
        <f t="shared" si="63"/>
        <v>TCLU 8665377</v>
      </c>
      <c r="AJ259" s="17" t="s">
        <v>624</v>
      </c>
    </row>
    <row r="260" spans="1:36" ht="18" x14ac:dyDescent="0.35">
      <c r="A260" s="30" t="s">
        <v>625</v>
      </c>
      <c r="B260" s="30" t="s">
        <v>2363</v>
      </c>
      <c r="C260" s="30" t="s">
        <v>869</v>
      </c>
      <c r="D260" s="30" t="s">
        <v>163</v>
      </c>
      <c r="E260" s="33">
        <v>45467.535416666666</v>
      </c>
      <c r="F260" s="30" t="s">
        <v>674</v>
      </c>
      <c r="G260" s="30" t="s">
        <v>627</v>
      </c>
      <c r="H260" s="30" t="s">
        <v>672</v>
      </c>
      <c r="I260" s="30" t="s">
        <v>646</v>
      </c>
      <c r="J260" s="30">
        <v>30000</v>
      </c>
      <c r="K260" s="30" t="s">
        <v>630</v>
      </c>
      <c r="L260" s="30" t="s">
        <v>2364</v>
      </c>
      <c r="M260" s="30" t="s">
        <v>2365</v>
      </c>
      <c r="N260" s="30"/>
      <c r="O260" s="30" t="s">
        <v>704</v>
      </c>
      <c r="P260" s="30">
        <v>947739</v>
      </c>
      <c r="Q260" s="30"/>
      <c r="R260" s="30"/>
      <c r="S260" s="39">
        <f>VLOOKUP(AH260,export!G:T,13,FALSE)</f>
        <v>45470.847222222219</v>
      </c>
      <c r="T260" s="42" t="str">
        <f t="shared" si="52"/>
        <v>40</v>
      </c>
      <c r="U260" s="32">
        <f t="shared" si="53"/>
        <v>45467.535416666666</v>
      </c>
      <c r="V260" s="31">
        <f t="shared" si="54"/>
        <v>3.3118055555532919</v>
      </c>
      <c r="W260" s="31">
        <f t="shared" si="55"/>
        <v>0</v>
      </c>
      <c r="X260" s="31">
        <f t="shared" si="56"/>
        <v>0</v>
      </c>
      <c r="Y260" s="31">
        <f t="shared" si="57"/>
        <v>1</v>
      </c>
      <c r="Z260" s="31" t="str">
        <f t="shared" si="64"/>
        <v>No</v>
      </c>
      <c r="AA260" s="31"/>
      <c r="AB260" s="31">
        <f t="shared" si="58"/>
        <v>0</v>
      </c>
      <c r="AC260" s="31" t="str">
        <f>IF(OR(ISNUMBER(MATCH(DATE(VALUE(TEXT(U260,"yyyy")),VALUE(TEXT(U260,"mm")),VALUE(TEXT(U260,"dd"))),HolidayTable[Date],0)),WEEKDAY(E260,1)=1,HOUR(U260)&gt;=21,HOUR(U260)&lt;5),"OP","P")</f>
        <v>P</v>
      </c>
      <c r="AD260" s="31"/>
      <c r="AE260" s="31">
        <f t="shared" si="59"/>
        <v>0</v>
      </c>
      <c r="AF260" s="31">
        <f t="shared" si="60"/>
        <v>88.5</v>
      </c>
      <c r="AG260" s="31">
        <f t="shared" si="61"/>
        <v>2</v>
      </c>
      <c r="AH260" s="31" t="str">
        <f t="shared" si="62"/>
        <v>MS STOCKHOLM425W</v>
      </c>
      <c r="AI260" s="31" t="str">
        <f t="shared" si="63"/>
        <v>MSKU 9173358</v>
      </c>
      <c r="AJ260" s="17" t="s">
        <v>624</v>
      </c>
    </row>
    <row r="261" spans="1:36" ht="18" x14ac:dyDescent="0.35">
      <c r="A261" s="30" t="s">
        <v>625</v>
      </c>
      <c r="B261" s="30" t="s">
        <v>2366</v>
      </c>
      <c r="C261" s="30" t="s">
        <v>869</v>
      </c>
      <c r="D261" s="30" t="s">
        <v>163</v>
      </c>
      <c r="E261" s="33">
        <v>45467.536111111112</v>
      </c>
      <c r="F261" s="30" t="s">
        <v>674</v>
      </c>
      <c r="G261" s="30" t="s">
        <v>627</v>
      </c>
      <c r="H261" s="30" t="s">
        <v>672</v>
      </c>
      <c r="I261" s="30" t="s">
        <v>646</v>
      </c>
      <c r="J261" s="30">
        <v>29250</v>
      </c>
      <c r="K261" s="30" t="s">
        <v>630</v>
      </c>
      <c r="L261" s="30" t="s">
        <v>2367</v>
      </c>
      <c r="M261" s="30" t="s">
        <v>2368</v>
      </c>
      <c r="N261" s="30" t="s">
        <v>633</v>
      </c>
      <c r="O261" s="30" t="s">
        <v>708</v>
      </c>
      <c r="P261" s="30">
        <v>717004</v>
      </c>
      <c r="Q261" s="30"/>
      <c r="R261" s="30"/>
      <c r="S261" s="39">
        <f>VLOOKUP(AH261,export!G:T,13,FALSE)</f>
        <v>45470.847222222219</v>
      </c>
      <c r="T261" s="42" t="str">
        <f t="shared" si="52"/>
        <v>40</v>
      </c>
      <c r="U261" s="32">
        <f t="shared" si="53"/>
        <v>45467.536111111112</v>
      </c>
      <c r="V261" s="31">
        <f t="shared" si="54"/>
        <v>3.3111111111065838</v>
      </c>
      <c r="W261" s="31">
        <f t="shared" si="55"/>
        <v>0</v>
      </c>
      <c r="X261" s="31">
        <f t="shared" si="56"/>
        <v>0</v>
      </c>
      <c r="Y261" s="31">
        <f t="shared" si="57"/>
        <v>1</v>
      </c>
      <c r="Z261" s="31" t="str">
        <f t="shared" si="64"/>
        <v>No</v>
      </c>
      <c r="AA261" s="31"/>
      <c r="AB261" s="31">
        <f t="shared" si="58"/>
        <v>0</v>
      </c>
      <c r="AC261" s="31" t="str">
        <f>IF(OR(ISNUMBER(MATCH(DATE(VALUE(TEXT(U261,"yyyy")),VALUE(TEXT(U261,"mm")),VALUE(TEXT(U261,"dd"))),HolidayTable[Date],0)),WEEKDAY(E261,1)=1,HOUR(U261)&gt;=21,HOUR(U261)&lt;5),"OP","P")</f>
        <v>P</v>
      </c>
      <c r="AD261" s="31"/>
      <c r="AE261" s="31">
        <f t="shared" si="59"/>
        <v>0</v>
      </c>
      <c r="AF261" s="31">
        <f t="shared" si="60"/>
        <v>88.5</v>
      </c>
      <c r="AG261" s="31">
        <f t="shared" si="61"/>
        <v>2</v>
      </c>
      <c r="AH261" s="31" t="str">
        <f t="shared" si="62"/>
        <v>MS STOCKHOLM425W</v>
      </c>
      <c r="AI261" s="31" t="str">
        <f t="shared" si="63"/>
        <v>MRSU 3008167</v>
      </c>
      <c r="AJ261" s="17" t="s">
        <v>624</v>
      </c>
    </row>
    <row r="262" spans="1:36" ht="18" x14ac:dyDescent="0.35">
      <c r="A262" s="30" t="s">
        <v>625</v>
      </c>
      <c r="B262" s="30" t="s">
        <v>2369</v>
      </c>
      <c r="C262" s="30" t="s">
        <v>869</v>
      </c>
      <c r="D262" s="30" t="s">
        <v>163</v>
      </c>
      <c r="E262" s="33">
        <v>45467.536805555559</v>
      </c>
      <c r="F262" s="30" t="s">
        <v>674</v>
      </c>
      <c r="G262" s="30" t="s">
        <v>627</v>
      </c>
      <c r="H262" s="30" t="s">
        <v>672</v>
      </c>
      <c r="I262" s="30" t="s">
        <v>646</v>
      </c>
      <c r="J262" s="30">
        <v>29250</v>
      </c>
      <c r="K262" s="30" t="s">
        <v>630</v>
      </c>
      <c r="L262" s="30" t="s">
        <v>2370</v>
      </c>
      <c r="M262" s="30" t="s">
        <v>2371</v>
      </c>
      <c r="N262" s="30"/>
      <c r="O262" s="30" t="s">
        <v>687</v>
      </c>
      <c r="P262" s="30">
        <v>742106</v>
      </c>
      <c r="Q262" s="30"/>
      <c r="R262" s="30"/>
      <c r="S262" s="39">
        <f>VLOOKUP(AH262,export!G:T,13,FALSE)</f>
        <v>45470.847222222219</v>
      </c>
      <c r="T262" s="42" t="str">
        <f t="shared" si="52"/>
        <v>40</v>
      </c>
      <c r="U262" s="32">
        <f t="shared" si="53"/>
        <v>45467.536805555559</v>
      </c>
      <c r="V262" s="31">
        <f t="shared" si="54"/>
        <v>3.3104166666598758</v>
      </c>
      <c r="W262" s="31">
        <f t="shared" si="55"/>
        <v>0</v>
      </c>
      <c r="X262" s="31">
        <f t="shared" si="56"/>
        <v>0</v>
      </c>
      <c r="Y262" s="31">
        <f t="shared" si="57"/>
        <v>1</v>
      </c>
      <c r="Z262" s="31" t="str">
        <f t="shared" si="64"/>
        <v>No</v>
      </c>
      <c r="AA262" s="31"/>
      <c r="AB262" s="31">
        <f t="shared" si="58"/>
        <v>0</v>
      </c>
      <c r="AC262" s="31" t="str">
        <f>IF(OR(ISNUMBER(MATCH(DATE(VALUE(TEXT(U262,"yyyy")),VALUE(TEXT(U262,"mm")),VALUE(TEXT(U262,"dd"))),HolidayTable[Date],0)),WEEKDAY(E262,1)=1,HOUR(U262)&gt;=21,HOUR(U262)&lt;5),"OP","P")</f>
        <v>P</v>
      </c>
      <c r="AD262" s="31"/>
      <c r="AE262" s="31">
        <f t="shared" si="59"/>
        <v>0</v>
      </c>
      <c r="AF262" s="31">
        <f t="shared" si="60"/>
        <v>88.5</v>
      </c>
      <c r="AG262" s="31">
        <f t="shared" si="61"/>
        <v>2</v>
      </c>
      <c r="AH262" s="31" t="str">
        <f t="shared" si="62"/>
        <v>MS STOCKHOLM425W</v>
      </c>
      <c r="AI262" s="31" t="str">
        <f t="shared" si="63"/>
        <v>MSKU 8724224</v>
      </c>
      <c r="AJ262" s="17" t="s">
        <v>624</v>
      </c>
    </row>
    <row r="263" spans="1:36" ht="18" x14ac:dyDescent="0.35">
      <c r="A263" s="30" t="s">
        <v>625</v>
      </c>
      <c r="B263" s="30" t="s">
        <v>2372</v>
      </c>
      <c r="C263" s="30" t="s">
        <v>583</v>
      </c>
      <c r="D263" s="30" t="s">
        <v>764</v>
      </c>
      <c r="E263" s="33">
        <v>45467.536805555559</v>
      </c>
      <c r="F263" s="30" t="s">
        <v>674</v>
      </c>
      <c r="G263" s="30" t="s">
        <v>627</v>
      </c>
      <c r="H263" s="30" t="s">
        <v>672</v>
      </c>
      <c r="I263" s="30" t="s">
        <v>646</v>
      </c>
      <c r="J263" s="30">
        <v>29250</v>
      </c>
      <c r="K263" s="30" t="s">
        <v>630</v>
      </c>
      <c r="L263" s="30" t="s">
        <v>2373</v>
      </c>
      <c r="M263" s="30" t="s">
        <v>2374</v>
      </c>
      <c r="N263" s="30" t="s">
        <v>741</v>
      </c>
      <c r="O263" s="30" t="s">
        <v>742</v>
      </c>
      <c r="P263" s="30">
        <v>711999</v>
      </c>
      <c r="Q263" s="30"/>
      <c r="R263" s="30"/>
      <c r="S263" s="39" t="e">
        <f>VLOOKUP(AH263,export!G:T,13,FALSE)</f>
        <v>#N/A</v>
      </c>
      <c r="T263" s="42" t="str">
        <f t="shared" si="52"/>
        <v>40</v>
      </c>
      <c r="U263" s="32">
        <f t="shared" si="53"/>
        <v>45467.536805555559</v>
      </c>
      <c r="V263" s="31" t="e">
        <f t="shared" si="54"/>
        <v>#N/A</v>
      </c>
      <c r="W263" s="31" t="e">
        <f t="shared" si="55"/>
        <v>#N/A</v>
      </c>
      <c r="X263" s="31" t="e">
        <f t="shared" si="56"/>
        <v>#N/A</v>
      </c>
      <c r="Y263" s="31" t="e">
        <f t="shared" si="57"/>
        <v>#N/A</v>
      </c>
      <c r="Z263" s="31" t="str">
        <f t="shared" si="64"/>
        <v>No</v>
      </c>
      <c r="AA263" s="31"/>
      <c r="AB263" s="31" t="e">
        <f t="shared" si="58"/>
        <v>#N/A</v>
      </c>
      <c r="AC263" s="31" t="str">
        <f>IF(OR(ISNUMBER(MATCH(DATE(VALUE(TEXT(U263,"yyyy")),VALUE(TEXT(U263,"mm")),VALUE(TEXT(U263,"dd"))),HolidayTable[Date],0)),WEEKDAY(E263,1)=1,HOUR(U263)&gt;=21,HOUR(U263)&lt;5),"OP","P")</f>
        <v>P</v>
      </c>
      <c r="AD263" s="31"/>
      <c r="AE263" s="31" t="e">
        <f t="shared" si="59"/>
        <v>#N/A</v>
      </c>
      <c r="AF263" s="31">
        <f t="shared" si="60"/>
        <v>88.5</v>
      </c>
      <c r="AG263" s="31">
        <f t="shared" si="61"/>
        <v>2</v>
      </c>
      <c r="AH263" s="31" t="str">
        <f t="shared" si="62"/>
        <v>ALS KRONOS425N</v>
      </c>
      <c r="AI263" s="31" t="str">
        <f t="shared" si="63"/>
        <v>TCKU 6880136</v>
      </c>
      <c r="AJ263" s="17" t="s">
        <v>624</v>
      </c>
    </row>
    <row r="264" spans="1:36" ht="18" x14ac:dyDescent="0.35">
      <c r="A264" s="30" t="s">
        <v>625</v>
      </c>
      <c r="B264" s="30" t="s">
        <v>2375</v>
      </c>
      <c r="C264" s="30" t="s">
        <v>905</v>
      </c>
      <c r="D264" s="30" t="s">
        <v>810</v>
      </c>
      <c r="E264" s="33">
        <v>45467.538888888892</v>
      </c>
      <c r="F264" s="30" t="s">
        <v>649</v>
      </c>
      <c r="G264" s="30" t="s">
        <v>627</v>
      </c>
      <c r="H264" s="30" t="s">
        <v>672</v>
      </c>
      <c r="I264" s="30" t="s">
        <v>646</v>
      </c>
      <c r="J264" s="30">
        <v>29250</v>
      </c>
      <c r="K264" s="30" t="s">
        <v>630</v>
      </c>
      <c r="L264" s="30" t="s">
        <v>2376</v>
      </c>
      <c r="M264" s="30" t="s">
        <v>2377</v>
      </c>
      <c r="N264" s="30" t="s">
        <v>745</v>
      </c>
      <c r="O264" s="30" t="s">
        <v>746</v>
      </c>
      <c r="P264" s="30">
        <v>697577</v>
      </c>
      <c r="Q264" s="30"/>
      <c r="R264" s="30"/>
      <c r="S264" s="39">
        <f>VLOOKUP(AH264,export!G:T,13,FALSE)</f>
        <v>45471.96875</v>
      </c>
      <c r="T264" s="42" t="str">
        <f t="shared" si="52"/>
        <v>40</v>
      </c>
      <c r="U264" s="32">
        <f t="shared" si="53"/>
        <v>45467.538888888892</v>
      </c>
      <c r="V264" s="31">
        <f t="shared" si="54"/>
        <v>4.429861111108039</v>
      </c>
      <c r="W264" s="31">
        <f t="shared" si="55"/>
        <v>0</v>
      </c>
      <c r="X264" s="31">
        <f t="shared" si="56"/>
        <v>0</v>
      </c>
      <c r="Y264" s="31">
        <f t="shared" si="57"/>
        <v>1</v>
      </c>
      <c r="Z264" s="31" t="str">
        <f t="shared" si="64"/>
        <v>No</v>
      </c>
      <c r="AA264" s="31"/>
      <c r="AB264" s="31">
        <f t="shared" si="58"/>
        <v>0</v>
      </c>
      <c r="AC264" s="31" t="str">
        <f>IF(OR(ISNUMBER(MATCH(DATE(VALUE(TEXT(U264,"yyyy")),VALUE(TEXT(U264,"mm")),VALUE(TEXT(U264,"dd"))),HolidayTable[Date],0)),WEEKDAY(E264,1)=1,HOUR(U264)&gt;=21,HOUR(U264)&lt;5),"OP","P")</f>
        <v>P</v>
      </c>
      <c r="AD264" s="31"/>
      <c r="AE264" s="31">
        <f t="shared" si="59"/>
        <v>0</v>
      </c>
      <c r="AF264" s="31">
        <f t="shared" si="60"/>
        <v>88.5</v>
      </c>
      <c r="AG264" s="31">
        <f t="shared" si="61"/>
        <v>2</v>
      </c>
      <c r="AH264" s="31" t="str">
        <f t="shared" si="62"/>
        <v>O PIRAEUS004E</v>
      </c>
      <c r="AI264" s="31" t="str">
        <f t="shared" si="63"/>
        <v>FSCU 8554728</v>
      </c>
      <c r="AJ264" s="17" t="s">
        <v>624</v>
      </c>
    </row>
    <row r="265" spans="1:36" ht="18" x14ac:dyDescent="0.35">
      <c r="A265" s="30" t="s">
        <v>625</v>
      </c>
      <c r="B265" s="30" t="s">
        <v>2378</v>
      </c>
      <c r="C265" s="30" t="s">
        <v>905</v>
      </c>
      <c r="D265" s="30" t="s">
        <v>810</v>
      </c>
      <c r="E265" s="33">
        <v>45467.540277777778</v>
      </c>
      <c r="F265" s="30" t="s">
        <v>649</v>
      </c>
      <c r="G265" s="30" t="s">
        <v>627</v>
      </c>
      <c r="H265" s="30" t="s">
        <v>645</v>
      </c>
      <c r="I265" s="30" t="s">
        <v>646</v>
      </c>
      <c r="J265" s="30">
        <v>27895</v>
      </c>
      <c r="K265" s="30" t="s">
        <v>630</v>
      </c>
      <c r="L265" s="30" t="s">
        <v>2255</v>
      </c>
      <c r="M265" s="30">
        <v>26644483</v>
      </c>
      <c r="N265" s="30" t="s">
        <v>705</v>
      </c>
      <c r="O265" s="30" t="s">
        <v>706</v>
      </c>
      <c r="P265" s="30">
        <v>900766</v>
      </c>
      <c r="Q265" s="30"/>
      <c r="R265" s="30"/>
      <c r="S265" s="39">
        <f>VLOOKUP(AH265,export!G:T,13,FALSE)</f>
        <v>45471.96875</v>
      </c>
      <c r="T265" s="42" t="str">
        <f t="shared" si="52"/>
        <v>40</v>
      </c>
      <c r="U265" s="32">
        <f t="shared" si="53"/>
        <v>45467.540277777778</v>
      </c>
      <c r="V265" s="31">
        <f t="shared" si="54"/>
        <v>4.4284722222218988</v>
      </c>
      <c r="W265" s="31">
        <f t="shared" si="55"/>
        <v>0</v>
      </c>
      <c r="X265" s="31">
        <f t="shared" si="56"/>
        <v>0</v>
      </c>
      <c r="Y265" s="31">
        <f t="shared" si="57"/>
        <v>1</v>
      </c>
      <c r="Z265" s="31" t="str">
        <f t="shared" si="64"/>
        <v>No</v>
      </c>
      <c r="AA265" s="31"/>
      <c r="AB265" s="31">
        <f t="shared" si="58"/>
        <v>0</v>
      </c>
      <c r="AC265" s="31" t="str">
        <f>IF(OR(ISNUMBER(MATCH(DATE(VALUE(TEXT(U265,"yyyy")),VALUE(TEXT(U265,"mm")),VALUE(TEXT(U265,"dd"))),HolidayTable[Date],0)),WEEKDAY(E265,1)=1,HOUR(U265)&gt;=21,HOUR(U265)&lt;5),"OP","P")</f>
        <v>P</v>
      </c>
      <c r="AD265" s="31"/>
      <c r="AE265" s="31">
        <f t="shared" si="59"/>
        <v>0</v>
      </c>
      <c r="AF265" s="31">
        <f t="shared" si="60"/>
        <v>88.5</v>
      </c>
      <c r="AG265" s="31">
        <f t="shared" si="61"/>
        <v>2</v>
      </c>
      <c r="AH265" s="31" t="str">
        <f t="shared" si="62"/>
        <v>O PIRAEUS004E</v>
      </c>
      <c r="AI265" s="31" t="str">
        <f t="shared" si="63"/>
        <v>OOCU 4760002</v>
      </c>
      <c r="AJ265" s="17" t="s">
        <v>624</v>
      </c>
    </row>
    <row r="266" spans="1:36" ht="18" x14ac:dyDescent="0.35">
      <c r="A266" s="30" t="s">
        <v>625</v>
      </c>
      <c r="B266" s="30" t="s">
        <v>2379</v>
      </c>
      <c r="C266" s="30" t="s">
        <v>905</v>
      </c>
      <c r="D266" s="30" t="s">
        <v>810</v>
      </c>
      <c r="E266" s="33">
        <v>45467.540972222225</v>
      </c>
      <c r="F266" s="30" t="s">
        <v>649</v>
      </c>
      <c r="G266" s="30" t="s">
        <v>627</v>
      </c>
      <c r="H266" s="30" t="s">
        <v>672</v>
      </c>
      <c r="I266" s="30" t="s">
        <v>646</v>
      </c>
      <c r="J266" s="30">
        <v>29250</v>
      </c>
      <c r="K266" s="30" t="s">
        <v>630</v>
      </c>
      <c r="L266" s="30" t="s">
        <v>2376</v>
      </c>
      <c r="M266" s="30" t="s">
        <v>2380</v>
      </c>
      <c r="N266" s="30" t="s">
        <v>675</v>
      </c>
      <c r="O266" s="30" t="s">
        <v>676</v>
      </c>
      <c r="P266" s="30">
        <v>957830</v>
      </c>
      <c r="Q266" s="30"/>
      <c r="R266" s="30"/>
      <c r="S266" s="39">
        <f>VLOOKUP(AH266,export!G:T,13,FALSE)</f>
        <v>45471.96875</v>
      </c>
      <c r="T266" s="42" t="str">
        <f t="shared" si="52"/>
        <v>40</v>
      </c>
      <c r="U266" s="32">
        <f t="shared" si="53"/>
        <v>45467.540972222225</v>
      </c>
      <c r="V266" s="31">
        <f t="shared" si="54"/>
        <v>4.4277777777751908</v>
      </c>
      <c r="W266" s="31">
        <f t="shared" si="55"/>
        <v>0</v>
      </c>
      <c r="X266" s="31">
        <f t="shared" si="56"/>
        <v>0</v>
      </c>
      <c r="Y266" s="31">
        <f t="shared" si="57"/>
        <v>1</v>
      </c>
      <c r="Z266" s="31" t="str">
        <f t="shared" si="64"/>
        <v>No</v>
      </c>
      <c r="AA266" s="31"/>
      <c r="AB266" s="31">
        <f t="shared" si="58"/>
        <v>0</v>
      </c>
      <c r="AC266" s="31" t="str">
        <f>IF(OR(ISNUMBER(MATCH(DATE(VALUE(TEXT(U266,"yyyy")),VALUE(TEXT(U266,"mm")),VALUE(TEXT(U266,"dd"))),HolidayTable[Date],0)),WEEKDAY(E266,1)=1,HOUR(U266)&gt;=21,HOUR(U266)&lt;5),"OP","P")</f>
        <v>P</v>
      </c>
      <c r="AD266" s="31"/>
      <c r="AE266" s="31">
        <f t="shared" si="59"/>
        <v>0</v>
      </c>
      <c r="AF266" s="31">
        <f t="shared" si="60"/>
        <v>88.5</v>
      </c>
      <c r="AG266" s="31">
        <f t="shared" si="61"/>
        <v>2</v>
      </c>
      <c r="AH266" s="31" t="str">
        <f t="shared" si="62"/>
        <v>O PIRAEUS004E</v>
      </c>
      <c r="AI266" s="31" t="str">
        <f t="shared" si="63"/>
        <v>CSNU 7392032</v>
      </c>
      <c r="AJ266" s="17" t="s">
        <v>624</v>
      </c>
    </row>
    <row r="267" spans="1:36" ht="18" x14ac:dyDescent="0.35">
      <c r="A267" s="30" t="s">
        <v>625</v>
      </c>
      <c r="B267" s="30" t="s">
        <v>2381</v>
      </c>
      <c r="C267" s="30" t="s">
        <v>786</v>
      </c>
      <c r="D267" s="30" t="s">
        <v>787</v>
      </c>
      <c r="E267" s="33">
        <v>45467.543055555558</v>
      </c>
      <c r="F267" s="30" t="s">
        <v>677</v>
      </c>
      <c r="G267" s="30" t="s">
        <v>627</v>
      </c>
      <c r="H267" s="30" t="s">
        <v>672</v>
      </c>
      <c r="I267" s="30" t="s">
        <v>646</v>
      </c>
      <c r="J267" s="30">
        <v>29250</v>
      </c>
      <c r="K267" s="30" t="s">
        <v>630</v>
      </c>
      <c r="L267" s="30" t="s">
        <v>2382</v>
      </c>
      <c r="M267" s="30" t="s">
        <v>2383</v>
      </c>
      <c r="N267" s="30" t="s">
        <v>681</v>
      </c>
      <c r="O267" s="30" t="s">
        <v>682</v>
      </c>
      <c r="P267" s="30">
        <v>901896</v>
      </c>
      <c r="Q267" s="30"/>
      <c r="R267" s="30"/>
      <c r="S267" s="39">
        <v>45471.378472222219</v>
      </c>
      <c r="T267" s="42" t="str">
        <f t="shared" si="52"/>
        <v>40</v>
      </c>
      <c r="U267" s="32">
        <f t="shared" si="53"/>
        <v>45467.543055555558</v>
      </c>
      <c r="V267" s="31">
        <f t="shared" si="54"/>
        <v>3.835416666661331</v>
      </c>
      <c r="W267" s="31">
        <f t="shared" si="55"/>
        <v>0</v>
      </c>
      <c r="X267" s="31">
        <f t="shared" si="56"/>
        <v>0</v>
      </c>
      <c r="Y267" s="31">
        <f t="shared" si="57"/>
        <v>1</v>
      </c>
      <c r="Z267" s="31" t="str">
        <f t="shared" si="64"/>
        <v>No</v>
      </c>
      <c r="AA267" s="31"/>
      <c r="AB267" s="31">
        <f t="shared" si="58"/>
        <v>0</v>
      </c>
      <c r="AC267" s="31" t="str">
        <f>IF(OR(ISNUMBER(MATCH(DATE(VALUE(TEXT(U267,"yyyy")),VALUE(TEXT(U267,"mm")),VALUE(TEXT(U267,"dd"))),HolidayTable[Date],0)),WEEKDAY(E267,1)=1,HOUR(U267)&gt;=21,HOUR(U267)&lt;5),"OP","P")</f>
        <v>P</v>
      </c>
      <c r="AD267" s="31"/>
      <c r="AE267" s="31">
        <f t="shared" si="59"/>
        <v>0</v>
      </c>
      <c r="AF267" s="31">
        <f t="shared" si="60"/>
        <v>88.5</v>
      </c>
      <c r="AG267" s="31">
        <f t="shared" si="61"/>
        <v>2</v>
      </c>
      <c r="AH267" s="31" t="str">
        <f t="shared" si="62"/>
        <v>O CALIFORNIA149N</v>
      </c>
      <c r="AI267" s="31" t="str">
        <f t="shared" si="63"/>
        <v>CSLU 6170603</v>
      </c>
      <c r="AJ267" s="17" t="s">
        <v>624</v>
      </c>
    </row>
    <row r="268" spans="1:36" ht="18" x14ac:dyDescent="0.35">
      <c r="A268" s="30" t="s">
        <v>625</v>
      </c>
      <c r="B268" s="30" t="s">
        <v>2384</v>
      </c>
      <c r="C268" s="30" t="s">
        <v>583</v>
      </c>
      <c r="D268" s="30" t="s">
        <v>764</v>
      </c>
      <c r="E268" s="33">
        <v>45467.543749999997</v>
      </c>
      <c r="F268" s="30" t="s">
        <v>674</v>
      </c>
      <c r="G268" s="30" t="s">
        <v>627</v>
      </c>
      <c r="H268" s="30" t="s">
        <v>672</v>
      </c>
      <c r="I268" s="30" t="s">
        <v>646</v>
      </c>
      <c r="J268" s="30">
        <v>29250</v>
      </c>
      <c r="K268" s="30" t="s">
        <v>630</v>
      </c>
      <c r="L268" s="30" t="s">
        <v>2373</v>
      </c>
      <c r="M268" s="30" t="s">
        <v>2385</v>
      </c>
      <c r="N268" s="30" t="s">
        <v>737</v>
      </c>
      <c r="O268" s="30" t="s">
        <v>738</v>
      </c>
      <c r="P268" s="30">
        <v>912351</v>
      </c>
      <c r="Q268" s="30"/>
      <c r="R268" s="30"/>
      <c r="S268" s="39" t="e">
        <f>VLOOKUP(AH268,export!G:T,13,FALSE)</f>
        <v>#N/A</v>
      </c>
      <c r="T268" s="42" t="str">
        <f t="shared" si="52"/>
        <v>40</v>
      </c>
      <c r="U268" s="32">
        <f t="shared" si="53"/>
        <v>45467.543749999997</v>
      </c>
      <c r="V268" s="31" t="e">
        <f t="shared" si="54"/>
        <v>#N/A</v>
      </c>
      <c r="W268" s="31" t="e">
        <f t="shared" si="55"/>
        <v>#N/A</v>
      </c>
      <c r="X268" s="31" t="e">
        <f t="shared" si="56"/>
        <v>#N/A</v>
      </c>
      <c r="Y268" s="31" t="e">
        <f t="shared" si="57"/>
        <v>#N/A</v>
      </c>
      <c r="Z268" s="31" t="str">
        <f t="shared" si="64"/>
        <v>No</v>
      </c>
      <c r="AA268" s="31"/>
      <c r="AB268" s="31" t="e">
        <f t="shared" si="58"/>
        <v>#N/A</v>
      </c>
      <c r="AC268" s="31" t="str">
        <f>IF(OR(ISNUMBER(MATCH(DATE(VALUE(TEXT(U268,"yyyy")),VALUE(TEXT(U268,"mm")),VALUE(TEXT(U268,"dd"))),HolidayTable[Date],0)),WEEKDAY(E268,1)=1,HOUR(U268)&gt;=21,HOUR(U268)&lt;5),"OP","P")</f>
        <v>P</v>
      </c>
      <c r="AD268" s="31"/>
      <c r="AE268" s="31" t="e">
        <f t="shared" si="59"/>
        <v>#N/A</v>
      </c>
      <c r="AF268" s="31">
        <f t="shared" si="60"/>
        <v>88.5</v>
      </c>
      <c r="AG268" s="31">
        <f t="shared" si="61"/>
        <v>2</v>
      </c>
      <c r="AH268" s="31" t="str">
        <f t="shared" si="62"/>
        <v>ALS KRONOS425N</v>
      </c>
      <c r="AI268" s="31" t="str">
        <f t="shared" si="63"/>
        <v>SUDU 8935920</v>
      </c>
      <c r="AJ268" s="17" t="s">
        <v>624</v>
      </c>
    </row>
    <row r="269" spans="1:36" ht="18" x14ac:dyDescent="0.35">
      <c r="A269" s="30" t="s">
        <v>625</v>
      </c>
      <c r="B269" s="30" t="s">
        <v>2386</v>
      </c>
      <c r="C269" s="30" t="s">
        <v>786</v>
      </c>
      <c r="D269" s="30" t="s">
        <v>787</v>
      </c>
      <c r="E269" s="33">
        <v>45467.544444444444</v>
      </c>
      <c r="F269" s="30" t="s">
        <v>677</v>
      </c>
      <c r="G269" s="30" t="s">
        <v>627</v>
      </c>
      <c r="H269" s="30" t="s">
        <v>672</v>
      </c>
      <c r="I269" s="30" t="s">
        <v>646</v>
      </c>
      <c r="J269" s="30">
        <v>29250</v>
      </c>
      <c r="K269" s="30" t="s">
        <v>630</v>
      </c>
      <c r="L269" s="30" t="s">
        <v>2382</v>
      </c>
      <c r="M269" s="30" t="s">
        <v>2387</v>
      </c>
      <c r="N269" s="30" t="s">
        <v>700</v>
      </c>
      <c r="O269" s="30" t="s">
        <v>701</v>
      </c>
      <c r="P269" s="30">
        <v>781152</v>
      </c>
      <c r="Q269" s="30"/>
      <c r="R269" s="30"/>
      <c r="S269" s="39">
        <v>45471.378472222219</v>
      </c>
      <c r="T269" s="42" t="str">
        <f t="shared" si="52"/>
        <v>40</v>
      </c>
      <c r="U269" s="32">
        <f t="shared" si="53"/>
        <v>45467.544444444444</v>
      </c>
      <c r="V269" s="31">
        <f t="shared" si="54"/>
        <v>3.8340277777751908</v>
      </c>
      <c r="W269" s="31">
        <f t="shared" si="55"/>
        <v>0</v>
      </c>
      <c r="X269" s="31">
        <f t="shared" si="56"/>
        <v>0</v>
      </c>
      <c r="Y269" s="31">
        <f t="shared" si="57"/>
        <v>1</v>
      </c>
      <c r="Z269" s="31" t="str">
        <f t="shared" si="64"/>
        <v>No</v>
      </c>
      <c r="AA269" s="31"/>
      <c r="AB269" s="31">
        <f t="shared" si="58"/>
        <v>0</v>
      </c>
      <c r="AC269" s="31" t="str">
        <f>IF(OR(ISNUMBER(MATCH(DATE(VALUE(TEXT(U269,"yyyy")),VALUE(TEXT(U269,"mm")),VALUE(TEXT(U269,"dd"))),HolidayTable[Date],0)),WEEKDAY(E269,1)=1,HOUR(U269)&gt;=21,HOUR(U269)&lt;5),"OP","P")</f>
        <v>P</v>
      </c>
      <c r="AD269" s="31"/>
      <c r="AE269" s="31">
        <f t="shared" si="59"/>
        <v>0</v>
      </c>
      <c r="AF269" s="31">
        <f t="shared" si="60"/>
        <v>88.5</v>
      </c>
      <c r="AG269" s="31">
        <f t="shared" si="61"/>
        <v>2</v>
      </c>
      <c r="AH269" s="31" t="str">
        <f t="shared" si="62"/>
        <v>O CALIFORNIA149N</v>
      </c>
      <c r="AI269" s="31" t="str">
        <f t="shared" si="63"/>
        <v>FSCU 8897809</v>
      </c>
      <c r="AJ269" s="17" t="s">
        <v>624</v>
      </c>
    </row>
    <row r="270" spans="1:36" ht="18" x14ac:dyDescent="0.35">
      <c r="A270" s="30" t="s">
        <v>625</v>
      </c>
      <c r="B270" s="30" t="s">
        <v>2388</v>
      </c>
      <c r="C270" s="30" t="s">
        <v>786</v>
      </c>
      <c r="D270" s="30" t="s">
        <v>787</v>
      </c>
      <c r="E270" s="33">
        <v>45467.54583333333</v>
      </c>
      <c r="F270" s="30" t="s">
        <v>677</v>
      </c>
      <c r="G270" s="30" t="s">
        <v>627</v>
      </c>
      <c r="H270" s="30" t="s">
        <v>672</v>
      </c>
      <c r="I270" s="30" t="s">
        <v>646</v>
      </c>
      <c r="J270" s="30">
        <v>29250</v>
      </c>
      <c r="K270" s="30" t="s">
        <v>630</v>
      </c>
      <c r="L270" s="30" t="s">
        <v>2382</v>
      </c>
      <c r="M270" s="30" t="s">
        <v>2389</v>
      </c>
      <c r="N270" s="30" t="s">
        <v>747</v>
      </c>
      <c r="O270" s="30" t="s">
        <v>748</v>
      </c>
      <c r="P270" s="30">
        <v>619336</v>
      </c>
      <c r="Q270" s="30"/>
      <c r="R270" s="30"/>
      <c r="S270" s="39">
        <v>45471.378472222219</v>
      </c>
      <c r="T270" s="42" t="str">
        <f t="shared" si="52"/>
        <v>40</v>
      </c>
      <c r="U270" s="32">
        <f t="shared" si="53"/>
        <v>45467.54583333333</v>
      </c>
      <c r="V270" s="31">
        <f t="shared" si="54"/>
        <v>3.8326388888890506</v>
      </c>
      <c r="W270" s="31">
        <f t="shared" si="55"/>
        <v>0</v>
      </c>
      <c r="X270" s="31">
        <f t="shared" si="56"/>
        <v>0</v>
      </c>
      <c r="Y270" s="31">
        <f t="shared" si="57"/>
        <v>1</v>
      </c>
      <c r="Z270" s="31" t="str">
        <f t="shared" si="64"/>
        <v>No</v>
      </c>
      <c r="AA270" s="31"/>
      <c r="AB270" s="31">
        <f t="shared" si="58"/>
        <v>0</v>
      </c>
      <c r="AC270" s="31" t="str">
        <f>IF(OR(ISNUMBER(MATCH(DATE(VALUE(TEXT(U270,"yyyy")),VALUE(TEXT(U270,"mm")),VALUE(TEXT(U270,"dd"))),HolidayTable[Date],0)),WEEKDAY(E270,1)=1,HOUR(U270)&gt;=21,HOUR(U270)&lt;5),"OP","P")</f>
        <v>P</v>
      </c>
      <c r="AD270" s="31"/>
      <c r="AE270" s="31">
        <f t="shared" si="59"/>
        <v>0</v>
      </c>
      <c r="AF270" s="31">
        <f t="shared" si="60"/>
        <v>88.5</v>
      </c>
      <c r="AG270" s="31">
        <f t="shared" si="61"/>
        <v>2</v>
      </c>
      <c r="AH270" s="31" t="str">
        <f t="shared" si="62"/>
        <v>O CALIFORNIA149N</v>
      </c>
      <c r="AI270" s="31" t="str">
        <f t="shared" si="63"/>
        <v>CSNU 6992768</v>
      </c>
      <c r="AJ270" s="17" t="s">
        <v>624</v>
      </c>
    </row>
    <row r="271" spans="1:36" ht="18" x14ac:dyDescent="0.35">
      <c r="A271" s="30" t="s">
        <v>625</v>
      </c>
      <c r="B271" s="30" t="s">
        <v>2390</v>
      </c>
      <c r="C271" s="30" t="s">
        <v>885</v>
      </c>
      <c r="D271" s="30" t="s">
        <v>886</v>
      </c>
      <c r="E271" s="33">
        <v>45467.552777777775</v>
      </c>
      <c r="F271" s="30" t="s">
        <v>663</v>
      </c>
      <c r="G271" s="30" t="s">
        <v>627</v>
      </c>
      <c r="H271" s="30" t="s">
        <v>645</v>
      </c>
      <c r="I271" s="30" t="s">
        <v>646</v>
      </c>
      <c r="J271" s="30">
        <v>26490</v>
      </c>
      <c r="K271" s="30" t="s">
        <v>630</v>
      </c>
      <c r="L271" s="30" t="s">
        <v>2391</v>
      </c>
      <c r="M271" s="30" t="s">
        <v>2392</v>
      </c>
      <c r="N271" s="30" t="s">
        <v>751</v>
      </c>
      <c r="O271" s="30" t="s">
        <v>752</v>
      </c>
      <c r="P271" s="30">
        <v>935494</v>
      </c>
      <c r="Q271" s="30"/>
      <c r="R271" s="30"/>
      <c r="S271" s="39">
        <v>45479.979166666664</v>
      </c>
      <c r="T271" s="42" t="str">
        <f t="shared" si="52"/>
        <v>40</v>
      </c>
      <c r="U271" s="32">
        <f t="shared" si="53"/>
        <v>45467.552777777775</v>
      </c>
      <c r="V271" s="31">
        <f t="shared" si="54"/>
        <v>12.426388888889051</v>
      </c>
      <c r="W271" s="31">
        <f t="shared" si="55"/>
        <v>0</v>
      </c>
      <c r="X271" s="31">
        <f t="shared" si="56"/>
        <v>0</v>
      </c>
      <c r="Y271" s="31">
        <f t="shared" si="57"/>
        <v>1</v>
      </c>
      <c r="Z271" s="31" t="str">
        <f t="shared" si="64"/>
        <v>No</v>
      </c>
      <c r="AA271" s="31"/>
      <c r="AB271" s="31">
        <f t="shared" si="58"/>
        <v>0</v>
      </c>
      <c r="AC271" s="31" t="str">
        <f>IF(OR(ISNUMBER(MATCH(DATE(VALUE(TEXT(U271,"yyyy")),VALUE(TEXT(U271,"mm")),VALUE(TEXT(U271,"dd"))),HolidayTable[Date],0)),WEEKDAY(E271,1)=1,HOUR(U271)&gt;=21,HOUR(U271)&lt;5),"OP","P")</f>
        <v>P</v>
      </c>
      <c r="AD271" s="31"/>
      <c r="AE271" s="31">
        <f t="shared" si="59"/>
        <v>0</v>
      </c>
      <c r="AF271" s="31">
        <f t="shared" si="60"/>
        <v>88.5</v>
      </c>
      <c r="AG271" s="31">
        <f t="shared" si="61"/>
        <v>2</v>
      </c>
      <c r="AH271" s="31" t="str">
        <f t="shared" si="62"/>
        <v>YM WIDTH033E</v>
      </c>
      <c r="AI271" s="31" t="str">
        <f t="shared" si="63"/>
        <v>HLBU 1062784</v>
      </c>
    </row>
    <row r="272" spans="1:36" ht="18" x14ac:dyDescent="0.35">
      <c r="A272" s="30" t="s">
        <v>625</v>
      </c>
      <c r="B272" s="30" t="s">
        <v>2393</v>
      </c>
      <c r="C272" s="30" t="s">
        <v>583</v>
      </c>
      <c r="D272" s="30" t="s">
        <v>764</v>
      </c>
      <c r="E272" s="33">
        <v>45467.554861111108</v>
      </c>
      <c r="F272" s="30" t="s">
        <v>674</v>
      </c>
      <c r="G272" s="30" t="s">
        <v>627</v>
      </c>
      <c r="H272" s="30" t="s">
        <v>672</v>
      </c>
      <c r="I272" s="30" t="s">
        <v>646</v>
      </c>
      <c r="J272" s="30">
        <v>29090</v>
      </c>
      <c r="K272" s="30" t="s">
        <v>630</v>
      </c>
      <c r="L272" s="30" t="s">
        <v>2394</v>
      </c>
      <c r="M272" s="30" t="s">
        <v>2395</v>
      </c>
      <c r="N272" s="30" t="s">
        <v>715</v>
      </c>
      <c r="O272" s="30" t="s">
        <v>716</v>
      </c>
      <c r="P272" s="30">
        <v>924745</v>
      </c>
      <c r="Q272" s="30"/>
      <c r="R272" s="30"/>
      <c r="S272" s="39" t="e">
        <f>VLOOKUP(AH272,export!G:T,13,FALSE)</f>
        <v>#N/A</v>
      </c>
      <c r="T272" s="42" t="str">
        <f t="shared" si="52"/>
        <v>40</v>
      </c>
      <c r="U272" s="32">
        <f t="shared" si="53"/>
        <v>45467.554861111108</v>
      </c>
      <c r="V272" s="31" t="e">
        <f t="shared" si="54"/>
        <v>#N/A</v>
      </c>
      <c r="W272" s="31" t="e">
        <f t="shared" si="55"/>
        <v>#N/A</v>
      </c>
      <c r="X272" s="31" t="e">
        <f t="shared" si="56"/>
        <v>#N/A</v>
      </c>
      <c r="Y272" s="31" t="e">
        <f t="shared" si="57"/>
        <v>#N/A</v>
      </c>
      <c r="Z272" s="31" t="str">
        <f t="shared" si="64"/>
        <v>No</v>
      </c>
      <c r="AA272" s="31"/>
      <c r="AB272" s="31" t="e">
        <f t="shared" si="58"/>
        <v>#N/A</v>
      </c>
      <c r="AC272" s="31" t="str">
        <f>IF(OR(ISNUMBER(MATCH(DATE(VALUE(TEXT(U272,"yyyy")),VALUE(TEXT(U272,"mm")),VALUE(TEXT(U272,"dd"))),HolidayTable[Date],0)),WEEKDAY(E272,1)=1,HOUR(U272)&gt;=21,HOUR(U272)&lt;5),"OP","P")</f>
        <v>P</v>
      </c>
      <c r="AD272" s="31"/>
      <c r="AE272" s="31" t="e">
        <f t="shared" si="59"/>
        <v>#N/A</v>
      </c>
      <c r="AF272" s="31">
        <f t="shared" si="60"/>
        <v>88.5</v>
      </c>
      <c r="AG272" s="31">
        <f t="shared" si="61"/>
        <v>2</v>
      </c>
      <c r="AH272" s="31" t="str">
        <f t="shared" si="62"/>
        <v>ALS KRONOS425N</v>
      </c>
      <c r="AI272" s="31" t="str">
        <f t="shared" si="63"/>
        <v>TCKU 7439064</v>
      </c>
      <c r="AJ272" s="17" t="s">
        <v>624</v>
      </c>
    </row>
    <row r="273" spans="1:36" ht="18" x14ac:dyDescent="0.35">
      <c r="A273" s="30" t="s">
        <v>625</v>
      </c>
      <c r="B273" s="30" t="s">
        <v>968</v>
      </c>
      <c r="C273" s="30" t="s">
        <v>332</v>
      </c>
      <c r="D273" s="30" t="s">
        <v>2396</v>
      </c>
      <c r="E273" s="33">
        <v>45467.556250000001</v>
      </c>
      <c r="F273" s="30" t="s">
        <v>658</v>
      </c>
      <c r="G273" s="30" t="s">
        <v>627</v>
      </c>
      <c r="H273" s="30" t="s">
        <v>672</v>
      </c>
      <c r="I273" s="30" t="s">
        <v>646</v>
      </c>
      <c r="J273" s="30">
        <v>29090</v>
      </c>
      <c r="K273" s="30" t="s">
        <v>630</v>
      </c>
      <c r="L273" s="30" t="s">
        <v>2397</v>
      </c>
      <c r="M273" s="30" t="s">
        <v>2398</v>
      </c>
      <c r="N273" s="30"/>
      <c r="O273" s="30" t="s">
        <v>686</v>
      </c>
      <c r="P273" s="30">
        <v>900868</v>
      </c>
      <c r="Q273" s="30"/>
      <c r="R273" s="30"/>
      <c r="S273" s="39" t="e">
        <f>VLOOKUP(AH273,export!G:T,13,FALSE)</f>
        <v>#N/A</v>
      </c>
      <c r="T273" s="42" t="str">
        <f t="shared" si="52"/>
        <v>40</v>
      </c>
      <c r="U273" s="32">
        <f t="shared" si="53"/>
        <v>45467.556250000001</v>
      </c>
      <c r="V273" s="31" t="e">
        <f t="shared" si="54"/>
        <v>#N/A</v>
      </c>
      <c r="W273" s="31" t="e">
        <f t="shared" si="55"/>
        <v>#N/A</v>
      </c>
      <c r="X273" s="31" t="e">
        <f t="shared" si="56"/>
        <v>#N/A</v>
      </c>
      <c r="Y273" s="31" t="e">
        <f t="shared" si="57"/>
        <v>#N/A</v>
      </c>
      <c r="Z273" s="31" t="str">
        <f t="shared" si="64"/>
        <v>No</v>
      </c>
      <c r="AA273" s="31"/>
      <c r="AB273" s="31" t="e">
        <f t="shared" si="58"/>
        <v>#N/A</v>
      </c>
      <c r="AC273" s="31" t="str">
        <f>IF(OR(ISNUMBER(MATCH(DATE(VALUE(TEXT(U273,"yyyy")),VALUE(TEXT(U273,"mm")),VALUE(TEXT(U273,"dd"))),HolidayTable[Date],0)),WEEKDAY(E273,1)=1,HOUR(U273)&gt;=21,HOUR(U273)&lt;5),"OP","P")</f>
        <v>P</v>
      </c>
      <c r="AD273" s="31"/>
      <c r="AE273" s="31" t="e">
        <f t="shared" si="59"/>
        <v>#N/A</v>
      </c>
      <c r="AF273" s="31">
        <f t="shared" si="60"/>
        <v>88.5</v>
      </c>
      <c r="AG273" s="31">
        <f t="shared" si="61"/>
        <v>2</v>
      </c>
      <c r="AH273" s="31" t="str">
        <f t="shared" si="62"/>
        <v>CAP ANDREAS012W</v>
      </c>
      <c r="AI273" s="31" t="str">
        <f t="shared" si="63"/>
        <v>TCNU 6852078</v>
      </c>
      <c r="AJ273" s="17" t="s">
        <v>624</v>
      </c>
    </row>
    <row r="274" spans="1:36" ht="18" x14ac:dyDescent="0.35">
      <c r="A274" s="30" t="s">
        <v>625</v>
      </c>
      <c r="B274" s="30" t="s">
        <v>2399</v>
      </c>
      <c r="C274" s="30" t="s">
        <v>893</v>
      </c>
      <c r="D274" s="30" t="s">
        <v>508</v>
      </c>
      <c r="E274" s="33">
        <v>45467.556944444441</v>
      </c>
      <c r="F274" s="30" t="s">
        <v>663</v>
      </c>
      <c r="G274" s="30" t="s">
        <v>627</v>
      </c>
      <c r="H274" s="30" t="s">
        <v>672</v>
      </c>
      <c r="I274" s="30" t="s">
        <v>646</v>
      </c>
      <c r="J274" s="30">
        <v>29250</v>
      </c>
      <c r="K274" s="30" t="s">
        <v>630</v>
      </c>
      <c r="L274" s="30" t="s">
        <v>2400</v>
      </c>
      <c r="M274" s="30" t="s">
        <v>2401</v>
      </c>
      <c r="N274" s="30" t="s">
        <v>718</v>
      </c>
      <c r="O274" s="30" t="s">
        <v>719</v>
      </c>
      <c r="P274" s="30">
        <v>697446</v>
      </c>
      <c r="Q274" s="30"/>
      <c r="R274" s="30"/>
      <c r="S274" s="39">
        <f>VLOOKUP(AH274,export!G:T,13,FALSE)</f>
        <v>45470.916666666664</v>
      </c>
      <c r="T274" s="42" t="str">
        <f t="shared" si="52"/>
        <v>40</v>
      </c>
      <c r="U274" s="32">
        <f t="shared" si="53"/>
        <v>45467.556944444441</v>
      </c>
      <c r="V274" s="31">
        <f t="shared" si="54"/>
        <v>3.359722222223354</v>
      </c>
      <c r="W274" s="31">
        <f t="shared" si="55"/>
        <v>0</v>
      </c>
      <c r="X274" s="31">
        <f t="shared" si="56"/>
        <v>0</v>
      </c>
      <c r="Y274" s="31">
        <f t="shared" si="57"/>
        <v>1</v>
      </c>
      <c r="Z274" s="31" t="str">
        <f t="shared" si="64"/>
        <v>No</v>
      </c>
      <c r="AA274" s="31"/>
      <c r="AB274" s="31">
        <f t="shared" si="58"/>
        <v>0</v>
      </c>
      <c r="AC274" s="31" t="str">
        <f>IF(OR(ISNUMBER(MATCH(DATE(VALUE(TEXT(U274,"yyyy")),VALUE(TEXT(U274,"mm")),VALUE(TEXT(U274,"dd"))),HolidayTable[Date],0)),WEEKDAY(E274,1)=1,HOUR(U274)&gt;=21,HOUR(U274)&lt;5),"OP","P")</f>
        <v>P</v>
      </c>
      <c r="AD274" s="31"/>
      <c r="AE274" s="31">
        <f t="shared" si="59"/>
        <v>0</v>
      </c>
      <c r="AF274" s="31">
        <f t="shared" si="60"/>
        <v>88.5</v>
      </c>
      <c r="AG274" s="31">
        <f t="shared" si="61"/>
        <v>2</v>
      </c>
      <c r="AH274" s="31" t="str">
        <f t="shared" si="62"/>
        <v>KOTA KARIM423W</v>
      </c>
      <c r="AI274" s="31" t="str">
        <f t="shared" si="63"/>
        <v>TCLU 6424128</v>
      </c>
      <c r="AJ274" s="17" t="s">
        <v>624</v>
      </c>
    </row>
    <row r="275" spans="1:36" ht="18" x14ac:dyDescent="0.35">
      <c r="A275" s="30" t="s">
        <v>625</v>
      </c>
      <c r="B275" s="30" t="s">
        <v>2402</v>
      </c>
      <c r="C275" s="30" t="s">
        <v>893</v>
      </c>
      <c r="D275" s="30" t="s">
        <v>508</v>
      </c>
      <c r="E275" s="33">
        <v>45467.558333333334</v>
      </c>
      <c r="F275" s="30" t="s">
        <v>663</v>
      </c>
      <c r="G275" s="30" t="s">
        <v>627</v>
      </c>
      <c r="H275" s="30" t="s">
        <v>672</v>
      </c>
      <c r="I275" s="30" t="s">
        <v>646</v>
      </c>
      <c r="J275" s="30">
        <v>29250</v>
      </c>
      <c r="K275" s="30" t="s">
        <v>630</v>
      </c>
      <c r="L275" s="30" t="s">
        <v>2400</v>
      </c>
      <c r="M275" s="30" t="s">
        <v>2403</v>
      </c>
      <c r="N275" s="30" t="s">
        <v>735</v>
      </c>
      <c r="O275" s="30" t="s">
        <v>736</v>
      </c>
      <c r="P275" s="30">
        <v>908907</v>
      </c>
      <c r="Q275" s="30"/>
      <c r="R275" s="30"/>
      <c r="S275" s="39">
        <f>VLOOKUP(AH275,export!G:T,13,FALSE)</f>
        <v>45470.916666666664</v>
      </c>
      <c r="T275" s="42" t="str">
        <f t="shared" si="52"/>
        <v>40</v>
      </c>
      <c r="U275" s="32">
        <f t="shared" si="53"/>
        <v>45467.558333333334</v>
      </c>
      <c r="V275" s="31">
        <f t="shared" si="54"/>
        <v>3.3583333333299379</v>
      </c>
      <c r="W275" s="31">
        <f t="shared" si="55"/>
        <v>0</v>
      </c>
      <c r="X275" s="31">
        <f t="shared" si="56"/>
        <v>0</v>
      </c>
      <c r="Y275" s="31">
        <f t="shared" si="57"/>
        <v>1</v>
      </c>
      <c r="Z275" s="31" t="str">
        <f t="shared" si="64"/>
        <v>No</v>
      </c>
      <c r="AA275" s="31"/>
      <c r="AB275" s="31">
        <f t="shared" si="58"/>
        <v>0</v>
      </c>
      <c r="AC275" s="31" t="str">
        <f>IF(OR(ISNUMBER(MATCH(DATE(VALUE(TEXT(U275,"yyyy")),VALUE(TEXT(U275,"mm")),VALUE(TEXT(U275,"dd"))),HolidayTable[Date],0)),WEEKDAY(E275,1)=1,HOUR(U275)&gt;=21,HOUR(U275)&lt;5),"OP","P")</f>
        <v>P</v>
      </c>
      <c r="AD275" s="31"/>
      <c r="AE275" s="31">
        <f t="shared" si="59"/>
        <v>0</v>
      </c>
      <c r="AF275" s="31">
        <f t="shared" si="60"/>
        <v>88.5</v>
      </c>
      <c r="AG275" s="31">
        <f t="shared" si="61"/>
        <v>2</v>
      </c>
      <c r="AH275" s="31" t="str">
        <f t="shared" si="62"/>
        <v>KOTA KARIM423W</v>
      </c>
      <c r="AI275" s="31" t="str">
        <f t="shared" si="63"/>
        <v>FSCU 6998106</v>
      </c>
      <c r="AJ275" s="17" t="s">
        <v>624</v>
      </c>
    </row>
    <row r="276" spans="1:36" ht="18" x14ac:dyDescent="0.35">
      <c r="A276" s="30" t="s">
        <v>625</v>
      </c>
      <c r="B276" s="30" t="s">
        <v>2404</v>
      </c>
      <c r="C276" s="30" t="s">
        <v>535</v>
      </c>
      <c r="D276" s="30" t="s">
        <v>878</v>
      </c>
      <c r="E276" s="33">
        <v>45467.559027777781</v>
      </c>
      <c r="F276" s="30" t="s">
        <v>663</v>
      </c>
      <c r="G276" s="30" t="s">
        <v>627</v>
      </c>
      <c r="H276" s="30" t="s">
        <v>672</v>
      </c>
      <c r="I276" s="30" t="s">
        <v>646</v>
      </c>
      <c r="J276" s="30">
        <v>30000</v>
      </c>
      <c r="K276" s="30" t="s">
        <v>630</v>
      </c>
      <c r="L276" s="30" t="s">
        <v>2405</v>
      </c>
      <c r="M276" s="30" t="s">
        <v>2406</v>
      </c>
      <c r="N276" s="30" t="s">
        <v>739</v>
      </c>
      <c r="O276" s="30" t="s">
        <v>740</v>
      </c>
      <c r="P276" s="30">
        <v>686467</v>
      </c>
      <c r="Q276" s="30"/>
      <c r="R276" s="30"/>
      <c r="S276" s="39">
        <v>45469.572916666664</v>
      </c>
      <c r="T276" s="42" t="str">
        <f t="shared" si="52"/>
        <v>40</v>
      </c>
      <c r="U276" s="32">
        <f t="shared" si="53"/>
        <v>45467.559027777781</v>
      </c>
      <c r="V276" s="31">
        <f t="shared" si="54"/>
        <v>2.0138888888832298</v>
      </c>
      <c r="W276" s="31">
        <f t="shared" si="55"/>
        <v>0</v>
      </c>
      <c r="X276" s="31">
        <f t="shared" si="56"/>
        <v>0</v>
      </c>
      <c r="Y276" s="31">
        <f t="shared" si="57"/>
        <v>1</v>
      </c>
      <c r="Z276" s="31" t="str">
        <f t="shared" si="64"/>
        <v>No</v>
      </c>
      <c r="AA276" s="31"/>
      <c r="AB276" s="31">
        <f t="shared" si="58"/>
        <v>0</v>
      </c>
      <c r="AC276" s="31" t="str">
        <f>IF(OR(ISNUMBER(MATCH(DATE(VALUE(TEXT(U276,"yyyy")),VALUE(TEXT(U276,"mm")),VALUE(TEXT(U276,"dd"))),HolidayTable[Date],0)),WEEKDAY(E276,1)=1,HOUR(U276)&gt;=21,HOUR(U276)&lt;5),"OP","P")</f>
        <v>P</v>
      </c>
      <c r="AD276" s="31"/>
      <c r="AE276" s="31">
        <f t="shared" si="59"/>
        <v>0</v>
      </c>
      <c r="AF276" s="31">
        <f t="shared" si="60"/>
        <v>88.5</v>
      </c>
      <c r="AG276" s="31">
        <f t="shared" si="61"/>
        <v>2</v>
      </c>
      <c r="AH276" s="31" t="str">
        <f t="shared" si="62"/>
        <v>CTP MAKASSAR487N</v>
      </c>
      <c r="AI276" s="31" t="str">
        <f t="shared" si="63"/>
        <v>HLXU 8040193</v>
      </c>
      <c r="AJ276" s="17" t="s">
        <v>624</v>
      </c>
    </row>
    <row r="277" spans="1:36" ht="18" x14ac:dyDescent="0.35">
      <c r="A277" s="30" t="s">
        <v>625</v>
      </c>
      <c r="B277" s="30" t="s">
        <v>2407</v>
      </c>
      <c r="C277" s="30" t="s">
        <v>535</v>
      </c>
      <c r="D277" s="30" t="s">
        <v>878</v>
      </c>
      <c r="E277" s="33">
        <v>45467.560416666667</v>
      </c>
      <c r="F277" s="30" t="s">
        <v>663</v>
      </c>
      <c r="G277" s="30" t="s">
        <v>627</v>
      </c>
      <c r="H277" s="30" t="s">
        <v>672</v>
      </c>
      <c r="I277" s="30" t="s">
        <v>646</v>
      </c>
      <c r="J277" s="30">
        <v>30000</v>
      </c>
      <c r="K277" s="30" t="s">
        <v>630</v>
      </c>
      <c r="L277" s="30" t="s">
        <v>2405</v>
      </c>
      <c r="M277" s="30" t="s">
        <v>2408</v>
      </c>
      <c r="N277" s="30" t="s">
        <v>788</v>
      </c>
      <c r="O277" s="30" t="s">
        <v>789</v>
      </c>
      <c r="P277" s="30">
        <v>753249</v>
      </c>
      <c r="Q277" s="30"/>
      <c r="R277" s="30"/>
      <c r="S277" s="39">
        <v>45469.572916666664</v>
      </c>
      <c r="T277" s="42" t="str">
        <f t="shared" si="52"/>
        <v>40</v>
      </c>
      <c r="U277" s="32">
        <f t="shared" si="53"/>
        <v>45467.560416666667</v>
      </c>
      <c r="V277" s="31">
        <f t="shared" si="54"/>
        <v>2.0124999999970896</v>
      </c>
      <c r="W277" s="31">
        <f t="shared" si="55"/>
        <v>0</v>
      </c>
      <c r="X277" s="31">
        <f t="shared" si="56"/>
        <v>0</v>
      </c>
      <c r="Y277" s="31">
        <f t="shared" si="57"/>
        <v>1</v>
      </c>
      <c r="Z277" s="31" t="str">
        <f t="shared" si="64"/>
        <v>No</v>
      </c>
      <c r="AA277" s="31"/>
      <c r="AB277" s="31">
        <f t="shared" si="58"/>
        <v>0</v>
      </c>
      <c r="AC277" s="31" t="str">
        <f>IF(OR(ISNUMBER(MATCH(DATE(VALUE(TEXT(U277,"yyyy")),VALUE(TEXT(U277,"mm")),VALUE(TEXT(U277,"dd"))),HolidayTable[Date],0)),WEEKDAY(E277,1)=1,HOUR(U277)&gt;=21,HOUR(U277)&lt;5),"OP","P")</f>
        <v>P</v>
      </c>
      <c r="AD277" s="31"/>
      <c r="AE277" s="31">
        <f t="shared" si="59"/>
        <v>0</v>
      </c>
      <c r="AF277" s="31">
        <f t="shared" si="60"/>
        <v>88.5</v>
      </c>
      <c r="AG277" s="31">
        <f t="shared" si="61"/>
        <v>2</v>
      </c>
      <c r="AH277" s="31" t="str">
        <f t="shared" si="62"/>
        <v>CTP MAKASSAR487N</v>
      </c>
      <c r="AI277" s="31" t="str">
        <f t="shared" si="63"/>
        <v>UACU 5825830</v>
      </c>
      <c r="AJ277" s="17" t="s">
        <v>624</v>
      </c>
    </row>
    <row r="278" spans="1:36" ht="18" x14ac:dyDescent="0.35">
      <c r="A278" s="30" t="s">
        <v>625</v>
      </c>
      <c r="B278" s="30" t="s">
        <v>2409</v>
      </c>
      <c r="C278" s="30" t="s">
        <v>535</v>
      </c>
      <c r="D278" s="30" t="s">
        <v>878</v>
      </c>
      <c r="E278" s="33">
        <v>45467.561805555553</v>
      </c>
      <c r="F278" s="30" t="s">
        <v>663</v>
      </c>
      <c r="G278" s="30" t="s">
        <v>627</v>
      </c>
      <c r="H278" s="30" t="s">
        <v>672</v>
      </c>
      <c r="I278" s="30" t="s">
        <v>646</v>
      </c>
      <c r="J278" s="30">
        <v>30000</v>
      </c>
      <c r="K278" s="30" t="s">
        <v>630</v>
      </c>
      <c r="L278" s="30" t="s">
        <v>2405</v>
      </c>
      <c r="M278" s="30" t="s">
        <v>2410</v>
      </c>
      <c r="N278" s="30" t="s">
        <v>836</v>
      </c>
      <c r="O278" s="30" t="s">
        <v>837</v>
      </c>
      <c r="P278" s="30">
        <v>913642</v>
      </c>
      <c r="Q278" s="30"/>
      <c r="R278" s="30"/>
      <c r="S278" s="39">
        <v>45469.572916666664</v>
      </c>
      <c r="T278" s="42" t="str">
        <f t="shared" si="52"/>
        <v>40</v>
      </c>
      <c r="U278" s="32">
        <f t="shared" si="53"/>
        <v>45467.561805555553</v>
      </c>
      <c r="V278" s="31">
        <f t="shared" si="54"/>
        <v>2.0111111111109494</v>
      </c>
      <c r="W278" s="31">
        <f t="shared" si="55"/>
        <v>0</v>
      </c>
      <c r="X278" s="31">
        <f t="shared" si="56"/>
        <v>0</v>
      </c>
      <c r="Y278" s="31">
        <f t="shared" si="57"/>
        <v>1</v>
      </c>
      <c r="Z278" s="31" t="str">
        <f t="shared" si="64"/>
        <v>No</v>
      </c>
      <c r="AA278" s="31"/>
      <c r="AB278" s="31">
        <f t="shared" si="58"/>
        <v>0</v>
      </c>
      <c r="AC278" s="31" t="str">
        <f>IF(OR(ISNUMBER(MATCH(DATE(VALUE(TEXT(U278,"yyyy")),VALUE(TEXT(U278,"mm")),VALUE(TEXT(U278,"dd"))),HolidayTable[Date],0)),WEEKDAY(E278,1)=1,HOUR(U278)&gt;=21,HOUR(U278)&lt;5),"OP","P")</f>
        <v>P</v>
      </c>
      <c r="AD278" s="31"/>
      <c r="AE278" s="31">
        <f t="shared" si="59"/>
        <v>0</v>
      </c>
      <c r="AF278" s="31">
        <f t="shared" si="60"/>
        <v>88.5</v>
      </c>
      <c r="AG278" s="31">
        <f t="shared" si="61"/>
        <v>2</v>
      </c>
      <c r="AH278" s="31" t="str">
        <f t="shared" si="62"/>
        <v>CTP MAKASSAR487N</v>
      </c>
      <c r="AI278" s="31" t="str">
        <f t="shared" si="63"/>
        <v>TGBU 9637485</v>
      </c>
      <c r="AJ278" s="17" t="s">
        <v>624</v>
      </c>
    </row>
    <row r="279" spans="1:36" ht="18" x14ac:dyDescent="0.35">
      <c r="A279" s="30" t="s">
        <v>625</v>
      </c>
      <c r="B279" s="30" t="s">
        <v>2411</v>
      </c>
      <c r="C279" s="30" t="s">
        <v>332</v>
      </c>
      <c r="D279" s="30" t="s">
        <v>2396</v>
      </c>
      <c r="E279" s="33">
        <v>45467.564583333333</v>
      </c>
      <c r="F279" s="30" t="s">
        <v>658</v>
      </c>
      <c r="G279" s="30" t="s">
        <v>627</v>
      </c>
      <c r="H279" s="30" t="s">
        <v>672</v>
      </c>
      <c r="I279" s="30" t="s">
        <v>646</v>
      </c>
      <c r="J279" s="30">
        <v>29250</v>
      </c>
      <c r="K279" s="30" t="s">
        <v>630</v>
      </c>
      <c r="L279" s="30" t="s">
        <v>2412</v>
      </c>
      <c r="M279" s="30" t="s">
        <v>2413</v>
      </c>
      <c r="N279" s="30" t="s">
        <v>633</v>
      </c>
      <c r="O279" s="30" t="s">
        <v>708</v>
      </c>
      <c r="P279" s="30">
        <v>717004</v>
      </c>
      <c r="Q279" s="30"/>
      <c r="R279" s="30"/>
      <c r="S279" s="39" t="e">
        <f>VLOOKUP(AH279,export!G:T,13,FALSE)</f>
        <v>#N/A</v>
      </c>
      <c r="T279" s="42" t="str">
        <f t="shared" si="52"/>
        <v>40</v>
      </c>
      <c r="U279" s="32">
        <f t="shared" si="53"/>
        <v>45467.564583333333</v>
      </c>
      <c r="V279" s="31" t="e">
        <f t="shared" si="54"/>
        <v>#N/A</v>
      </c>
      <c r="W279" s="31" t="e">
        <f t="shared" si="55"/>
        <v>#N/A</v>
      </c>
      <c r="X279" s="31" t="e">
        <f t="shared" si="56"/>
        <v>#N/A</v>
      </c>
      <c r="Y279" s="31" t="e">
        <f t="shared" si="57"/>
        <v>#N/A</v>
      </c>
      <c r="Z279" s="31" t="str">
        <f t="shared" si="64"/>
        <v>No</v>
      </c>
      <c r="AA279" s="31"/>
      <c r="AB279" s="31" t="e">
        <f t="shared" si="58"/>
        <v>#N/A</v>
      </c>
      <c r="AC279" s="31" t="str">
        <f>IF(OR(ISNUMBER(MATCH(DATE(VALUE(TEXT(U279,"yyyy")),VALUE(TEXT(U279,"mm")),VALUE(TEXT(U279,"dd"))),HolidayTable[Date],0)),WEEKDAY(E279,1)=1,HOUR(U279)&gt;=21,HOUR(U279)&lt;5),"OP","P")</f>
        <v>P</v>
      </c>
      <c r="AD279" s="31"/>
      <c r="AE279" s="31" t="e">
        <f t="shared" si="59"/>
        <v>#N/A</v>
      </c>
      <c r="AF279" s="31">
        <f t="shared" si="60"/>
        <v>88.5</v>
      </c>
      <c r="AG279" s="31">
        <f t="shared" si="61"/>
        <v>2</v>
      </c>
      <c r="AH279" s="31" t="str">
        <f t="shared" si="62"/>
        <v>CAP ANDREAS012W</v>
      </c>
      <c r="AI279" s="31" t="str">
        <f t="shared" si="63"/>
        <v>NYKU 4805492</v>
      </c>
      <c r="AJ279" s="17" t="s">
        <v>624</v>
      </c>
    </row>
    <row r="280" spans="1:36" ht="18" x14ac:dyDescent="0.35">
      <c r="A280" s="30" t="s">
        <v>625</v>
      </c>
      <c r="B280" s="30" t="s">
        <v>2414</v>
      </c>
      <c r="C280" s="30" t="s">
        <v>905</v>
      </c>
      <c r="D280" s="30" t="s">
        <v>810</v>
      </c>
      <c r="E280" s="33">
        <v>45467.566666666666</v>
      </c>
      <c r="F280" s="30" t="s">
        <v>649</v>
      </c>
      <c r="G280" s="30" t="s">
        <v>627</v>
      </c>
      <c r="H280" s="30" t="s">
        <v>645</v>
      </c>
      <c r="I280" s="30" t="s">
        <v>646</v>
      </c>
      <c r="J280" s="30">
        <v>27895</v>
      </c>
      <c r="K280" s="30" t="s">
        <v>630</v>
      </c>
      <c r="L280" s="30" t="s">
        <v>2255</v>
      </c>
      <c r="M280" s="30">
        <v>26644482</v>
      </c>
      <c r="N280" s="30" t="s">
        <v>713</v>
      </c>
      <c r="O280" s="30" t="s">
        <v>714</v>
      </c>
      <c r="P280" s="30">
        <v>934367</v>
      </c>
      <c r="Q280" s="30"/>
      <c r="R280" s="30"/>
      <c r="S280" s="39">
        <f>VLOOKUP(AH280,export!G:T,13,FALSE)</f>
        <v>45471.96875</v>
      </c>
      <c r="T280" s="42" t="str">
        <f t="shared" si="52"/>
        <v>40</v>
      </c>
      <c r="U280" s="32">
        <f t="shared" si="53"/>
        <v>45467.566666666666</v>
      </c>
      <c r="V280" s="31">
        <f t="shared" si="54"/>
        <v>4.4020833333343035</v>
      </c>
      <c r="W280" s="31">
        <f t="shared" si="55"/>
        <v>0</v>
      </c>
      <c r="X280" s="31">
        <f t="shared" si="56"/>
        <v>0</v>
      </c>
      <c r="Y280" s="31">
        <f t="shared" si="57"/>
        <v>1</v>
      </c>
      <c r="Z280" s="31" t="str">
        <f t="shared" si="64"/>
        <v>No</v>
      </c>
      <c r="AA280" s="31"/>
      <c r="AB280" s="31">
        <f t="shared" si="58"/>
        <v>0</v>
      </c>
      <c r="AC280" s="31" t="str">
        <f>IF(OR(ISNUMBER(MATCH(DATE(VALUE(TEXT(U280,"yyyy")),VALUE(TEXT(U280,"mm")),VALUE(TEXT(U280,"dd"))),HolidayTable[Date],0)),WEEKDAY(E280,1)=1,HOUR(U280)&gt;=21,HOUR(U280)&lt;5),"OP","P")</f>
        <v>P</v>
      </c>
      <c r="AD280" s="31"/>
      <c r="AE280" s="31">
        <f t="shared" si="59"/>
        <v>0</v>
      </c>
      <c r="AF280" s="31">
        <f t="shared" si="60"/>
        <v>88.5</v>
      </c>
      <c r="AG280" s="31">
        <f t="shared" si="61"/>
        <v>2</v>
      </c>
      <c r="AH280" s="31" t="str">
        <f t="shared" si="62"/>
        <v>O PIRAEUS004E</v>
      </c>
      <c r="AI280" s="31" t="str">
        <f t="shared" si="63"/>
        <v>OOCU 4827045</v>
      </c>
      <c r="AJ280" s="17" t="s">
        <v>624</v>
      </c>
    </row>
    <row r="281" spans="1:36" ht="18" x14ac:dyDescent="0.35">
      <c r="A281" s="30" t="s">
        <v>625</v>
      </c>
      <c r="B281" s="30" t="s">
        <v>2415</v>
      </c>
      <c r="C281" s="30" t="s">
        <v>583</v>
      </c>
      <c r="D281" s="30" t="s">
        <v>764</v>
      </c>
      <c r="E281" s="33">
        <v>45467.567361111112</v>
      </c>
      <c r="F281" s="30" t="s">
        <v>674</v>
      </c>
      <c r="G281" s="30" t="s">
        <v>627</v>
      </c>
      <c r="H281" s="30" t="s">
        <v>672</v>
      </c>
      <c r="I281" s="30" t="s">
        <v>646</v>
      </c>
      <c r="J281" s="30">
        <v>29090</v>
      </c>
      <c r="K281" s="30" t="s">
        <v>630</v>
      </c>
      <c r="L281" s="30" t="s">
        <v>2346</v>
      </c>
      <c r="M281" s="30" t="s">
        <v>2416</v>
      </c>
      <c r="N281" s="30" t="s">
        <v>751</v>
      </c>
      <c r="O281" s="30" t="s">
        <v>752</v>
      </c>
      <c r="P281" s="30">
        <v>935494</v>
      </c>
      <c r="Q281" s="30"/>
      <c r="R281" s="30"/>
      <c r="S281" s="39" t="e">
        <f>VLOOKUP(AH281,export!G:T,13,FALSE)</f>
        <v>#N/A</v>
      </c>
      <c r="T281" s="42" t="str">
        <f t="shared" si="52"/>
        <v>40</v>
      </c>
      <c r="U281" s="32">
        <f t="shared" si="53"/>
        <v>45467.567361111112</v>
      </c>
      <c r="V281" s="31" t="e">
        <f t="shared" si="54"/>
        <v>#N/A</v>
      </c>
      <c r="W281" s="31" t="e">
        <f t="shared" si="55"/>
        <v>#N/A</v>
      </c>
      <c r="X281" s="31" t="e">
        <f t="shared" si="56"/>
        <v>#N/A</v>
      </c>
      <c r="Y281" s="31" t="e">
        <f t="shared" si="57"/>
        <v>#N/A</v>
      </c>
      <c r="Z281" s="31" t="str">
        <f t="shared" si="64"/>
        <v>No</v>
      </c>
      <c r="AA281" s="31"/>
      <c r="AB281" s="31" t="e">
        <f t="shared" si="58"/>
        <v>#N/A</v>
      </c>
      <c r="AC281" s="31" t="str">
        <f>IF(OR(ISNUMBER(MATCH(DATE(VALUE(TEXT(U281,"yyyy")),VALUE(TEXT(U281,"mm")),VALUE(TEXT(U281,"dd"))),HolidayTable[Date],0)),WEEKDAY(E281,1)=1,HOUR(U281)&gt;=21,HOUR(U281)&lt;5),"OP","P")</f>
        <v>P</v>
      </c>
      <c r="AD281" s="31"/>
      <c r="AE281" s="31" t="e">
        <f t="shared" si="59"/>
        <v>#N/A</v>
      </c>
      <c r="AF281" s="31">
        <f t="shared" si="60"/>
        <v>88.5</v>
      </c>
      <c r="AG281" s="31">
        <f t="shared" si="61"/>
        <v>2</v>
      </c>
      <c r="AH281" s="31" t="str">
        <f t="shared" si="62"/>
        <v>ALS KRONOS425N</v>
      </c>
      <c r="AI281" s="31" t="str">
        <f t="shared" si="63"/>
        <v>MRSU 4936951</v>
      </c>
      <c r="AJ281" s="17" t="s">
        <v>624</v>
      </c>
    </row>
    <row r="282" spans="1:36" ht="18" x14ac:dyDescent="0.35">
      <c r="A282" s="30" t="s">
        <v>625</v>
      </c>
      <c r="B282" s="30" t="s">
        <v>2417</v>
      </c>
      <c r="C282" s="30" t="s">
        <v>905</v>
      </c>
      <c r="D282" s="30" t="s">
        <v>810</v>
      </c>
      <c r="E282" s="33">
        <v>45467.569444444445</v>
      </c>
      <c r="F282" s="30" t="s">
        <v>649</v>
      </c>
      <c r="G282" s="30" t="s">
        <v>627</v>
      </c>
      <c r="H282" s="30" t="s">
        <v>645</v>
      </c>
      <c r="I282" s="30" t="s">
        <v>646</v>
      </c>
      <c r="J282" s="30">
        <v>27895</v>
      </c>
      <c r="K282" s="30" t="s">
        <v>630</v>
      </c>
      <c r="L282" s="30" t="s">
        <v>2255</v>
      </c>
      <c r="M282" s="30">
        <v>27430857</v>
      </c>
      <c r="N282" s="30" t="s">
        <v>829</v>
      </c>
      <c r="O282" s="30" t="s">
        <v>830</v>
      </c>
      <c r="P282" s="30">
        <v>742484</v>
      </c>
      <c r="Q282" s="30"/>
      <c r="R282" s="30"/>
      <c r="S282" s="39">
        <f>VLOOKUP(AH282,export!G:T,13,FALSE)</f>
        <v>45471.96875</v>
      </c>
      <c r="T282" s="42" t="str">
        <f t="shared" si="52"/>
        <v>40</v>
      </c>
      <c r="U282" s="32">
        <f t="shared" si="53"/>
        <v>45467.569444444445</v>
      </c>
      <c r="V282" s="31">
        <f t="shared" si="54"/>
        <v>4.3993055555547471</v>
      </c>
      <c r="W282" s="31">
        <f t="shared" si="55"/>
        <v>0</v>
      </c>
      <c r="X282" s="31">
        <f t="shared" si="56"/>
        <v>0</v>
      </c>
      <c r="Y282" s="31">
        <f t="shared" si="57"/>
        <v>1</v>
      </c>
      <c r="Z282" s="31" t="str">
        <f t="shared" si="64"/>
        <v>No</v>
      </c>
      <c r="AA282" s="31"/>
      <c r="AB282" s="31">
        <f t="shared" si="58"/>
        <v>0</v>
      </c>
      <c r="AC282" s="31" t="str">
        <f>IF(OR(ISNUMBER(MATCH(DATE(VALUE(TEXT(U282,"yyyy")),VALUE(TEXT(U282,"mm")),VALUE(TEXT(U282,"dd"))),HolidayTable[Date],0)),WEEKDAY(E282,1)=1,HOUR(U282)&gt;=21,HOUR(U282)&lt;5),"OP","P")</f>
        <v>P</v>
      </c>
      <c r="AD282" s="31"/>
      <c r="AE282" s="31">
        <f t="shared" si="59"/>
        <v>0</v>
      </c>
      <c r="AF282" s="31">
        <f t="shared" si="60"/>
        <v>88.5</v>
      </c>
      <c r="AG282" s="31">
        <f t="shared" si="61"/>
        <v>2</v>
      </c>
      <c r="AH282" s="31" t="str">
        <f t="shared" si="62"/>
        <v>O PIRAEUS004E</v>
      </c>
      <c r="AI282" s="31" t="str">
        <f t="shared" si="63"/>
        <v>OOLU 4311841</v>
      </c>
      <c r="AJ282" s="17" t="s">
        <v>624</v>
      </c>
    </row>
    <row r="283" spans="1:36" ht="18" x14ac:dyDescent="0.35">
      <c r="A283" s="30" t="s">
        <v>625</v>
      </c>
      <c r="B283" s="30" t="s">
        <v>2418</v>
      </c>
      <c r="C283" s="30" t="s">
        <v>869</v>
      </c>
      <c r="D283" s="30" t="s">
        <v>163</v>
      </c>
      <c r="E283" s="33">
        <v>45467.571527777778</v>
      </c>
      <c r="F283" s="30" t="s">
        <v>674</v>
      </c>
      <c r="G283" s="30" t="s">
        <v>627</v>
      </c>
      <c r="H283" s="30" t="s">
        <v>672</v>
      </c>
      <c r="I283" s="30" t="s">
        <v>646</v>
      </c>
      <c r="J283" s="30">
        <v>29250</v>
      </c>
      <c r="K283" s="30" t="s">
        <v>630</v>
      </c>
      <c r="L283" s="30" t="s">
        <v>2419</v>
      </c>
      <c r="M283" s="30" t="s">
        <v>2420</v>
      </c>
      <c r="N283" s="30"/>
      <c r="O283" s="30" t="s">
        <v>704</v>
      </c>
      <c r="P283" s="30">
        <v>947739</v>
      </c>
      <c r="Q283" s="30"/>
      <c r="R283" s="30"/>
      <c r="S283" s="39">
        <f>VLOOKUP(AH283,export!G:T,13,FALSE)</f>
        <v>45470.847222222219</v>
      </c>
      <c r="T283" s="42" t="str">
        <f t="shared" si="52"/>
        <v>40</v>
      </c>
      <c r="U283" s="32">
        <f t="shared" si="53"/>
        <v>45467.571527777778</v>
      </c>
      <c r="V283" s="31">
        <f t="shared" si="54"/>
        <v>3.2756944444408873</v>
      </c>
      <c r="W283" s="31">
        <f t="shared" si="55"/>
        <v>0</v>
      </c>
      <c r="X283" s="31">
        <f t="shared" si="56"/>
        <v>0</v>
      </c>
      <c r="Y283" s="31">
        <f t="shared" si="57"/>
        <v>1</v>
      </c>
      <c r="Z283" s="31" t="str">
        <f t="shared" si="64"/>
        <v>No</v>
      </c>
      <c r="AA283" s="31"/>
      <c r="AB283" s="31">
        <f t="shared" si="58"/>
        <v>0</v>
      </c>
      <c r="AC283" s="31" t="str">
        <f>IF(OR(ISNUMBER(MATCH(DATE(VALUE(TEXT(U283,"yyyy")),VALUE(TEXT(U283,"mm")),VALUE(TEXT(U283,"dd"))),HolidayTable[Date],0)),WEEKDAY(E283,1)=1,HOUR(U283)&gt;=21,HOUR(U283)&lt;5),"OP","P")</f>
        <v>P</v>
      </c>
      <c r="AD283" s="31"/>
      <c r="AE283" s="31">
        <f t="shared" si="59"/>
        <v>0</v>
      </c>
      <c r="AF283" s="31">
        <f t="shared" si="60"/>
        <v>88.5</v>
      </c>
      <c r="AG283" s="31">
        <f t="shared" si="61"/>
        <v>2</v>
      </c>
      <c r="AH283" s="31" t="str">
        <f t="shared" si="62"/>
        <v>MS STOCKHOLM425W</v>
      </c>
      <c r="AI283" s="31" t="str">
        <f t="shared" si="63"/>
        <v>TCNU 5197897</v>
      </c>
      <c r="AJ283" s="17" t="s">
        <v>624</v>
      </c>
    </row>
    <row r="284" spans="1:36" ht="18" x14ac:dyDescent="0.35">
      <c r="A284" s="30" t="s">
        <v>625</v>
      </c>
      <c r="B284" s="30" t="s">
        <v>2421</v>
      </c>
      <c r="C284" s="30" t="s">
        <v>869</v>
      </c>
      <c r="D284" s="30" t="s">
        <v>163</v>
      </c>
      <c r="E284" s="33">
        <v>45467.572916666664</v>
      </c>
      <c r="F284" s="30" t="s">
        <v>674</v>
      </c>
      <c r="G284" s="30" t="s">
        <v>627</v>
      </c>
      <c r="H284" s="30" t="s">
        <v>672</v>
      </c>
      <c r="I284" s="30" t="s">
        <v>646</v>
      </c>
      <c r="J284" s="30">
        <v>29250</v>
      </c>
      <c r="K284" s="30" t="s">
        <v>630</v>
      </c>
      <c r="L284" s="30" t="s">
        <v>2419</v>
      </c>
      <c r="M284" s="30" t="s">
        <v>2422</v>
      </c>
      <c r="N284" s="30"/>
      <c r="O284" s="30" t="s">
        <v>687</v>
      </c>
      <c r="P284" s="30">
        <v>742106</v>
      </c>
      <c r="Q284" s="30"/>
      <c r="R284" s="30"/>
      <c r="S284" s="39">
        <f>VLOOKUP(AH284,export!G:T,13,FALSE)</f>
        <v>45470.847222222219</v>
      </c>
      <c r="T284" s="42" t="str">
        <f t="shared" si="52"/>
        <v>40</v>
      </c>
      <c r="U284" s="32">
        <f t="shared" si="53"/>
        <v>45467.572916666664</v>
      </c>
      <c r="V284" s="31">
        <f t="shared" si="54"/>
        <v>3.2743055555547471</v>
      </c>
      <c r="W284" s="31">
        <f t="shared" si="55"/>
        <v>0</v>
      </c>
      <c r="X284" s="31">
        <f t="shared" si="56"/>
        <v>0</v>
      </c>
      <c r="Y284" s="31">
        <f t="shared" si="57"/>
        <v>1</v>
      </c>
      <c r="Z284" s="31" t="str">
        <f t="shared" si="64"/>
        <v>No</v>
      </c>
      <c r="AA284" s="31"/>
      <c r="AB284" s="31">
        <f t="shared" si="58"/>
        <v>0</v>
      </c>
      <c r="AC284" s="31" t="str">
        <f>IF(OR(ISNUMBER(MATCH(DATE(VALUE(TEXT(U284,"yyyy")),VALUE(TEXT(U284,"mm")),VALUE(TEXT(U284,"dd"))),HolidayTable[Date],0)),WEEKDAY(E284,1)=1,HOUR(U284)&gt;=21,HOUR(U284)&lt;5),"OP","P")</f>
        <v>P</v>
      </c>
      <c r="AD284" s="31"/>
      <c r="AE284" s="31">
        <f t="shared" si="59"/>
        <v>0</v>
      </c>
      <c r="AF284" s="31">
        <f t="shared" si="60"/>
        <v>88.5</v>
      </c>
      <c r="AG284" s="31">
        <f t="shared" si="61"/>
        <v>2</v>
      </c>
      <c r="AH284" s="31" t="str">
        <f t="shared" si="62"/>
        <v>MS STOCKHOLM425W</v>
      </c>
      <c r="AI284" s="31" t="str">
        <f t="shared" si="63"/>
        <v>SUDU 5771057</v>
      </c>
      <c r="AJ284" s="17" t="s">
        <v>624</v>
      </c>
    </row>
    <row r="285" spans="1:36" ht="18" x14ac:dyDescent="0.35">
      <c r="A285" s="30" t="s">
        <v>625</v>
      </c>
      <c r="B285" s="30" t="s">
        <v>2423</v>
      </c>
      <c r="C285" s="30" t="s">
        <v>869</v>
      </c>
      <c r="D285" s="30" t="s">
        <v>163</v>
      </c>
      <c r="E285" s="33">
        <v>45467.574305555558</v>
      </c>
      <c r="F285" s="30" t="s">
        <v>674</v>
      </c>
      <c r="G285" s="30" t="s">
        <v>627</v>
      </c>
      <c r="H285" s="30" t="s">
        <v>672</v>
      </c>
      <c r="I285" s="30" t="s">
        <v>646</v>
      </c>
      <c r="J285" s="30">
        <v>29250</v>
      </c>
      <c r="K285" s="30" t="s">
        <v>630</v>
      </c>
      <c r="L285" s="30" t="s">
        <v>2419</v>
      </c>
      <c r="M285" s="30" t="s">
        <v>2424</v>
      </c>
      <c r="N285" s="30" t="s">
        <v>675</v>
      </c>
      <c r="O285" s="30" t="s">
        <v>676</v>
      </c>
      <c r="P285" s="30">
        <v>957830</v>
      </c>
      <c r="Q285" s="30"/>
      <c r="R285" s="30"/>
      <c r="S285" s="39">
        <f>VLOOKUP(AH285,export!G:T,13,FALSE)</f>
        <v>45470.847222222219</v>
      </c>
      <c r="T285" s="42" t="str">
        <f t="shared" si="52"/>
        <v>40</v>
      </c>
      <c r="U285" s="32">
        <f t="shared" si="53"/>
        <v>45467.574305555558</v>
      </c>
      <c r="V285" s="31">
        <f t="shared" si="54"/>
        <v>3.272916666661331</v>
      </c>
      <c r="W285" s="31">
        <f t="shared" si="55"/>
        <v>0</v>
      </c>
      <c r="X285" s="31">
        <f t="shared" si="56"/>
        <v>0</v>
      </c>
      <c r="Y285" s="31">
        <f t="shared" si="57"/>
        <v>1</v>
      </c>
      <c r="Z285" s="31" t="str">
        <f t="shared" si="64"/>
        <v>No</v>
      </c>
      <c r="AA285" s="31"/>
      <c r="AB285" s="31">
        <f t="shared" si="58"/>
        <v>0</v>
      </c>
      <c r="AC285" s="31" t="str">
        <f>IF(OR(ISNUMBER(MATCH(DATE(VALUE(TEXT(U285,"yyyy")),VALUE(TEXT(U285,"mm")),VALUE(TEXT(U285,"dd"))),HolidayTable[Date],0)),WEEKDAY(E285,1)=1,HOUR(U285)&gt;=21,HOUR(U285)&lt;5),"OP","P")</f>
        <v>P</v>
      </c>
      <c r="AD285" s="31"/>
      <c r="AE285" s="31">
        <f t="shared" si="59"/>
        <v>0</v>
      </c>
      <c r="AF285" s="31">
        <f t="shared" si="60"/>
        <v>88.5</v>
      </c>
      <c r="AG285" s="31">
        <f t="shared" si="61"/>
        <v>2</v>
      </c>
      <c r="AH285" s="31" t="str">
        <f t="shared" si="62"/>
        <v>MS STOCKHOLM425W</v>
      </c>
      <c r="AI285" s="31" t="str">
        <f t="shared" si="63"/>
        <v>GCXU 5650845</v>
      </c>
      <c r="AJ285" s="17" t="s">
        <v>624</v>
      </c>
    </row>
    <row r="286" spans="1:36" ht="18" x14ac:dyDescent="0.35">
      <c r="A286" s="30" t="s">
        <v>625</v>
      </c>
      <c r="B286" s="30" t="s">
        <v>966</v>
      </c>
      <c r="C286" s="30" t="s">
        <v>332</v>
      </c>
      <c r="D286" s="30" t="s">
        <v>2396</v>
      </c>
      <c r="E286" s="33">
        <v>45467.575694444444</v>
      </c>
      <c r="F286" s="30" t="s">
        <v>658</v>
      </c>
      <c r="G286" s="30" t="s">
        <v>627</v>
      </c>
      <c r="H286" s="30" t="s">
        <v>672</v>
      </c>
      <c r="I286" s="30" t="s">
        <v>646</v>
      </c>
      <c r="J286" s="30">
        <v>29090</v>
      </c>
      <c r="K286" s="30" t="s">
        <v>630</v>
      </c>
      <c r="L286" s="30" t="s">
        <v>2425</v>
      </c>
      <c r="M286" s="30" t="s">
        <v>2426</v>
      </c>
      <c r="N286" s="30" t="s">
        <v>688</v>
      </c>
      <c r="O286" s="30" t="s">
        <v>689</v>
      </c>
      <c r="P286" s="30">
        <v>939548</v>
      </c>
      <c r="Q286" s="30"/>
      <c r="R286" s="30"/>
      <c r="S286" s="39" t="e">
        <f>VLOOKUP(AH286,export!G:T,13,FALSE)</f>
        <v>#N/A</v>
      </c>
      <c r="T286" s="42" t="str">
        <f t="shared" si="52"/>
        <v>40</v>
      </c>
      <c r="U286" s="32">
        <f t="shared" si="53"/>
        <v>45467.575694444444</v>
      </c>
      <c r="V286" s="31" t="e">
        <f t="shared" si="54"/>
        <v>#N/A</v>
      </c>
      <c r="W286" s="31" t="e">
        <f t="shared" si="55"/>
        <v>#N/A</v>
      </c>
      <c r="X286" s="31" t="e">
        <f t="shared" si="56"/>
        <v>#N/A</v>
      </c>
      <c r="Y286" s="31" t="e">
        <f t="shared" si="57"/>
        <v>#N/A</v>
      </c>
      <c r="Z286" s="31" t="str">
        <f t="shared" si="64"/>
        <v>No</v>
      </c>
      <c r="AA286" s="31"/>
      <c r="AB286" s="31" t="e">
        <f t="shared" si="58"/>
        <v>#N/A</v>
      </c>
      <c r="AC286" s="31" t="str">
        <f>IF(OR(ISNUMBER(MATCH(DATE(VALUE(TEXT(U286,"yyyy")),VALUE(TEXT(U286,"mm")),VALUE(TEXT(U286,"dd"))),HolidayTable[Date],0)),WEEKDAY(E286,1)=1,HOUR(U286)&gt;=21,HOUR(U286)&lt;5),"OP","P")</f>
        <v>P</v>
      </c>
      <c r="AD286" s="31"/>
      <c r="AE286" s="31" t="e">
        <f t="shared" si="59"/>
        <v>#N/A</v>
      </c>
      <c r="AF286" s="31">
        <f t="shared" si="60"/>
        <v>88.5</v>
      </c>
      <c r="AG286" s="31">
        <f t="shared" si="61"/>
        <v>2</v>
      </c>
      <c r="AH286" s="31" t="str">
        <f t="shared" si="62"/>
        <v>CAP ANDREAS012W</v>
      </c>
      <c r="AI286" s="31" t="str">
        <f t="shared" si="63"/>
        <v>TCNU 4380310</v>
      </c>
      <c r="AJ286" s="17" t="s">
        <v>624</v>
      </c>
    </row>
    <row r="287" spans="1:36" ht="18" x14ac:dyDescent="0.35">
      <c r="A287" s="30" t="s">
        <v>625</v>
      </c>
      <c r="B287" s="30" t="s">
        <v>2427</v>
      </c>
      <c r="C287" s="30" t="s">
        <v>369</v>
      </c>
      <c r="D287" s="30" t="s">
        <v>854</v>
      </c>
      <c r="E287" s="33">
        <v>45467.588888888888</v>
      </c>
      <c r="F287" s="30" t="s">
        <v>658</v>
      </c>
      <c r="G287" s="30" t="s">
        <v>627</v>
      </c>
      <c r="H287" s="30" t="s">
        <v>672</v>
      </c>
      <c r="I287" s="30" t="s">
        <v>646</v>
      </c>
      <c r="J287" s="30">
        <v>29090</v>
      </c>
      <c r="K287" s="30" t="s">
        <v>630</v>
      </c>
      <c r="L287" s="30" t="s">
        <v>861</v>
      </c>
      <c r="M287" s="30" t="s">
        <v>2428</v>
      </c>
      <c r="N287" s="30" t="s">
        <v>678</v>
      </c>
      <c r="O287" s="30" t="s">
        <v>679</v>
      </c>
      <c r="P287" s="30">
        <v>920454</v>
      </c>
      <c r="Q287" s="30"/>
      <c r="R287" s="30"/>
      <c r="S287" s="39">
        <v>45472.065972222219</v>
      </c>
      <c r="T287" s="42" t="str">
        <f t="shared" si="52"/>
        <v>40</v>
      </c>
      <c r="U287" s="32">
        <f t="shared" si="53"/>
        <v>45467.588888888888</v>
      </c>
      <c r="V287" s="31">
        <f t="shared" si="54"/>
        <v>4.4770833333313931</v>
      </c>
      <c r="W287" s="31">
        <f t="shared" si="55"/>
        <v>0</v>
      </c>
      <c r="X287" s="31">
        <f t="shared" si="56"/>
        <v>0</v>
      </c>
      <c r="Y287" s="31">
        <f t="shared" si="57"/>
        <v>1</v>
      </c>
      <c r="Z287" s="31" t="str">
        <f t="shared" si="64"/>
        <v>No</v>
      </c>
      <c r="AA287" s="31"/>
      <c r="AB287" s="31">
        <f t="shared" si="58"/>
        <v>0</v>
      </c>
      <c r="AC287" s="31" t="str">
        <f>IF(OR(ISNUMBER(MATCH(DATE(VALUE(TEXT(U287,"yyyy")),VALUE(TEXT(U287,"mm")),VALUE(TEXT(U287,"dd"))),HolidayTable[Date],0)),WEEKDAY(E287,1)=1,HOUR(U287)&gt;=21,HOUR(U287)&lt;5),"OP","P")</f>
        <v>P</v>
      </c>
      <c r="AD287" s="31"/>
      <c r="AE287" s="31">
        <f t="shared" si="59"/>
        <v>0</v>
      </c>
      <c r="AF287" s="31">
        <f t="shared" si="60"/>
        <v>88.5</v>
      </c>
      <c r="AG287" s="31">
        <f t="shared" si="61"/>
        <v>2</v>
      </c>
      <c r="AH287" s="31" t="str">
        <f t="shared" si="62"/>
        <v>SEVILLIA934S</v>
      </c>
      <c r="AI287" s="31" t="str">
        <f t="shared" si="63"/>
        <v>TCLU 6405576</v>
      </c>
      <c r="AJ287" s="17" t="s">
        <v>624</v>
      </c>
    </row>
    <row r="288" spans="1:36" ht="18" x14ac:dyDescent="0.35">
      <c r="A288" s="30" t="s">
        <v>625</v>
      </c>
      <c r="B288" s="30" t="s">
        <v>973</v>
      </c>
      <c r="C288" s="30" t="s">
        <v>332</v>
      </c>
      <c r="D288" s="30" t="s">
        <v>2396</v>
      </c>
      <c r="E288" s="33">
        <v>45467.591666666667</v>
      </c>
      <c r="F288" s="30" t="s">
        <v>658</v>
      </c>
      <c r="G288" s="30" t="s">
        <v>627</v>
      </c>
      <c r="H288" s="30" t="s">
        <v>672</v>
      </c>
      <c r="I288" s="30" t="s">
        <v>646</v>
      </c>
      <c r="J288" s="30">
        <v>29090</v>
      </c>
      <c r="K288" s="30" t="s">
        <v>630</v>
      </c>
      <c r="L288" s="30" t="s">
        <v>2429</v>
      </c>
      <c r="M288" s="30" t="s">
        <v>2430</v>
      </c>
      <c r="N288" s="30" t="s">
        <v>805</v>
      </c>
      <c r="O288" s="30" t="s">
        <v>842</v>
      </c>
      <c r="P288" s="30">
        <v>945863</v>
      </c>
      <c r="Q288" s="30"/>
      <c r="R288" s="30"/>
      <c r="S288" s="39" t="e">
        <f>VLOOKUP(AH288,export!G:T,13,FALSE)</f>
        <v>#N/A</v>
      </c>
      <c r="T288" s="42" t="str">
        <f t="shared" si="52"/>
        <v>40</v>
      </c>
      <c r="U288" s="32">
        <f t="shared" si="53"/>
        <v>45467.591666666667</v>
      </c>
      <c r="V288" s="31" t="e">
        <f t="shared" si="54"/>
        <v>#N/A</v>
      </c>
      <c r="W288" s="31" t="e">
        <f t="shared" si="55"/>
        <v>#N/A</v>
      </c>
      <c r="X288" s="31" t="e">
        <f t="shared" si="56"/>
        <v>#N/A</v>
      </c>
      <c r="Y288" s="31" t="e">
        <f t="shared" si="57"/>
        <v>#N/A</v>
      </c>
      <c r="Z288" s="31" t="str">
        <f t="shared" si="64"/>
        <v>No</v>
      </c>
      <c r="AA288" s="31"/>
      <c r="AB288" s="31" t="e">
        <f t="shared" si="58"/>
        <v>#N/A</v>
      </c>
      <c r="AC288" s="31" t="str">
        <f>IF(OR(ISNUMBER(MATCH(DATE(VALUE(TEXT(U288,"yyyy")),VALUE(TEXT(U288,"mm")),VALUE(TEXT(U288,"dd"))),HolidayTable[Date],0)),WEEKDAY(E288,1)=1,HOUR(U288)&gt;=21,HOUR(U288)&lt;5),"OP","P")</f>
        <v>P</v>
      </c>
      <c r="AD288" s="31"/>
      <c r="AE288" s="31" t="e">
        <f t="shared" si="59"/>
        <v>#N/A</v>
      </c>
      <c r="AF288" s="31">
        <f t="shared" si="60"/>
        <v>88.5</v>
      </c>
      <c r="AG288" s="31">
        <f t="shared" si="61"/>
        <v>2</v>
      </c>
      <c r="AH288" s="31" t="str">
        <f t="shared" si="62"/>
        <v>CAP ANDREAS012W</v>
      </c>
      <c r="AI288" s="31" t="str">
        <f t="shared" si="63"/>
        <v>TRHU 6862737</v>
      </c>
      <c r="AJ288" s="17" t="s">
        <v>624</v>
      </c>
    </row>
    <row r="289" spans="1:36" ht="18" x14ac:dyDescent="0.35">
      <c r="A289" s="30" t="s">
        <v>625</v>
      </c>
      <c r="B289" s="30" t="s">
        <v>2431</v>
      </c>
      <c r="C289" s="30" t="s">
        <v>869</v>
      </c>
      <c r="D289" s="30" t="s">
        <v>163</v>
      </c>
      <c r="E289" s="33">
        <v>45467.594444444447</v>
      </c>
      <c r="F289" s="30" t="s">
        <v>674</v>
      </c>
      <c r="G289" s="30" t="s">
        <v>627</v>
      </c>
      <c r="H289" s="30" t="s">
        <v>672</v>
      </c>
      <c r="I289" s="30" t="s">
        <v>646</v>
      </c>
      <c r="J289" s="30">
        <v>29250</v>
      </c>
      <c r="K289" s="30" t="s">
        <v>630</v>
      </c>
      <c r="L289" s="30" t="s">
        <v>2419</v>
      </c>
      <c r="M289" s="30" t="s">
        <v>2432</v>
      </c>
      <c r="N289" s="30" t="s">
        <v>741</v>
      </c>
      <c r="O289" s="30" t="s">
        <v>742</v>
      </c>
      <c r="P289" s="30">
        <v>711999</v>
      </c>
      <c r="Q289" s="30"/>
      <c r="R289" s="30"/>
      <c r="S289" s="39">
        <f>VLOOKUP(AH289,export!G:T,13,FALSE)</f>
        <v>45470.847222222219</v>
      </c>
      <c r="T289" s="42" t="str">
        <f t="shared" si="52"/>
        <v>40</v>
      </c>
      <c r="U289" s="32">
        <f t="shared" si="53"/>
        <v>45467.594444444447</v>
      </c>
      <c r="V289" s="31">
        <f t="shared" si="54"/>
        <v>3.2527777777722804</v>
      </c>
      <c r="W289" s="31">
        <f t="shared" si="55"/>
        <v>0</v>
      </c>
      <c r="X289" s="31">
        <f t="shared" si="56"/>
        <v>0</v>
      </c>
      <c r="Y289" s="31">
        <f t="shared" si="57"/>
        <v>1</v>
      </c>
      <c r="Z289" s="31" t="str">
        <f t="shared" si="64"/>
        <v>No</v>
      </c>
      <c r="AA289" s="31"/>
      <c r="AB289" s="31">
        <f t="shared" si="58"/>
        <v>0</v>
      </c>
      <c r="AC289" s="31" t="str">
        <f>IF(OR(ISNUMBER(MATCH(DATE(VALUE(TEXT(U289,"yyyy")),VALUE(TEXT(U289,"mm")),VALUE(TEXT(U289,"dd"))),HolidayTable[Date],0)),WEEKDAY(E289,1)=1,HOUR(U289)&gt;=21,HOUR(U289)&lt;5),"OP","P")</f>
        <v>P</v>
      </c>
      <c r="AD289" s="31"/>
      <c r="AE289" s="31">
        <f t="shared" si="59"/>
        <v>0</v>
      </c>
      <c r="AF289" s="31">
        <f t="shared" si="60"/>
        <v>88.5</v>
      </c>
      <c r="AG289" s="31">
        <f t="shared" si="61"/>
        <v>2</v>
      </c>
      <c r="AH289" s="31" t="str">
        <f t="shared" si="62"/>
        <v>MS STOCKHOLM425W</v>
      </c>
      <c r="AI289" s="31" t="str">
        <f t="shared" si="63"/>
        <v>MRKU 3092663</v>
      </c>
      <c r="AJ289" s="17" t="s">
        <v>624</v>
      </c>
    </row>
    <row r="290" spans="1:36" ht="18" x14ac:dyDescent="0.35">
      <c r="A290" s="30" t="s">
        <v>625</v>
      </c>
      <c r="B290" s="30" t="s">
        <v>2433</v>
      </c>
      <c r="C290" s="30" t="s">
        <v>881</v>
      </c>
      <c r="D290" s="30" t="s">
        <v>882</v>
      </c>
      <c r="E290" s="33">
        <v>45467.597222222219</v>
      </c>
      <c r="F290" s="30" t="s">
        <v>649</v>
      </c>
      <c r="G290" s="30" t="s">
        <v>627</v>
      </c>
      <c r="H290" s="30" t="s">
        <v>672</v>
      </c>
      <c r="I290" s="30" t="s">
        <v>646</v>
      </c>
      <c r="J290" s="30">
        <v>29250</v>
      </c>
      <c r="K290" s="30" t="s">
        <v>630</v>
      </c>
      <c r="L290" s="30" t="s">
        <v>2434</v>
      </c>
      <c r="M290" s="30" t="s">
        <v>2435</v>
      </c>
      <c r="N290" s="30" t="s">
        <v>745</v>
      </c>
      <c r="O290" s="30" t="s">
        <v>746</v>
      </c>
      <c r="P290" s="30">
        <v>697577</v>
      </c>
      <c r="Q290" s="30"/>
      <c r="R290" s="30"/>
      <c r="S290" s="39">
        <f>VLOOKUP(AH290,export!G:T,13,FALSE)</f>
        <v>45470.03125</v>
      </c>
      <c r="T290" s="42" t="str">
        <f t="shared" si="52"/>
        <v>40</v>
      </c>
      <c r="U290" s="32">
        <f t="shared" si="53"/>
        <v>45467.597222222219</v>
      </c>
      <c r="V290" s="31">
        <f t="shared" si="54"/>
        <v>2.4340277777810115</v>
      </c>
      <c r="W290" s="31">
        <f t="shared" si="55"/>
        <v>0</v>
      </c>
      <c r="X290" s="31">
        <f t="shared" si="56"/>
        <v>0</v>
      </c>
      <c r="Y290" s="31">
        <f t="shared" si="57"/>
        <v>1</v>
      </c>
      <c r="Z290" s="31" t="str">
        <f t="shared" si="64"/>
        <v>No</v>
      </c>
      <c r="AA290" s="31"/>
      <c r="AB290" s="31">
        <f t="shared" si="58"/>
        <v>0</v>
      </c>
      <c r="AC290" s="31" t="str">
        <f>IF(OR(ISNUMBER(MATCH(DATE(VALUE(TEXT(U290,"yyyy")),VALUE(TEXT(U290,"mm")),VALUE(TEXT(U290,"dd"))),HolidayTable[Date],0)),WEEKDAY(E290,1)=1,HOUR(U290)&gt;=21,HOUR(U290)&lt;5),"OP","P")</f>
        <v>P</v>
      </c>
      <c r="AD290" s="31"/>
      <c r="AE290" s="31">
        <f t="shared" si="59"/>
        <v>0</v>
      </c>
      <c r="AF290" s="31">
        <f t="shared" si="60"/>
        <v>88.5</v>
      </c>
      <c r="AG290" s="31">
        <f t="shared" si="61"/>
        <v>2</v>
      </c>
      <c r="AH290" s="31" t="str">
        <f t="shared" si="62"/>
        <v>COSCO HAIFA120N</v>
      </c>
      <c r="AI290" s="31" t="str">
        <f t="shared" si="63"/>
        <v>CSNU 6632653</v>
      </c>
      <c r="AJ290" s="17" t="s">
        <v>624</v>
      </c>
    </row>
    <row r="291" spans="1:36" ht="18" x14ac:dyDescent="0.35">
      <c r="A291" s="30" t="s">
        <v>625</v>
      </c>
      <c r="B291" s="30" t="s">
        <v>2436</v>
      </c>
      <c r="C291" s="30" t="s">
        <v>881</v>
      </c>
      <c r="D291" s="30" t="s">
        <v>882</v>
      </c>
      <c r="E291" s="33">
        <v>45467.597916666666</v>
      </c>
      <c r="F291" s="30" t="s">
        <v>649</v>
      </c>
      <c r="G291" s="30" t="s">
        <v>627</v>
      </c>
      <c r="H291" s="30" t="s">
        <v>672</v>
      </c>
      <c r="I291" s="30" t="s">
        <v>646</v>
      </c>
      <c r="J291" s="30">
        <v>29250</v>
      </c>
      <c r="K291" s="30" t="s">
        <v>630</v>
      </c>
      <c r="L291" s="30" t="s">
        <v>915</v>
      </c>
      <c r="M291" s="30" t="s">
        <v>2437</v>
      </c>
      <c r="N291" s="30" t="s">
        <v>681</v>
      </c>
      <c r="O291" s="30" t="s">
        <v>682</v>
      </c>
      <c r="P291" s="30">
        <v>901896</v>
      </c>
      <c r="Q291" s="30"/>
      <c r="R291" s="30"/>
      <c r="S291" s="39">
        <f>VLOOKUP(AH291,export!G:T,13,FALSE)</f>
        <v>45470.03125</v>
      </c>
      <c r="T291" s="42" t="str">
        <f t="shared" si="52"/>
        <v>40</v>
      </c>
      <c r="U291" s="32">
        <f t="shared" si="53"/>
        <v>45467.597916666666</v>
      </c>
      <c r="V291" s="31">
        <f t="shared" si="54"/>
        <v>2.4333333333343035</v>
      </c>
      <c r="W291" s="31">
        <f t="shared" si="55"/>
        <v>0</v>
      </c>
      <c r="X291" s="31">
        <f t="shared" si="56"/>
        <v>0</v>
      </c>
      <c r="Y291" s="31">
        <f t="shared" si="57"/>
        <v>1</v>
      </c>
      <c r="Z291" s="31" t="str">
        <f t="shared" si="64"/>
        <v>No</v>
      </c>
      <c r="AA291" s="31"/>
      <c r="AB291" s="31">
        <f t="shared" si="58"/>
        <v>0</v>
      </c>
      <c r="AC291" s="31" t="str">
        <f>IF(OR(ISNUMBER(MATCH(DATE(VALUE(TEXT(U291,"yyyy")),VALUE(TEXT(U291,"mm")),VALUE(TEXT(U291,"dd"))),HolidayTable[Date],0)),WEEKDAY(E291,1)=1,HOUR(U291)&gt;=21,HOUR(U291)&lt;5),"OP","P")</f>
        <v>P</v>
      </c>
      <c r="AD291" s="31"/>
      <c r="AE291" s="31">
        <f t="shared" si="59"/>
        <v>0</v>
      </c>
      <c r="AF291" s="31">
        <f t="shared" si="60"/>
        <v>88.5</v>
      </c>
      <c r="AG291" s="31">
        <f t="shared" si="61"/>
        <v>2</v>
      </c>
      <c r="AH291" s="31" t="str">
        <f t="shared" si="62"/>
        <v>COSCO HAIFA120N</v>
      </c>
      <c r="AI291" s="31" t="str">
        <f t="shared" si="63"/>
        <v>CSNU 8466079</v>
      </c>
      <c r="AJ291" s="17" t="s">
        <v>624</v>
      </c>
    </row>
    <row r="292" spans="1:36" ht="18" x14ac:dyDescent="0.35">
      <c r="A292" s="30" t="s">
        <v>625</v>
      </c>
      <c r="B292" s="30" t="s">
        <v>2438</v>
      </c>
      <c r="C292" s="30" t="s">
        <v>881</v>
      </c>
      <c r="D292" s="30" t="s">
        <v>882</v>
      </c>
      <c r="E292" s="33">
        <v>45467.6</v>
      </c>
      <c r="F292" s="30" t="s">
        <v>649</v>
      </c>
      <c r="G292" s="30" t="s">
        <v>627</v>
      </c>
      <c r="H292" s="30" t="s">
        <v>672</v>
      </c>
      <c r="I292" s="30" t="s">
        <v>646</v>
      </c>
      <c r="J292" s="30">
        <v>29250</v>
      </c>
      <c r="K292" s="30" t="s">
        <v>630</v>
      </c>
      <c r="L292" s="30" t="s">
        <v>2434</v>
      </c>
      <c r="M292" s="30" t="s">
        <v>2439</v>
      </c>
      <c r="N292" s="30" t="s">
        <v>737</v>
      </c>
      <c r="O292" s="30" t="s">
        <v>738</v>
      </c>
      <c r="P292" s="30">
        <v>912351</v>
      </c>
      <c r="Q292" s="30"/>
      <c r="R292" s="30"/>
      <c r="S292" s="39">
        <f>VLOOKUP(AH292,export!G:T,13,FALSE)</f>
        <v>45470.03125</v>
      </c>
      <c r="T292" s="42" t="str">
        <f t="shared" si="52"/>
        <v>40</v>
      </c>
      <c r="U292" s="32">
        <f t="shared" si="53"/>
        <v>45467.6</v>
      </c>
      <c r="V292" s="31">
        <f t="shared" si="54"/>
        <v>2.4312500000014552</v>
      </c>
      <c r="W292" s="31">
        <f t="shared" si="55"/>
        <v>0</v>
      </c>
      <c r="X292" s="31">
        <f t="shared" si="56"/>
        <v>0</v>
      </c>
      <c r="Y292" s="31">
        <f t="shared" si="57"/>
        <v>1</v>
      </c>
      <c r="Z292" s="31" t="str">
        <f t="shared" si="64"/>
        <v>No</v>
      </c>
      <c r="AA292" s="31"/>
      <c r="AB292" s="31">
        <f t="shared" si="58"/>
        <v>0</v>
      </c>
      <c r="AC292" s="31" t="str">
        <f>IF(OR(ISNUMBER(MATCH(DATE(VALUE(TEXT(U292,"yyyy")),VALUE(TEXT(U292,"mm")),VALUE(TEXT(U292,"dd"))),HolidayTable[Date],0)),WEEKDAY(E292,1)=1,HOUR(U292)&gt;=21,HOUR(U292)&lt;5),"OP","P")</f>
        <v>P</v>
      </c>
      <c r="AD292" s="31"/>
      <c r="AE292" s="31">
        <f t="shared" si="59"/>
        <v>0</v>
      </c>
      <c r="AF292" s="31">
        <f t="shared" si="60"/>
        <v>88.5</v>
      </c>
      <c r="AG292" s="31">
        <f t="shared" si="61"/>
        <v>2</v>
      </c>
      <c r="AH292" s="31" t="str">
        <f t="shared" si="62"/>
        <v>COSCO HAIFA120N</v>
      </c>
      <c r="AI292" s="31" t="str">
        <f t="shared" si="63"/>
        <v>FCIU 9778702</v>
      </c>
      <c r="AJ292" s="17" t="s">
        <v>624</v>
      </c>
    </row>
    <row r="293" spans="1:36" ht="18" x14ac:dyDescent="0.35">
      <c r="A293" s="30" t="s">
        <v>625</v>
      </c>
      <c r="B293" s="30" t="s">
        <v>2440</v>
      </c>
      <c r="C293" s="30" t="s">
        <v>881</v>
      </c>
      <c r="D293" s="30" t="s">
        <v>882</v>
      </c>
      <c r="E293" s="33">
        <v>45467.602083333331</v>
      </c>
      <c r="F293" s="30" t="s">
        <v>649</v>
      </c>
      <c r="G293" s="30" t="s">
        <v>627</v>
      </c>
      <c r="H293" s="30" t="s">
        <v>672</v>
      </c>
      <c r="I293" s="30" t="s">
        <v>646</v>
      </c>
      <c r="J293" s="30">
        <v>29250</v>
      </c>
      <c r="K293" s="30" t="s">
        <v>630</v>
      </c>
      <c r="L293" s="30" t="s">
        <v>915</v>
      </c>
      <c r="M293" s="30" t="s">
        <v>2441</v>
      </c>
      <c r="N293" s="30" t="s">
        <v>747</v>
      </c>
      <c r="O293" s="30" t="s">
        <v>748</v>
      </c>
      <c r="P293" s="30">
        <v>619336</v>
      </c>
      <c r="Q293" s="30"/>
      <c r="R293" s="30"/>
      <c r="S293" s="39">
        <f>VLOOKUP(AH293,export!G:T,13,FALSE)</f>
        <v>45470.03125</v>
      </c>
      <c r="T293" s="42" t="str">
        <f t="shared" si="52"/>
        <v>40</v>
      </c>
      <c r="U293" s="32">
        <f t="shared" si="53"/>
        <v>45467.602083333331</v>
      </c>
      <c r="V293" s="31">
        <f t="shared" si="54"/>
        <v>2.4291666666686069</v>
      </c>
      <c r="W293" s="31">
        <f t="shared" si="55"/>
        <v>0</v>
      </c>
      <c r="X293" s="31">
        <f t="shared" si="56"/>
        <v>0</v>
      </c>
      <c r="Y293" s="31">
        <f t="shared" si="57"/>
        <v>1</v>
      </c>
      <c r="Z293" s="31" t="str">
        <f t="shared" si="64"/>
        <v>No</v>
      </c>
      <c r="AA293" s="31"/>
      <c r="AB293" s="31">
        <f t="shared" si="58"/>
        <v>0</v>
      </c>
      <c r="AC293" s="31" t="str">
        <f>IF(OR(ISNUMBER(MATCH(DATE(VALUE(TEXT(U293,"yyyy")),VALUE(TEXT(U293,"mm")),VALUE(TEXT(U293,"dd"))),HolidayTable[Date],0)),WEEKDAY(E293,1)=1,HOUR(U293)&gt;=21,HOUR(U293)&lt;5),"OP","P")</f>
        <v>P</v>
      </c>
      <c r="AD293" s="31"/>
      <c r="AE293" s="31">
        <f t="shared" si="59"/>
        <v>0</v>
      </c>
      <c r="AF293" s="31">
        <f t="shared" si="60"/>
        <v>88.5</v>
      </c>
      <c r="AG293" s="31">
        <f t="shared" si="61"/>
        <v>2</v>
      </c>
      <c r="AH293" s="31" t="str">
        <f t="shared" si="62"/>
        <v>COSCO HAIFA120N</v>
      </c>
      <c r="AI293" s="31" t="str">
        <f t="shared" si="63"/>
        <v>FFAU 2464410</v>
      </c>
      <c r="AJ293" s="17" t="s">
        <v>624</v>
      </c>
    </row>
    <row r="294" spans="1:36" ht="18" x14ac:dyDescent="0.35">
      <c r="A294" s="30" t="s">
        <v>625</v>
      </c>
      <c r="B294" s="30" t="s">
        <v>2442</v>
      </c>
      <c r="C294" s="30" t="s">
        <v>583</v>
      </c>
      <c r="D294" s="30" t="s">
        <v>764</v>
      </c>
      <c r="E294" s="33">
        <v>45467.603472222225</v>
      </c>
      <c r="F294" s="30" t="s">
        <v>674</v>
      </c>
      <c r="G294" s="30" t="s">
        <v>627</v>
      </c>
      <c r="H294" s="30" t="s">
        <v>672</v>
      </c>
      <c r="I294" s="30" t="s">
        <v>646</v>
      </c>
      <c r="J294" s="30">
        <v>29250</v>
      </c>
      <c r="K294" s="30" t="s">
        <v>630</v>
      </c>
      <c r="L294" s="30" t="s">
        <v>2373</v>
      </c>
      <c r="M294" s="30" t="s">
        <v>2443</v>
      </c>
      <c r="N294" s="30" t="s">
        <v>700</v>
      </c>
      <c r="O294" s="30" t="s">
        <v>701</v>
      </c>
      <c r="P294" s="30">
        <v>781152</v>
      </c>
      <c r="Q294" s="30"/>
      <c r="R294" s="30"/>
      <c r="S294" s="39" t="e">
        <f>VLOOKUP(AH294,export!G:T,13,FALSE)</f>
        <v>#N/A</v>
      </c>
      <c r="T294" s="42" t="str">
        <f t="shared" si="52"/>
        <v>40</v>
      </c>
      <c r="U294" s="32">
        <f t="shared" si="53"/>
        <v>45467.603472222225</v>
      </c>
      <c r="V294" s="31" t="e">
        <f t="shared" si="54"/>
        <v>#N/A</v>
      </c>
      <c r="W294" s="31" t="e">
        <f t="shared" si="55"/>
        <v>#N/A</v>
      </c>
      <c r="X294" s="31" t="e">
        <f t="shared" si="56"/>
        <v>#N/A</v>
      </c>
      <c r="Y294" s="31" t="e">
        <f t="shared" si="57"/>
        <v>#N/A</v>
      </c>
      <c r="Z294" s="31" t="str">
        <f t="shared" si="64"/>
        <v>No</v>
      </c>
      <c r="AA294" s="31"/>
      <c r="AB294" s="31" t="e">
        <f t="shared" si="58"/>
        <v>#N/A</v>
      </c>
      <c r="AC294" s="31" t="str">
        <f>IF(OR(ISNUMBER(MATCH(DATE(VALUE(TEXT(U294,"yyyy")),VALUE(TEXT(U294,"mm")),VALUE(TEXT(U294,"dd"))),HolidayTable[Date],0)),WEEKDAY(E294,1)=1,HOUR(U294)&gt;=21,HOUR(U294)&lt;5),"OP","P")</f>
        <v>P</v>
      </c>
      <c r="AD294" s="31"/>
      <c r="AE294" s="31" t="e">
        <f t="shared" si="59"/>
        <v>#N/A</v>
      </c>
      <c r="AF294" s="31">
        <f t="shared" si="60"/>
        <v>88.5</v>
      </c>
      <c r="AG294" s="31">
        <f t="shared" si="61"/>
        <v>2</v>
      </c>
      <c r="AH294" s="31" t="str">
        <f t="shared" si="62"/>
        <v>ALS KRONOS425N</v>
      </c>
      <c r="AI294" s="31" t="str">
        <f t="shared" si="63"/>
        <v>MRSU 6189032</v>
      </c>
      <c r="AJ294" s="17" t="s">
        <v>624</v>
      </c>
    </row>
    <row r="295" spans="1:36" ht="18" x14ac:dyDescent="0.35">
      <c r="A295" s="30" t="s">
        <v>625</v>
      </c>
      <c r="B295" s="30" t="s">
        <v>2444</v>
      </c>
      <c r="C295" s="30" t="s">
        <v>881</v>
      </c>
      <c r="D295" s="30" t="s">
        <v>882</v>
      </c>
      <c r="E295" s="33">
        <v>45467.605555555558</v>
      </c>
      <c r="F295" s="30" t="s">
        <v>649</v>
      </c>
      <c r="G295" s="30" t="s">
        <v>627</v>
      </c>
      <c r="H295" s="30" t="s">
        <v>672</v>
      </c>
      <c r="I295" s="30" t="s">
        <v>646</v>
      </c>
      <c r="J295" s="30">
        <v>29250</v>
      </c>
      <c r="K295" s="30" t="s">
        <v>630</v>
      </c>
      <c r="L295" s="30" t="s">
        <v>915</v>
      </c>
      <c r="M295" s="30" t="s">
        <v>2445</v>
      </c>
      <c r="N295" s="30" t="s">
        <v>735</v>
      </c>
      <c r="O295" s="30" t="s">
        <v>736</v>
      </c>
      <c r="P295" s="30">
        <v>908907</v>
      </c>
      <c r="Q295" s="30"/>
      <c r="R295" s="30"/>
      <c r="S295" s="39">
        <f>VLOOKUP(AH295,export!G:T,13,FALSE)</f>
        <v>45470.03125</v>
      </c>
      <c r="T295" s="42" t="str">
        <f t="shared" si="52"/>
        <v>40</v>
      </c>
      <c r="U295" s="32">
        <f t="shared" si="53"/>
        <v>45467.605555555558</v>
      </c>
      <c r="V295" s="31">
        <f t="shared" si="54"/>
        <v>2.4256944444423425</v>
      </c>
      <c r="W295" s="31">
        <f t="shared" si="55"/>
        <v>0</v>
      </c>
      <c r="X295" s="31">
        <f t="shared" si="56"/>
        <v>0</v>
      </c>
      <c r="Y295" s="31">
        <f t="shared" si="57"/>
        <v>1</v>
      </c>
      <c r="Z295" s="31" t="str">
        <f t="shared" si="64"/>
        <v>No</v>
      </c>
      <c r="AA295" s="31"/>
      <c r="AB295" s="31">
        <f t="shared" si="58"/>
        <v>0</v>
      </c>
      <c r="AC295" s="31" t="str">
        <f>IF(OR(ISNUMBER(MATCH(DATE(VALUE(TEXT(U295,"yyyy")),VALUE(TEXT(U295,"mm")),VALUE(TEXT(U295,"dd"))),HolidayTable[Date],0)),WEEKDAY(E295,1)=1,HOUR(U295)&gt;=21,HOUR(U295)&lt;5),"OP","P")</f>
        <v>P</v>
      </c>
      <c r="AD295" s="31"/>
      <c r="AE295" s="31">
        <f t="shared" si="59"/>
        <v>0</v>
      </c>
      <c r="AF295" s="31">
        <f t="shared" si="60"/>
        <v>88.5</v>
      </c>
      <c r="AG295" s="31">
        <f t="shared" si="61"/>
        <v>2</v>
      </c>
      <c r="AH295" s="31" t="str">
        <f t="shared" si="62"/>
        <v>COSCO HAIFA120N</v>
      </c>
      <c r="AI295" s="31" t="str">
        <f t="shared" si="63"/>
        <v>OOCU 8650723</v>
      </c>
      <c r="AJ295" s="17" t="s">
        <v>624</v>
      </c>
    </row>
    <row r="296" spans="1:36" ht="18" x14ac:dyDescent="0.35">
      <c r="A296" s="30" t="s">
        <v>625</v>
      </c>
      <c r="B296" s="30" t="s">
        <v>2446</v>
      </c>
      <c r="C296" s="30" t="s">
        <v>881</v>
      </c>
      <c r="D296" s="30" t="s">
        <v>882</v>
      </c>
      <c r="E296" s="33">
        <v>45467.606249999997</v>
      </c>
      <c r="F296" s="30" t="s">
        <v>649</v>
      </c>
      <c r="G296" s="30" t="s">
        <v>627</v>
      </c>
      <c r="H296" s="30" t="s">
        <v>672</v>
      </c>
      <c r="I296" s="30" t="s">
        <v>646</v>
      </c>
      <c r="J296" s="30">
        <v>29250</v>
      </c>
      <c r="K296" s="30" t="s">
        <v>630</v>
      </c>
      <c r="L296" s="30" t="s">
        <v>915</v>
      </c>
      <c r="M296" s="30" t="s">
        <v>2447</v>
      </c>
      <c r="N296" s="30" t="s">
        <v>718</v>
      </c>
      <c r="O296" s="30" t="s">
        <v>719</v>
      </c>
      <c r="P296" s="30">
        <v>697446</v>
      </c>
      <c r="Q296" s="30"/>
      <c r="R296" s="30"/>
      <c r="S296" s="39">
        <f>VLOOKUP(AH296,export!G:T,13,FALSE)</f>
        <v>45470.03125</v>
      </c>
      <c r="T296" s="42" t="str">
        <f t="shared" si="52"/>
        <v>40</v>
      </c>
      <c r="U296" s="32">
        <f t="shared" si="53"/>
        <v>45467.606249999997</v>
      </c>
      <c r="V296" s="31">
        <f t="shared" si="54"/>
        <v>2.4250000000029104</v>
      </c>
      <c r="W296" s="31">
        <f t="shared" si="55"/>
        <v>0</v>
      </c>
      <c r="X296" s="31">
        <f t="shared" si="56"/>
        <v>0</v>
      </c>
      <c r="Y296" s="31">
        <f t="shared" si="57"/>
        <v>1</v>
      </c>
      <c r="Z296" s="31" t="str">
        <f t="shared" si="64"/>
        <v>No</v>
      </c>
      <c r="AA296" s="31"/>
      <c r="AB296" s="31">
        <f t="shared" si="58"/>
        <v>0</v>
      </c>
      <c r="AC296" s="31" t="str">
        <f>IF(OR(ISNUMBER(MATCH(DATE(VALUE(TEXT(U296,"yyyy")),VALUE(TEXT(U296,"mm")),VALUE(TEXT(U296,"dd"))),HolidayTable[Date],0)),WEEKDAY(E296,1)=1,HOUR(U296)&gt;=21,HOUR(U296)&lt;5),"OP","P")</f>
        <v>P</v>
      </c>
      <c r="AD296" s="31"/>
      <c r="AE296" s="31">
        <f t="shared" si="59"/>
        <v>0</v>
      </c>
      <c r="AF296" s="31">
        <f t="shared" si="60"/>
        <v>88.5</v>
      </c>
      <c r="AG296" s="31">
        <f t="shared" si="61"/>
        <v>2</v>
      </c>
      <c r="AH296" s="31" t="str">
        <f t="shared" si="62"/>
        <v>COSCO HAIFA120N</v>
      </c>
      <c r="AI296" s="31" t="str">
        <f t="shared" si="63"/>
        <v>CSNU 8210739</v>
      </c>
      <c r="AJ296" s="17" t="s">
        <v>624</v>
      </c>
    </row>
    <row r="297" spans="1:36" ht="18" x14ac:dyDescent="0.35">
      <c r="A297" s="30" t="s">
        <v>625</v>
      </c>
      <c r="B297" s="30" t="s">
        <v>2448</v>
      </c>
      <c r="C297" s="30" t="s">
        <v>881</v>
      </c>
      <c r="D297" s="30" t="s">
        <v>882</v>
      </c>
      <c r="E297" s="33">
        <v>45467.607638888891</v>
      </c>
      <c r="F297" s="30" t="s">
        <v>649</v>
      </c>
      <c r="G297" s="30" t="s">
        <v>627</v>
      </c>
      <c r="H297" s="30" t="s">
        <v>672</v>
      </c>
      <c r="I297" s="30" t="s">
        <v>646</v>
      </c>
      <c r="J297" s="30">
        <v>29250</v>
      </c>
      <c r="K297" s="30" t="s">
        <v>630</v>
      </c>
      <c r="L297" s="30" t="s">
        <v>915</v>
      </c>
      <c r="M297" s="30" t="s">
        <v>2449</v>
      </c>
      <c r="N297" s="30" t="s">
        <v>633</v>
      </c>
      <c r="O297" s="30" t="s">
        <v>708</v>
      </c>
      <c r="P297" s="30">
        <v>717004</v>
      </c>
      <c r="Q297" s="30"/>
      <c r="R297" s="30"/>
      <c r="S297" s="39">
        <f>VLOOKUP(AH297,export!G:T,13,FALSE)</f>
        <v>45470.03125</v>
      </c>
      <c r="T297" s="42" t="str">
        <f t="shared" si="52"/>
        <v>40</v>
      </c>
      <c r="U297" s="32">
        <f t="shared" si="53"/>
        <v>45467.607638888891</v>
      </c>
      <c r="V297" s="31">
        <f t="shared" si="54"/>
        <v>2.4236111111094942</v>
      </c>
      <c r="W297" s="31">
        <f t="shared" si="55"/>
        <v>0</v>
      </c>
      <c r="X297" s="31">
        <f t="shared" si="56"/>
        <v>0</v>
      </c>
      <c r="Y297" s="31">
        <f t="shared" si="57"/>
        <v>1</v>
      </c>
      <c r="Z297" s="31" t="str">
        <f t="shared" si="64"/>
        <v>No</v>
      </c>
      <c r="AA297" s="31"/>
      <c r="AB297" s="31">
        <f t="shared" si="58"/>
        <v>0</v>
      </c>
      <c r="AC297" s="31" t="str">
        <f>IF(OR(ISNUMBER(MATCH(DATE(VALUE(TEXT(U297,"yyyy")),VALUE(TEXT(U297,"mm")),VALUE(TEXT(U297,"dd"))),HolidayTable[Date],0)),WEEKDAY(E297,1)=1,HOUR(U297)&gt;=21,HOUR(U297)&lt;5),"OP","P")</f>
        <v>P</v>
      </c>
      <c r="AD297" s="31"/>
      <c r="AE297" s="31">
        <f t="shared" si="59"/>
        <v>0</v>
      </c>
      <c r="AF297" s="31">
        <f t="shared" si="60"/>
        <v>88.5</v>
      </c>
      <c r="AG297" s="31">
        <f t="shared" si="61"/>
        <v>2</v>
      </c>
      <c r="AH297" s="31" t="str">
        <f t="shared" si="62"/>
        <v>COSCO HAIFA120N</v>
      </c>
      <c r="AI297" s="31" t="str">
        <f t="shared" si="63"/>
        <v>FFAU 3491003</v>
      </c>
      <c r="AJ297" s="17" t="s">
        <v>624</v>
      </c>
    </row>
    <row r="298" spans="1:36" ht="18" x14ac:dyDescent="0.35">
      <c r="A298" s="30" t="s">
        <v>625</v>
      </c>
      <c r="B298" s="30" t="s">
        <v>2450</v>
      </c>
      <c r="C298" s="30" t="s">
        <v>583</v>
      </c>
      <c r="D298" s="30" t="s">
        <v>764</v>
      </c>
      <c r="E298" s="33">
        <v>45467.607638888891</v>
      </c>
      <c r="F298" s="30" t="s">
        <v>674</v>
      </c>
      <c r="G298" s="30" t="s">
        <v>627</v>
      </c>
      <c r="H298" s="30" t="s">
        <v>672</v>
      </c>
      <c r="I298" s="30" t="s">
        <v>646</v>
      </c>
      <c r="J298" s="30">
        <v>29250</v>
      </c>
      <c r="K298" s="30" t="s">
        <v>630</v>
      </c>
      <c r="L298" s="30" t="s">
        <v>2373</v>
      </c>
      <c r="M298" s="30" t="s">
        <v>2451</v>
      </c>
      <c r="N298" s="30" t="s">
        <v>739</v>
      </c>
      <c r="O298" s="30" t="s">
        <v>740</v>
      </c>
      <c r="P298" s="30">
        <v>686467</v>
      </c>
      <c r="Q298" s="30"/>
      <c r="R298" s="30"/>
      <c r="S298" s="39" t="e">
        <f>VLOOKUP(AH298,export!G:T,13,FALSE)</f>
        <v>#N/A</v>
      </c>
      <c r="T298" s="42" t="str">
        <f t="shared" si="52"/>
        <v>40</v>
      </c>
      <c r="U298" s="32">
        <f t="shared" si="53"/>
        <v>45467.607638888891</v>
      </c>
      <c r="V298" s="31" t="e">
        <f t="shared" si="54"/>
        <v>#N/A</v>
      </c>
      <c r="W298" s="31" t="e">
        <f t="shared" si="55"/>
        <v>#N/A</v>
      </c>
      <c r="X298" s="31" t="e">
        <f t="shared" si="56"/>
        <v>#N/A</v>
      </c>
      <c r="Y298" s="31" t="e">
        <f t="shared" si="57"/>
        <v>#N/A</v>
      </c>
      <c r="Z298" s="31" t="str">
        <f t="shared" si="64"/>
        <v>No</v>
      </c>
      <c r="AA298" s="31"/>
      <c r="AB298" s="31" t="e">
        <f t="shared" si="58"/>
        <v>#N/A</v>
      </c>
      <c r="AC298" s="31" t="str">
        <f>IF(OR(ISNUMBER(MATCH(DATE(VALUE(TEXT(U298,"yyyy")),VALUE(TEXT(U298,"mm")),VALUE(TEXT(U298,"dd"))),HolidayTable[Date],0)),WEEKDAY(E298,1)=1,HOUR(U298)&gt;=21,HOUR(U298)&lt;5),"OP","P")</f>
        <v>P</v>
      </c>
      <c r="AD298" s="31"/>
      <c r="AE298" s="31" t="e">
        <f t="shared" si="59"/>
        <v>#N/A</v>
      </c>
      <c r="AF298" s="31">
        <f t="shared" si="60"/>
        <v>88.5</v>
      </c>
      <c r="AG298" s="31">
        <f t="shared" si="61"/>
        <v>2</v>
      </c>
      <c r="AH298" s="31" t="str">
        <f t="shared" si="62"/>
        <v>ALS KRONOS425N</v>
      </c>
      <c r="AI298" s="31" t="str">
        <f t="shared" si="63"/>
        <v>MRSU 4309972</v>
      </c>
      <c r="AJ298" s="17" t="s">
        <v>624</v>
      </c>
    </row>
    <row r="299" spans="1:36" ht="18" x14ac:dyDescent="0.35">
      <c r="A299" s="30" t="s">
        <v>625</v>
      </c>
      <c r="B299" s="30" t="s">
        <v>2452</v>
      </c>
      <c r="C299" s="30" t="s">
        <v>881</v>
      </c>
      <c r="D299" s="30" t="s">
        <v>882</v>
      </c>
      <c r="E299" s="33">
        <v>45467.61041666667</v>
      </c>
      <c r="F299" s="30" t="s">
        <v>649</v>
      </c>
      <c r="G299" s="30" t="s">
        <v>627</v>
      </c>
      <c r="H299" s="30" t="s">
        <v>672</v>
      </c>
      <c r="I299" s="30" t="s">
        <v>646</v>
      </c>
      <c r="J299" s="30">
        <v>29250</v>
      </c>
      <c r="K299" s="30" t="s">
        <v>630</v>
      </c>
      <c r="L299" s="30" t="s">
        <v>914</v>
      </c>
      <c r="M299" s="30" t="s">
        <v>2453</v>
      </c>
      <c r="N299" s="30"/>
      <c r="O299" s="30" t="s">
        <v>687</v>
      </c>
      <c r="P299" s="30">
        <v>742106</v>
      </c>
      <c r="Q299" s="30"/>
      <c r="R299" s="30"/>
      <c r="S299" s="39">
        <f>VLOOKUP(AH299,export!G:T,13,FALSE)</f>
        <v>45470.03125</v>
      </c>
      <c r="T299" s="42" t="str">
        <f t="shared" si="52"/>
        <v>40</v>
      </c>
      <c r="U299" s="32">
        <f t="shared" si="53"/>
        <v>45467.61041666667</v>
      </c>
      <c r="V299" s="31">
        <f t="shared" si="54"/>
        <v>2.4208333333299379</v>
      </c>
      <c r="W299" s="31">
        <f t="shared" si="55"/>
        <v>0</v>
      </c>
      <c r="X299" s="31">
        <f t="shared" si="56"/>
        <v>0</v>
      </c>
      <c r="Y299" s="31">
        <f t="shared" si="57"/>
        <v>1</v>
      </c>
      <c r="Z299" s="31" t="str">
        <f t="shared" si="64"/>
        <v>No</v>
      </c>
      <c r="AA299" s="31"/>
      <c r="AB299" s="31">
        <f t="shared" si="58"/>
        <v>0</v>
      </c>
      <c r="AC299" s="31" t="str">
        <f>IF(OR(ISNUMBER(MATCH(DATE(VALUE(TEXT(U299,"yyyy")),VALUE(TEXT(U299,"mm")),VALUE(TEXT(U299,"dd"))),HolidayTable[Date],0)),WEEKDAY(E299,1)=1,HOUR(U299)&gt;=21,HOUR(U299)&lt;5),"OP","P")</f>
        <v>P</v>
      </c>
      <c r="AD299" s="31"/>
      <c r="AE299" s="31">
        <f t="shared" si="59"/>
        <v>0</v>
      </c>
      <c r="AF299" s="31">
        <f t="shared" si="60"/>
        <v>88.5</v>
      </c>
      <c r="AG299" s="31">
        <f t="shared" si="61"/>
        <v>2</v>
      </c>
      <c r="AH299" s="31" t="str">
        <f t="shared" si="62"/>
        <v>COSCO HAIFA120N</v>
      </c>
      <c r="AI299" s="31" t="str">
        <f t="shared" si="63"/>
        <v>OOLU 9652970</v>
      </c>
      <c r="AJ299" s="17" t="s">
        <v>624</v>
      </c>
    </row>
    <row r="300" spans="1:36" ht="18" x14ac:dyDescent="0.35">
      <c r="A300" s="30" t="s">
        <v>625</v>
      </c>
      <c r="B300" s="30" t="s">
        <v>2454</v>
      </c>
      <c r="C300" s="30" t="s">
        <v>583</v>
      </c>
      <c r="D300" s="30" t="s">
        <v>764</v>
      </c>
      <c r="E300" s="33">
        <v>45467.613888888889</v>
      </c>
      <c r="F300" s="30" t="s">
        <v>674</v>
      </c>
      <c r="G300" s="30" t="s">
        <v>627</v>
      </c>
      <c r="H300" s="30" t="s">
        <v>672</v>
      </c>
      <c r="I300" s="30" t="s">
        <v>646</v>
      </c>
      <c r="J300" s="30">
        <v>29250</v>
      </c>
      <c r="K300" s="30" t="s">
        <v>630</v>
      </c>
      <c r="L300" s="30" t="s">
        <v>2373</v>
      </c>
      <c r="M300" s="30" t="s">
        <v>2455</v>
      </c>
      <c r="N300" s="30" t="s">
        <v>788</v>
      </c>
      <c r="O300" s="30" t="s">
        <v>789</v>
      </c>
      <c r="P300" s="30">
        <v>753249</v>
      </c>
      <c r="Q300" s="30"/>
      <c r="R300" s="30"/>
      <c r="S300" s="39" t="e">
        <f>VLOOKUP(AH300,export!G:T,13,FALSE)</f>
        <v>#N/A</v>
      </c>
      <c r="T300" s="42" t="str">
        <f t="shared" si="52"/>
        <v>40</v>
      </c>
      <c r="U300" s="32">
        <f t="shared" si="53"/>
        <v>45467.613888888889</v>
      </c>
      <c r="V300" s="31" t="e">
        <f t="shared" si="54"/>
        <v>#N/A</v>
      </c>
      <c r="W300" s="31" t="e">
        <f t="shared" si="55"/>
        <v>#N/A</v>
      </c>
      <c r="X300" s="31" t="e">
        <f t="shared" si="56"/>
        <v>#N/A</v>
      </c>
      <c r="Y300" s="31" t="e">
        <f t="shared" si="57"/>
        <v>#N/A</v>
      </c>
      <c r="Z300" s="31" t="str">
        <f t="shared" si="64"/>
        <v>No</v>
      </c>
      <c r="AA300" s="31"/>
      <c r="AB300" s="31" t="e">
        <f t="shared" si="58"/>
        <v>#N/A</v>
      </c>
      <c r="AC300" s="31" t="str">
        <f>IF(OR(ISNUMBER(MATCH(DATE(VALUE(TEXT(U300,"yyyy")),VALUE(TEXT(U300,"mm")),VALUE(TEXT(U300,"dd"))),HolidayTable[Date],0)),WEEKDAY(E300,1)=1,HOUR(U300)&gt;=21,HOUR(U300)&lt;5),"OP","P")</f>
        <v>P</v>
      </c>
      <c r="AD300" s="31"/>
      <c r="AE300" s="31" t="e">
        <f t="shared" si="59"/>
        <v>#N/A</v>
      </c>
      <c r="AF300" s="31">
        <f t="shared" si="60"/>
        <v>88.5</v>
      </c>
      <c r="AG300" s="31">
        <f t="shared" si="61"/>
        <v>2</v>
      </c>
      <c r="AH300" s="31" t="str">
        <f t="shared" si="62"/>
        <v>ALS KRONOS425N</v>
      </c>
      <c r="AI300" s="31" t="str">
        <f t="shared" si="63"/>
        <v>MSKU 0661069</v>
      </c>
      <c r="AJ300" s="17" t="s">
        <v>624</v>
      </c>
    </row>
    <row r="301" spans="1:36" ht="18" x14ac:dyDescent="0.35">
      <c r="A301" s="30" t="s">
        <v>625</v>
      </c>
      <c r="B301" s="30" t="s">
        <v>2456</v>
      </c>
      <c r="C301" s="30" t="s">
        <v>583</v>
      </c>
      <c r="D301" s="30" t="s">
        <v>764</v>
      </c>
      <c r="E301" s="33">
        <v>45467.616666666669</v>
      </c>
      <c r="F301" s="30" t="s">
        <v>674</v>
      </c>
      <c r="G301" s="30" t="s">
        <v>627</v>
      </c>
      <c r="H301" s="30" t="s">
        <v>672</v>
      </c>
      <c r="I301" s="30" t="s">
        <v>646</v>
      </c>
      <c r="J301" s="30">
        <v>29250</v>
      </c>
      <c r="K301" s="30" t="s">
        <v>630</v>
      </c>
      <c r="L301" s="30" t="s">
        <v>2373</v>
      </c>
      <c r="M301" s="30" t="s">
        <v>2457</v>
      </c>
      <c r="N301" s="30" t="s">
        <v>836</v>
      </c>
      <c r="O301" s="30" t="s">
        <v>837</v>
      </c>
      <c r="P301" s="30">
        <v>913642</v>
      </c>
      <c r="Q301" s="30"/>
      <c r="R301" s="30"/>
      <c r="S301" s="39" t="e">
        <f>VLOOKUP(AH301,export!G:T,13,FALSE)</f>
        <v>#N/A</v>
      </c>
      <c r="T301" s="42" t="str">
        <f t="shared" si="52"/>
        <v>40</v>
      </c>
      <c r="U301" s="32">
        <f t="shared" si="53"/>
        <v>45467.616666666669</v>
      </c>
      <c r="V301" s="31" t="e">
        <f t="shared" si="54"/>
        <v>#N/A</v>
      </c>
      <c r="W301" s="31" t="e">
        <f t="shared" si="55"/>
        <v>#N/A</v>
      </c>
      <c r="X301" s="31" t="e">
        <f t="shared" si="56"/>
        <v>#N/A</v>
      </c>
      <c r="Y301" s="31" t="e">
        <f t="shared" si="57"/>
        <v>#N/A</v>
      </c>
      <c r="Z301" s="31" t="str">
        <f t="shared" si="64"/>
        <v>No</v>
      </c>
      <c r="AA301" s="31"/>
      <c r="AB301" s="31" t="e">
        <f t="shared" si="58"/>
        <v>#N/A</v>
      </c>
      <c r="AC301" s="31" t="str">
        <f>IF(OR(ISNUMBER(MATCH(DATE(VALUE(TEXT(U301,"yyyy")),VALUE(TEXT(U301,"mm")),VALUE(TEXT(U301,"dd"))),HolidayTable[Date],0)),WEEKDAY(E301,1)=1,HOUR(U301)&gt;=21,HOUR(U301)&lt;5),"OP","P")</f>
        <v>P</v>
      </c>
      <c r="AD301" s="31"/>
      <c r="AE301" s="31" t="e">
        <f t="shared" si="59"/>
        <v>#N/A</v>
      </c>
      <c r="AF301" s="31">
        <f t="shared" si="60"/>
        <v>88.5</v>
      </c>
      <c r="AG301" s="31">
        <f t="shared" si="61"/>
        <v>2</v>
      </c>
      <c r="AH301" s="31" t="str">
        <f t="shared" si="62"/>
        <v>ALS KRONOS425N</v>
      </c>
      <c r="AI301" s="31" t="str">
        <f t="shared" si="63"/>
        <v>MSKU 9530429</v>
      </c>
      <c r="AJ301" s="17" t="s">
        <v>624</v>
      </c>
    </row>
    <row r="302" spans="1:36" ht="18" x14ac:dyDescent="0.35">
      <c r="A302" s="30" t="s">
        <v>625</v>
      </c>
      <c r="B302" s="30" t="s">
        <v>2458</v>
      </c>
      <c r="C302" s="30" t="s">
        <v>768</v>
      </c>
      <c r="D302" s="30" t="s">
        <v>366</v>
      </c>
      <c r="E302" s="33">
        <v>45467.617361111108</v>
      </c>
      <c r="F302" s="30" t="s">
        <v>674</v>
      </c>
      <c r="G302" s="30" t="s">
        <v>627</v>
      </c>
      <c r="H302" s="30" t="s">
        <v>672</v>
      </c>
      <c r="I302" s="30" t="s">
        <v>646</v>
      </c>
      <c r="J302" s="30">
        <v>29250</v>
      </c>
      <c r="K302" s="30" t="s">
        <v>630</v>
      </c>
      <c r="L302" s="30" t="s">
        <v>2459</v>
      </c>
      <c r="M302" s="30" t="s">
        <v>2460</v>
      </c>
      <c r="N302" s="30"/>
      <c r="O302" s="30" t="s">
        <v>704</v>
      </c>
      <c r="P302" s="30">
        <v>947739</v>
      </c>
      <c r="Q302" s="30"/>
      <c r="R302" s="30"/>
      <c r="S302" s="39" t="e">
        <f>VLOOKUP(AH302,export!G:T,13,FALSE)</f>
        <v>#N/A</v>
      </c>
      <c r="T302" s="42" t="str">
        <f t="shared" si="52"/>
        <v>40</v>
      </c>
      <c r="U302" s="32">
        <f t="shared" si="53"/>
        <v>45467.617361111108</v>
      </c>
      <c r="V302" s="31" t="e">
        <f t="shared" si="54"/>
        <v>#N/A</v>
      </c>
      <c r="W302" s="31" t="e">
        <f t="shared" si="55"/>
        <v>#N/A</v>
      </c>
      <c r="X302" s="31" t="e">
        <f t="shared" si="56"/>
        <v>#N/A</v>
      </c>
      <c r="Y302" s="31" t="e">
        <f t="shared" si="57"/>
        <v>#N/A</v>
      </c>
      <c r="Z302" s="31" t="str">
        <f t="shared" si="64"/>
        <v>No</v>
      </c>
      <c r="AA302" s="31"/>
      <c r="AB302" s="31" t="e">
        <f t="shared" si="58"/>
        <v>#N/A</v>
      </c>
      <c r="AC302" s="31" t="str">
        <f>IF(OR(ISNUMBER(MATCH(DATE(VALUE(TEXT(U302,"yyyy")),VALUE(TEXT(U302,"mm")),VALUE(TEXT(U302,"dd"))),HolidayTable[Date],0)),WEEKDAY(E302,1)=1,HOUR(U302)&gt;=21,HOUR(U302)&lt;5),"OP","P")</f>
        <v>P</v>
      </c>
      <c r="AD302" s="31"/>
      <c r="AE302" s="31" t="e">
        <f t="shared" si="59"/>
        <v>#N/A</v>
      </c>
      <c r="AF302" s="31">
        <f t="shared" si="60"/>
        <v>88.5</v>
      </c>
      <c r="AG302" s="31">
        <f t="shared" si="61"/>
        <v>2</v>
      </c>
      <c r="AH302" s="31" t="str">
        <f t="shared" si="62"/>
        <v>MENDELSSOHN420E</v>
      </c>
      <c r="AI302" s="31" t="str">
        <f t="shared" si="63"/>
        <v>MSKU 0153134</v>
      </c>
      <c r="AJ302" s="17" t="s">
        <v>624</v>
      </c>
    </row>
    <row r="303" spans="1:36" ht="18" x14ac:dyDescent="0.35">
      <c r="A303" s="30" t="s">
        <v>625</v>
      </c>
      <c r="B303" s="30" t="s">
        <v>2461</v>
      </c>
      <c r="C303" s="30" t="s">
        <v>905</v>
      </c>
      <c r="D303" s="30" t="s">
        <v>810</v>
      </c>
      <c r="E303" s="33">
        <v>45467.624305555553</v>
      </c>
      <c r="F303" s="30" t="s">
        <v>649</v>
      </c>
      <c r="G303" s="30" t="s">
        <v>627</v>
      </c>
      <c r="H303" s="30">
        <v>4310</v>
      </c>
      <c r="I303" s="30" t="s">
        <v>646</v>
      </c>
      <c r="J303" s="30">
        <v>27895</v>
      </c>
      <c r="K303" s="30" t="s">
        <v>630</v>
      </c>
      <c r="L303" s="30" t="s">
        <v>2255</v>
      </c>
      <c r="M303" s="30">
        <v>26644488</v>
      </c>
      <c r="N303" s="30" t="s">
        <v>2283</v>
      </c>
      <c r="O303" s="30" t="s">
        <v>2284</v>
      </c>
      <c r="P303" s="30">
        <v>950186</v>
      </c>
      <c r="Q303" s="30"/>
      <c r="R303" s="30"/>
      <c r="S303" s="39">
        <f>VLOOKUP(AH303,export!G:T,13,FALSE)</f>
        <v>45471.96875</v>
      </c>
      <c r="T303" s="42" t="str">
        <f t="shared" si="52"/>
        <v>40</v>
      </c>
      <c r="U303" s="32">
        <f t="shared" si="53"/>
        <v>45467.624305555553</v>
      </c>
      <c r="V303" s="31">
        <f t="shared" si="54"/>
        <v>4.3444444444467081</v>
      </c>
      <c r="W303" s="31">
        <f t="shared" si="55"/>
        <v>0</v>
      </c>
      <c r="X303" s="31">
        <f t="shared" si="56"/>
        <v>0</v>
      </c>
      <c r="Y303" s="31">
        <f t="shared" si="57"/>
        <v>1</v>
      </c>
      <c r="Z303" s="31" t="str">
        <f t="shared" si="64"/>
        <v>No</v>
      </c>
      <c r="AA303" s="31"/>
      <c r="AB303" s="31">
        <f t="shared" si="58"/>
        <v>0</v>
      </c>
      <c r="AC303" s="31" t="str">
        <f>IF(OR(ISNUMBER(MATCH(DATE(VALUE(TEXT(U303,"yyyy")),VALUE(TEXT(U303,"mm")),VALUE(TEXT(U303,"dd"))),HolidayTable[Date],0)),WEEKDAY(E303,1)=1,HOUR(U303)&gt;=21,HOUR(U303)&lt;5),"OP","P")</f>
        <v>P</v>
      </c>
      <c r="AD303" s="31"/>
      <c r="AE303" s="31">
        <f t="shared" si="59"/>
        <v>0</v>
      </c>
      <c r="AF303" s="31">
        <f t="shared" si="60"/>
        <v>88.5</v>
      </c>
      <c r="AG303" s="31">
        <f t="shared" si="61"/>
        <v>2</v>
      </c>
      <c r="AH303" s="31" t="str">
        <f t="shared" si="62"/>
        <v>O PIRAEUS004E</v>
      </c>
      <c r="AI303" s="31" t="str">
        <f t="shared" si="63"/>
        <v>RFCU 4104082</v>
      </c>
      <c r="AJ303" s="17" t="s">
        <v>624</v>
      </c>
    </row>
    <row r="304" spans="1:36" ht="18" x14ac:dyDescent="0.35">
      <c r="A304" s="30" t="s">
        <v>625</v>
      </c>
      <c r="B304" s="30" t="s">
        <v>2462</v>
      </c>
      <c r="C304" s="30" t="s">
        <v>768</v>
      </c>
      <c r="D304" s="30" t="s">
        <v>366</v>
      </c>
      <c r="E304" s="33">
        <v>45467.624305555553</v>
      </c>
      <c r="F304" s="30" t="s">
        <v>674</v>
      </c>
      <c r="G304" s="30" t="s">
        <v>627</v>
      </c>
      <c r="H304" s="30" t="s">
        <v>672</v>
      </c>
      <c r="I304" s="30" t="s">
        <v>646</v>
      </c>
      <c r="J304" s="30">
        <v>29250</v>
      </c>
      <c r="K304" s="30" t="s">
        <v>630</v>
      </c>
      <c r="L304" s="30" t="s">
        <v>2459</v>
      </c>
      <c r="M304" s="30" t="s">
        <v>2463</v>
      </c>
      <c r="N304" s="30" t="s">
        <v>675</v>
      </c>
      <c r="O304" s="30" t="s">
        <v>676</v>
      </c>
      <c r="P304" s="30">
        <v>957830</v>
      </c>
      <c r="Q304" s="30"/>
      <c r="R304" s="30"/>
      <c r="S304" s="39" t="e">
        <f>VLOOKUP(AH304,export!G:T,13,FALSE)</f>
        <v>#N/A</v>
      </c>
      <c r="T304" s="42" t="str">
        <f t="shared" si="52"/>
        <v>40</v>
      </c>
      <c r="U304" s="32">
        <f t="shared" si="53"/>
        <v>45467.624305555553</v>
      </c>
      <c r="V304" s="31" t="e">
        <f t="shared" si="54"/>
        <v>#N/A</v>
      </c>
      <c r="W304" s="31" t="e">
        <f t="shared" si="55"/>
        <v>#N/A</v>
      </c>
      <c r="X304" s="31" t="e">
        <f t="shared" si="56"/>
        <v>#N/A</v>
      </c>
      <c r="Y304" s="31" t="e">
        <f t="shared" si="57"/>
        <v>#N/A</v>
      </c>
      <c r="Z304" s="31" t="str">
        <f t="shared" si="64"/>
        <v>No</v>
      </c>
      <c r="AA304" s="31"/>
      <c r="AB304" s="31" t="e">
        <f t="shared" si="58"/>
        <v>#N/A</v>
      </c>
      <c r="AC304" s="31" t="str">
        <f>IF(OR(ISNUMBER(MATCH(DATE(VALUE(TEXT(U304,"yyyy")),VALUE(TEXT(U304,"mm")),VALUE(TEXT(U304,"dd"))),HolidayTable[Date],0)),WEEKDAY(E304,1)=1,HOUR(U304)&gt;=21,HOUR(U304)&lt;5),"OP","P")</f>
        <v>P</v>
      </c>
      <c r="AD304" s="31"/>
      <c r="AE304" s="31" t="e">
        <f t="shared" si="59"/>
        <v>#N/A</v>
      </c>
      <c r="AF304" s="31">
        <f t="shared" si="60"/>
        <v>88.5</v>
      </c>
      <c r="AG304" s="31">
        <f t="shared" si="61"/>
        <v>2</v>
      </c>
      <c r="AH304" s="31" t="str">
        <f t="shared" si="62"/>
        <v>MENDELSSOHN420E</v>
      </c>
      <c r="AI304" s="31" t="str">
        <f t="shared" si="63"/>
        <v>CAAU 5222648</v>
      </c>
      <c r="AJ304" s="17" t="s">
        <v>624</v>
      </c>
    </row>
    <row r="305" spans="1:36" ht="18" x14ac:dyDescent="0.35">
      <c r="A305" s="30" t="s">
        <v>625</v>
      </c>
      <c r="B305" s="30" t="s">
        <v>2464</v>
      </c>
      <c r="C305" s="30" t="s">
        <v>786</v>
      </c>
      <c r="D305" s="30" t="s">
        <v>787</v>
      </c>
      <c r="E305" s="33">
        <v>45467.631249999999</v>
      </c>
      <c r="F305" s="30" t="s">
        <v>649</v>
      </c>
      <c r="G305" s="30" t="s">
        <v>627</v>
      </c>
      <c r="H305" s="30">
        <v>4510</v>
      </c>
      <c r="I305" s="30" t="s">
        <v>646</v>
      </c>
      <c r="J305" s="30">
        <v>30000</v>
      </c>
      <c r="K305" s="30" t="s">
        <v>630</v>
      </c>
      <c r="L305" s="30" t="s">
        <v>2465</v>
      </c>
      <c r="M305" s="30" t="s">
        <v>2466</v>
      </c>
      <c r="N305" s="30" t="s">
        <v>718</v>
      </c>
      <c r="O305" s="30" t="s">
        <v>719</v>
      </c>
      <c r="P305" s="30">
        <v>697446</v>
      </c>
      <c r="Q305" s="30"/>
      <c r="R305" s="30"/>
      <c r="S305" s="39">
        <v>45471.378472222219</v>
      </c>
      <c r="T305" s="42" t="str">
        <f t="shared" si="52"/>
        <v>40</v>
      </c>
      <c r="U305" s="32">
        <f t="shared" si="53"/>
        <v>45467.631249999999</v>
      </c>
      <c r="V305" s="31">
        <f t="shared" si="54"/>
        <v>3.7472222222204437</v>
      </c>
      <c r="W305" s="31">
        <f t="shared" si="55"/>
        <v>0</v>
      </c>
      <c r="X305" s="31">
        <f t="shared" si="56"/>
        <v>0</v>
      </c>
      <c r="Y305" s="31">
        <f t="shared" si="57"/>
        <v>1</v>
      </c>
      <c r="Z305" s="31" t="str">
        <f t="shared" si="64"/>
        <v>No</v>
      </c>
      <c r="AA305" s="31"/>
      <c r="AB305" s="31">
        <f t="shared" si="58"/>
        <v>0</v>
      </c>
      <c r="AC305" s="31" t="str">
        <f>IF(OR(ISNUMBER(MATCH(DATE(VALUE(TEXT(U305,"yyyy")),VALUE(TEXT(U305,"mm")),VALUE(TEXT(U305,"dd"))),HolidayTable[Date],0)),WEEKDAY(E305,1)=1,HOUR(U305)&gt;=21,HOUR(U305)&lt;5),"OP","P")</f>
        <v>P</v>
      </c>
      <c r="AD305" s="31"/>
      <c r="AE305" s="31">
        <f t="shared" si="59"/>
        <v>0</v>
      </c>
      <c r="AF305" s="31">
        <f t="shared" si="60"/>
        <v>88.5</v>
      </c>
      <c r="AG305" s="31">
        <f t="shared" si="61"/>
        <v>2</v>
      </c>
      <c r="AH305" s="31" t="str">
        <f t="shared" si="62"/>
        <v>O CALIFORNIA149N</v>
      </c>
      <c r="AI305" s="31" t="str">
        <f t="shared" si="63"/>
        <v>CBHU 7070700</v>
      </c>
      <c r="AJ305" s="17" t="s">
        <v>624</v>
      </c>
    </row>
    <row r="306" spans="1:36" ht="18" x14ac:dyDescent="0.35">
      <c r="A306" s="30" t="s">
        <v>625</v>
      </c>
      <c r="B306" s="30" t="s">
        <v>2467</v>
      </c>
      <c r="C306" s="30" t="s">
        <v>786</v>
      </c>
      <c r="D306" s="30" t="s">
        <v>787</v>
      </c>
      <c r="E306" s="33">
        <v>45467.631944444445</v>
      </c>
      <c r="F306" s="30" t="s">
        <v>649</v>
      </c>
      <c r="G306" s="30" t="s">
        <v>627</v>
      </c>
      <c r="H306" s="30" t="s">
        <v>672</v>
      </c>
      <c r="I306" s="30" t="s">
        <v>646</v>
      </c>
      <c r="J306" s="30">
        <v>30000</v>
      </c>
      <c r="K306" s="30" t="s">
        <v>630</v>
      </c>
      <c r="L306" s="30" t="s">
        <v>2465</v>
      </c>
      <c r="M306" s="30" t="s">
        <v>2468</v>
      </c>
      <c r="N306" s="30" t="s">
        <v>739</v>
      </c>
      <c r="O306" s="30" t="s">
        <v>740</v>
      </c>
      <c r="P306" s="30">
        <v>686467</v>
      </c>
      <c r="Q306" s="30"/>
      <c r="R306" s="30"/>
      <c r="S306" s="39">
        <v>45471.378472222219</v>
      </c>
      <c r="T306" s="42" t="str">
        <f t="shared" si="52"/>
        <v>40</v>
      </c>
      <c r="U306" s="32">
        <f t="shared" si="53"/>
        <v>45467.631944444445</v>
      </c>
      <c r="V306" s="31">
        <f t="shared" si="54"/>
        <v>3.7465277777737356</v>
      </c>
      <c r="W306" s="31">
        <f t="shared" si="55"/>
        <v>0</v>
      </c>
      <c r="X306" s="31">
        <f t="shared" si="56"/>
        <v>0</v>
      </c>
      <c r="Y306" s="31">
        <f t="shared" si="57"/>
        <v>1</v>
      </c>
      <c r="Z306" s="31" t="str">
        <f t="shared" si="64"/>
        <v>No</v>
      </c>
      <c r="AA306" s="31"/>
      <c r="AB306" s="31">
        <f t="shared" si="58"/>
        <v>0</v>
      </c>
      <c r="AC306" s="31" t="str">
        <f>IF(OR(ISNUMBER(MATCH(DATE(VALUE(TEXT(U306,"yyyy")),VALUE(TEXT(U306,"mm")),VALUE(TEXT(U306,"dd"))),HolidayTable[Date],0)),WEEKDAY(E306,1)=1,HOUR(U306)&gt;=21,HOUR(U306)&lt;5),"OP","P")</f>
        <v>P</v>
      </c>
      <c r="AD306" s="31"/>
      <c r="AE306" s="31">
        <f t="shared" si="59"/>
        <v>0</v>
      </c>
      <c r="AF306" s="31">
        <f t="shared" si="60"/>
        <v>88.5</v>
      </c>
      <c r="AG306" s="31">
        <f t="shared" si="61"/>
        <v>2</v>
      </c>
      <c r="AH306" s="31" t="str">
        <f t="shared" si="62"/>
        <v>O CALIFORNIA149N</v>
      </c>
      <c r="AI306" s="31" t="str">
        <f t="shared" si="63"/>
        <v>OOCU 8927401</v>
      </c>
      <c r="AJ306" s="17" t="s">
        <v>624</v>
      </c>
    </row>
    <row r="307" spans="1:36" ht="18" x14ac:dyDescent="0.35">
      <c r="A307" s="30" t="s">
        <v>625</v>
      </c>
      <c r="B307" s="30" t="s">
        <v>2469</v>
      </c>
      <c r="C307" s="30" t="s">
        <v>786</v>
      </c>
      <c r="D307" s="30" t="s">
        <v>787</v>
      </c>
      <c r="E307" s="33">
        <v>45467.634722222225</v>
      </c>
      <c r="F307" s="30" t="s">
        <v>649</v>
      </c>
      <c r="G307" s="30" t="s">
        <v>627</v>
      </c>
      <c r="H307" s="30" t="s">
        <v>672</v>
      </c>
      <c r="I307" s="30" t="s">
        <v>646</v>
      </c>
      <c r="J307" s="30">
        <v>30000</v>
      </c>
      <c r="K307" s="30" t="s">
        <v>630</v>
      </c>
      <c r="L307" s="30" t="s">
        <v>2470</v>
      </c>
      <c r="M307" s="30" t="s">
        <v>2471</v>
      </c>
      <c r="N307" s="30" t="s">
        <v>788</v>
      </c>
      <c r="O307" s="30" t="s">
        <v>789</v>
      </c>
      <c r="P307" s="30">
        <v>753249</v>
      </c>
      <c r="Q307" s="30"/>
      <c r="R307" s="30"/>
      <c r="S307" s="39">
        <v>45471.378472222219</v>
      </c>
      <c r="T307" s="42" t="str">
        <f t="shared" si="52"/>
        <v>40</v>
      </c>
      <c r="U307" s="32">
        <f t="shared" si="53"/>
        <v>45467.634722222225</v>
      </c>
      <c r="V307" s="31">
        <f t="shared" si="54"/>
        <v>3.7437499999941792</v>
      </c>
      <c r="W307" s="31">
        <f t="shared" si="55"/>
        <v>0</v>
      </c>
      <c r="X307" s="31">
        <f t="shared" si="56"/>
        <v>0</v>
      </c>
      <c r="Y307" s="31">
        <f t="shared" si="57"/>
        <v>1</v>
      </c>
      <c r="Z307" s="31" t="str">
        <f t="shared" si="64"/>
        <v>No</v>
      </c>
      <c r="AA307" s="31"/>
      <c r="AB307" s="31">
        <f t="shared" si="58"/>
        <v>0</v>
      </c>
      <c r="AC307" s="31" t="str">
        <f>IF(OR(ISNUMBER(MATCH(DATE(VALUE(TEXT(U307,"yyyy")),VALUE(TEXT(U307,"mm")),VALUE(TEXT(U307,"dd"))),HolidayTable[Date],0)),WEEKDAY(E307,1)=1,HOUR(U307)&gt;=21,HOUR(U307)&lt;5),"OP","P")</f>
        <v>P</v>
      </c>
      <c r="AD307" s="31"/>
      <c r="AE307" s="31">
        <f t="shared" si="59"/>
        <v>0</v>
      </c>
      <c r="AF307" s="31">
        <f t="shared" si="60"/>
        <v>88.5</v>
      </c>
      <c r="AG307" s="31">
        <f t="shared" si="61"/>
        <v>2</v>
      </c>
      <c r="AH307" s="31" t="str">
        <f t="shared" si="62"/>
        <v>O CALIFORNIA149N</v>
      </c>
      <c r="AI307" s="31" t="str">
        <f t="shared" si="63"/>
        <v>OOLU 6826487</v>
      </c>
      <c r="AJ307" s="17" t="s">
        <v>624</v>
      </c>
    </row>
    <row r="308" spans="1:36" ht="18" x14ac:dyDescent="0.35">
      <c r="A308" s="30" t="s">
        <v>625</v>
      </c>
      <c r="B308" s="30" t="s">
        <v>2472</v>
      </c>
      <c r="C308" s="30" t="s">
        <v>786</v>
      </c>
      <c r="D308" s="30" t="s">
        <v>787</v>
      </c>
      <c r="E308" s="33">
        <v>45467.635416666664</v>
      </c>
      <c r="F308" s="30" t="s">
        <v>649</v>
      </c>
      <c r="G308" s="30" t="s">
        <v>627</v>
      </c>
      <c r="H308" s="30" t="s">
        <v>672</v>
      </c>
      <c r="I308" s="30" t="s">
        <v>646</v>
      </c>
      <c r="J308" s="30">
        <v>30000</v>
      </c>
      <c r="K308" s="30" t="s">
        <v>630</v>
      </c>
      <c r="L308" s="30" t="s">
        <v>2470</v>
      </c>
      <c r="M308" s="30" t="s">
        <v>2473</v>
      </c>
      <c r="N308" s="30" t="s">
        <v>836</v>
      </c>
      <c r="O308" s="30" t="s">
        <v>837</v>
      </c>
      <c r="P308" s="30">
        <v>913642</v>
      </c>
      <c r="Q308" s="30"/>
      <c r="R308" s="30"/>
      <c r="S308" s="39">
        <v>45471.378472222219</v>
      </c>
      <c r="T308" s="42" t="str">
        <f t="shared" si="52"/>
        <v>40</v>
      </c>
      <c r="U308" s="32">
        <f t="shared" si="53"/>
        <v>45467.635416666664</v>
      </c>
      <c r="V308" s="31">
        <f t="shared" si="54"/>
        <v>3.7430555555547471</v>
      </c>
      <c r="W308" s="31">
        <f t="shared" si="55"/>
        <v>0</v>
      </c>
      <c r="X308" s="31">
        <f t="shared" si="56"/>
        <v>0</v>
      </c>
      <c r="Y308" s="31">
        <f t="shared" si="57"/>
        <v>1</v>
      </c>
      <c r="Z308" s="31" t="str">
        <f t="shared" si="64"/>
        <v>No</v>
      </c>
      <c r="AA308" s="31"/>
      <c r="AB308" s="31">
        <f t="shared" si="58"/>
        <v>0</v>
      </c>
      <c r="AC308" s="31" t="str">
        <f>IF(OR(ISNUMBER(MATCH(DATE(VALUE(TEXT(U308,"yyyy")),VALUE(TEXT(U308,"mm")),VALUE(TEXT(U308,"dd"))),HolidayTable[Date],0)),WEEKDAY(E308,1)=1,HOUR(U308)&gt;=21,HOUR(U308)&lt;5),"OP","P")</f>
        <v>P</v>
      </c>
      <c r="AD308" s="31"/>
      <c r="AE308" s="31">
        <f t="shared" si="59"/>
        <v>0</v>
      </c>
      <c r="AF308" s="31">
        <f t="shared" si="60"/>
        <v>88.5</v>
      </c>
      <c r="AG308" s="31">
        <f t="shared" si="61"/>
        <v>2</v>
      </c>
      <c r="AH308" s="31" t="str">
        <f t="shared" si="62"/>
        <v>O CALIFORNIA149N</v>
      </c>
      <c r="AI308" s="31" t="str">
        <f t="shared" si="63"/>
        <v>TGBU 9277711</v>
      </c>
      <c r="AJ308" s="17" t="s">
        <v>624</v>
      </c>
    </row>
    <row r="309" spans="1:36" ht="18" x14ac:dyDescent="0.35">
      <c r="A309" s="30" t="s">
        <v>625</v>
      </c>
      <c r="B309" s="30" t="s">
        <v>969</v>
      </c>
      <c r="C309" s="30" t="s">
        <v>332</v>
      </c>
      <c r="D309" s="30" t="s">
        <v>2396</v>
      </c>
      <c r="E309" s="33">
        <v>45467.636111111111</v>
      </c>
      <c r="F309" s="30" t="s">
        <v>658</v>
      </c>
      <c r="G309" s="30" t="s">
        <v>627</v>
      </c>
      <c r="H309" s="30" t="s">
        <v>672</v>
      </c>
      <c r="I309" s="30" t="s">
        <v>646</v>
      </c>
      <c r="J309" s="30">
        <v>29090</v>
      </c>
      <c r="K309" s="30" t="s">
        <v>630</v>
      </c>
      <c r="L309" s="30" t="s">
        <v>2474</v>
      </c>
      <c r="M309" s="30" t="s">
        <v>2475</v>
      </c>
      <c r="N309" s="30" t="s">
        <v>711</v>
      </c>
      <c r="O309" s="30" t="s">
        <v>712</v>
      </c>
      <c r="P309" s="30">
        <v>935540</v>
      </c>
      <c r="Q309" s="30"/>
      <c r="R309" s="30"/>
      <c r="S309" s="39" t="e">
        <f>VLOOKUP(AH309,export!G:T,13,FALSE)</f>
        <v>#N/A</v>
      </c>
      <c r="T309" s="42" t="str">
        <f t="shared" si="52"/>
        <v>40</v>
      </c>
      <c r="U309" s="32">
        <f t="shared" si="53"/>
        <v>45467.636111111111</v>
      </c>
      <c r="V309" s="31" t="e">
        <f t="shared" si="54"/>
        <v>#N/A</v>
      </c>
      <c r="W309" s="31" t="e">
        <f t="shared" si="55"/>
        <v>#N/A</v>
      </c>
      <c r="X309" s="31" t="e">
        <f t="shared" si="56"/>
        <v>#N/A</v>
      </c>
      <c r="Y309" s="31" t="e">
        <f t="shared" si="57"/>
        <v>#N/A</v>
      </c>
      <c r="Z309" s="31" t="str">
        <f t="shared" si="64"/>
        <v>No</v>
      </c>
      <c r="AA309" s="31"/>
      <c r="AB309" s="31" t="e">
        <f t="shared" si="58"/>
        <v>#N/A</v>
      </c>
      <c r="AC309" s="31" t="str">
        <f>IF(OR(ISNUMBER(MATCH(DATE(VALUE(TEXT(U309,"yyyy")),VALUE(TEXT(U309,"mm")),VALUE(TEXT(U309,"dd"))),HolidayTable[Date],0)),WEEKDAY(E309,1)=1,HOUR(U309)&gt;=21,HOUR(U309)&lt;5),"OP","P")</f>
        <v>P</v>
      </c>
      <c r="AD309" s="31"/>
      <c r="AE309" s="31" t="e">
        <f t="shared" si="59"/>
        <v>#N/A</v>
      </c>
      <c r="AF309" s="31">
        <f t="shared" si="60"/>
        <v>88.5</v>
      </c>
      <c r="AG309" s="31">
        <f t="shared" si="61"/>
        <v>2</v>
      </c>
      <c r="AH309" s="31" t="str">
        <f t="shared" si="62"/>
        <v>CAP ANDREAS012W</v>
      </c>
      <c r="AI309" s="31" t="str">
        <f t="shared" si="63"/>
        <v>TCNU 5824092</v>
      </c>
      <c r="AJ309" s="17" t="s">
        <v>624</v>
      </c>
    </row>
    <row r="310" spans="1:36" ht="18" x14ac:dyDescent="0.35">
      <c r="A310" s="30" t="s">
        <v>625</v>
      </c>
      <c r="B310" s="30" t="s">
        <v>2476</v>
      </c>
      <c r="C310" s="30" t="s">
        <v>786</v>
      </c>
      <c r="D310" s="30" t="s">
        <v>787</v>
      </c>
      <c r="E310" s="33">
        <v>45467.636111111111</v>
      </c>
      <c r="F310" s="30" t="s">
        <v>649</v>
      </c>
      <c r="G310" s="30" t="s">
        <v>627</v>
      </c>
      <c r="H310" s="30" t="s">
        <v>722</v>
      </c>
      <c r="I310" s="30" t="s">
        <v>646</v>
      </c>
      <c r="J310" s="30">
        <v>30000</v>
      </c>
      <c r="K310" s="30" t="s">
        <v>630</v>
      </c>
      <c r="L310" s="30" t="s">
        <v>2470</v>
      </c>
      <c r="M310" s="30" t="s">
        <v>2477</v>
      </c>
      <c r="N310" s="30"/>
      <c r="O310" s="30" t="s">
        <v>704</v>
      </c>
      <c r="P310" s="30">
        <v>947739</v>
      </c>
      <c r="Q310" s="30"/>
      <c r="R310" s="30"/>
      <c r="S310" s="39">
        <v>45471.378472222219</v>
      </c>
      <c r="T310" s="42" t="str">
        <f t="shared" si="52"/>
        <v>40</v>
      </c>
      <c r="U310" s="32">
        <f t="shared" si="53"/>
        <v>45467.636111111111</v>
      </c>
      <c r="V310" s="31">
        <f t="shared" si="54"/>
        <v>3.742361111108039</v>
      </c>
      <c r="W310" s="31">
        <f t="shared" si="55"/>
        <v>0</v>
      </c>
      <c r="X310" s="31">
        <f t="shared" si="56"/>
        <v>0</v>
      </c>
      <c r="Y310" s="31">
        <f t="shared" si="57"/>
        <v>1</v>
      </c>
      <c r="Z310" s="31" t="str">
        <f t="shared" si="64"/>
        <v>No</v>
      </c>
      <c r="AA310" s="31"/>
      <c r="AB310" s="31">
        <f t="shared" si="58"/>
        <v>0</v>
      </c>
      <c r="AC310" s="31" t="str">
        <f>IF(OR(ISNUMBER(MATCH(DATE(VALUE(TEXT(U310,"yyyy")),VALUE(TEXT(U310,"mm")),VALUE(TEXT(U310,"dd"))),HolidayTable[Date],0)),WEEKDAY(E310,1)=1,HOUR(U310)&gt;=21,HOUR(U310)&lt;5),"OP","P")</f>
        <v>P</v>
      </c>
      <c r="AD310" s="31"/>
      <c r="AE310" s="31">
        <f t="shared" si="59"/>
        <v>0</v>
      </c>
      <c r="AF310" s="31">
        <f t="shared" si="60"/>
        <v>88.5</v>
      </c>
      <c r="AG310" s="31">
        <f t="shared" si="61"/>
        <v>2</v>
      </c>
      <c r="AH310" s="31" t="str">
        <f t="shared" si="62"/>
        <v>O CALIFORNIA149N</v>
      </c>
      <c r="AI310" s="31" t="str">
        <f t="shared" si="63"/>
        <v>TGBU 8849330</v>
      </c>
      <c r="AJ310" s="17" t="s">
        <v>624</v>
      </c>
    </row>
    <row r="311" spans="1:36" ht="18" x14ac:dyDescent="0.35">
      <c r="A311" s="30" t="s">
        <v>625</v>
      </c>
      <c r="B311" s="30" t="s">
        <v>2478</v>
      </c>
      <c r="C311" s="30" t="s">
        <v>1169</v>
      </c>
      <c r="D311" s="30" t="s">
        <v>1171</v>
      </c>
      <c r="E311" s="33">
        <v>45467.637499999997</v>
      </c>
      <c r="F311" s="30" t="s">
        <v>2479</v>
      </c>
      <c r="G311" s="30" t="s">
        <v>627</v>
      </c>
      <c r="H311" s="30" t="s">
        <v>773</v>
      </c>
      <c r="I311" s="30" t="s">
        <v>724</v>
      </c>
      <c r="J311" s="30">
        <v>26700</v>
      </c>
      <c r="K311" s="30" t="s">
        <v>630</v>
      </c>
      <c r="L311" s="30" t="s">
        <v>2480</v>
      </c>
      <c r="M311" s="30" t="s">
        <v>725</v>
      </c>
      <c r="N311" s="30" t="s">
        <v>794</v>
      </c>
      <c r="O311" s="30" t="s">
        <v>795</v>
      </c>
      <c r="P311" s="30">
        <v>911879</v>
      </c>
      <c r="Q311" s="30"/>
      <c r="R311" s="30"/>
      <c r="S311" s="39">
        <v>45471.645833333336</v>
      </c>
      <c r="T311" s="42" t="str">
        <f t="shared" si="52"/>
        <v>20</v>
      </c>
      <c r="U311" s="32">
        <f t="shared" si="53"/>
        <v>45467.637499999997</v>
      </c>
      <c r="V311" s="31">
        <f t="shared" si="54"/>
        <v>4.008333333338669</v>
      </c>
      <c r="W311" s="31">
        <f t="shared" si="55"/>
        <v>0</v>
      </c>
      <c r="X311" s="31">
        <f t="shared" si="56"/>
        <v>0</v>
      </c>
      <c r="Y311" s="31">
        <f t="shared" si="57"/>
        <v>1</v>
      </c>
      <c r="Z311" s="31" t="str">
        <f t="shared" si="64"/>
        <v>No</v>
      </c>
      <c r="AA311" s="31"/>
      <c r="AB311" s="31">
        <f t="shared" si="58"/>
        <v>0</v>
      </c>
      <c r="AC311" s="31" t="str">
        <f>IF(OR(ISNUMBER(MATCH(DATE(VALUE(TEXT(U311,"yyyy")),VALUE(TEXT(U311,"mm")),VALUE(TEXT(U311,"dd"))),HolidayTable[Date],0)),WEEKDAY(E311,1)=1,HOUR(U311)&gt;=21,HOUR(U311)&lt;5),"OP","P")</f>
        <v>P</v>
      </c>
      <c r="AD311" s="31"/>
      <c r="AE311" s="31">
        <f t="shared" si="59"/>
        <v>0</v>
      </c>
      <c r="AF311" s="31">
        <f t="shared" si="60"/>
        <v>59</v>
      </c>
      <c r="AG311" s="31">
        <f t="shared" si="61"/>
        <v>2</v>
      </c>
      <c r="AH311" s="31" t="str">
        <f t="shared" si="62"/>
        <v>KOTA NAZIM034E</v>
      </c>
      <c r="AI311" s="31" t="str">
        <f t="shared" si="63"/>
        <v>EOLU 8239637</v>
      </c>
      <c r="AJ311" s="17" t="s">
        <v>624</v>
      </c>
    </row>
    <row r="312" spans="1:36" ht="18" x14ac:dyDescent="0.35">
      <c r="A312" s="30" t="s">
        <v>625</v>
      </c>
      <c r="B312" s="30" t="s">
        <v>2481</v>
      </c>
      <c r="C312" s="30" t="s">
        <v>786</v>
      </c>
      <c r="D312" s="30" t="s">
        <v>787</v>
      </c>
      <c r="E312" s="33">
        <v>45467.63958333333</v>
      </c>
      <c r="F312" s="30" t="s">
        <v>649</v>
      </c>
      <c r="G312" s="30" t="s">
        <v>627</v>
      </c>
      <c r="H312" s="30" t="s">
        <v>672</v>
      </c>
      <c r="I312" s="30" t="s">
        <v>646</v>
      </c>
      <c r="J312" s="30">
        <v>30000</v>
      </c>
      <c r="K312" s="30" t="s">
        <v>630</v>
      </c>
      <c r="L312" s="30" t="s">
        <v>2470</v>
      </c>
      <c r="M312" s="30" t="s">
        <v>2482</v>
      </c>
      <c r="N312" s="30" t="s">
        <v>675</v>
      </c>
      <c r="O312" s="30" t="s">
        <v>676</v>
      </c>
      <c r="P312" s="30">
        <v>957830</v>
      </c>
      <c r="Q312" s="30"/>
      <c r="R312" s="30"/>
      <c r="S312" s="39">
        <v>45471.378472222219</v>
      </c>
      <c r="T312" s="42" t="str">
        <f t="shared" si="52"/>
        <v>40</v>
      </c>
      <c r="U312" s="32">
        <f t="shared" si="53"/>
        <v>45467.63958333333</v>
      </c>
      <c r="V312" s="31">
        <f t="shared" si="54"/>
        <v>3.7388888888890506</v>
      </c>
      <c r="W312" s="31">
        <f t="shared" si="55"/>
        <v>0</v>
      </c>
      <c r="X312" s="31">
        <f t="shared" si="56"/>
        <v>0</v>
      </c>
      <c r="Y312" s="31">
        <f t="shared" si="57"/>
        <v>1</v>
      </c>
      <c r="Z312" s="31" t="str">
        <f t="shared" si="64"/>
        <v>No</v>
      </c>
      <c r="AA312" s="31"/>
      <c r="AB312" s="31">
        <f t="shared" si="58"/>
        <v>0</v>
      </c>
      <c r="AC312" s="31" t="str">
        <f>IF(OR(ISNUMBER(MATCH(DATE(VALUE(TEXT(U312,"yyyy")),VALUE(TEXT(U312,"mm")),VALUE(TEXT(U312,"dd"))),HolidayTable[Date],0)),WEEKDAY(E312,1)=1,HOUR(U312)&gt;=21,HOUR(U312)&lt;5),"OP","P")</f>
        <v>P</v>
      </c>
      <c r="AD312" s="31"/>
      <c r="AE312" s="31">
        <f t="shared" si="59"/>
        <v>0</v>
      </c>
      <c r="AF312" s="31">
        <f t="shared" si="60"/>
        <v>88.5</v>
      </c>
      <c r="AG312" s="31">
        <f t="shared" si="61"/>
        <v>2</v>
      </c>
      <c r="AH312" s="31" t="str">
        <f t="shared" si="62"/>
        <v>O CALIFORNIA149N</v>
      </c>
      <c r="AI312" s="31" t="str">
        <f t="shared" si="63"/>
        <v>CSNU 8073873</v>
      </c>
      <c r="AJ312" s="17" t="s">
        <v>624</v>
      </c>
    </row>
    <row r="313" spans="1:36" ht="18" x14ac:dyDescent="0.35">
      <c r="A313" s="30" t="s">
        <v>625</v>
      </c>
      <c r="B313" s="30" t="s">
        <v>2483</v>
      </c>
      <c r="C313" s="30" t="s">
        <v>786</v>
      </c>
      <c r="D313" s="30" t="s">
        <v>787</v>
      </c>
      <c r="E313" s="33">
        <v>45467.640277777777</v>
      </c>
      <c r="F313" s="30" t="s">
        <v>649</v>
      </c>
      <c r="G313" s="30" t="s">
        <v>627</v>
      </c>
      <c r="H313" s="30" t="s">
        <v>672</v>
      </c>
      <c r="I313" s="30" t="s">
        <v>646</v>
      </c>
      <c r="J313" s="30">
        <v>30000</v>
      </c>
      <c r="K313" s="30" t="s">
        <v>630</v>
      </c>
      <c r="L313" s="30" t="s">
        <v>2470</v>
      </c>
      <c r="M313" s="30" t="s">
        <v>2484</v>
      </c>
      <c r="N313" s="30" t="s">
        <v>681</v>
      </c>
      <c r="O313" s="30" t="s">
        <v>682</v>
      </c>
      <c r="P313" s="30">
        <v>901896</v>
      </c>
      <c r="Q313" s="30"/>
      <c r="R313" s="30"/>
      <c r="S313" s="39">
        <v>45471.378472222219</v>
      </c>
      <c r="T313" s="42" t="str">
        <f t="shared" si="52"/>
        <v>40</v>
      </c>
      <c r="U313" s="32">
        <f t="shared" si="53"/>
        <v>45467.640277777777</v>
      </c>
      <c r="V313" s="31">
        <f t="shared" si="54"/>
        <v>3.7381944444423425</v>
      </c>
      <c r="W313" s="31">
        <f t="shared" si="55"/>
        <v>0</v>
      </c>
      <c r="X313" s="31">
        <f t="shared" si="56"/>
        <v>0</v>
      </c>
      <c r="Y313" s="31">
        <f t="shared" si="57"/>
        <v>1</v>
      </c>
      <c r="Z313" s="31" t="str">
        <f t="shared" si="64"/>
        <v>No</v>
      </c>
      <c r="AA313" s="31"/>
      <c r="AB313" s="31">
        <f t="shared" si="58"/>
        <v>0</v>
      </c>
      <c r="AC313" s="31" t="str">
        <f>IF(OR(ISNUMBER(MATCH(DATE(VALUE(TEXT(U313,"yyyy")),VALUE(TEXT(U313,"mm")),VALUE(TEXT(U313,"dd"))),HolidayTable[Date],0)),WEEKDAY(E313,1)=1,HOUR(U313)&gt;=21,HOUR(U313)&lt;5),"OP","P")</f>
        <v>P</v>
      </c>
      <c r="AD313" s="31"/>
      <c r="AE313" s="31">
        <f t="shared" si="59"/>
        <v>0</v>
      </c>
      <c r="AF313" s="31">
        <f t="shared" si="60"/>
        <v>88.5</v>
      </c>
      <c r="AG313" s="31">
        <f t="shared" si="61"/>
        <v>2</v>
      </c>
      <c r="AH313" s="31" t="str">
        <f t="shared" si="62"/>
        <v>O CALIFORNIA149N</v>
      </c>
      <c r="AI313" s="31" t="str">
        <f t="shared" si="63"/>
        <v>BEAU 5569297</v>
      </c>
      <c r="AJ313" s="17" t="s">
        <v>624</v>
      </c>
    </row>
    <row r="314" spans="1:36" ht="18" x14ac:dyDescent="0.35">
      <c r="A314" s="30" t="s">
        <v>625</v>
      </c>
      <c r="B314" s="30" t="s">
        <v>2485</v>
      </c>
      <c r="C314" s="30" t="s">
        <v>786</v>
      </c>
      <c r="D314" s="30" t="s">
        <v>787</v>
      </c>
      <c r="E314" s="33">
        <v>45467.640972222223</v>
      </c>
      <c r="F314" s="30" t="s">
        <v>649</v>
      </c>
      <c r="G314" s="30" t="s">
        <v>627</v>
      </c>
      <c r="H314" s="30" t="s">
        <v>672</v>
      </c>
      <c r="I314" s="30" t="s">
        <v>646</v>
      </c>
      <c r="J314" s="30">
        <v>30000</v>
      </c>
      <c r="K314" s="30" t="s">
        <v>630</v>
      </c>
      <c r="L314" s="30" t="s">
        <v>2470</v>
      </c>
      <c r="M314" s="30" t="s">
        <v>2486</v>
      </c>
      <c r="N314" s="30" t="s">
        <v>747</v>
      </c>
      <c r="O314" s="30" t="s">
        <v>748</v>
      </c>
      <c r="P314" s="30">
        <v>619336</v>
      </c>
      <c r="Q314" s="30"/>
      <c r="R314" s="30"/>
      <c r="S314" s="39">
        <v>45471.378472222219</v>
      </c>
      <c r="T314" s="42" t="str">
        <f t="shared" si="52"/>
        <v>40</v>
      </c>
      <c r="U314" s="32">
        <f t="shared" si="53"/>
        <v>45467.640972222223</v>
      </c>
      <c r="V314" s="31">
        <f t="shared" si="54"/>
        <v>3.7374999999956344</v>
      </c>
      <c r="W314" s="31">
        <f t="shared" si="55"/>
        <v>0</v>
      </c>
      <c r="X314" s="31">
        <f t="shared" si="56"/>
        <v>0</v>
      </c>
      <c r="Y314" s="31">
        <f t="shared" si="57"/>
        <v>1</v>
      </c>
      <c r="Z314" s="31" t="str">
        <f t="shared" si="64"/>
        <v>No</v>
      </c>
      <c r="AA314" s="31"/>
      <c r="AB314" s="31">
        <f t="shared" si="58"/>
        <v>0</v>
      </c>
      <c r="AC314" s="31" t="str">
        <f>IF(OR(ISNUMBER(MATCH(DATE(VALUE(TEXT(U314,"yyyy")),VALUE(TEXT(U314,"mm")),VALUE(TEXT(U314,"dd"))),HolidayTable[Date],0)),WEEKDAY(E314,1)=1,HOUR(U314)&gt;=21,HOUR(U314)&lt;5),"OP","P")</f>
        <v>P</v>
      </c>
      <c r="AD314" s="31"/>
      <c r="AE314" s="31">
        <f t="shared" si="59"/>
        <v>0</v>
      </c>
      <c r="AF314" s="31">
        <f t="shared" si="60"/>
        <v>88.5</v>
      </c>
      <c r="AG314" s="31">
        <f t="shared" si="61"/>
        <v>2</v>
      </c>
      <c r="AH314" s="31" t="str">
        <f t="shared" si="62"/>
        <v>O CALIFORNIA149N</v>
      </c>
      <c r="AI314" s="31" t="str">
        <f t="shared" si="63"/>
        <v>MAGU 5586809</v>
      </c>
      <c r="AJ314" s="17" t="s">
        <v>624</v>
      </c>
    </row>
    <row r="315" spans="1:36" ht="18" x14ac:dyDescent="0.35">
      <c r="A315" s="30" t="s">
        <v>625</v>
      </c>
      <c r="B315" s="30" t="s">
        <v>2487</v>
      </c>
      <c r="C315" s="30" t="s">
        <v>905</v>
      </c>
      <c r="D315" s="30" t="s">
        <v>810</v>
      </c>
      <c r="E315" s="33">
        <v>45467.650694444441</v>
      </c>
      <c r="F315" s="30" t="s">
        <v>649</v>
      </c>
      <c r="G315" s="30" t="s">
        <v>627</v>
      </c>
      <c r="H315" s="30" t="s">
        <v>645</v>
      </c>
      <c r="I315" s="30" t="s">
        <v>646</v>
      </c>
      <c r="J315" s="30">
        <v>27895</v>
      </c>
      <c r="K315" s="30" t="s">
        <v>630</v>
      </c>
      <c r="L315" s="30" t="s">
        <v>2255</v>
      </c>
      <c r="M315" s="30">
        <v>27430855</v>
      </c>
      <c r="N315" s="30" t="s">
        <v>705</v>
      </c>
      <c r="O315" s="30" t="s">
        <v>706</v>
      </c>
      <c r="P315" s="30">
        <v>900766</v>
      </c>
      <c r="Q315" s="30"/>
      <c r="R315" s="30"/>
      <c r="S315" s="39">
        <f>VLOOKUP(AH315,export!G:T,13,FALSE)</f>
        <v>45471.96875</v>
      </c>
      <c r="T315" s="42" t="str">
        <f t="shared" si="52"/>
        <v>40</v>
      </c>
      <c r="U315" s="32">
        <f t="shared" si="53"/>
        <v>45467.650694444441</v>
      </c>
      <c r="V315" s="31">
        <f t="shared" si="54"/>
        <v>4.3180555555591127</v>
      </c>
      <c r="W315" s="31">
        <f t="shared" si="55"/>
        <v>0</v>
      </c>
      <c r="X315" s="31">
        <f t="shared" si="56"/>
        <v>0</v>
      </c>
      <c r="Y315" s="31">
        <f t="shared" si="57"/>
        <v>1</v>
      </c>
      <c r="Z315" s="31" t="str">
        <f t="shared" si="64"/>
        <v>No</v>
      </c>
      <c r="AA315" s="31"/>
      <c r="AB315" s="31">
        <f t="shared" si="58"/>
        <v>0</v>
      </c>
      <c r="AC315" s="31" t="str">
        <f>IF(OR(ISNUMBER(MATCH(DATE(VALUE(TEXT(U315,"yyyy")),VALUE(TEXT(U315,"mm")),VALUE(TEXT(U315,"dd"))),HolidayTable[Date],0)),WEEKDAY(E315,1)=1,HOUR(U315)&gt;=21,HOUR(U315)&lt;5),"OP","P")</f>
        <v>P</v>
      </c>
      <c r="AD315" s="31"/>
      <c r="AE315" s="31">
        <f t="shared" si="59"/>
        <v>0</v>
      </c>
      <c r="AF315" s="31">
        <f t="shared" si="60"/>
        <v>88.5</v>
      </c>
      <c r="AG315" s="31">
        <f t="shared" si="61"/>
        <v>2</v>
      </c>
      <c r="AH315" s="31" t="str">
        <f t="shared" si="62"/>
        <v>O PIRAEUS004E</v>
      </c>
      <c r="AI315" s="31" t="str">
        <f t="shared" si="63"/>
        <v>OOCU 5027480</v>
      </c>
      <c r="AJ315" s="17" t="s">
        <v>624</v>
      </c>
    </row>
    <row r="316" spans="1:36" ht="18" x14ac:dyDescent="0.35">
      <c r="A316" s="30" t="s">
        <v>625</v>
      </c>
      <c r="B316" s="30" t="s">
        <v>2488</v>
      </c>
      <c r="C316" s="30" t="s">
        <v>583</v>
      </c>
      <c r="D316" s="30" t="s">
        <v>764</v>
      </c>
      <c r="E316" s="33">
        <v>45467.652083333334</v>
      </c>
      <c r="F316" s="30" t="s">
        <v>674</v>
      </c>
      <c r="G316" s="30" t="s">
        <v>627</v>
      </c>
      <c r="H316" s="30" t="s">
        <v>672</v>
      </c>
      <c r="I316" s="30" t="s">
        <v>646</v>
      </c>
      <c r="J316" s="30">
        <v>29250</v>
      </c>
      <c r="K316" s="30" t="s">
        <v>630</v>
      </c>
      <c r="L316" s="30" t="s">
        <v>2489</v>
      </c>
      <c r="M316" s="30" t="s">
        <v>2490</v>
      </c>
      <c r="N316" s="30" t="s">
        <v>741</v>
      </c>
      <c r="O316" s="30" t="s">
        <v>742</v>
      </c>
      <c r="P316" s="30">
        <v>711999</v>
      </c>
      <c r="Q316" s="30"/>
      <c r="R316" s="30"/>
      <c r="S316" s="39" t="e">
        <f>VLOOKUP(AH316,export!G:T,13,FALSE)</f>
        <v>#N/A</v>
      </c>
      <c r="T316" s="42" t="str">
        <f t="shared" si="52"/>
        <v>40</v>
      </c>
      <c r="U316" s="32">
        <f t="shared" si="53"/>
        <v>45467.652083333334</v>
      </c>
      <c r="V316" s="31" t="e">
        <f t="shared" si="54"/>
        <v>#N/A</v>
      </c>
      <c r="W316" s="31" t="e">
        <f t="shared" si="55"/>
        <v>#N/A</v>
      </c>
      <c r="X316" s="31" t="e">
        <f t="shared" si="56"/>
        <v>#N/A</v>
      </c>
      <c r="Y316" s="31" t="e">
        <f t="shared" si="57"/>
        <v>#N/A</v>
      </c>
      <c r="Z316" s="31" t="str">
        <f t="shared" si="64"/>
        <v>No</v>
      </c>
      <c r="AA316" s="31"/>
      <c r="AB316" s="31" t="e">
        <f t="shared" si="58"/>
        <v>#N/A</v>
      </c>
      <c r="AC316" s="31" t="str">
        <f>IF(OR(ISNUMBER(MATCH(DATE(VALUE(TEXT(U316,"yyyy")),VALUE(TEXT(U316,"mm")),VALUE(TEXT(U316,"dd"))),HolidayTable[Date],0)),WEEKDAY(E316,1)=1,HOUR(U316)&gt;=21,HOUR(U316)&lt;5),"OP","P")</f>
        <v>P</v>
      </c>
      <c r="AD316" s="31"/>
      <c r="AE316" s="31" t="e">
        <f t="shared" si="59"/>
        <v>#N/A</v>
      </c>
      <c r="AF316" s="31">
        <f t="shared" si="60"/>
        <v>88.5</v>
      </c>
      <c r="AG316" s="31">
        <f t="shared" si="61"/>
        <v>2</v>
      </c>
      <c r="AH316" s="31" t="str">
        <f t="shared" si="62"/>
        <v>ALS KRONOS425N</v>
      </c>
      <c r="AI316" s="31" t="str">
        <f t="shared" si="63"/>
        <v>PONU 8215150</v>
      </c>
      <c r="AJ316" s="17" t="s">
        <v>624</v>
      </c>
    </row>
    <row r="317" spans="1:36" ht="18" x14ac:dyDescent="0.35">
      <c r="A317" s="30" t="s">
        <v>625</v>
      </c>
      <c r="B317" s="30" t="s">
        <v>2491</v>
      </c>
      <c r="C317" s="30" t="s">
        <v>1169</v>
      </c>
      <c r="D317" s="30" t="s">
        <v>1171</v>
      </c>
      <c r="E317" s="33">
        <v>45467.65347222222</v>
      </c>
      <c r="F317" s="30" t="s">
        <v>2479</v>
      </c>
      <c r="G317" s="30" t="s">
        <v>627</v>
      </c>
      <c r="H317" s="30" t="s">
        <v>773</v>
      </c>
      <c r="I317" s="30" t="s">
        <v>724</v>
      </c>
      <c r="J317" s="30">
        <v>26590</v>
      </c>
      <c r="K317" s="30" t="s">
        <v>630</v>
      </c>
      <c r="L317" s="30" t="s">
        <v>2480</v>
      </c>
      <c r="M317" s="30" t="s">
        <v>725</v>
      </c>
      <c r="N317" s="30" t="s">
        <v>794</v>
      </c>
      <c r="O317" s="30" t="s">
        <v>795</v>
      </c>
      <c r="P317" s="30">
        <v>911879</v>
      </c>
      <c r="Q317" s="30"/>
      <c r="R317" s="30"/>
      <c r="S317" s="39">
        <v>45471.645833333336</v>
      </c>
      <c r="T317" s="42" t="str">
        <f t="shared" si="52"/>
        <v>20</v>
      </c>
      <c r="U317" s="32">
        <f t="shared" si="53"/>
        <v>45467.65347222222</v>
      </c>
      <c r="V317" s="31">
        <f t="shared" si="54"/>
        <v>3.992361111115315</v>
      </c>
      <c r="W317" s="31">
        <f t="shared" si="55"/>
        <v>0</v>
      </c>
      <c r="X317" s="31">
        <f t="shared" si="56"/>
        <v>0</v>
      </c>
      <c r="Y317" s="31">
        <f t="shared" si="57"/>
        <v>1</v>
      </c>
      <c r="Z317" s="31" t="str">
        <f t="shared" si="64"/>
        <v>No</v>
      </c>
      <c r="AA317" s="31"/>
      <c r="AB317" s="31">
        <f t="shared" si="58"/>
        <v>0</v>
      </c>
      <c r="AC317" s="31" t="str">
        <f>IF(OR(ISNUMBER(MATCH(DATE(VALUE(TEXT(U317,"yyyy")),VALUE(TEXT(U317,"mm")),VALUE(TEXT(U317,"dd"))),HolidayTable[Date],0)),WEEKDAY(E317,1)=1,HOUR(U317)&gt;=21,HOUR(U317)&lt;5),"OP","P")</f>
        <v>P</v>
      </c>
      <c r="AD317" s="31"/>
      <c r="AE317" s="31">
        <f t="shared" si="59"/>
        <v>0</v>
      </c>
      <c r="AF317" s="31">
        <f t="shared" si="60"/>
        <v>59</v>
      </c>
      <c r="AG317" s="31">
        <f t="shared" si="61"/>
        <v>2</v>
      </c>
      <c r="AH317" s="31" t="str">
        <f t="shared" si="62"/>
        <v>KOTA NAZIM034E</v>
      </c>
      <c r="AI317" s="31" t="str">
        <f t="shared" si="63"/>
        <v>EOLU 8214388</v>
      </c>
      <c r="AJ317" s="17" t="s">
        <v>624</v>
      </c>
    </row>
    <row r="318" spans="1:36" ht="18" x14ac:dyDescent="0.35">
      <c r="A318" s="30" t="s">
        <v>625</v>
      </c>
      <c r="B318" s="30" t="s">
        <v>2492</v>
      </c>
      <c r="C318" s="30" t="s">
        <v>786</v>
      </c>
      <c r="D318" s="30" t="s">
        <v>787</v>
      </c>
      <c r="E318" s="33">
        <v>45467.654861111114</v>
      </c>
      <c r="F318" s="30" t="s">
        <v>649</v>
      </c>
      <c r="G318" s="30" t="s">
        <v>627</v>
      </c>
      <c r="H318" s="30" t="s">
        <v>672</v>
      </c>
      <c r="I318" s="30" t="s">
        <v>646</v>
      </c>
      <c r="J318" s="30">
        <v>30000</v>
      </c>
      <c r="K318" s="30" t="s">
        <v>630</v>
      </c>
      <c r="L318" s="30" t="s">
        <v>2470</v>
      </c>
      <c r="M318" s="30" t="s">
        <v>2493</v>
      </c>
      <c r="N318" s="30" t="s">
        <v>633</v>
      </c>
      <c r="O318" s="30" t="s">
        <v>708</v>
      </c>
      <c r="P318" s="30">
        <v>717004</v>
      </c>
      <c r="Q318" s="30"/>
      <c r="R318" s="30"/>
      <c r="S318" s="39">
        <v>45471.378472222219</v>
      </c>
      <c r="T318" s="42" t="str">
        <f t="shared" si="52"/>
        <v>40</v>
      </c>
      <c r="U318" s="32">
        <f t="shared" si="53"/>
        <v>45467.654861111114</v>
      </c>
      <c r="V318" s="31">
        <f t="shared" si="54"/>
        <v>3.7236111111051287</v>
      </c>
      <c r="W318" s="31">
        <f t="shared" si="55"/>
        <v>0</v>
      </c>
      <c r="X318" s="31">
        <f t="shared" si="56"/>
        <v>0</v>
      </c>
      <c r="Y318" s="31">
        <f t="shared" si="57"/>
        <v>1</v>
      </c>
      <c r="Z318" s="31" t="str">
        <f t="shared" si="64"/>
        <v>No</v>
      </c>
      <c r="AA318" s="31"/>
      <c r="AB318" s="31">
        <f t="shared" si="58"/>
        <v>0</v>
      </c>
      <c r="AC318" s="31" t="str">
        <f>IF(OR(ISNUMBER(MATCH(DATE(VALUE(TEXT(U318,"yyyy")),VALUE(TEXT(U318,"mm")),VALUE(TEXT(U318,"dd"))),HolidayTable[Date],0)),WEEKDAY(E318,1)=1,HOUR(U318)&gt;=21,HOUR(U318)&lt;5),"OP","P")</f>
        <v>P</v>
      </c>
      <c r="AD318" s="31"/>
      <c r="AE318" s="31">
        <f t="shared" si="59"/>
        <v>0</v>
      </c>
      <c r="AF318" s="31">
        <f t="shared" si="60"/>
        <v>88.5</v>
      </c>
      <c r="AG318" s="31">
        <f t="shared" si="61"/>
        <v>2</v>
      </c>
      <c r="AH318" s="31" t="str">
        <f t="shared" si="62"/>
        <v>O CALIFORNIA149N</v>
      </c>
      <c r="AI318" s="31" t="str">
        <f t="shared" si="63"/>
        <v>CCLU 7971709</v>
      </c>
      <c r="AJ318" s="17" t="s">
        <v>624</v>
      </c>
    </row>
    <row r="319" spans="1:36" ht="18" x14ac:dyDescent="0.35">
      <c r="A319" s="30" t="s">
        <v>625</v>
      </c>
      <c r="B319" s="30" t="s">
        <v>2494</v>
      </c>
      <c r="C319" s="30" t="s">
        <v>786</v>
      </c>
      <c r="D319" s="30" t="s">
        <v>787</v>
      </c>
      <c r="E319" s="33">
        <v>45467.655555555553</v>
      </c>
      <c r="F319" s="30" t="s">
        <v>649</v>
      </c>
      <c r="G319" s="30" t="s">
        <v>627</v>
      </c>
      <c r="H319" s="30" t="s">
        <v>672</v>
      </c>
      <c r="I319" s="30" t="s">
        <v>646</v>
      </c>
      <c r="J319" s="30">
        <v>30000</v>
      </c>
      <c r="K319" s="30" t="s">
        <v>630</v>
      </c>
      <c r="L319" s="30" t="s">
        <v>2470</v>
      </c>
      <c r="M319" s="30" t="s">
        <v>2495</v>
      </c>
      <c r="N319" s="30" t="s">
        <v>735</v>
      </c>
      <c r="O319" s="30" t="s">
        <v>736</v>
      </c>
      <c r="P319" s="30">
        <v>908907</v>
      </c>
      <c r="Q319" s="30"/>
      <c r="R319" s="30"/>
      <c r="S319" s="39">
        <v>45471.378472222219</v>
      </c>
      <c r="T319" s="42" t="str">
        <f t="shared" si="52"/>
        <v>40</v>
      </c>
      <c r="U319" s="32">
        <f t="shared" si="53"/>
        <v>45467.655555555553</v>
      </c>
      <c r="V319" s="31">
        <f t="shared" si="54"/>
        <v>3.7229166666656965</v>
      </c>
      <c r="W319" s="31">
        <f t="shared" si="55"/>
        <v>0</v>
      </c>
      <c r="X319" s="31">
        <f t="shared" si="56"/>
        <v>0</v>
      </c>
      <c r="Y319" s="31">
        <f t="shared" si="57"/>
        <v>1</v>
      </c>
      <c r="Z319" s="31" t="str">
        <f t="shared" si="64"/>
        <v>No</v>
      </c>
      <c r="AA319" s="31"/>
      <c r="AB319" s="31">
        <f t="shared" si="58"/>
        <v>0</v>
      </c>
      <c r="AC319" s="31" t="str">
        <f>IF(OR(ISNUMBER(MATCH(DATE(VALUE(TEXT(U319,"yyyy")),VALUE(TEXT(U319,"mm")),VALUE(TEXT(U319,"dd"))),HolidayTable[Date],0)),WEEKDAY(E319,1)=1,HOUR(U319)&gt;=21,HOUR(U319)&lt;5),"OP","P")</f>
        <v>P</v>
      </c>
      <c r="AD319" s="31"/>
      <c r="AE319" s="31">
        <f t="shared" si="59"/>
        <v>0</v>
      </c>
      <c r="AF319" s="31">
        <f t="shared" si="60"/>
        <v>88.5</v>
      </c>
      <c r="AG319" s="31">
        <f t="shared" si="61"/>
        <v>2</v>
      </c>
      <c r="AH319" s="31" t="str">
        <f t="shared" si="62"/>
        <v>O CALIFORNIA149N</v>
      </c>
      <c r="AI319" s="31" t="str">
        <f t="shared" si="63"/>
        <v>FSCU 8698258</v>
      </c>
      <c r="AJ319" s="17" t="s">
        <v>624</v>
      </c>
    </row>
    <row r="320" spans="1:36" ht="18" x14ac:dyDescent="0.35">
      <c r="A320" s="30" t="s">
        <v>625</v>
      </c>
      <c r="B320" s="30" t="s">
        <v>2496</v>
      </c>
      <c r="C320" s="30" t="s">
        <v>583</v>
      </c>
      <c r="D320" s="30" t="s">
        <v>764</v>
      </c>
      <c r="E320" s="33">
        <v>45467.65625</v>
      </c>
      <c r="F320" s="30" t="s">
        <v>674</v>
      </c>
      <c r="G320" s="30" t="s">
        <v>627</v>
      </c>
      <c r="H320" s="30" t="s">
        <v>672</v>
      </c>
      <c r="I320" s="30" t="s">
        <v>646</v>
      </c>
      <c r="J320" s="30">
        <v>29250</v>
      </c>
      <c r="K320" s="30" t="s">
        <v>630</v>
      </c>
      <c r="L320" s="30" t="s">
        <v>2497</v>
      </c>
      <c r="M320" s="30" t="s">
        <v>2498</v>
      </c>
      <c r="N320" s="30" t="s">
        <v>700</v>
      </c>
      <c r="O320" s="30" t="s">
        <v>701</v>
      </c>
      <c r="P320" s="30">
        <v>781152</v>
      </c>
      <c r="Q320" s="30"/>
      <c r="R320" s="30"/>
      <c r="S320" s="39" t="e">
        <f>VLOOKUP(AH320,export!G:T,13,FALSE)</f>
        <v>#N/A</v>
      </c>
      <c r="T320" s="42" t="str">
        <f t="shared" si="52"/>
        <v>40</v>
      </c>
      <c r="U320" s="32">
        <f t="shared" si="53"/>
        <v>45467.65625</v>
      </c>
      <c r="V320" s="31" t="e">
        <f t="shared" si="54"/>
        <v>#N/A</v>
      </c>
      <c r="W320" s="31" t="e">
        <f t="shared" si="55"/>
        <v>#N/A</v>
      </c>
      <c r="X320" s="31" t="e">
        <f t="shared" si="56"/>
        <v>#N/A</v>
      </c>
      <c r="Y320" s="31" t="e">
        <f t="shared" si="57"/>
        <v>#N/A</v>
      </c>
      <c r="Z320" s="31" t="str">
        <f t="shared" si="64"/>
        <v>No</v>
      </c>
      <c r="AA320" s="31"/>
      <c r="AB320" s="31" t="e">
        <f t="shared" si="58"/>
        <v>#N/A</v>
      </c>
      <c r="AC320" s="31" t="str">
        <f>IF(OR(ISNUMBER(MATCH(DATE(VALUE(TEXT(U320,"yyyy")),VALUE(TEXT(U320,"mm")),VALUE(TEXT(U320,"dd"))),HolidayTable[Date],0)),WEEKDAY(E320,1)=1,HOUR(U320)&gt;=21,HOUR(U320)&lt;5),"OP","P")</f>
        <v>P</v>
      </c>
      <c r="AD320" s="31"/>
      <c r="AE320" s="31" t="e">
        <f t="shared" si="59"/>
        <v>#N/A</v>
      </c>
      <c r="AF320" s="31">
        <f t="shared" si="60"/>
        <v>88.5</v>
      </c>
      <c r="AG320" s="31">
        <f t="shared" si="61"/>
        <v>2</v>
      </c>
      <c r="AH320" s="31" t="str">
        <f t="shared" si="62"/>
        <v>ALS KRONOS425N</v>
      </c>
      <c r="AI320" s="31" t="str">
        <f t="shared" si="63"/>
        <v>PONU 8209672</v>
      </c>
      <c r="AJ320" s="17" t="s">
        <v>624</v>
      </c>
    </row>
    <row r="321" spans="1:36" ht="18" x14ac:dyDescent="0.35">
      <c r="A321" s="30" t="s">
        <v>625</v>
      </c>
      <c r="B321" s="30" t="s">
        <v>2499</v>
      </c>
      <c r="C321" s="30" t="s">
        <v>583</v>
      </c>
      <c r="D321" s="30" t="s">
        <v>764</v>
      </c>
      <c r="E321" s="33">
        <v>45467.658333333333</v>
      </c>
      <c r="F321" s="30" t="s">
        <v>674</v>
      </c>
      <c r="G321" s="30" t="s">
        <v>627</v>
      </c>
      <c r="H321" s="30" t="s">
        <v>672</v>
      </c>
      <c r="I321" s="30" t="s">
        <v>646</v>
      </c>
      <c r="J321" s="30">
        <v>29250</v>
      </c>
      <c r="K321" s="30" t="s">
        <v>630</v>
      </c>
      <c r="L321" s="30" t="s">
        <v>2489</v>
      </c>
      <c r="M321" s="30" t="s">
        <v>2500</v>
      </c>
      <c r="N321" s="30" t="s">
        <v>745</v>
      </c>
      <c r="O321" s="30" t="s">
        <v>746</v>
      </c>
      <c r="P321" s="30">
        <v>697577</v>
      </c>
      <c r="Q321" s="30"/>
      <c r="R321" s="30"/>
      <c r="S321" s="39" t="e">
        <f>VLOOKUP(AH321,export!G:T,13,FALSE)</f>
        <v>#N/A</v>
      </c>
      <c r="T321" s="42" t="str">
        <f t="shared" si="52"/>
        <v>40</v>
      </c>
      <c r="U321" s="32">
        <f t="shared" si="53"/>
        <v>45467.658333333333</v>
      </c>
      <c r="V321" s="31" t="e">
        <f t="shared" si="54"/>
        <v>#N/A</v>
      </c>
      <c r="W321" s="31" t="e">
        <f t="shared" si="55"/>
        <v>#N/A</v>
      </c>
      <c r="X321" s="31" t="e">
        <f t="shared" si="56"/>
        <v>#N/A</v>
      </c>
      <c r="Y321" s="31" t="e">
        <f t="shared" si="57"/>
        <v>#N/A</v>
      </c>
      <c r="Z321" s="31" t="str">
        <f t="shared" si="64"/>
        <v>No</v>
      </c>
      <c r="AA321" s="31"/>
      <c r="AB321" s="31" t="e">
        <f t="shared" si="58"/>
        <v>#N/A</v>
      </c>
      <c r="AC321" s="31" t="str">
        <f>IF(OR(ISNUMBER(MATCH(DATE(VALUE(TEXT(U321,"yyyy")),VALUE(TEXT(U321,"mm")),VALUE(TEXT(U321,"dd"))),HolidayTable[Date],0)),WEEKDAY(E321,1)=1,HOUR(U321)&gt;=21,HOUR(U321)&lt;5),"OP","P")</f>
        <v>P</v>
      </c>
      <c r="AD321" s="31"/>
      <c r="AE321" s="31" t="e">
        <f t="shared" si="59"/>
        <v>#N/A</v>
      </c>
      <c r="AF321" s="31">
        <f t="shared" si="60"/>
        <v>88.5</v>
      </c>
      <c r="AG321" s="31">
        <f t="shared" si="61"/>
        <v>2</v>
      </c>
      <c r="AH321" s="31" t="str">
        <f t="shared" si="62"/>
        <v>ALS KRONOS425N</v>
      </c>
      <c r="AI321" s="31" t="str">
        <f t="shared" si="63"/>
        <v>MSKU 1651105</v>
      </c>
      <c r="AJ321" s="17" t="s">
        <v>624</v>
      </c>
    </row>
    <row r="322" spans="1:36" ht="18" x14ac:dyDescent="0.35">
      <c r="A322" s="30" t="s">
        <v>625</v>
      </c>
      <c r="B322" s="30" t="s">
        <v>2501</v>
      </c>
      <c r="C322" s="30" t="s">
        <v>905</v>
      </c>
      <c r="D322" s="30" t="s">
        <v>810</v>
      </c>
      <c r="E322" s="33">
        <v>45467.670138888891</v>
      </c>
      <c r="F322" s="30" t="s">
        <v>649</v>
      </c>
      <c r="G322" s="30" t="s">
        <v>627</v>
      </c>
      <c r="H322" s="30" t="s">
        <v>645</v>
      </c>
      <c r="I322" s="30" t="s">
        <v>646</v>
      </c>
      <c r="J322" s="30">
        <v>27895</v>
      </c>
      <c r="K322" s="30" t="s">
        <v>630</v>
      </c>
      <c r="L322" s="30" t="s">
        <v>2255</v>
      </c>
      <c r="M322" s="30">
        <v>26644489</v>
      </c>
      <c r="N322" s="30" t="s">
        <v>829</v>
      </c>
      <c r="O322" s="30" t="s">
        <v>830</v>
      </c>
      <c r="P322" s="30">
        <v>742484</v>
      </c>
      <c r="Q322" s="30"/>
      <c r="R322" s="30"/>
      <c r="S322" s="39">
        <f>VLOOKUP(AH322,export!G:T,13,FALSE)</f>
        <v>45471.96875</v>
      </c>
      <c r="T322" s="42" t="str">
        <f t="shared" ref="T322:T385" si="65">LEFT(I322,2)</f>
        <v>40</v>
      </c>
      <c r="U322" s="32">
        <f t="shared" ref="U322:U385" si="66">E322</f>
        <v>45467.670138888891</v>
      </c>
      <c r="V322" s="31">
        <f t="shared" ref="V322:V385" si="67">IF(A322="ARRIVE",S322-U322,IF(A322="EXIT",U322-S322,"Odd Event"))</f>
        <v>4.2986111111094942</v>
      </c>
      <c r="W322" s="31">
        <f t="shared" ref="W322:W385" si="68">IF(V322&lt;=1,1,0)</f>
        <v>0</v>
      </c>
      <c r="X322" s="31">
        <f t="shared" ref="X322:X385" si="69">IF(AND(V322&gt;1,V322&lt;2),1,0)</f>
        <v>0</v>
      </c>
      <c r="Y322" s="31">
        <f t="shared" ref="Y322:Y385" si="70">IF(V322&gt;2,1,0)</f>
        <v>1</v>
      </c>
      <c r="Z322" s="31" t="str">
        <f t="shared" si="64"/>
        <v>No</v>
      </c>
      <c r="AA322" s="31"/>
      <c r="AB322" s="31">
        <f t="shared" ref="AB322:AB385" si="71">IF(W322=1,1,IF(X322=1,2,0))</f>
        <v>0</v>
      </c>
      <c r="AC322" s="31" t="str">
        <f>IF(OR(ISNUMBER(MATCH(DATE(VALUE(TEXT(U322,"yyyy")),VALUE(TEXT(U322,"mm")),VALUE(TEXT(U322,"dd"))),HolidayTable[Date],0)),WEEKDAY(E322,1)=1,HOUR(U322)&gt;=21,HOUR(U322)&lt;5),"OP","P")</f>
        <v>P</v>
      </c>
      <c r="AD322" s="31"/>
      <c r="AE322" s="31">
        <f t="shared" ref="AE322:AE385" si="72">IF(AB322=0,0,IF(OR(T322="40",T322="45"),IF(AC322="OP",IF(AB322=1,52.5,22.5),IF(AB322=1,37.5,15)),IF(T322="20",IF(AC322="OP",IF(AB322=1,35,15),IF(AB322=1,25,10)),"Odd Size")))</f>
        <v>0</v>
      </c>
      <c r="AF322" s="31">
        <f t="shared" ref="AF322:AF385" si="73">IF(OR(T322="45",T322="40"),88.5,0)+IF(T322="20",59,0)</f>
        <v>88.5</v>
      </c>
      <c r="AG322" s="31">
        <f t="shared" ref="AG322:AG385" si="74">WEEKDAY(E322,1)</f>
        <v>2</v>
      </c>
      <c r="AH322" s="31" t="str">
        <f t="shared" ref="AH322:AH385" si="75">C322&amp;D322</f>
        <v>O PIRAEUS004E</v>
      </c>
      <c r="AI322" s="31" t="str">
        <f t="shared" ref="AI322:AI385" si="76">B322</f>
        <v>OOCU 5026441</v>
      </c>
      <c r="AJ322" s="17" t="s">
        <v>624</v>
      </c>
    </row>
    <row r="323" spans="1:36" ht="18" x14ac:dyDescent="0.35">
      <c r="A323" s="30" t="s">
        <v>625</v>
      </c>
      <c r="B323" s="30" t="s">
        <v>2502</v>
      </c>
      <c r="C323" s="30" t="s">
        <v>905</v>
      </c>
      <c r="D323" s="30" t="s">
        <v>810</v>
      </c>
      <c r="E323" s="33">
        <v>45467.672222222223</v>
      </c>
      <c r="F323" s="30" t="s">
        <v>649</v>
      </c>
      <c r="G323" s="30" t="s">
        <v>627</v>
      </c>
      <c r="H323" s="30" t="s">
        <v>645</v>
      </c>
      <c r="I323" s="30" t="s">
        <v>646</v>
      </c>
      <c r="J323" s="30">
        <v>27895</v>
      </c>
      <c r="K323" s="30" t="s">
        <v>630</v>
      </c>
      <c r="L323" s="30" t="s">
        <v>2255</v>
      </c>
      <c r="M323" s="30">
        <v>26644398</v>
      </c>
      <c r="N323" s="30" t="s">
        <v>718</v>
      </c>
      <c r="O323" s="30" t="s">
        <v>719</v>
      </c>
      <c r="P323" s="30">
        <v>697446</v>
      </c>
      <c r="Q323" s="30"/>
      <c r="R323" s="30"/>
      <c r="S323" s="39">
        <f>VLOOKUP(AH323,export!G:T,13,FALSE)</f>
        <v>45471.96875</v>
      </c>
      <c r="T323" s="42" t="str">
        <f t="shared" si="65"/>
        <v>40</v>
      </c>
      <c r="U323" s="32">
        <f t="shared" si="66"/>
        <v>45467.672222222223</v>
      </c>
      <c r="V323" s="31">
        <f t="shared" si="67"/>
        <v>4.296527777776646</v>
      </c>
      <c r="W323" s="31">
        <f t="shared" si="68"/>
        <v>0</v>
      </c>
      <c r="X323" s="31">
        <f t="shared" si="69"/>
        <v>0</v>
      </c>
      <c r="Y323" s="31">
        <f t="shared" si="70"/>
        <v>1</v>
      </c>
      <c r="Z323" s="31" t="str">
        <f t="shared" ref="Z323:Z386" si="77">IF(OR(MOD(E323,1)&gt;=TIME(21,0,0),MOD(E323,1)&lt;=TIME(4,59,0)),"Yes","No")</f>
        <v>No</v>
      </c>
      <c r="AA323" s="31"/>
      <c r="AB323" s="31">
        <f t="shared" si="71"/>
        <v>0</v>
      </c>
      <c r="AC323" s="31" t="str">
        <f>IF(OR(ISNUMBER(MATCH(DATE(VALUE(TEXT(U323,"yyyy")),VALUE(TEXT(U323,"mm")),VALUE(TEXT(U323,"dd"))),HolidayTable[Date],0)),WEEKDAY(E323,1)=1,HOUR(U323)&gt;=21,HOUR(U323)&lt;5),"OP","P")</f>
        <v>P</v>
      </c>
      <c r="AD323" s="31"/>
      <c r="AE323" s="31">
        <f t="shared" si="72"/>
        <v>0</v>
      </c>
      <c r="AF323" s="31">
        <f t="shared" si="73"/>
        <v>88.5</v>
      </c>
      <c r="AG323" s="31">
        <f t="shared" si="74"/>
        <v>2</v>
      </c>
      <c r="AH323" s="31" t="str">
        <f t="shared" si="75"/>
        <v>O PIRAEUS004E</v>
      </c>
      <c r="AI323" s="31" t="str">
        <f t="shared" si="76"/>
        <v>OOLU 4517278</v>
      </c>
      <c r="AJ323" s="17" t="s">
        <v>624</v>
      </c>
    </row>
    <row r="324" spans="1:36" ht="18" x14ac:dyDescent="0.35">
      <c r="A324" s="30" t="s">
        <v>625</v>
      </c>
      <c r="B324" s="30" t="s">
        <v>2503</v>
      </c>
      <c r="C324" s="30" t="s">
        <v>1169</v>
      </c>
      <c r="D324" s="30" t="s">
        <v>1171</v>
      </c>
      <c r="E324" s="33">
        <v>45467.677777777775</v>
      </c>
      <c r="F324" s="30" t="s">
        <v>2479</v>
      </c>
      <c r="G324" s="30" t="s">
        <v>627</v>
      </c>
      <c r="H324" s="30" t="s">
        <v>773</v>
      </c>
      <c r="I324" s="30" t="s">
        <v>724</v>
      </c>
      <c r="J324" s="30">
        <v>26570</v>
      </c>
      <c r="K324" s="30" t="s">
        <v>630</v>
      </c>
      <c r="L324" s="30" t="s">
        <v>2480</v>
      </c>
      <c r="M324" s="30" t="s">
        <v>725</v>
      </c>
      <c r="N324" s="30" t="s">
        <v>794</v>
      </c>
      <c r="O324" s="30" t="s">
        <v>795</v>
      </c>
      <c r="P324" s="30">
        <v>911879</v>
      </c>
      <c r="Q324" s="30"/>
      <c r="R324" s="30"/>
      <c r="S324" s="39">
        <v>45471.645833333336</v>
      </c>
      <c r="T324" s="42" t="str">
        <f t="shared" si="65"/>
        <v>20</v>
      </c>
      <c r="U324" s="32">
        <f t="shared" si="66"/>
        <v>45467.677777777775</v>
      </c>
      <c r="V324" s="31">
        <f t="shared" si="67"/>
        <v>3.9680555555605679</v>
      </c>
      <c r="W324" s="31">
        <f t="shared" si="68"/>
        <v>0</v>
      </c>
      <c r="X324" s="31">
        <f t="shared" si="69"/>
        <v>0</v>
      </c>
      <c r="Y324" s="31">
        <f t="shared" si="70"/>
        <v>1</v>
      </c>
      <c r="Z324" s="31" t="str">
        <f t="shared" si="77"/>
        <v>No</v>
      </c>
      <c r="AA324" s="31"/>
      <c r="AB324" s="31">
        <f t="shared" si="71"/>
        <v>0</v>
      </c>
      <c r="AC324" s="31" t="str">
        <f>IF(OR(ISNUMBER(MATCH(DATE(VALUE(TEXT(U324,"yyyy")),VALUE(TEXT(U324,"mm")),VALUE(TEXT(U324,"dd"))),HolidayTable[Date],0)),WEEKDAY(E324,1)=1,HOUR(U324)&gt;=21,HOUR(U324)&lt;5),"OP","P")</f>
        <v>P</v>
      </c>
      <c r="AD324" s="31"/>
      <c r="AE324" s="31">
        <f t="shared" si="72"/>
        <v>0</v>
      </c>
      <c r="AF324" s="31">
        <f t="shared" si="73"/>
        <v>59</v>
      </c>
      <c r="AG324" s="31">
        <f t="shared" si="74"/>
        <v>2</v>
      </c>
      <c r="AH324" s="31" t="str">
        <f t="shared" si="75"/>
        <v>KOTA NAZIM034E</v>
      </c>
      <c r="AI324" s="31" t="str">
        <f t="shared" si="76"/>
        <v>EOLU 8202936</v>
      </c>
      <c r="AJ324" s="17" t="s">
        <v>624</v>
      </c>
    </row>
    <row r="325" spans="1:36" ht="18" x14ac:dyDescent="0.35">
      <c r="A325" s="30" t="s">
        <v>625</v>
      </c>
      <c r="B325" s="30" t="s">
        <v>2504</v>
      </c>
      <c r="C325" s="30" t="s">
        <v>1169</v>
      </c>
      <c r="D325" s="30" t="s">
        <v>1171</v>
      </c>
      <c r="E325" s="33">
        <v>45467.677777777775</v>
      </c>
      <c r="F325" s="30" t="s">
        <v>2479</v>
      </c>
      <c r="G325" s="30" t="s">
        <v>627</v>
      </c>
      <c r="H325" s="30">
        <v>2270</v>
      </c>
      <c r="I325" s="30" t="s">
        <v>724</v>
      </c>
      <c r="J325" s="30">
        <v>26580</v>
      </c>
      <c r="K325" s="30" t="s">
        <v>630</v>
      </c>
      <c r="L325" s="30" t="s">
        <v>2480</v>
      </c>
      <c r="M325" s="30" t="s">
        <v>725</v>
      </c>
      <c r="N325" s="30" t="s">
        <v>794</v>
      </c>
      <c r="O325" s="30" t="s">
        <v>795</v>
      </c>
      <c r="P325" s="30">
        <v>911879</v>
      </c>
      <c r="Q325" s="30"/>
      <c r="R325" s="30"/>
      <c r="S325" s="39">
        <v>45471.645833333336</v>
      </c>
      <c r="T325" s="42" t="str">
        <f t="shared" si="65"/>
        <v>20</v>
      </c>
      <c r="U325" s="32">
        <f t="shared" si="66"/>
        <v>45467.677777777775</v>
      </c>
      <c r="V325" s="31">
        <f t="shared" si="67"/>
        <v>3.9680555555605679</v>
      </c>
      <c r="W325" s="31">
        <f t="shared" si="68"/>
        <v>0</v>
      </c>
      <c r="X325" s="31">
        <f t="shared" si="69"/>
        <v>0</v>
      </c>
      <c r="Y325" s="31">
        <f t="shared" si="70"/>
        <v>1</v>
      </c>
      <c r="Z325" s="31" t="str">
        <f t="shared" si="77"/>
        <v>No</v>
      </c>
      <c r="AA325" s="31"/>
      <c r="AB325" s="31">
        <f t="shared" si="71"/>
        <v>0</v>
      </c>
      <c r="AC325" s="31" t="str">
        <f>IF(OR(ISNUMBER(MATCH(DATE(VALUE(TEXT(U325,"yyyy")),VALUE(TEXT(U325,"mm")),VALUE(TEXT(U325,"dd"))),HolidayTable[Date],0)),WEEKDAY(E325,1)=1,HOUR(U325)&gt;=21,HOUR(U325)&lt;5),"OP","P")</f>
        <v>P</v>
      </c>
      <c r="AD325" s="31"/>
      <c r="AE325" s="31">
        <f t="shared" si="72"/>
        <v>0</v>
      </c>
      <c r="AF325" s="31">
        <f t="shared" si="73"/>
        <v>59</v>
      </c>
      <c r="AG325" s="31">
        <f t="shared" si="74"/>
        <v>2</v>
      </c>
      <c r="AH325" s="31" t="str">
        <f t="shared" si="75"/>
        <v>KOTA NAZIM034E</v>
      </c>
      <c r="AI325" s="31" t="str">
        <f t="shared" si="76"/>
        <v>EOLU 8204498</v>
      </c>
      <c r="AJ325" s="17" t="s">
        <v>624</v>
      </c>
    </row>
    <row r="326" spans="1:36" ht="18" x14ac:dyDescent="0.35">
      <c r="A326" s="30" t="s">
        <v>625</v>
      </c>
      <c r="B326" s="30" t="s">
        <v>2505</v>
      </c>
      <c r="C326" s="30" t="s">
        <v>907</v>
      </c>
      <c r="D326" s="30" t="s">
        <v>908</v>
      </c>
      <c r="E326" s="33">
        <v>45467.678472222222</v>
      </c>
      <c r="F326" s="30" t="s">
        <v>644</v>
      </c>
      <c r="G326" s="30" t="s">
        <v>627</v>
      </c>
      <c r="H326" s="30">
        <v>4500</v>
      </c>
      <c r="I326" s="30" t="s">
        <v>646</v>
      </c>
      <c r="J326" s="30">
        <v>29250</v>
      </c>
      <c r="K326" s="30" t="s">
        <v>630</v>
      </c>
      <c r="L326" s="30" t="s">
        <v>2506</v>
      </c>
      <c r="M326" s="30" t="s">
        <v>2507</v>
      </c>
      <c r="N326" s="30" t="s">
        <v>739</v>
      </c>
      <c r="O326" s="30" t="s">
        <v>740</v>
      </c>
      <c r="P326" s="30">
        <v>686467</v>
      </c>
      <c r="Q326" s="30"/>
      <c r="R326" s="30"/>
      <c r="S326" s="39" t="e">
        <f>VLOOKUP(AH326,export!G:T,13,FALSE)</f>
        <v>#N/A</v>
      </c>
      <c r="T326" s="42" t="str">
        <f t="shared" si="65"/>
        <v>40</v>
      </c>
      <c r="U326" s="32">
        <f t="shared" si="66"/>
        <v>45467.678472222222</v>
      </c>
      <c r="V326" s="31" t="e">
        <f t="shared" si="67"/>
        <v>#N/A</v>
      </c>
      <c r="W326" s="31" t="e">
        <f t="shared" si="68"/>
        <v>#N/A</v>
      </c>
      <c r="X326" s="31" t="e">
        <f t="shared" si="69"/>
        <v>#N/A</v>
      </c>
      <c r="Y326" s="31" t="e">
        <f t="shared" si="70"/>
        <v>#N/A</v>
      </c>
      <c r="Z326" s="31" t="str">
        <f t="shared" si="77"/>
        <v>No</v>
      </c>
      <c r="AA326" s="31"/>
      <c r="AB326" s="31" t="e">
        <f t="shared" si="71"/>
        <v>#N/A</v>
      </c>
      <c r="AC326" s="31" t="str">
        <f>IF(OR(ISNUMBER(MATCH(DATE(VALUE(TEXT(U326,"yyyy")),VALUE(TEXT(U326,"mm")),VALUE(TEXT(U326,"dd"))),HolidayTable[Date],0)),WEEKDAY(E326,1)=1,HOUR(U326)&gt;=21,HOUR(U326)&lt;5),"OP","P")</f>
        <v>P</v>
      </c>
      <c r="AD326" s="31"/>
      <c r="AE326" s="31" t="e">
        <f t="shared" si="72"/>
        <v>#N/A</v>
      </c>
      <c r="AF326" s="31">
        <f t="shared" si="73"/>
        <v>88.5</v>
      </c>
      <c r="AG326" s="31">
        <f t="shared" si="74"/>
        <v>2</v>
      </c>
      <c r="AH326" s="31" t="str">
        <f t="shared" si="75"/>
        <v>ZOI114E</v>
      </c>
      <c r="AI326" s="31" t="str">
        <f t="shared" si="76"/>
        <v>DRYU 9850543</v>
      </c>
      <c r="AJ326" s="17" t="s">
        <v>624</v>
      </c>
    </row>
    <row r="327" spans="1:36" ht="18" x14ac:dyDescent="0.35">
      <c r="A327" s="30" t="s">
        <v>625</v>
      </c>
      <c r="B327" s="30" t="s">
        <v>2508</v>
      </c>
      <c r="C327" s="30" t="s">
        <v>583</v>
      </c>
      <c r="D327" s="30" t="s">
        <v>764</v>
      </c>
      <c r="E327" s="33">
        <v>45467.681944444441</v>
      </c>
      <c r="F327" s="30" t="s">
        <v>674</v>
      </c>
      <c r="G327" s="30" t="s">
        <v>627</v>
      </c>
      <c r="H327" s="30" t="s">
        <v>672</v>
      </c>
      <c r="I327" s="30" t="s">
        <v>646</v>
      </c>
      <c r="J327" s="30">
        <v>29250</v>
      </c>
      <c r="K327" s="30" t="s">
        <v>630</v>
      </c>
      <c r="L327" s="30" t="s">
        <v>2497</v>
      </c>
      <c r="M327" s="30" t="s">
        <v>2509</v>
      </c>
      <c r="N327" s="30"/>
      <c r="O327" s="30" t="s">
        <v>704</v>
      </c>
      <c r="P327" s="30">
        <v>947739</v>
      </c>
      <c r="Q327" s="30"/>
      <c r="R327" s="30"/>
      <c r="S327" s="39" t="e">
        <f>VLOOKUP(AH327,export!G:T,13,FALSE)</f>
        <v>#N/A</v>
      </c>
      <c r="T327" s="42" t="str">
        <f t="shared" si="65"/>
        <v>40</v>
      </c>
      <c r="U327" s="32">
        <f t="shared" si="66"/>
        <v>45467.681944444441</v>
      </c>
      <c r="V327" s="31" t="e">
        <f t="shared" si="67"/>
        <v>#N/A</v>
      </c>
      <c r="W327" s="31" t="e">
        <f t="shared" si="68"/>
        <v>#N/A</v>
      </c>
      <c r="X327" s="31" t="e">
        <f t="shared" si="69"/>
        <v>#N/A</v>
      </c>
      <c r="Y327" s="31" t="e">
        <f t="shared" si="70"/>
        <v>#N/A</v>
      </c>
      <c r="Z327" s="31" t="str">
        <f t="shared" si="77"/>
        <v>No</v>
      </c>
      <c r="AA327" s="31"/>
      <c r="AB327" s="31" t="e">
        <f t="shared" si="71"/>
        <v>#N/A</v>
      </c>
      <c r="AC327" s="31" t="str">
        <f>IF(OR(ISNUMBER(MATCH(DATE(VALUE(TEXT(U327,"yyyy")),VALUE(TEXT(U327,"mm")),VALUE(TEXT(U327,"dd"))),HolidayTable[Date],0)),WEEKDAY(E327,1)=1,HOUR(U327)&gt;=21,HOUR(U327)&lt;5),"OP","P")</f>
        <v>P</v>
      </c>
      <c r="AD327" s="31"/>
      <c r="AE327" s="31" t="e">
        <f t="shared" si="72"/>
        <v>#N/A</v>
      </c>
      <c r="AF327" s="31">
        <f t="shared" si="73"/>
        <v>88.5</v>
      </c>
      <c r="AG327" s="31">
        <f t="shared" si="74"/>
        <v>2</v>
      </c>
      <c r="AH327" s="31" t="str">
        <f t="shared" si="75"/>
        <v>ALS KRONOS425N</v>
      </c>
      <c r="AI327" s="31" t="str">
        <f t="shared" si="76"/>
        <v>TLLU 5232469</v>
      </c>
      <c r="AJ327" s="17" t="s">
        <v>624</v>
      </c>
    </row>
    <row r="328" spans="1:36" ht="18" x14ac:dyDescent="0.35">
      <c r="A328" s="30" t="s">
        <v>625</v>
      </c>
      <c r="B328" s="30" t="s">
        <v>2510</v>
      </c>
      <c r="C328" s="30" t="s">
        <v>907</v>
      </c>
      <c r="D328" s="30" t="s">
        <v>908</v>
      </c>
      <c r="E328" s="33">
        <v>45467.684027777781</v>
      </c>
      <c r="F328" s="30" t="s">
        <v>717</v>
      </c>
      <c r="G328" s="30" t="s">
        <v>627</v>
      </c>
      <c r="H328" s="30">
        <v>4500</v>
      </c>
      <c r="I328" s="30" t="s">
        <v>646</v>
      </c>
      <c r="J328" s="30">
        <v>29250</v>
      </c>
      <c r="K328" s="30" t="s">
        <v>630</v>
      </c>
      <c r="L328" s="30" t="s">
        <v>2511</v>
      </c>
      <c r="M328" s="30" t="s">
        <v>2512</v>
      </c>
      <c r="N328" s="30" t="s">
        <v>675</v>
      </c>
      <c r="O328" s="30" t="s">
        <v>676</v>
      </c>
      <c r="P328" s="30">
        <v>957830</v>
      </c>
      <c r="Q328" s="30"/>
      <c r="R328" s="30"/>
      <c r="S328" s="39" t="e">
        <f>VLOOKUP(AH328,export!G:T,13,FALSE)</f>
        <v>#N/A</v>
      </c>
      <c r="T328" s="42" t="str">
        <f t="shared" si="65"/>
        <v>40</v>
      </c>
      <c r="U328" s="32">
        <f t="shared" si="66"/>
        <v>45467.684027777781</v>
      </c>
      <c r="V328" s="31" t="e">
        <f t="shared" si="67"/>
        <v>#N/A</v>
      </c>
      <c r="W328" s="31" t="e">
        <f t="shared" si="68"/>
        <v>#N/A</v>
      </c>
      <c r="X328" s="31" t="e">
        <f t="shared" si="69"/>
        <v>#N/A</v>
      </c>
      <c r="Y328" s="31" t="e">
        <f t="shared" si="70"/>
        <v>#N/A</v>
      </c>
      <c r="Z328" s="31" t="str">
        <f t="shared" si="77"/>
        <v>No</v>
      </c>
      <c r="AA328" s="31"/>
      <c r="AB328" s="31" t="e">
        <f t="shared" si="71"/>
        <v>#N/A</v>
      </c>
      <c r="AC328" s="31" t="str">
        <f>IF(OR(ISNUMBER(MATCH(DATE(VALUE(TEXT(U328,"yyyy")),VALUE(TEXT(U328,"mm")),VALUE(TEXT(U328,"dd"))),HolidayTable[Date],0)),WEEKDAY(E328,1)=1,HOUR(U328)&gt;=21,HOUR(U328)&lt;5),"OP","P")</f>
        <v>P</v>
      </c>
      <c r="AD328" s="31"/>
      <c r="AE328" s="31" t="e">
        <f t="shared" si="72"/>
        <v>#N/A</v>
      </c>
      <c r="AF328" s="31">
        <f t="shared" si="73"/>
        <v>88.5</v>
      </c>
      <c r="AG328" s="31">
        <f t="shared" si="74"/>
        <v>2</v>
      </c>
      <c r="AH328" s="31" t="str">
        <f t="shared" si="75"/>
        <v>ZOI114E</v>
      </c>
      <c r="AI328" s="31" t="str">
        <f t="shared" si="76"/>
        <v>EITU 1788708</v>
      </c>
      <c r="AJ328" s="17" t="s">
        <v>624</v>
      </c>
    </row>
    <row r="329" spans="1:36" ht="18" x14ac:dyDescent="0.35">
      <c r="A329" s="30" t="s">
        <v>625</v>
      </c>
      <c r="B329" s="30" t="s">
        <v>2513</v>
      </c>
      <c r="C329" s="30" t="s">
        <v>907</v>
      </c>
      <c r="D329" s="30" t="s">
        <v>908</v>
      </c>
      <c r="E329" s="33">
        <v>45467.68472222222</v>
      </c>
      <c r="F329" s="30" t="s">
        <v>644</v>
      </c>
      <c r="G329" s="30" t="s">
        <v>627</v>
      </c>
      <c r="H329" s="30">
        <v>4500</v>
      </c>
      <c r="I329" s="30" t="s">
        <v>646</v>
      </c>
      <c r="J329" s="30">
        <v>29250</v>
      </c>
      <c r="K329" s="30" t="s">
        <v>630</v>
      </c>
      <c r="L329" s="30" t="s">
        <v>2506</v>
      </c>
      <c r="M329" s="30" t="s">
        <v>2514</v>
      </c>
      <c r="N329" s="30" t="s">
        <v>836</v>
      </c>
      <c r="O329" s="30" t="s">
        <v>837</v>
      </c>
      <c r="P329" s="30">
        <v>913642</v>
      </c>
      <c r="Q329" s="30"/>
      <c r="R329" s="30"/>
      <c r="S329" s="39" t="e">
        <f>VLOOKUP(AH329,export!G:T,13,FALSE)</f>
        <v>#N/A</v>
      </c>
      <c r="T329" s="42" t="str">
        <f t="shared" si="65"/>
        <v>40</v>
      </c>
      <c r="U329" s="32">
        <f t="shared" si="66"/>
        <v>45467.68472222222</v>
      </c>
      <c r="V329" s="31" t="e">
        <f t="shared" si="67"/>
        <v>#N/A</v>
      </c>
      <c r="W329" s="31" t="e">
        <f t="shared" si="68"/>
        <v>#N/A</v>
      </c>
      <c r="X329" s="31" t="e">
        <f t="shared" si="69"/>
        <v>#N/A</v>
      </c>
      <c r="Y329" s="31" t="e">
        <f t="shared" si="70"/>
        <v>#N/A</v>
      </c>
      <c r="Z329" s="31" t="str">
        <f t="shared" si="77"/>
        <v>No</v>
      </c>
      <c r="AA329" s="31"/>
      <c r="AB329" s="31" t="e">
        <f t="shared" si="71"/>
        <v>#N/A</v>
      </c>
      <c r="AC329" s="31" t="str">
        <f>IF(OR(ISNUMBER(MATCH(DATE(VALUE(TEXT(U329,"yyyy")),VALUE(TEXT(U329,"mm")),VALUE(TEXT(U329,"dd"))),HolidayTable[Date],0)),WEEKDAY(E329,1)=1,HOUR(U329)&gt;=21,HOUR(U329)&lt;5),"OP","P")</f>
        <v>P</v>
      </c>
      <c r="AD329" s="31"/>
      <c r="AE329" s="31" t="e">
        <f t="shared" si="72"/>
        <v>#N/A</v>
      </c>
      <c r="AF329" s="31">
        <f t="shared" si="73"/>
        <v>88.5</v>
      </c>
      <c r="AG329" s="31">
        <f t="shared" si="74"/>
        <v>2</v>
      </c>
      <c r="AH329" s="31" t="str">
        <f t="shared" si="75"/>
        <v>ZOI114E</v>
      </c>
      <c r="AI329" s="31" t="str">
        <f t="shared" si="76"/>
        <v>EGHU 9715883</v>
      </c>
      <c r="AJ329" s="17" t="s">
        <v>624</v>
      </c>
    </row>
    <row r="330" spans="1:36" ht="18" x14ac:dyDescent="0.35">
      <c r="A330" s="30" t="s">
        <v>625</v>
      </c>
      <c r="B330" s="30" t="s">
        <v>2515</v>
      </c>
      <c r="C330" s="30" t="s">
        <v>853</v>
      </c>
      <c r="D330" s="30" t="s">
        <v>398</v>
      </c>
      <c r="E330" s="33">
        <v>45467.6875</v>
      </c>
      <c r="F330" s="30" t="s">
        <v>677</v>
      </c>
      <c r="G330" s="30" t="s">
        <v>627</v>
      </c>
      <c r="H330" s="30" t="s">
        <v>645</v>
      </c>
      <c r="I330" s="30" t="s">
        <v>646</v>
      </c>
      <c r="J330" s="30">
        <v>28418</v>
      </c>
      <c r="K330" s="30" t="s">
        <v>630</v>
      </c>
      <c r="L330" s="30" t="s">
        <v>2516</v>
      </c>
      <c r="M330" s="30" t="s">
        <v>2517</v>
      </c>
      <c r="N330" s="30" t="s">
        <v>713</v>
      </c>
      <c r="O330" s="30" t="s">
        <v>714</v>
      </c>
      <c r="P330" s="30">
        <v>934367</v>
      </c>
      <c r="Q330" s="30"/>
      <c r="R330" s="30"/>
      <c r="S330" s="39">
        <v>45473.548611111109</v>
      </c>
      <c r="T330" s="42" t="str">
        <f t="shared" si="65"/>
        <v>40</v>
      </c>
      <c r="U330" s="32">
        <f t="shared" si="66"/>
        <v>45467.6875</v>
      </c>
      <c r="V330" s="31">
        <f t="shared" si="67"/>
        <v>5.8611111111094942</v>
      </c>
      <c r="W330" s="31">
        <f t="shared" si="68"/>
        <v>0</v>
      </c>
      <c r="X330" s="31">
        <f t="shared" si="69"/>
        <v>0</v>
      </c>
      <c r="Y330" s="31">
        <f t="shared" si="70"/>
        <v>1</v>
      </c>
      <c r="Z330" s="31" t="str">
        <f t="shared" si="77"/>
        <v>No</v>
      </c>
      <c r="AA330" s="31"/>
      <c r="AB330" s="31">
        <f t="shared" si="71"/>
        <v>0</v>
      </c>
      <c r="AC330" s="31" t="str">
        <f>IF(OR(ISNUMBER(MATCH(DATE(VALUE(TEXT(U330,"yyyy")),VALUE(TEXT(U330,"mm")),VALUE(TEXT(U330,"dd"))),HolidayTable[Date],0)),WEEKDAY(E330,1)=1,HOUR(U330)&gt;=21,HOUR(U330)&lt;5),"OP","P")</f>
        <v>P</v>
      </c>
      <c r="AD330" s="31"/>
      <c r="AE330" s="31">
        <f t="shared" si="72"/>
        <v>0</v>
      </c>
      <c r="AF330" s="31">
        <f t="shared" si="73"/>
        <v>88.5</v>
      </c>
      <c r="AG330" s="31">
        <f t="shared" si="74"/>
        <v>2</v>
      </c>
      <c r="AH330" s="31" t="str">
        <f t="shared" si="75"/>
        <v>XIN BEIJING145E</v>
      </c>
      <c r="AI330" s="31" t="str">
        <f t="shared" si="76"/>
        <v>OOLU 4433285</v>
      </c>
      <c r="AJ330" s="17" t="s">
        <v>624</v>
      </c>
    </row>
    <row r="331" spans="1:36" ht="18" x14ac:dyDescent="0.35">
      <c r="A331" s="30" t="s">
        <v>625</v>
      </c>
      <c r="B331" s="30" t="s">
        <v>2518</v>
      </c>
      <c r="C331" s="30" t="s">
        <v>907</v>
      </c>
      <c r="D331" s="30" t="s">
        <v>908</v>
      </c>
      <c r="E331" s="33">
        <v>45467.69027777778</v>
      </c>
      <c r="F331" s="30" t="s">
        <v>644</v>
      </c>
      <c r="G331" s="30" t="s">
        <v>627</v>
      </c>
      <c r="H331" s="30">
        <v>4500</v>
      </c>
      <c r="I331" s="30" t="s">
        <v>646</v>
      </c>
      <c r="J331" s="30">
        <v>29250</v>
      </c>
      <c r="K331" s="30" t="s">
        <v>630</v>
      </c>
      <c r="L331" s="30" t="s">
        <v>2506</v>
      </c>
      <c r="M331" s="30" t="s">
        <v>2519</v>
      </c>
      <c r="N331" s="30" t="s">
        <v>788</v>
      </c>
      <c r="O331" s="30" t="s">
        <v>789</v>
      </c>
      <c r="P331" s="30">
        <v>753249</v>
      </c>
      <c r="Q331" s="30"/>
      <c r="R331" s="30"/>
      <c r="S331" s="39" t="e">
        <f>VLOOKUP(AH331,export!G:T,13,FALSE)</f>
        <v>#N/A</v>
      </c>
      <c r="T331" s="42" t="str">
        <f t="shared" si="65"/>
        <v>40</v>
      </c>
      <c r="U331" s="32">
        <f t="shared" si="66"/>
        <v>45467.69027777778</v>
      </c>
      <c r="V331" s="31" t="e">
        <f t="shared" si="67"/>
        <v>#N/A</v>
      </c>
      <c r="W331" s="31" t="e">
        <f t="shared" si="68"/>
        <v>#N/A</v>
      </c>
      <c r="X331" s="31" t="e">
        <f t="shared" si="69"/>
        <v>#N/A</v>
      </c>
      <c r="Y331" s="31" t="e">
        <f t="shared" si="70"/>
        <v>#N/A</v>
      </c>
      <c r="Z331" s="31" t="str">
        <f t="shared" si="77"/>
        <v>No</v>
      </c>
      <c r="AA331" s="31"/>
      <c r="AB331" s="31" t="e">
        <f t="shared" si="71"/>
        <v>#N/A</v>
      </c>
      <c r="AC331" s="31" t="str">
        <f>IF(OR(ISNUMBER(MATCH(DATE(VALUE(TEXT(U331,"yyyy")),VALUE(TEXT(U331,"mm")),VALUE(TEXT(U331,"dd"))),HolidayTable[Date],0)),WEEKDAY(E331,1)=1,HOUR(U331)&gt;=21,HOUR(U331)&lt;5),"OP","P")</f>
        <v>P</v>
      </c>
      <c r="AD331" s="31"/>
      <c r="AE331" s="31" t="e">
        <f t="shared" si="72"/>
        <v>#N/A</v>
      </c>
      <c r="AF331" s="31">
        <f t="shared" si="73"/>
        <v>88.5</v>
      </c>
      <c r="AG331" s="31">
        <f t="shared" si="74"/>
        <v>2</v>
      </c>
      <c r="AH331" s="31" t="str">
        <f t="shared" si="75"/>
        <v>ZOI114E</v>
      </c>
      <c r="AI331" s="31" t="str">
        <f t="shared" si="76"/>
        <v>EITU 1113345</v>
      </c>
      <c r="AJ331" s="17" t="s">
        <v>624</v>
      </c>
    </row>
    <row r="332" spans="1:36" ht="18" x14ac:dyDescent="0.35">
      <c r="A332" s="30" t="s">
        <v>625</v>
      </c>
      <c r="B332" s="30" t="s">
        <v>2520</v>
      </c>
      <c r="C332" s="30" t="s">
        <v>1253</v>
      </c>
      <c r="D332" s="30" t="s">
        <v>1254</v>
      </c>
      <c r="E332" s="33">
        <v>45467.693055555559</v>
      </c>
      <c r="F332" s="30" t="s">
        <v>649</v>
      </c>
      <c r="G332" s="30" t="s">
        <v>627</v>
      </c>
      <c r="H332" s="30" t="s">
        <v>722</v>
      </c>
      <c r="I332" s="30" t="s">
        <v>646</v>
      </c>
      <c r="J332" s="30">
        <v>30000</v>
      </c>
      <c r="K332" s="30" t="s">
        <v>630</v>
      </c>
      <c r="L332" s="30" t="s">
        <v>2521</v>
      </c>
      <c r="M332" s="30" t="s">
        <v>2522</v>
      </c>
      <c r="N332" s="30" t="s">
        <v>737</v>
      </c>
      <c r="O332" s="30" t="s">
        <v>738</v>
      </c>
      <c r="P332" s="30">
        <v>912351</v>
      </c>
      <c r="Q332" s="30"/>
      <c r="R332" s="30"/>
      <c r="S332" s="39">
        <f>VLOOKUP(AH332,export!G:T,13,FALSE)</f>
        <v>45470.677083333336</v>
      </c>
      <c r="T332" s="42" t="str">
        <f t="shared" si="65"/>
        <v>40</v>
      </c>
      <c r="U332" s="32">
        <f t="shared" si="66"/>
        <v>45467.693055555559</v>
      </c>
      <c r="V332" s="31">
        <f t="shared" si="67"/>
        <v>2.984027777776646</v>
      </c>
      <c r="W332" s="31">
        <f t="shared" si="68"/>
        <v>0</v>
      </c>
      <c r="X332" s="31">
        <f t="shared" si="69"/>
        <v>0</v>
      </c>
      <c r="Y332" s="31">
        <f t="shared" si="70"/>
        <v>1</v>
      </c>
      <c r="Z332" s="31" t="str">
        <f t="shared" si="77"/>
        <v>No</v>
      </c>
      <c r="AA332" s="31"/>
      <c r="AB332" s="31">
        <f t="shared" si="71"/>
        <v>0</v>
      </c>
      <c r="AC332" s="31" t="str">
        <f>IF(OR(ISNUMBER(MATCH(DATE(VALUE(TEXT(U332,"yyyy")),VALUE(TEXT(U332,"mm")),VALUE(TEXT(U332,"dd"))),HolidayTable[Date],0)),WEEKDAY(E332,1)=1,HOUR(U332)&gt;=21,HOUR(U332)&lt;5),"OP","P")</f>
        <v>P</v>
      </c>
      <c r="AD332" s="31"/>
      <c r="AE332" s="31">
        <f t="shared" si="72"/>
        <v>0</v>
      </c>
      <c r="AF332" s="31">
        <f t="shared" si="73"/>
        <v>88.5</v>
      </c>
      <c r="AG332" s="31">
        <f t="shared" si="74"/>
        <v>2</v>
      </c>
      <c r="AH332" s="31" t="str">
        <f t="shared" si="75"/>
        <v>NAVIOS VERAN43S1NC</v>
      </c>
      <c r="AI332" s="31" t="str">
        <f t="shared" si="76"/>
        <v>TGBU 8843199</v>
      </c>
      <c r="AJ332" s="17" t="s">
        <v>624</v>
      </c>
    </row>
    <row r="333" spans="1:36" ht="18" x14ac:dyDescent="0.35">
      <c r="A333" s="30" t="s">
        <v>625</v>
      </c>
      <c r="B333" s="30" t="s">
        <v>2523</v>
      </c>
      <c r="C333" s="30" t="s">
        <v>905</v>
      </c>
      <c r="D333" s="30" t="s">
        <v>810</v>
      </c>
      <c r="E333" s="33">
        <v>45467.709027777775</v>
      </c>
      <c r="F333" s="30" t="s">
        <v>649</v>
      </c>
      <c r="G333" s="30" t="s">
        <v>627</v>
      </c>
      <c r="H333" s="30" t="s">
        <v>645</v>
      </c>
      <c r="I333" s="30" t="s">
        <v>646</v>
      </c>
      <c r="J333" s="30">
        <v>27895</v>
      </c>
      <c r="K333" s="30" t="s">
        <v>630</v>
      </c>
      <c r="L333" s="30" t="s">
        <v>2255</v>
      </c>
      <c r="M333" s="30">
        <v>26644322</v>
      </c>
      <c r="N333" s="30" t="s">
        <v>707</v>
      </c>
      <c r="O333" s="30" t="s">
        <v>778</v>
      </c>
      <c r="P333" s="30">
        <v>935490</v>
      </c>
      <c r="Q333" s="30"/>
      <c r="R333" s="30"/>
      <c r="S333" s="39">
        <f>VLOOKUP(AH333,export!G:T,13,FALSE)</f>
        <v>45471.96875</v>
      </c>
      <c r="T333" s="42" t="str">
        <f t="shared" si="65"/>
        <v>40</v>
      </c>
      <c r="U333" s="32">
        <f t="shared" si="66"/>
        <v>45467.709027777775</v>
      </c>
      <c r="V333" s="31">
        <f t="shared" si="67"/>
        <v>4.2597222222248092</v>
      </c>
      <c r="W333" s="31">
        <f t="shared" si="68"/>
        <v>0</v>
      </c>
      <c r="X333" s="31">
        <f t="shared" si="69"/>
        <v>0</v>
      </c>
      <c r="Y333" s="31">
        <f t="shared" si="70"/>
        <v>1</v>
      </c>
      <c r="Z333" s="31" t="str">
        <f t="shared" si="77"/>
        <v>No</v>
      </c>
      <c r="AA333" s="31"/>
      <c r="AB333" s="31">
        <f t="shared" si="71"/>
        <v>0</v>
      </c>
      <c r="AC333" s="31" t="str">
        <f>IF(OR(ISNUMBER(MATCH(DATE(VALUE(TEXT(U333,"yyyy")),VALUE(TEXT(U333,"mm")),VALUE(TEXT(U333,"dd"))),HolidayTable[Date],0)),WEEKDAY(E333,1)=1,HOUR(U333)&gt;=21,HOUR(U333)&lt;5),"OP","P")</f>
        <v>P</v>
      </c>
      <c r="AD333" s="31"/>
      <c r="AE333" s="31">
        <f t="shared" si="72"/>
        <v>0</v>
      </c>
      <c r="AF333" s="31">
        <f t="shared" si="73"/>
        <v>88.5</v>
      </c>
      <c r="AG333" s="31">
        <f t="shared" si="74"/>
        <v>2</v>
      </c>
      <c r="AH333" s="31" t="str">
        <f t="shared" si="75"/>
        <v>O PIRAEUS004E</v>
      </c>
      <c r="AI333" s="31" t="str">
        <f t="shared" si="76"/>
        <v>OOCU 4873185</v>
      </c>
      <c r="AJ333" s="17" t="s">
        <v>624</v>
      </c>
    </row>
    <row r="334" spans="1:36" ht="18" x14ac:dyDescent="0.35">
      <c r="A334" s="30" t="s">
        <v>625</v>
      </c>
      <c r="B334" s="30" t="s">
        <v>2524</v>
      </c>
      <c r="C334" s="30" t="s">
        <v>905</v>
      </c>
      <c r="D334" s="30" t="s">
        <v>810</v>
      </c>
      <c r="E334" s="33">
        <v>45467.709722222222</v>
      </c>
      <c r="F334" s="30" t="s">
        <v>649</v>
      </c>
      <c r="G334" s="30" t="s">
        <v>627</v>
      </c>
      <c r="H334" s="30" t="s">
        <v>645</v>
      </c>
      <c r="I334" s="30" t="s">
        <v>646</v>
      </c>
      <c r="J334" s="30">
        <v>27895</v>
      </c>
      <c r="K334" s="30" t="s">
        <v>630</v>
      </c>
      <c r="L334" s="30" t="s">
        <v>2255</v>
      </c>
      <c r="M334" s="30">
        <v>27361639</v>
      </c>
      <c r="N334" s="30" t="s">
        <v>684</v>
      </c>
      <c r="O334" s="30" t="s">
        <v>685</v>
      </c>
      <c r="P334" s="30">
        <v>779249</v>
      </c>
      <c r="Q334" s="30"/>
      <c r="R334" s="30"/>
      <c r="S334" s="39">
        <f>VLOOKUP(AH334,export!G:T,13,FALSE)</f>
        <v>45471.96875</v>
      </c>
      <c r="T334" s="42" t="str">
        <f t="shared" si="65"/>
        <v>40</v>
      </c>
      <c r="U334" s="32">
        <f t="shared" si="66"/>
        <v>45467.709722222222</v>
      </c>
      <c r="V334" s="31">
        <f t="shared" si="67"/>
        <v>4.2590277777781012</v>
      </c>
      <c r="W334" s="31">
        <f t="shared" si="68"/>
        <v>0</v>
      </c>
      <c r="X334" s="31">
        <f t="shared" si="69"/>
        <v>0</v>
      </c>
      <c r="Y334" s="31">
        <f t="shared" si="70"/>
        <v>1</v>
      </c>
      <c r="Z334" s="31" t="str">
        <f t="shared" si="77"/>
        <v>No</v>
      </c>
      <c r="AA334" s="31"/>
      <c r="AB334" s="31">
        <f t="shared" si="71"/>
        <v>0</v>
      </c>
      <c r="AC334" s="31" t="str">
        <f>IF(OR(ISNUMBER(MATCH(DATE(VALUE(TEXT(U334,"yyyy")),VALUE(TEXT(U334,"mm")),VALUE(TEXT(U334,"dd"))),HolidayTable[Date],0)),WEEKDAY(E334,1)=1,HOUR(U334)&gt;=21,HOUR(U334)&lt;5),"OP","P")</f>
        <v>P</v>
      </c>
      <c r="AD334" s="31"/>
      <c r="AE334" s="31">
        <f t="shared" si="72"/>
        <v>0</v>
      </c>
      <c r="AF334" s="31">
        <f t="shared" si="73"/>
        <v>88.5</v>
      </c>
      <c r="AG334" s="31">
        <f t="shared" si="74"/>
        <v>2</v>
      </c>
      <c r="AH334" s="31" t="str">
        <f t="shared" si="75"/>
        <v>O PIRAEUS004E</v>
      </c>
      <c r="AI334" s="31" t="str">
        <f t="shared" si="76"/>
        <v>OOCU 4931403</v>
      </c>
      <c r="AJ334" s="17" t="s">
        <v>624</v>
      </c>
    </row>
    <row r="335" spans="1:36" ht="18" x14ac:dyDescent="0.35">
      <c r="A335" s="30" t="s">
        <v>625</v>
      </c>
      <c r="B335" s="30" t="s">
        <v>2525</v>
      </c>
      <c r="C335" s="30" t="s">
        <v>905</v>
      </c>
      <c r="D335" s="30" t="s">
        <v>810</v>
      </c>
      <c r="E335" s="33">
        <v>45467.710416666669</v>
      </c>
      <c r="F335" s="30" t="s">
        <v>649</v>
      </c>
      <c r="G335" s="30" t="s">
        <v>627</v>
      </c>
      <c r="H335" s="30" t="s">
        <v>645</v>
      </c>
      <c r="I335" s="30" t="s">
        <v>646</v>
      </c>
      <c r="J335" s="30">
        <v>27895</v>
      </c>
      <c r="K335" s="30" t="s">
        <v>630</v>
      </c>
      <c r="L335" s="30" t="s">
        <v>2255</v>
      </c>
      <c r="M335" s="30">
        <v>26644226</v>
      </c>
      <c r="N335" s="30" t="s">
        <v>829</v>
      </c>
      <c r="O335" s="30" t="s">
        <v>830</v>
      </c>
      <c r="P335" s="30">
        <v>742484</v>
      </c>
      <c r="Q335" s="30"/>
      <c r="R335" s="30"/>
      <c r="S335" s="39">
        <f>VLOOKUP(AH335,export!G:T,13,FALSE)</f>
        <v>45471.96875</v>
      </c>
      <c r="T335" s="42" t="str">
        <f t="shared" si="65"/>
        <v>40</v>
      </c>
      <c r="U335" s="32">
        <f t="shared" si="66"/>
        <v>45467.710416666669</v>
      </c>
      <c r="V335" s="31">
        <f t="shared" si="67"/>
        <v>4.2583333333313931</v>
      </c>
      <c r="W335" s="31">
        <f t="shared" si="68"/>
        <v>0</v>
      </c>
      <c r="X335" s="31">
        <f t="shared" si="69"/>
        <v>0</v>
      </c>
      <c r="Y335" s="31">
        <f t="shared" si="70"/>
        <v>1</v>
      </c>
      <c r="Z335" s="31" t="str">
        <f t="shared" si="77"/>
        <v>No</v>
      </c>
      <c r="AA335" s="31"/>
      <c r="AB335" s="31">
        <f t="shared" si="71"/>
        <v>0</v>
      </c>
      <c r="AC335" s="31" t="str">
        <f>IF(OR(ISNUMBER(MATCH(DATE(VALUE(TEXT(U335,"yyyy")),VALUE(TEXT(U335,"mm")),VALUE(TEXT(U335,"dd"))),HolidayTable[Date],0)),WEEKDAY(E335,1)=1,HOUR(U335)&gt;=21,HOUR(U335)&lt;5),"OP","P")</f>
        <v>P</v>
      </c>
      <c r="AD335" s="31"/>
      <c r="AE335" s="31">
        <f t="shared" si="72"/>
        <v>0</v>
      </c>
      <c r="AF335" s="31">
        <f t="shared" si="73"/>
        <v>88.5</v>
      </c>
      <c r="AG335" s="31">
        <f t="shared" si="74"/>
        <v>2</v>
      </c>
      <c r="AH335" s="31" t="str">
        <f t="shared" si="75"/>
        <v>O PIRAEUS004E</v>
      </c>
      <c r="AI335" s="31" t="str">
        <f t="shared" si="76"/>
        <v>FSCU 5027322</v>
      </c>
      <c r="AJ335" s="17" t="s">
        <v>624</v>
      </c>
    </row>
    <row r="336" spans="1:36" ht="18" x14ac:dyDescent="0.35">
      <c r="A336" s="30" t="s">
        <v>625</v>
      </c>
      <c r="B336" s="30" t="s">
        <v>2526</v>
      </c>
      <c r="C336" s="30" t="s">
        <v>907</v>
      </c>
      <c r="D336" s="30" t="s">
        <v>908</v>
      </c>
      <c r="E336" s="33">
        <v>45467.711111111108</v>
      </c>
      <c r="F336" s="30" t="s">
        <v>644</v>
      </c>
      <c r="G336" s="30" t="s">
        <v>627</v>
      </c>
      <c r="H336" s="30">
        <v>4500</v>
      </c>
      <c r="I336" s="30" t="s">
        <v>646</v>
      </c>
      <c r="J336" s="30">
        <v>29250</v>
      </c>
      <c r="K336" s="30" t="s">
        <v>630</v>
      </c>
      <c r="L336" s="30" t="s">
        <v>2527</v>
      </c>
      <c r="M336" s="30" t="s">
        <v>2528</v>
      </c>
      <c r="N336" s="30" t="s">
        <v>741</v>
      </c>
      <c r="O336" s="30" t="s">
        <v>742</v>
      </c>
      <c r="P336" s="30">
        <v>711999</v>
      </c>
      <c r="Q336" s="30"/>
      <c r="R336" s="30"/>
      <c r="S336" s="39" t="e">
        <f>VLOOKUP(AH336,export!G:T,13,FALSE)</f>
        <v>#N/A</v>
      </c>
      <c r="T336" s="42" t="str">
        <f t="shared" si="65"/>
        <v>40</v>
      </c>
      <c r="U336" s="32">
        <f t="shared" si="66"/>
        <v>45467.711111111108</v>
      </c>
      <c r="V336" s="31" t="e">
        <f t="shared" si="67"/>
        <v>#N/A</v>
      </c>
      <c r="W336" s="31" t="e">
        <f t="shared" si="68"/>
        <v>#N/A</v>
      </c>
      <c r="X336" s="31" t="e">
        <f t="shared" si="69"/>
        <v>#N/A</v>
      </c>
      <c r="Y336" s="31" t="e">
        <f t="shared" si="70"/>
        <v>#N/A</v>
      </c>
      <c r="Z336" s="31" t="str">
        <f t="shared" si="77"/>
        <v>No</v>
      </c>
      <c r="AA336" s="31"/>
      <c r="AB336" s="31" t="e">
        <f t="shared" si="71"/>
        <v>#N/A</v>
      </c>
      <c r="AC336" s="31" t="str">
        <f>IF(OR(ISNUMBER(MATCH(DATE(VALUE(TEXT(U336,"yyyy")),VALUE(TEXT(U336,"mm")),VALUE(TEXT(U336,"dd"))),HolidayTable[Date],0)),WEEKDAY(E336,1)=1,HOUR(U336)&gt;=21,HOUR(U336)&lt;5),"OP","P")</f>
        <v>P</v>
      </c>
      <c r="AD336" s="31"/>
      <c r="AE336" s="31" t="e">
        <f t="shared" si="72"/>
        <v>#N/A</v>
      </c>
      <c r="AF336" s="31">
        <f t="shared" si="73"/>
        <v>88.5</v>
      </c>
      <c r="AG336" s="31">
        <f t="shared" si="74"/>
        <v>2</v>
      </c>
      <c r="AH336" s="31" t="str">
        <f t="shared" si="75"/>
        <v>ZOI114E</v>
      </c>
      <c r="AI336" s="31" t="str">
        <f t="shared" si="76"/>
        <v>EITU 1356582</v>
      </c>
      <c r="AJ336" s="17" t="s">
        <v>624</v>
      </c>
    </row>
    <row r="337" spans="1:36" ht="18" x14ac:dyDescent="0.35">
      <c r="A337" s="30" t="s">
        <v>625</v>
      </c>
      <c r="B337" s="30" t="s">
        <v>2529</v>
      </c>
      <c r="C337" s="30" t="s">
        <v>786</v>
      </c>
      <c r="D337" s="30" t="s">
        <v>787</v>
      </c>
      <c r="E337" s="33">
        <v>45467.712500000001</v>
      </c>
      <c r="F337" s="30" t="s">
        <v>649</v>
      </c>
      <c r="G337" s="30" t="s">
        <v>627</v>
      </c>
      <c r="H337" s="30" t="s">
        <v>672</v>
      </c>
      <c r="I337" s="30" t="s">
        <v>646</v>
      </c>
      <c r="J337" s="30">
        <v>30000</v>
      </c>
      <c r="K337" s="30" t="s">
        <v>630</v>
      </c>
      <c r="L337" s="30" t="s">
        <v>2530</v>
      </c>
      <c r="M337" s="30" t="s">
        <v>2531</v>
      </c>
      <c r="N337" s="30" t="s">
        <v>700</v>
      </c>
      <c r="O337" s="30" t="s">
        <v>701</v>
      </c>
      <c r="P337" s="30">
        <v>781152</v>
      </c>
      <c r="Q337" s="30"/>
      <c r="R337" s="30"/>
      <c r="S337" s="39">
        <v>45471.378472222219</v>
      </c>
      <c r="T337" s="42" t="str">
        <f t="shared" si="65"/>
        <v>40</v>
      </c>
      <c r="U337" s="32">
        <f t="shared" si="66"/>
        <v>45467.712500000001</v>
      </c>
      <c r="V337" s="31">
        <f t="shared" si="67"/>
        <v>3.6659722222175333</v>
      </c>
      <c r="W337" s="31">
        <f t="shared" si="68"/>
        <v>0</v>
      </c>
      <c r="X337" s="31">
        <f t="shared" si="69"/>
        <v>0</v>
      </c>
      <c r="Y337" s="31">
        <f t="shared" si="70"/>
        <v>1</v>
      </c>
      <c r="Z337" s="31" t="str">
        <f t="shared" si="77"/>
        <v>No</v>
      </c>
      <c r="AA337" s="31"/>
      <c r="AB337" s="31">
        <f t="shared" si="71"/>
        <v>0</v>
      </c>
      <c r="AC337" s="31" t="str">
        <f>IF(OR(ISNUMBER(MATCH(DATE(VALUE(TEXT(U337,"yyyy")),VALUE(TEXT(U337,"mm")),VALUE(TEXT(U337,"dd"))),HolidayTable[Date],0)),WEEKDAY(E337,1)=1,HOUR(U337)&gt;=21,HOUR(U337)&lt;5),"OP","P")</f>
        <v>P</v>
      </c>
      <c r="AD337" s="31"/>
      <c r="AE337" s="31">
        <f t="shared" si="72"/>
        <v>0</v>
      </c>
      <c r="AF337" s="31">
        <f t="shared" si="73"/>
        <v>88.5</v>
      </c>
      <c r="AG337" s="31">
        <f t="shared" si="74"/>
        <v>2</v>
      </c>
      <c r="AH337" s="31" t="str">
        <f t="shared" si="75"/>
        <v>O CALIFORNIA149N</v>
      </c>
      <c r="AI337" s="31" t="str">
        <f t="shared" si="76"/>
        <v>CBHU 9543799</v>
      </c>
      <c r="AJ337" s="17" t="s">
        <v>624</v>
      </c>
    </row>
    <row r="338" spans="1:36" ht="18" x14ac:dyDescent="0.35">
      <c r="A338" s="30" t="s">
        <v>625</v>
      </c>
      <c r="B338" s="30" t="s">
        <v>2532</v>
      </c>
      <c r="C338" s="30" t="s">
        <v>905</v>
      </c>
      <c r="D338" s="30" t="s">
        <v>810</v>
      </c>
      <c r="E338" s="33">
        <v>45467.713194444441</v>
      </c>
      <c r="F338" s="30" t="s">
        <v>649</v>
      </c>
      <c r="G338" s="30" t="s">
        <v>627</v>
      </c>
      <c r="H338" s="30" t="s">
        <v>645</v>
      </c>
      <c r="I338" s="30" t="s">
        <v>646</v>
      </c>
      <c r="J338" s="30">
        <v>27895</v>
      </c>
      <c r="K338" s="30" t="s">
        <v>630</v>
      </c>
      <c r="L338" s="30" t="s">
        <v>2255</v>
      </c>
      <c r="M338" s="30">
        <v>26644329</v>
      </c>
      <c r="N338" s="30" t="s">
        <v>718</v>
      </c>
      <c r="O338" s="30" t="s">
        <v>719</v>
      </c>
      <c r="P338" s="30">
        <v>697446</v>
      </c>
      <c r="Q338" s="30"/>
      <c r="R338" s="30"/>
      <c r="S338" s="39">
        <f>VLOOKUP(AH338,export!G:T,13,FALSE)</f>
        <v>45471.96875</v>
      </c>
      <c r="T338" s="42" t="str">
        <f t="shared" si="65"/>
        <v>40</v>
      </c>
      <c r="U338" s="32">
        <f t="shared" si="66"/>
        <v>45467.713194444441</v>
      </c>
      <c r="V338" s="31">
        <f t="shared" si="67"/>
        <v>4.2555555555591127</v>
      </c>
      <c r="W338" s="31">
        <f t="shared" si="68"/>
        <v>0</v>
      </c>
      <c r="X338" s="31">
        <f t="shared" si="69"/>
        <v>0</v>
      </c>
      <c r="Y338" s="31">
        <f t="shared" si="70"/>
        <v>1</v>
      </c>
      <c r="Z338" s="31" t="str">
        <f t="shared" si="77"/>
        <v>No</v>
      </c>
      <c r="AA338" s="31"/>
      <c r="AB338" s="31">
        <f t="shared" si="71"/>
        <v>0</v>
      </c>
      <c r="AC338" s="31" t="str">
        <f>IF(OR(ISNUMBER(MATCH(DATE(VALUE(TEXT(U338,"yyyy")),VALUE(TEXT(U338,"mm")),VALUE(TEXT(U338,"dd"))),HolidayTable[Date],0)),WEEKDAY(E338,1)=1,HOUR(U338)&gt;=21,HOUR(U338)&lt;5),"OP","P")</f>
        <v>P</v>
      </c>
      <c r="AD338" s="31"/>
      <c r="AE338" s="31">
        <f t="shared" si="72"/>
        <v>0</v>
      </c>
      <c r="AF338" s="31">
        <f t="shared" si="73"/>
        <v>88.5</v>
      </c>
      <c r="AG338" s="31">
        <f t="shared" si="74"/>
        <v>2</v>
      </c>
      <c r="AH338" s="31" t="str">
        <f t="shared" si="75"/>
        <v>O PIRAEUS004E</v>
      </c>
      <c r="AI338" s="31" t="str">
        <f t="shared" si="76"/>
        <v>OOCU 5019421</v>
      </c>
      <c r="AJ338" s="17" t="s">
        <v>624</v>
      </c>
    </row>
    <row r="339" spans="1:36" ht="18" x14ac:dyDescent="0.35">
      <c r="A339" s="30" t="s">
        <v>625</v>
      </c>
      <c r="B339" s="30" t="s">
        <v>2533</v>
      </c>
      <c r="C339" s="30" t="s">
        <v>786</v>
      </c>
      <c r="D339" s="30" t="s">
        <v>787</v>
      </c>
      <c r="E339" s="33">
        <v>45467.714583333334</v>
      </c>
      <c r="F339" s="30" t="s">
        <v>649</v>
      </c>
      <c r="G339" s="30" t="s">
        <v>627</v>
      </c>
      <c r="H339" s="30" t="s">
        <v>672</v>
      </c>
      <c r="I339" s="30" t="s">
        <v>646</v>
      </c>
      <c r="J339" s="30">
        <v>30000</v>
      </c>
      <c r="K339" s="30" t="s">
        <v>630</v>
      </c>
      <c r="L339" s="30" t="s">
        <v>2530</v>
      </c>
      <c r="M339" s="30" t="s">
        <v>2534</v>
      </c>
      <c r="N339" s="30" t="s">
        <v>745</v>
      </c>
      <c r="O339" s="30" t="s">
        <v>746</v>
      </c>
      <c r="P339" s="30">
        <v>697577</v>
      </c>
      <c r="Q339" s="30"/>
      <c r="R339" s="30"/>
      <c r="S339" s="39">
        <v>45471.378472222219</v>
      </c>
      <c r="T339" s="42" t="str">
        <f t="shared" si="65"/>
        <v>40</v>
      </c>
      <c r="U339" s="32">
        <f t="shared" si="66"/>
        <v>45467.714583333334</v>
      </c>
      <c r="V339" s="31">
        <f t="shared" si="67"/>
        <v>3.663888888884685</v>
      </c>
      <c r="W339" s="31">
        <f t="shared" si="68"/>
        <v>0</v>
      </c>
      <c r="X339" s="31">
        <f t="shared" si="69"/>
        <v>0</v>
      </c>
      <c r="Y339" s="31">
        <f t="shared" si="70"/>
        <v>1</v>
      </c>
      <c r="Z339" s="31" t="str">
        <f t="shared" si="77"/>
        <v>No</v>
      </c>
      <c r="AA339" s="31"/>
      <c r="AB339" s="31">
        <f t="shared" si="71"/>
        <v>0</v>
      </c>
      <c r="AC339" s="31" t="str">
        <f>IF(OR(ISNUMBER(MATCH(DATE(VALUE(TEXT(U339,"yyyy")),VALUE(TEXT(U339,"mm")),VALUE(TEXT(U339,"dd"))),HolidayTable[Date],0)),WEEKDAY(E339,1)=1,HOUR(U339)&gt;=21,HOUR(U339)&lt;5),"OP","P")</f>
        <v>P</v>
      </c>
      <c r="AD339" s="31"/>
      <c r="AE339" s="31">
        <f t="shared" si="72"/>
        <v>0</v>
      </c>
      <c r="AF339" s="31">
        <f t="shared" si="73"/>
        <v>88.5</v>
      </c>
      <c r="AG339" s="31">
        <f t="shared" si="74"/>
        <v>2</v>
      </c>
      <c r="AH339" s="31" t="str">
        <f t="shared" si="75"/>
        <v>O CALIFORNIA149N</v>
      </c>
      <c r="AI339" s="31" t="str">
        <f t="shared" si="76"/>
        <v>FFAU 2465627</v>
      </c>
      <c r="AJ339" s="17" t="s">
        <v>624</v>
      </c>
    </row>
    <row r="340" spans="1:36" ht="18" x14ac:dyDescent="0.35">
      <c r="A340" s="30" t="s">
        <v>625</v>
      </c>
      <c r="B340" s="30" t="s">
        <v>2535</v>
      </c>
      <c r="C340" s="30" t="s">
        <v>1169</v>
      </c>
      <c r="D340" s="30" t="s">
        <v>1171</v>
      </c>
      <c r="E340" s="33">
        <v>45467.71597222222</v>
      </c>
      <c r="F340" s="30" t="s">
        <v>2479</v>
      </c>
      <c r="G340" s="30" t="s">
        <v>627</v>
      </c>
      <c r="H340" s="30" t="s">
        <v>773</v>
      </c>
      <c r="I340" s="30" t="s">
        <v>724</v>
      </c>
      <c r="J340" s="30">
        <v>26590</v>
      </c>
      <c r="K340" s="30" t="s">
        <v>630</v>
      </c>
      <c r="L340" s="30" t="s">
        <v>2480</v>
      </c>
      <c r="M340" s="30" t="s">
        <v>725</v>
      </c>
      <c r="N340" s="30" t="s">
        <v>794</v>
      </c>
      <c r="O340" s="30" t="s">
        <v>795</v>
      </c>
      <c r="P340" s="30">
        <v>911879</v>
      </c>
      <c r="Q340" s="30"/>
      <c r="R340" s="30"/>
      <c r="S340" s="39">
        <v>45471.645833333336</v>
      </c>
      <c r="T340" s="42" t="str">
        <f t="shared" si="65"/>
        <v>20</v>
      </c>
      <c r="U340" s="32">
        <f t="shared" si="66"/>
        <v>45467.71597222222</v>
      </c>
      <c r="V340" s="31">
        <f t="shared" si="67"/>
        <v>3.929861111115315</v>
      </c>
      <c r="W340" s="31">
        <f t="shared" si="68"/>
        <v>0</v>
      </c>
      <c r="X340" s="31">
        <f t="shared" si="69"/>
        <v>0</v>
      </c>
      <c r="Y340" s="31">
        <f t="shared" si="70"/>
        <v>1</v>
      </c>
      <c r="Z340" s="31" t="str">
        <f t="shared" si="77"/>
        <v>No</v>
      </c>
      <c r="AA340" s="31"/>
      <c r="AB340" s="31">
        <f t="shared" si="71"/>
        <v>0</v>
      </c>
      <c r="AC340" s="31" t="str">
        <f>IF(OR(ISNUMBER(MATCH(DATE(VALUE(TEXT(U340,"yyyy")),VALUE(TEXT(U340,"mm")),VALUE(TEXT(U340,"dd"))),HolidayTable[Date],0)),WEEKDAY(E340,1)=1,HOUR(U340)&gt;=21,HOUR(U340)&lt;5),"OP","P")</f>
        <v>P</v>
      </c>
      <c r="AD340" s="31"/>
      <c r="AE340" s="31">
        <f t="shared" si="72"/>
        <v>0</v>
      </c>
      <c r="AF340" s="31">
        <f t="shared" si="73"/>
        <v>59</v>
      </c>
      <c r="AG340" s="31">
        <f t="shared" si="74"/>
        <v>2</v>
      </c>
      <c r="AH340" s="31" t="str">
        <f t="shared" si="75"/>
        <v>KOTA NAZIM034E</v>
      </c>
      <c r="AI340" s="31" t="str">
        <f t="shared" si="76"/>
        <v>EOLU 8212235</v>
      </c>
      <c r="AJ340" s="17" t="s">
        <v>624</v>
      </c>
    </row>
    <row r="341" spans="1:36" ht="18" x14ac:dyDescent="0.35">
      <c r="A341" s="30" t="s">
        <v>625</v>
      </c>
      <c r="B341" s="30" t="s">
        <v>2536</v>
      </c>
      <c r="C341" s="30" t="s">
        <v>1169</v>
      </c>
      <c r="D341" s="30" t="s">
        <v>1171</v>
      </c>
      <c r="E341" s="33">
        <v>45467.71597222222</v>
      </c>
      <c r="F341" s="30" t="s">
        <v>2479</v>
      </c>
      <c r="G341" s="30" t="s">
        <v>627</v>
      </c>
      <c r="H341" s="30" t="s">
        <v>773</v>
      </c>
      <c r="I341" s="30" t="s">
        <v>724</v>
      </c>
      <c r="J341" s="30">
        <v>26630</v>
      </c>
      <c r="K341" s="30" t="s">
        <v>630</v>
      </c>
      <c r="L341" s="30" t="s">
        <v>2480</v>
      </c>
      <c r="M341" s="30" t="s">
        <v>725</v>
      </c>
      <c r="N341" s="30" t="s">
        <v>794</v>
      </c>
      <c r="O341" s="30" t="s">
        <v>795</v>
      </c>
      <c r="P341" s="30">
        <v>911879</v>
      </c>
      <c r="Q341" s="30"/>
      <c r="R341" s="30"/>
      <c r="S341" s="39">
        <v>45471.645833333336</v>
      </c>
      <c r="T341" s="42" t="str">
        <f t="shared" si="65"/>
        <v>20</v>
      </c>
      <c r="U341" s="32">
        <f t="shared" si="66"/>
        <v>45467.71597222222</v>
      </c>
      <c r="V341" s="31">
        <f t="shared" si="67"/>
        <v>3.929861111115315</v>
      </c>
      <c r="W341" s="31">
        <f t="shared" si="68"/>
        <v>0</v>
      </c>
      <c r="X341" s="31">
        <f t="shared" si="69"/>
        <v>0</v>
      </c>
      <c r="Y341" s="31">
        <f t="shared" si="70"/>
        <v>1</v>
      </c>
      <c r="Z341" s="31" t="str">
        <f t="shared" si="77"/>
        <v>No</v>
      </c>
      <c r="AA341" s="31"/>
      <c r="AB341" s="31">
        <f t="shared" si="71"/>
        <v>0</v>
      </c>
      <c r="AC341" s="31" t="str">
        <f>IF(OR(ISNUMBER(MATCH(DATE(VALUE(TEXT(U341,"yyyy")),VALUE(TEXT(U341,"mm")),VALUE(TEXT(U341,"dd"))),HolidayTable[Date],0)),WEEKDAY(E341,1)=1,HOUR(U341)&gt;=21,HOUR(U341)&lt;5),"OP","P")</f>
        <v>P</v>
      </c>
      <c r="AD341" s="31"/>
      <c r="AE341" s="31">
        <f t="shared" si="72"/>
        <v>0</v>
      </c>
      <c r="AF341" s="31">
        <f t="shared" si="73"/>
        <v>59</v>
      </c>
      <c r="AG341" s="31">
        <f t="shared" si="74"/>
        <v>2</v>
      </c>
      <c r="AH341" s="31" t="str">
        <f t="shared" si="75"/>
        <v>KOTA NAZIM034E</v>
      </c>
      <c r="AI341" s="31" t="str">
        <f t="shared" si="76"/>
        <v>EOLU 8225660</v>
      </c>
      <c r="AJ341" s="17" t="s">
        <v>624</v>
      </c>
    </row>
    <row r="342" spans="1:36" ht="18" x14ac:dyDescent="0.35">
      <c r="A342" s="30" t="s">
        <v>625</v>
      </c>
      <c r="B342" s="30" t="s">
        <v>967</v>
      </c>
      <c r="C342" s="30" t="s">
        <v>332</v>
      </c>
      <c r="D342" s="30" t="s">
        <v>2396</v>
      </c>
      <c r="E342" s="33">
        <v>45467.716666666667</v>
      </c>
      <c r="F342" s="30" t="s">
        <v>658</v>
      </c>
      <c r="G342" s="30" t="s">
        <v>627</v>
      </c>
      <c r="H342" s="30">
        <v>4500</v>
      </c>
      <c r="I342" s="30" t="s">
        <v>646</v>
      </c>
      <c r="J342" s="30">
        <v>29090</v>
      </c>
      <c r="K342" s="30" t="s">
        <v>630</v>
      </c>
      <c r="L342" s="30" t="s">
        <v>2537</v>
      </c>
      <c r="M342" s="30" t="s">
        <v>2538</v>
      </c>
      <c r="N342" s="30" t="s">
        <v>688</v>
      </c>
      <c r="O342" s="30" t="s">
        <v>689</v>
      </c>
      <c r="P342" s="30">
        <v>939548</v>
      </c>
      <c r="Q342" s="30"/>
      <c r="R342" s="30"/>
      <c r="S342" s="39" t="e">
        <f>VLOOKUP(AH342,export!G:T,13,FALSE)</f>
        <v>#N/A</v>
      </c>
      <c r="T342" s="42" t="str">
        <f t="shared" si="65"/>
        <v>40</v>
      </c>
      <c r="U342" s="32">
        <f t="shared" si="66"/>
        <v>45467.716666666667</v>
      </c>
      <c r="V342" s="31" t="e">
        <f t="shared" si="67"/>
        <v>#N/A</v>
      </c>
      <c r="W342" s="31" t="e">
        <f t="shared" si="68"/>
        <v>#N/A</v>
      </c>
      <c r="X342" s="31" t="e">
        <f t="shared" si="69"/>
        <v>#N/A</v>
      </c>
      <c r="Y342" s="31" t="e">
        <f t="shared" si="70"/>
        <v>#N/A</v>
      </c>
      <c r="Z342" s="31" t="str">
        <f t="shared" si="77"/>
        <v>No</v>
      </c>
      <c r="AA342" s="31"/>
      <c r="AB342" s="31" t="e">
        <f t="shared" si="71"/>
        <v>#N/A</v>
      </c>
      <c r="AC342" s="31" t="str">
        <f>IF(OR(ISNUMBER(MATCH(DATE(VALUE(TEXT(U342,"yyyy")),VALUE(TEXT(U342,"mm")),VALUE(TEXT(U342,"dd"))),HolidayTable[Date],0)),WEEKDAY(E342,1)=1,HOUR(U342)&gt;=21,HOUR(U342)&lt;5),"OP","P")</f>
        <v>P</v>
      </c>
      <c r="AD342" s="31"/>
      <c r="AE342" s="31" t="e">
        <f t="shared" si="72"/>
        <v>#N/A</v>
      </c>
      <c r="AF342" s="31">
        <f t="shared" si="73"/>
        <v>88.5</v>
      </c>
      <c r="AG342" s="31">
        <f t="shared" si="74"/>
        <v>2</v>
      </c>
      <c r="AH342" s="31" t="str">
        <f t="shared" si="75"/>
        <v>CAP ANDREAS012W</v>
      </c>
      <c r="AI342" s="31" t="str">
        <f t="shared" si="76"/>
        <v>KKFU 7829732</v>
      </c>
      <c r="AJ342" s="17" t="s">
        <v>624</v>
      </c>
    </row>
    <row r="343" spans="1:36" ht="18" x14ac:dyDescent="0.35">
      <c r="A343" s="30" t="s">
        <v>625</v>
      </c>
      <c r="B343" s="30" t="s">
        <v>2539</v>
      </c>
      <c r="C343" s="30" t="s">
        <v>905</v>
      </c>
      <c r="D343" s="30" t="s">
        <v>810</v>
      </c>
      <c r="E343" s="33">
        <v>45467.724999999999</v>
      </c>
      <c r="F343" s="30" t="s">
        <v>649</v>
      </c>
      <c r="G343" s="30" t="s">
        <v>627</v>
      </c>
      <c r="H343" s="30">
        <v>4310</v>
      </c>
      <c r="I343" s="30" t="s">
        <v>646</v>
      </c>
      <c r="J343" s="30">
        <v>27895</v>
      </c>
      <c r="K343" s="30" t="s">
        <v>630</v>
      </c>
      <c r="L343" s="30" t="s">
        <v>2255</v>
      </c>
      <c r="M343" s="30">
        <v>25891230</v>
      </c>
      <c r="N343" s="30" t="s">
        <v>713</v>
      </c>
      <c r="O343" s="30" t="s">
        <v>714</v>
      </c>
      <c r="P343" s="30">
        <v>934367</v>
      </c>
      <c r="Q343" s="30"/>
      <c r="R343" s="30"/>
      <c r="S343" s="39">
        <f>VLOOKUP(AH343,export!G:T,13,FALSE)</f>
        <v>45471.96875</v>
      </c>
      <c r="T343" s="42" t="str">
        <f t="shared" si="65"/>
        <v>40</v>
      </c>
      <c r="U343" s="32">
        <f t="shared" si="66"/>
        <v>45467.724999999999</v>
      </c>
      <c r="V343" s="31">
        <f t="shared" si="67"/>
        <v>4.2437500000014552</v>
      </c>
      <c r="W343" s="31">
        <f t="shared" si="68"/>
        <v>0</v>
      </c>
      <c r="X343" s="31">
        <f t="shared" si="69"/>
        <v>0</v>
      </c>
      <c r="Y343" s="31">
        <f t="shared" si="70"/>
        <v>1</v>
      </c>
      <c r="Z343" s="31" t="str">
        <f t="shared" si="77"/>
        <v>No</v>
      </c>
      <c r="AA343" s="31"/>
      <c r="AB343" s="31">
        <f t="shared" si="71"/>
        <v>0</v>
      </c>
      <c r="AC343" s="31" t="str">
        <f>IF(OR(ISNUMBER(MATCH(DATE(VALUE(TEXT(U343,"yyyy")),VALUE(TEXT(U343,"mm")),VALUE(TEXT(U343,"dd"))),HolidayTable[Date],0)),WEEKDAY(E343,1)=1,HOUR(U343)&gt;=21,HOUR(U343)&lt;5),"OP","P")</f>
        <v>P</v>
      </c>
      <c r="AD343" s="31"/>
      <c r="AE343" s="31">
        <f t="shared" si="72"/>
        <v>0</v>
      </c>
      <c r="AF343" s="31">
        <f t="shared" si="73"/>
        <v>88.5</v>
      </c>
      <c r="AG343" s="31">
        <f t="shared" si="74"/>
        <v>2</v>
      </c>
      <c r="AH343" s="31" t="str">
        <f t="shared" si="75"/>
        <v>O PIRAEUS004E</v>
      </c>
      <c r="AI343" s="31" t="str">
        <f t="shared" si="76"/>
        <v>RFCU 4121731</v>
      </c>
      <c r="AJ343" s="17" t="s">
        <v>624</v>
      </c>
    </row>
    <row r="344" spans="1:36" ht="18" x14ac:dyDescent="0.35">
      <c r="A344" s="30" t="s">
        <v>625</v>
      </c>
      <c r="B344" s="30" t="s">
        <v>2540</v>
      </c>
      <c r="C344" s="30" t="s">
        <v>786</v>
      </c>
      <c r="D344" s="30" t="s">
        <v>787</v>
      </c>
      <c r="E344" s="33">
        <v>45467.726388888892</v>
      </c>
      <c r="F344" s="30" t="s">
        <v>649</v>
      </c>
      <c r="G344" s="30" t="s">
        <v>627</v>
      </c>
      <c r="H344" s="30" t="s">
        <v>672</v>
      </c>
      <c r="I344" s="30" t="s">
        <v>646</v>
      </c>
      <c r="J344" s="30">
        <v>29250</v>
      </c>
      <c r="K344" s="30" t="s">
        <v>630</v>
      </c>
      <c r="L344" s="30" t="s">
        <v>2541</v>
      </c>
      <c r="M344" s="30" t="s">
        <v>2542</v>
      </c>
      <c r="N344" s="30" t="s">
        <v>739</v>
      </c>
      <c r="O344" s="30" t="s">
        <v>740</v>
      </c>
      <c r="P344" s="30">
        <v>686467</v>
      </c>
      <c r="Q344" s="30"/>
      <c r="R344" s="30"/>
      <c r="S344" s="39">
        <v>45471.378472222219</v>
      </c>
      <c r="T344" s="42" t="str">
        <f t="shared" si="65"/>
        <v>40</v>
      </c>
      <c r="U344" s="32">
        <f t="shared" si="66"/>
        <v>45467.726388888892</v>
      </c>
      <c r="V344" s="31">
        <f t="shared" si="67"/>
        <v>3.6520833333270275</v>
      </c>
      <c r="W344" s="31">
        <f t="shared" si="68"/>
        <v>0</v>
      </c>
      <c r="X344" s="31">
        <f t="shared" si="69"/>
        <v>0</v>
      </c>
      <c r="Y344" s="31">
        <f t="shared" si="70"/>
        <v>1</v>
      </c>
      <c r="Z344" s="31" t="str">
        <f t="shared" si="77"/>
        <v>No</v>
      </c>
      <c r="AA344" s="31"/>
      <c r="AB344" s="31">
        <f t="shared" si="71"/>
        <v>0</v>
      </c>
      <c r="AC344" s="31" t="str">
        <f>IF(OR(ISNUMBER(MATCH(DATE(VALUE(TEXT(U344,"yyyy")),VALUE(TEXT(U344,"mm")),VALUE(TEXT(U344,"dd"))),HolidayTable[Date],0)),WEEKDAY(E344,1)=1,HOUR(U344)&gt;=21,HOUR(U344)&lt;5),"OP","P")</f>
        <v>P</v>
      </c>
      <c r="AD344" s="31"/>
      <c r="AE344" s="31">
        <f t="shared" si="72"/>
        <v>0</v>
      </c>
      <c r="AF344" s="31">
        <f t="shared" si="73"/>
        <v>88.5</v>
      </c>
      <c r="AG344" s="31">
        <f t="shared" si="74"/>
        <v>2</v>
      </c>
      <c r="AH344" s="31" t="str">
        <f t="shared" si="75"/>
        <v>O CALIFORNIA149N</v>
      </c>
      <c r="AI344" s="31" t="str">
        <f t="shared" si="76"/>
        <v>BEAU 6164605</v>
      </c>
      <c r="AJ344" s="17" t="s">
        <v>624</v>
      </c>
    </row>
    <row r="345" spans="1:36" ht="18" x14ac:dyDescent="0.35">
      <c r="A345" s="30" t="s">
        <v>625</v>
      </c>
      <c r="B345" s="30" t="s">
        <v>2543</v>
      </c>
      <c r="C345" s="30" t="s">
        <v>1481</v>
      </c>
      <c r="D345" s="30" t="s">
        <v>508</v>
      </c>
      <c r="E345" s="33">
        <v>45467.836805555555</v>
      </c>
      <c r="F345" s="30" t="s">
        <v>663</v>
      </c>
      <c r="G345" s="30" t="s">
        <v>627</v>
      </c>
      <c r="H345" s="30" t="s">
        <v>628</v>
      </c>
      <c r="I345" s="30" t="s">
        <v>629</v>
      </c>
      <c r="J345" s="30">
        <v>24522</v>
      </c>
      <c r="K345" s="30" t="s">
        <v>630</v>
      </c>
      <c r="L345" s="30" t="s">
        <v>2544</v>
      </c>
      <c r="M345" s="30" t="s">
        <v>2545</v>
      </c>
      <c r="N345" s="30" t="s">
        <v>633</v>
      </c>
      <c r="O345" s="30" t="s">
        <v>708</v>
      </c>
      <c r="P345" s="30">
        <v>717004</v>
      </c>
      <c r="Q345" s="30"/>
      <c r="R345" s="30"/>
      <c r="S345" s="39">
        <f>VLOOKUP(AH345,export!G:T,13,FALSE)</f>
        <v>45468.166666666664</v>
      </c>
      <c r="T345" s="42" t="str">
        <f t="shared" si="65"/>
        <v>20</v>
      </c>
      <c r="U345" s="32">
        <f t="shared" si="66"/>
        <v>45467.836805555555</v>
      </c>
      <c r="V345" s="31">
        <f t="shared" si="67"/>
        <v>0.32986111110949423</v>
      </c>
      <c r="W345" s="31">
        <f t="shared" si="68"/>
        <v>1</v>
      </c>
      <c r="X345" s="31">
        <f t="shared" si="69"/>
        <v>0</v>
      </c>
      <c r="Y345" s="31">
        <f t="shared" si="70"/>
        <v>0</v>
      </c>
      <c r="Z345" s="31" t="str">
        <f t="shared" si="77"/>
        <v>No</v>
      </c>
      <c r="AA345" s="31"/>
      <c r="AB345" s="31">
        <f t="shared" si="71"/>
        <v>1</v>
      </c>
      <c r="AC345" s="31" t="str">
        <f>IF(OR(ISNUMBER(MATCH(DATE(VALUE(TEXT(U345,"yyyy")),VALUE(TEXT(U345,"mm")),VALUE(TEXT(U345,"dd"))),HolidayTable[Date],0)),WEEKDAY(E345,1)=1,HOUR(U345)&gt;=21,HOUR(U345)&lt;5),"OP","P")</f>
        <v>P</v>
      </c>
      <c r="AD345" s="31"/>
      <c r="AE345" s="31">
        <f t="shared" si="72"/>
        <v>25</v>
      </c>
      <c r="AF345" s="31">
        <f t="shared" si="73"/>
        <v>59</v>
      </c>
      <c r="AG345" s="31">
        <f t="shared" si="74"/>
        <v>2</v>
      </c>
      <c r="AH345" s="31" t="str">
        <f t="shared" si="75"/>
        <v>MS LAVRAS423W</v>
      </c>
      <c r="AI345" s="31" t="str">
        <f t="shared" si="76"/>
        <v>TEMU 1904142</v>
      </c>
    </row>
    <row r="346" spans="1:36" ht="18" x14ac:dyDescent="0.35">
      <c r="A346" s="30" t="s">
        <v>625</v>
      </c>
      <c r="B346" s="30" t="s">
        <v>2546</v>
      </c>
      <c r="C346" s="30" t="s">
        <v>818</v>
      </c>
      <c r="D346" s="30" t="s">
        <v>819</v>
      </c>
      <c r="E346" s="33">
        <v>45467.844444444447</v>
      </c>
      <c r="F346" s="30" t="s">
        <v>649</v>
      </c>
      <c r="G346" s="30" t="s">
        <v>627</v>
      </c>
      <c r="H346" s="30" t="s">
        <v>628</v>
      </c>
      <c r="I346" s="30" t="s">
        <v>629</v>
      </c>
      <c r="J346" s="30">
        <v>24570</v>
      </c>
      <c r="K346" s="30" t="s">
        <v>630</v>
      </c>
      <c r="L346" s="30" t="s">
        <v>2547</v>
      </c>
      <c r="M346" s="30">
        <v>27364121</v>
      </c>
      <c r="N346" s="30" t="s">
        <v>670</v>
      </c>
      <c r="O346" s="30" t="s">
        <v>671</v>
      </c>
      <c r="P346" s="30">
        <v>650107</v>
      </c>
      <c r="Q346" s="30"/>
      <c r="R346" s="30"/>
      <c r="S346" s="39">
        <f>VLOOKUP(AH346,export!G:T,13,FALSE)</f>
        <v>45468.819444444445</v>
      </c>
      <c r="T346" s="42" t="str">
        <f t="shared" si="65"/>
        <v>20</v>
      </c>
      <c r="U346" s="32">
        <f t="shared" si="66"/>
        <v>45467.844444444447</v>
      </c>
      <c r="V346" s="31">
        <f t="shared" si="67"/>
        <v>0.97499999999854481</v>
      </c>
      <c r="W346" s="31">
        <f t="shared" si="68"/>
        <v>1</v>
      </c>
      <c r="X346" s="31">
        <f t="shared" si="69"/>
        <v>0</v>
      </c>
      <c r="Y346" s="31">
        <f t="shared" si="70"/>
        <v>0</v>
      </c>
      <c r="Z346" s="31" t="str">
        <f t="shared" si="77"/>
        <v>No</v>
      </c>
      <c r="AA346" s="31"/>
      <c r="AB346" s="31">
        <f t="shared" si="71"/>
        <v>1</v>
      </c>
      <c r="AC346" s="31" t="str">
        <f>IF(OR(ISNUMBER(MATCH(DATE(VALUE(TEXT(U346,"yyyy")),VALUE(TEXT(U346,"mm")),VALUE(TEXT(U346,"dd"))),HolidayTable[Date],0)),WEEKDAY(E346,1)=1,HOUR(U346)&gt;=21,HOUR(U346)&lt;5),"OP","P")</f>
        <v>P</v>
      </c>
      <c r="AD346" s="31"/>
      <c r="AE346" s="31">
        <f t="shared" si="72"/>
        <v>25</v>
      </c>
      <c r="AF346" s="31">
        <f t="shared" si="73"/>
        <v>59</v>
      </c>
      <c r="AG346" s="31">
        <f t="shared" si="74"/>
        <v>2</v>
      </c>
      <c r="AH346" s="31" t="str">
        <f t="shared" si="75"/>
        <v>XIN QUAN ZHO130S</v>
      </c>
      <c r="AI346" s="31" t="str">
        <f t="shared" si="76"/>
        <v>GCXU 2468930</v>
      </c>
    </row>
    <row r="347" spans="1:36" ht="18" x14ac:dyDescent="0.35">
      <c r="A347" s="30" t="s">
        <v>625</v>
      </c>
      <c r="B347" s="30" t="s">
        <v>2548</v>
      </c>
      <c r="C347" s="30" t="s">
        <v>818</v>
      </c>
      <c r="D347" s="30" t="s">
        <v>819</v>
      </c>
      <c r="E347" s="33">
        <v>45467.844444444447</v>
      </c>
      <c r="F347" s="30" t="s">
        <v>649</v>
      </c>
      <c r="G347" s="30" t="s">
        <v>627</v>
      </c>
      <c r="H347" s="30" t="s">
        <v>628</v>
      </c>
      <c r="I347" s="30" t="s">
        <v>629</v>
      </c>
      <c r="J347" s="30">
        <v>24350</v>
      </c>
      <c r="K347" s="30" t="s">
        <v>630</v>
      </c>
      <c r="L347" s="30" t="s">
        <v>2549</v>
      </c>
      <c r="M347" s="30">
        <v>27358870</v>
      </c>
      <c r="N347" s="30" t="s">
        <v>670</v>
      </c>
      <c r="O347" s="30" t="s">
        <v>671</v>
      </c>
      <c r="P347" s="30">
        <v>650107</v>
      </c>
      <c r="Q347" s="30"/>
      <c r="R347" s="30"/>
      <c r="S347" s="39">
        <f>VLOOKUP(AH347,export!G:T,13,FALSE)</f>
        <v>45468.819444444445</v>
      </c>
      <c r="T347" s="42" t="str">
        <f t="shared" si="65"/>
        <v>20</v>
      </c>
      <c r="U347" s="32">
        <f t="shared" si="66"/>
        <v>45467.844444444447</v>
      </c>
      <c r="V347" s="31">
        <f t="shared" si="67"/>
        <v>0.97499999999854481</v>
      </c>
      <c r="W347" s="31">
        <f t="shared" si="68"/>
        <v>1</v>
      </c>
      <c r="X347" s="31">
        <f t="shared" si="69"/>
        <v>0</v>
      </c>
      <c r="Y347" s="31">
        <f t="shared" si="70"/>
        <v>0</v>
      </c>
      <c r="Z347" s="31" t="str">
        <f t="shared" si="77"/>
        <v>No</v>
      </c>
      <c r="AA347" s="31"/>
      <c r="AB347" s="31">
        <f t="shared" si="71"/>
        <v>1</v>
      </c>
      <c r="AC347" s="31" t="str">
        <f>IF(OR(ISNUMBER(MATCH(DATE(VALUE(TEXT(U347,"yyyy")),VALUE(TEXT(U347,"mm")),VALUE(TEXT(U347,"dd"))),HolidayTable[Date],0)),WEEKDAY(E347,1)=1,HOUR(U347)&gt;=21,HOUR(U347)&lt;5),"OP","P")</f>
        <v>P</v>
      </c>
      <c r="AD347" s="31"/>
      <c r="AE347" s="31">
        <f t="shared" si="72"/>
        <v>25</v>
      </c>
      <c r="AF347" s="31">
        <f t="shared" si="73"/>
        <v>59</v>
      </c>
      <c r="AG347" s="31">
        <f t="shared" si="74"/>
        <v>2</v>
      </c>
      <c r="AH347" s="31" t="str">
        <f t="shared" si="75"/>
        <v>XIN QUAN ZHO130S</v>
      </c>
      <c r="AI347" s="31" t="str">
        <f t="shared" si="76"/>
        <v>OOCU 0401489</v>
      </c>
    </row>
    <row r="348" spans="1:36" ht="18" x14ac:dyDescent="0.35">
      <c r="A348" s="30" t="s">
        <v>625</v>
      </c>
      <c r="B348" s="30" t="s">
        <v>2550</v>
      </c>
      <c r="C348" s="30" t="s">
        <v>818</v>
      </c>
      <c r="D348" s="30" t="s">
        <v>819</v>
      </c>
      <c r="E348" s="33">
        <v>45467.87777777778</v>
      </c>
      <c r="F348" s="30" t="s">
        <v>649</v>
      </c>
      <c r="G348" s="30" t="s">
        <v>627</v>
      </c>
      <c r="H348" s="30" t="s">
        <v>645</v>
      </c>
      <c r="I348" s="30" t="s">
        <v>646</v>
      </c>
      <c r="J348" s="30">
        <v>28418</v>
      </c>
      <c r="K348" s="30" t="s">
        <v>630</v>
      </c>
      <c r="L348" s="30" t="s">
        <v>2551</v>
      </c>
      <c r="M348" s="30">
        <v>27364190</v>
      </c>
      <c r="N348" s="30" t="s">
        <v>678</v>
      </c>
      <c r="O348" s="30" t="s">
        <v>679</v>
      </c>
      <c r="P348" s="30">
        <v>920454</v>
      </c>
      <c r="Q348" s="30"/>
      <c r="R348" s="30"/>
      <c r="S348" s="39">
        <f>VLOOKUP(AH348,export!G:T,13,FALSE)</f>
        <v>45468.819444444445</v>
      </c>
      <c r="T348" s="42" t="str">
        <f t="shared" si="65"/>
        <v>40</v>
      </c>
      <c r="U348" s="32">
        <f t="shared" si="66"/>
        <v>45467.87777777778</v>
      </c>
      <c r="V348" s="31">
        <f t="shared" si="67"/>
        <v>0.94166666666569654</v>
      </c>
      <c r="W348" s="31">
        <f t="shared" si="68"/>
        <v>1</v>
      </c>
      <c r="X348" s="31">
        <f t="shared" si="69"/>
        <v>0</v>
      </c>
      <c r="Y348" s="31">
        <f t="shared" si="70"/>
        <v>0</v>
      </c>
      <c r="Z348" s="31" t="str">
        <f t="shared" si="77"/>
        <v>Yes</v>
      </c>
      <c r="AA348" s="31"/>
      <c r="AB348" s="31">
        <f t="shared" si="71"/>
        <v>1</v>
      </c>
      <c r="AC348" s="31" t="str">
        <f>IF(OR(ISNUMBER(MATCH(DATE(VALUE(TEXT(U348,"yyyy")),VALUE(TEXT(U348,"mm")),VALUE(TEXT(U348,"dd"))),HolidayTable[Date],0)),WEEKDAY(E348,1)=1,HOUR(U348)&gt;=21,HOUR(U348)&lt;5),"OP","P")</f>
        <v>OP</v>
      </c>
      <c r="AD348" s="31"/>
      <c r="AE348" s="31">
        <f t="shared" si="72"/>
        <v>52.5</v>
      </c>
      <c r="AF348" s="31">
        <f t="shared" si="73"/>
        <v>88.5</v>
      </c>
      <c r="AG348" s="31">
        <f t="shared" si="74"/>
        <v>2</v>
      </c>
      <c r="AH348" s="31" t="str">
        <f t="shared" si="75"/>
        <v>XIN QUAN ZHO130S</v>
      </c>
      <c r="AI348" s="31" t="str">
        <f t="shared" si="76"/>
        <v>OOLU 4514540</v>
      </c>
    </row>
    <row r="349" spans="1:36" ht="18" x14ac:dyDescent="0.35">
      <c r="A349" s="30" t="s">
        <v>625</v>
      </c>
      <c r="B349" s="30" t="s">
        <v>2552</v>
      </c>
      <c r="C349" s="30" t="s">
        <v>818</v>
      </c>
      <c r="D349" s="30" t="s">
        <v>819</v>
      </c>
      <c r="E349" s="33">
        <v>45467.884722222225</v>
      </c>
      <c r="F349" s="30" t="s">
        <v>649</v>
      </c>
      <c r="G349" s="30" t="s">
        <v>627</v>
      </c>
      <c r="H349" s="30" t="s">
        <v>628</v>
      </c>
      <c r="I349" s="30" t="s">
        <v>629</v>
      </c>
      <c r="J349" s="30">
        <v>24550</v>
      </c>
      <c r="K349" s="30" t="s">
        <v>630</v>
      </c>
      <c r="L349" s="30" t="s">
        <v>2549</v>
      </c>
      <c r="M349" s="30">
        <v>27367206</v>
      </c>
      <c r="N349" s="30" t="s">
        <v>650</v>
      </c>
      <c r="O349" s="30" t="s">
        <v>651</v>
      </c>
      <c r="P349" s="30">
        <v>687293</v>
      </c>
      <c r="Q349" s="30"/>
      <c r="R349" s="30"/>
      <c r="S349" s="39">
        <f>VLOOKUP(AH349,export!G:T,13,FALSE)</f>
        <v>45468.819444444445</v>
      </c>
      <c r="T349" s="42" t="str">
        <f t="shared" si="65"/>
        <v>20</v>
      </c>
      <c r="U349" s="32">
        <f t="shared" si="66"/>
        <v>45467.884722222225</v>
      </c>
      <c r="V349" s="31">
        <f t="shared" si="67"/>
        <v>0.93472222222044365</v>
      </c>
      <c r="W349" s="31">
        <f t="shared" si="68"/>
        <v>1</v>
      </c>
      <c r="X349" s="31">
        <f t="shared" si="69"/>
        <v>0</v>
      </c>
      <c r="Y349" s="31">
        <f t="shared" si="70"/>
        <v>0</v>
      </c>
      <c r="Z349" s="31" t="str">
        <f t="shared" si="77"/>
        <v>Yes</v>
      </c>
      <c r="AA349" s="31"/>
      <c r="AB349" s="31">
        <f t="shared" si="71"/>
        <v>1</v>
      </c>
      <c r="AC349" s="31" t="str">
        <f>IF(OR(ISNUMBER(MATCH(DATE(VALUE(TEXT(U349,"yyyy")),VALUE(TEXT(U349,"mm")),VALUE(TEXT(U349,"dd"))),HolidayTable[Date],0)),WEEKDAY(E349,1)=1,HOUR(U349)&gt;=21,HOUR(U349)&lt;5),"OP","P")</f>
        <v>OP</v>
      </c>
      <c r="AD349" s="31"/>
      <c r="AE349" s="31">
        <f t="shared" si="72"/>
        <v>35</v>
      </c>
      <c r="AF349" s="31">
        <f t="shared" si="73"/>
        <v>59</v>
      </c>
      <c r="AG349" s="31">
        <f t="shared" si="74"/>
        <v>2</v>
      </c>
      <c r="AH349" s="31" t="str">
        <f t="shared" si="75"/>
        <v>XIN QUAN ZHO130S</v>
      </c>
      <c r="AI349" s="31" t="str">
        <f t="shared" si="76"/>
        <v>OOCU 0376154</v>
      </c>
    </row>
    <row r="350" spans="1:36" ht="18" x14ac:dyDescent="0.35">
      <c r="A350" s="30" t="s">
        <v>625</v>
      </c>
      <c r="B350" s="30" t="s">
        <v>2553</v>
      </c>
      <c r="C350" s="30" t="s">
        <v>818</v>
      </c>
      <c r="D350" s="30" t="s">
        <v>819</v>
      </c>
      <c r="E350" s="33">
        <v>45467.884722222225</v>
      </c>
      <c r="F350" s="30" t="s">
        <v>649</v>
      </c>
      <c r="G350" s="30" t="s">
        <v>627</v>
      </c>
      <c r="H350" s="30" t="s">
        <v>628</v>
      </c>
      <c r="I350" s="30" t="s">
        <v>629</v>
      </c>
      <c r="J350" s="30">
        <v>24960</v>
      </c>
      <c r="K350" s="30" t="s">
        <v>630</v>
      </c>
      <c r="L350" s="30" t="s">
        <v>2549</v>
      </c>
      <c r="M350" s="30">
        <v>27367214</v>
      </c>
      <c r="N350" s="30" t="s">
        <v>650</v>
      </c>
      <c r="O350" s="30" t="s">
        <v>651</v>
      </c>
      <c r="P350" s="30">
        <v>687293</v>
      </c>
      <c r="Q350" s="30"/>
      <c r="R350" s="30"/>
      <c r="S350" s="39">
        <f>VLOOKUP(AH350,export!G:T,13,FALSE)</f>
        <v>45468.819444444445</v>
      </c>
      <c r="T350" s="42" t="str">
        <f t="shared" si="65"/>
        <v>20</v>
      </c>
      <c r="U350" s="32">
        <f t="shared" si="66"/>
        <v>45467.884722222225</v>
      </c>
      <c r="V350" s="31">
        <f t="shared" si="67"/>
        <v>0.93472222222044365</v>
      </c>
      <c r="W350" s="31">
        <f t="shared" si="68"/>
        <v>1</v>
      </c>
      <c r="X350" s="31">
        <f t="shared" si="69"/>
        <v>0</v>
      </c>
      <c r="Y350" s="31">
        <f t="shared" si="70"/>
        <v>0</v>
      </c>
      <c r="Z350" s="31" t="str">
        <f t="shared" si="77"/>
        <v>Yes</v>
      </c>
      <c r="AA350" s="31"/>
      <c r="AB350" s="31">
        <f t="shared" si="71"/>
        <v>1</v>
      </c>
      <c r="AC350" s="31" t="str">
        <f>IF(OR(ISNUMBER(MATCH(DATE(VALUE(TEXT(U350,"yyyy")),VALUE(TEXT(U350,"mm")),VALUE(TEXT(U350,"dd"))),HolidayTable[Date],0)),WEEKDAY(E350,1)=1,HOUR(U350)&gt;=21,HOUR(U350)&lt;5),"OP","P")</f>
        <v>OP</v>
      </c>
      <c r="AD350" s="31"/>
      <c r="AE350" s="31">
        <f t="shared" si="72"/>
        <v>35</v>
      </c>
      <c r="AF350" s="31">
        <f t="shared" si="73"/>
        <v>59</v>
      </c>
      <c r="AG350" s="31">
        <f t="shared" si="74"/>
        <v>2</v>
      </c>
      <c r="AH350" s="31" t="str">
        <f t="shared" si="75"/>
        <v>XIN QUAN ZHO130S</v>
      </c>
      <c r="AI350" s="31" t="str">
        <f t="shared" si="76"/>
        <v>SEKU 1428759</v>
      </c>
    </row>
    <row r="351" spans="1:36" ht="18" x14ac:dyDescent="0.35">
      <c r="A351" s="30" t="s">
        <v>625</v>
      </c>
      <c r="B351" s="30" t="s">
        <v>2554</v>
      </c>
      <c r="C351" s="30" t="s">
        <v>818</v>
      </c>
      <c r="D351" s="30" t="s">
        <v>819</v>
      </c>
      <c r="E351" s="33">
        <v>45467.886111111111</v>
      </c>
      <c r="F351" s="30" t="s">
        <v>649</v>
      </c>
      <c r="G351" s="30" t="s">
        <v>627</v>
      </c>
      <c r="H351" s="30" t="s">
        <v>628</v>
      </c>
      <c r="I351" s="30" t="s">
        <v>629</v>
      </c>
      <c r="J351" s="30">
        <v>24770</v>
      </c>
      <c r="K351" s="30" t="s">
        <v>630</v>
      </c>
      <c r="L351" s="30" t="s">
        <v>2555</v>
      </c>
      <c r="M351" s="30">
        <v>27431066</v>
      </c>
      <c r="N351" s="30" t="s">
        <v>639</v>
      </c>
      <c r="O351" s="30" t="s">
        <v>640</v>
      </c>
      <c r="P351" s="30">
        <v>920041</v>
      </c>
      <c r="Q351" s="30"/>
      <c r="R351" s="30"/>
      <c r="S351" s="39">
        <f>VLOOKUP(AH351,export!G:T,13,FALSE)</f>
        <v>45468.819444444445</v>
      </c>
      <c r="T351" s="42" t="str">
        <f t="shared" si="65"/>
        <v>20</v>
      </c>
      <c r="U351" s="32">
        <f t="shared" si="66"/>
        <v>45467.886111111111</v>
      </c>
      <c r="V351" s="31">
        <f t="shared" si="67"/>
        <v>0.93333333333430346</v>
      </c>
      <c r="W351" s="31">
        <f t="shared" si="68"/>
        <v>1</v>
      </c>
      <c r="X351" s="31">
        <f t="shared" si="69"/>
        <v>0</v>
      </c>
      <c r="Y351" s="31">
        <f t="shared" si="70"/>
        <v>0</v>
      </c>
      <c r="Z351" s="31" t="str">
        <f t="shared" si="77"/>
        <v>Yes</v>
      </c>
      <c r="AA351" s="31"/>
      <c r="AB351" s="31">
        <f t="shared" si="71"/>
        <v>1</v>
      </c>
      <c r="AC351" s="31" t="str">
        <f>IF(OR(ISNUMBER(MATCH(DATE(VALUE(TEXT(U351,"yyyy")),VALUE(TEXT(U351,"mm")),VALUE(TEXT(U351,"dd"))),HolidayTable[Date],0)),WEEKDAY(E351,1)=1,HOUR(U351)&gt;=21,HOUR(U351)&lt;5),"OP","P")</f>
        <v>OP</v>
      </c>
      <c r="AD351" s="31"/>
      <c r="AE351" s="31">
        <f t="shared" si="72"/>
        <v>35</v>
      </c>
      <c r="AF351" s="31">
        <f t="shared" si="73"/>
        <v>59</v>
      </c>
      <c r="AG351" s="31">
        <f t="shared" si="74"/>
        <v>2</v>
      </c>
      <c r="AH351" s="31" t="str">
        <f t="shared" si="75"/>
        <v>XIN QUAN ZHO130S</v>
      </c>
      <c r="AI351" s="31" t="str">
        <f t="shared" si="76"/>
        <v>CSNU 1017760</v>
      </c>
    </row>
    <row r="352" spans="1:36" ht="18" x14ac:dyDescent="0.35">
      <c r="A352" s="30" t="s">
        <v>625</v>
      </c>
      <c r="B352" s="30" t="s">
        <v>2556</v>
      </c>
      <c r="C352" s="30" t="s">
        <v>818</v>
      </c>
      <c r="D352" s="30" t="s">
        <v>819</v>
      </c>
      <c r="E352" s="33">
        <v>45467.886111111111</v>
      </c>
      <c r="F352" s="30" t="s">
        <v>649</v>
      </c>
      <c r="G352" s="30" t="s">
        <v>627</v>
      </c>
      <c r="H352" s="30" t="s">
        <v>628</v>
      </c>
      <c r="I352" s="30" t="s">
        <v>629</v>
      </c>
      <c r="J352" s="30">
        <v>24920</v>
      </c>
      <c r="K352" s="30" t="s">
        <v>630</v>
      </c>
      <c r="L352" s="30" t="s">
        <v>2547</v>
      </c>
      <c r="M352" s="30">
        <v>27364065</v>
      </c>
      <c r="N352" s="30" t="s">
        <v>639</v>
      </c>
      <c r="O352" s="30" t="s">
        <v>640</v>
      </c>
      <c r="P352" s="30">
        <v>920041</v>
      </c>
      <c r="Q352" s="30"/>
      <c r="R352" s="30"/>
      <c r="S352" s="39">
        <f>VLOOKUP(AH352,export!G:T,13,FALSE)</f>
        <v>45468.819444444445</v>
      </c>
      <c r="T352" s="42" t="str">
        <f t="shared" si="65"/>
        <v>20</v>
      </c>
      <c r="U352" s="32">
        <f t="shared" si="66"/>
        <v>45467.886111111111</v>
      </c>
      <c r="V352" s="31">
        <f t="shared" si="67"/>
        <v>0.93333333333430346</v>
      </c>
      <c r="W352" s="31">
        <f t="shared" si="68"/>
        <v>1</v>
      </c>
      <c r="X352" s="31">
        <f t="shared" si="69"/>
        <v>0</v>
      </c>
      <c r="Y352" s="31">
        <f t="shared" si="70"/>
        <v>0</v>
      </c>
      <c r="Z352" s="31" t="str">
        <f t="shared" si="77"/>
        <v>Yes</v>
      </c>
      <c r="AA352" s="31"/>
      <c r="AB352" s="31">
        <f t="shared" si="71"/>
        <v>1</v>
      </c>
      <c r="AC352" s="31" t="str">
        <f>IF(OR(ISNUMBER(MATCH(DATE(VALUE(TEXT(U352,"yyyy")),VALUE(TEXT(U352,"mm")),VALUE(TEXT(U352,"dd"))),HolidayTable[Date],0)),WEEKDAY(E352,1)=1,HOUR(U352)&gt;=21,HOUR(U352)&lt;5),"OP","P")</f>
        <v>OP</v>
      </c>
      <c r="AD352" s="31"/>
      <c r="AE352" s="31">
        <f t="shared" si="72"/>
        <v>35</v>
      </c>
      <c r="AF352" s="31">
        <f t="shared" si="73"/>
        <v>59</v>
      </c>
      <c r="AG352" s="31">
        <f t="shared" si="74"/>
        <v>2</v>
      </c>
      <c r="AH352" s="31" t="str">
        <f t="shared" si="75"/>
        <v>XIN QUAN ZHO130S</v>
      </c>
      <c r="AI352" s="31" t="str">
        <f t="shared" si="76"/>
        <v>OOCU 0378753</v>
      </c>
    </row>
    <row r="353" spans="1:36" ht="18" x14ac:dyDescent="0.35">
      <c r="A353" s="30" t="s">
        <v>625</v>
      </c>
      <c r="B353" s="30" t="s">
        <v>2557</v>
      </c>
      <c r="C353" s="30" t="s">
        <v>818</v>
      </c>
      <c r="D353" s="30" t="s">
        <v>819</v>
      </c>
      <c r="E353" s="33">
        <v>45467.88958333333</v>
      </c>
      <c r="F353" s="30" t="s">
        <v>649</v>
      </c>
      <c r="G353" s="30" t="s">
        <v>627</v>
      </c>
      <c r="H353" s="30" t="s">
        <v>628</v>
      </c>
      <c r="I353" s="30" t="s">
        <v>629</v>
      </c>
      <c r="J353" s="30">
        <v>24570</v>
      </c>
      <c r="K353" s="30" t="s">
        <v>630</v>
      </c>
      <c r="L353" s="30" t="s">
        <v>2547</v>
      </c>
      <c r="M353" s="30">
        <v>27364066</v>
      </c>
      <c r="N353" s="30" t="s">
        <v>661</v>
      </c>
      <c r="O353" s="30" t="s">
        <v>662</v>
      </c>
      <c r="P353" s="30">
        <v>692047</v>
      </c>
      <c r="Q353" s="30"/>
      <c r="R353" s="30"/>
      <c r="S353" s="39">
        <f>VLOOKUP(AH353,export!G:T,13,FALSE)</f>
        <v>45468.819444444445</v>
      </c>
      <c r="T353" s="42" t="str">
        <f t="shared" si="65"/>
        <v>20</v>
      </c>
      <c r="U353" s="32">
        <f t="shared" si="66"/>
        <v>45467.88958333333</v>
      </c>
      <c r="V353" s="31">
        <f t="shared" si="67"/>
        <v>0.929861111115315</v>
      </c>
      <c r="W353" s="31">
        <f t="shared" si="68"/>
        <v>1</v>
      </c>
      <c r="X353" s="31">
        <f t="shared" si="69"/>
        <v>0</v>
      </c>
      <c r="Y353" s="31">
        <f t="shared" si="70"/>
        <v>0</v>
      </c>
      <c r="Z353" s="31" t="str">
        <f t="shared" si="77"/>
        <v>Yes</v>
      </c>
      <c r="AA353" s="31"/>
      <c r="AB353" s="31">
        <f t="shared" si="71"/>
        <v>1</v>
      </c>
      <c r="AC353" s="31" t="str">
        <f>IF(OR(ISNUMBER(MATCH(DATE(VALUE(TEXT(U353,"yyyy")),VALUE(TEXT(U353,"mm")),VALUE(TEXT(U353,"dd"))),HolidayTable[Date],0)),WEEKDAY(E353,1)=1,HOUR(U353)&gt;=21,HOUR(U353)&lt;5),"OP","P")</f>
        <v>OP</v>
      </c>
      <c r="AD353" s="31"/>
      <c r="AE353" s="31">
        <f t="shared" si="72"/>
        <v>35</v>
      </c>
      <c r="AF353" s="31">
        <f t="shared" si="73"/>
        <v>59</v>
      </c>
      <c r="AG353" s="31">
        <f t="shared" si="74"/>
        <v>2</v>
      </c>
      <c r="AH353" s="31" t="str">
        <f t="shared" si="75"/>
        <v>XIN QUAN ZHO130S</v>
      </c>
      <c r="AI353" s="31" t="str">
        <f t="shared" si="76"/>
        <v>OOCU 0374172</v>
      </c>
    </row>
    <row r="354" spans="1:36" ht="18" x14ac:dyDescent="0.35">
      <c r="A354" s="30" t="s">
        <v>625</v>
      </c>
      <c r="B354" s="30" t="s">
        <v>2558</v>
      </c>
      <c r="C354" s="30" t="s">
        <v>818</v>
      </c>
      <c r="D354" s="30" t="s">
        <v>819</v>
      </c>
      <c r="E354" s="33">
        <v>45467.88958333333</v>
      </c>
      <c r="F354" s="30" t="s">
        <v>649</v>
      </c>
      <c r="G354" s="30" t="s">
        <v>627</v>
      </c>
      <c r="H354" s="30" t="s">
        <v>628</v>
      </c>
      <c r="I354" s="30" t="s">
        <v>629</v>
      </c>
      <c r="J354" s="30">
        <v>24570</v>
      </c>
      <c r="K354" s="30" t="s">
        <v>630</v>
      </c>
      <c r="L354" s="30" t="s">
        <v>2555</v>
      </c>
      <c r="M354" s="30">
        <v>27428087</v>
      </c>
      <c r="N354" s="30" t="s">
        <v>661</v>
      </c>
      <c r="O354" s="30" t="s">
        <v>662</v>
      </c>
      <c r="P354" s="30">
        <v>692047</v>
      </c>
      <c r="Q354" s="30"/>
      <c r="R354" s="30"/>
      <c r="S354" s="39">
        <f>VLOOKUP(AH354,export!G:T,13,FALSE)</f>
        <v>45468.819444444445</v>
      </c>
      <c r="T354" s="42" t="str">
        <f t="shared" si="65"/>
        <v>20</v>
      </c>
      <c r="U354" s="32">
        <f t="shared" si="66"/>
        <v>45467.88958333333</v>
      </c>
      <c r="V354" s="31">
        <f t="shared" si="67"/>
        <v>0.929861111115315</v>
      </c>
      <c r="W354" s="31">
        <f t="shared" si="68"/>
        <v>1</v>
      </c>
      <c r="X354" s="31">
        <f t="shared" si="69"/>
        <v>0</v>
      </c>
      <c r="Y354" s="31">
        <f t="shared" si="70"/>
        <v>0</v>
      </c>
      <c r="Z354" s="31" t="str">
        <f t="shared" si="77"/>
        <v>Yes</v>
      </c>
      <c r="AA354" s="31"/>
      <c r="AB354" s="31">
        <f t="shared" si="71"/>
        <v>1</v>
      </c>
      <c r="AC354" s="31" t="str">
        <f>IF(OR(ISNUMBER(MATCH(DATE(VALUE(TEXT(U354,"yyyy")),VALUE(TEXT(U354,"mm")),VALUE(TEXT(U354,"dd"))),HolidayTable[Date],0)),WEEKDAY(E354,1)=1,HOUR(U354)&gt;=21,HOUR(U354)&lt;5),"OP","P")</f>
        <v>OP</v>
      </c>
      <c r="AD354" s="31"/>
      <c r="AE354" s="31">
        <f t="shared" si="72"/>
        <v>35</v>
      </c>
      <c r="AF354" s="31">
        <f t="shared" si="73"/>
        <v>59</v>
      </c>
      <c r="AG354" s="31">
        <f t="shared" si="74"/>
        <v>2</v>
      </c>
      <c r="AH354" s="31" t="str">
        <f t="shared" si="75"/>
        <v>XIN QUAN ZHO130S</v>
      </c>
      <c r="AI354" s="31" t="str">
        <f t="shared" si="76"/>
        <v>OOCU 0375420</v>
      </c>
    </row>
    <row r="355" spans="1:36" ht="18" x14ac:dyDescent="0.35">
      <c r="A355" s="30" t="s">
        <v>625</v>
      </c>
      <c r="B355" s="30" t="s">
        <v>2559</v>
      </c>
      <c r="C355" s="30" t="s">
        <v>755</v>
      </c>
      <c r="D355" s="30" t="s">
        <v>756</v>
      </c>
      <c r="E355" s="33">
        <v>45467.890277777777</v>
      </c>
      <c r="F355" s="30" t="s">
        <v>649</v>
      </c>
      <c r="G355" s="30" t="s">
        <v>627</v>
      </c>
      <c r="H355" s="30" t="s">
        <v>628</v>
      </c>
      <c r="I355" s="30" t="s">
        <v>629</v>
      </c>
      <c r="J355" s="30">
        <v>24150</v>
      </c>
      <c r="K355" s="30" t="s">
        <v>630</v>
      </c>
      <c r="L355" s="30" t="s">
        <v>2560</v>
      </c>
      <c r="M355" s="30">
        <v>27430451</v>
      </c>
      <c r="N355" s="30" t="s">
        <v>720</v>
      </c>
      <c r="O355" s="30" t="s">
        <v>721</v>
      </c>
      <c r="P355" s="30">
        <v>934811</v>
      </c>
      <c r="Q355" s="30"/>
      <c r="R355" s="30"/>
      <c r="S355" s="39">
        <f>VLOOKUP(AH355,export!G:T,13,FALSE)</f>
        <v>45468.284722222219</v>
      </c>
      <c r="T355" s="42" t="str">
        <f t="shared" si="65"/>
        <v>20</v>
      </c>
      <c r="U355" s="32">
        <f t="shared" si="66"/>
        <v>45467.890277777777</v>
      </c>
      <c r="V355" s="31">
        <f t="shared" si="67"/>
        <v>0.3944444444423425</v>
      </c>
      <c r="W355" s="31">
        <f t="shared" si="68"/>
        <v>1</v>
      </c>
      <c r="X355" s="31">
        <f t="shared" si="69"/>
        <v>0</v>
      </c>
      <c r="Y355" s="31">
        <f t="shared" si="70"/>
        <v>0</v>
      </c>
      <c r="Z355" s="31" t="str">
        <f t="shared" si="77"/>
        <v>Yes</v>
      </c>
      <c r="AA355" s="31"/>
      <c r="AB355" s="31">
        <f t="shared" si="71"/>
        <v>1</v>
      </c>
      <c r="AC355" s="31" t="str">
        <f>IF(OR(ISNUMBER(MATCH(DATE(VALUE(TEXT(U355,"yyyy")),VALUE(TEXT(U355,"mm")),VALUE(TEXT(U355,"dd"))),HolidayTable[Date],0)),WEEKDAY(E355,1)=1,HOUR(U355)&gt;=21,HOUR(U355)&lt;5),"OP","P")</f>
        <v>OP</v>
      </c>
      <c r="AD355" s="31"/>
      <c r="AE355" s="31">
        <f t="shared" si="72"/>
        <v>35</v>
      </c>
      <c r="AF355" s="31">
        <f t="shared" si="73"/>
        <v>59</v>
      </c>
      <c r="AG355" s="31">
        <f t="shared" si="74"/>
        <v>2</v>
      </c>
      <c r="AH355" s="31" t="str">
        <f t="shared" si="75"/>
        <v>SAN LORENZO260S</v>
      </c>
      <c r="AI355" s="31" t="str">
        <f t="shared" si="76"/>
        <v>OOCU 0459460</v>
      </c>
    </row>
    <row r="356" spans="1:36" ht="18" x14ac:dyDescent="0.35">
      <c r="A356" s="30" t="s">
        <v>625</v>
      </c>
      <c r="B356" s="30" t="s">
        <v>2561</v>
      </c>
      <c r="C356" s="30" t="s">
        <v>818</v>
      </c>
      <c r="D356" s="30" t="s">
        <v>819</v>
      </c>
      <c r="E356" s="33">
        <v>45467.892361111109</v>
      </c>
      <c r="F356" s="30" t="s">
        <v>649</v>
      </c>
      <c r="G356" s="30" t="s">
        <v>627</v>
      </c>
      <c r="H356" s="30" t="s">
        <v>628</v>
      </c>
      <c r="I356" s="30" t="s">
        <v>629</v>
      </c>
      <c r="J356" s="30">
        <v>24340</v>
      </c>
      <c r="K356" s="30" t="s">
        <v>630</v>
      </c>
      <c r="L356" s="30" t="s">
        <v>2547</v>
      </c>
      <c r="M356" s="30">
        <v>27364064</v>
      </c>
      <c r="N356" s="30"/>
      <c r="O356" s="30" t="s">
        <v>641</v>
      </c>
      <c r="P356" s="30">
        <v>902929</v>
      </c>
      <c r="Q356" s="30"/>
      <c r="R356" s="30"/>
      <c r="S356" s="39">
        <f>VLOOKUP(AH356,export!G:T,13,FALSE)</f>
        <v>45468.819444444445</v>
      </c>
      <c r="T356" s="42" t="str">
        <f t="shared" si="65"/>
        <v>20</v>
      </c>
      <c r="U356" s="32">
        <f t="shared" si="66"/>
        <v>45467.892361111109</v>
      </c>
      <c r="V356" s="31">
        <f t="shared" si="67"/>
        <v>0.92708333333575865</v>
      </c>
      <c r="W356" s="31">
        <f t="shared" si="68"/>
        <v>1</v>
      </c>
      <c r="X356" s="31">
        <f t="shared" si="69"/>
        <v>0</v>
      </c>
      <c r="Y356" s="31">
        <f t="shared" si="70"/>
        <v>0</v>
      </c>
      <c r="Z356" s="31" t="str">
        <f t="shared" si="77"/>
        <v>Yes</v>
      </c>
      <c r="AA356" s="31"/>
      <c r="AB356" s="31">
        <f t="shared" si="71"/>
        <v>1</v>
      </c>
      <c r="AC356" s="31" t="str">
        <f>IF(OR(ISNUMBER(MATCH(DATE(VALUE(TEXT(U356,"yyyy")),VALUE(TEXT(U356,"mm")),VALUE(TEXT(U356,"dd"))),HolidayTable[Date],0)),WEEKDAY(E356,1)=1,HOUR(U356)&gt;=21,HOUR(U356)&lt;5),"OP","P")</f>
        <v>OP</v>
      </c>
      <c r="AD356" s="31"/>
      <c r="AE356" s="31">
        <f t="shared" si="72"/>
        <v>35</v>
      </c>
      <c r="AF356" s="31">
        <f t="shared" si="73"/>
        <v>59</v>
      </c>
      <c r="AG356" s="31">
        <f t="shared" si="74"/>
        <v>2</v>
      </c>
      <c r="AH356" s="31" t="str">
        <f t="shared" si="75"/>
        <v>XIN QUAN ZHO130S</v>
      </c>
      <c r="AI356" s="31" t="str">
        <f t="shared" si="76"/>
        <v>OOCU 0351161</v>
      </c>
    </row>
    <row r="357" spans="1:36" ht="18" x14ac:dyDescent="0.35">
      <c r="A357" s="30" t="s">
        <v>625</v>
      </c>
      <c r="B357" s="30" t="s">
        <v>2562</v>
      </c>
      <c r="C357" s="30" t="s">
        <v>818</v>
      </c>
      <c r="D357" s="30" t="s">
        <v>819</v>
      </c>
      <c r="E357" s="33">
        <v>45467.892361111109</v>
      </c>
      <c r="F357" s="30" t="s">
        <v>649</v>
      </c>
      <c r="G357" s="30" t="s">
        <v>627</v>
      </c>
      <c r="H357" s="30" t="s">
        <v>628</v>
      </c>
      <c r="I357" s="30" t="s">
        <v>629</v>
      </c>
      <c r="J357" s="30">
        <v>24340</v>
      </c>
      <c r="K357" s="30" t="s">
        <v>630</v>
      </c>
      <c r="L357" s="30" t="s">
        <v>2555</v>
      </c>
      <c r="M357" s="30">
        <v>27427813</v>
      </c>
      <c r="N357" s="30"/>
      <c r="O357" s="30" t="s">
        <v>641</v>
      </c>
      <c r="P357" s="30">
        <v>902929</v>
      </c>
      <c r="Q357" s="30"/>
      <c r="R357" s="30"/>
      <c r="S357" s="39">
        <f>VLOOKUP(AH357,export!G:T,13,FALSE)</f>
        <v>45468.819444444445</v>
      </c>
      <c r="T357" s="42" t="str">
        <f t="shared" si="65"/>
        <v>20</v>
      </c>
      <c r="U357" s="32">
        <f t="shared" si="66"/>
        <v>45467.892361111109</v>
      </c>
      <c r="V357" s="31">
        <f t="shared" si="67"/>
        <v>0.92708333333575865</v>
      </c>
      <c r="W357" s="31">
        <f t="shared" si="68"/>
        <v>1</v>
      </c>
      <c r="X357" s="31">
        <f t="shared" si="69"/>
        <v>0</v>
      </c>
      <c r="Y357" s="31">
        <f t="shared" si="70"/>
        <v>0</v>
      </c>
      <c r="Z357" s="31" t="str">
        <f t="shared" si="77"/>
        <v>Yes</v>
      </c>
      <c r="AA357" s="31"/>
      <c r="AB357" s="31">
        <f t="shared" si="71"/>
        <v>1</v>
      </c>
      <c r="AC357" s="31" t="str">
        <f>IF(OR(ISNUMBER(MATCH(DATE(VALUE(TEXT(U357,"yyyy")),VALUE(TEXT(U357,"mm")),VALUE(TEXT(U357,"dd"))),HolidayTable[Date],0)),WEEKDAY(E357,1)=1,HOUR(U357)&gt;=21,HOUR(U357)&lt;5),"OP","P")</f>
        <v>OP</v>
      </c>
      <c r="AD357" s="31"/>
      <c r="AE357" s="31">
        <f t="shared" si="72"/>
        <v>35</v>
      </c>
      <c r="AF357" s="31">
        <f t="shared" si="73"/>
        <v>59</v>
      </c>
      <c r="AG357" s="31">
        <f t="shared" si="74"/>
        <v>2</v>
      </c>
      <c r="AH357" s="31" t="str">
        <f t="shared" si="75"/>
        <v>XIN QUAN ZHO130S</v>
      </c>
      <c r="AI357" s="31" t="str">
        <f t="shared" si="76"/>
        <v>OOCU 0561804</v>
      </c>
    </row>
    <row r="358" spans="1:36" ht="18" x14ac:dyDescent="0.35">
      <c r="A358" s="30" t="s">
        <v>625</v>
      </c>
      <c r="B358" s="30" t="s">
        <v>2563</v>
      </c>
      <c r="C358" s="30" t="s">
        <v>818</v>
      </c>
      <c r="D358" s="30" t="s">
        <v>819</v>
      </c>
      <c r="E358" s="33">
        <v>45467.911111111112</v>
      </c>
      <c r="F358" s="30" t="s">
        <v>649</v>
      </c>
      <c r="G358" s="30" t="s">
        <v>627</v>
      </c>
      <c r="H358" s="30" t="s">
        <v>628</v>
      </c>
      <c r="I358" s="30" t="s">
        <v>629</v>
      </c>
      <c r="J358" s="30">
        <v>24880</v>
      </c>
      <c r="K358" s="30" t="s">
        <v>630</v>
      </c>
      <c r="L358" s="30" t="s">
        <v>2555</v>
      </c>
      <c r="M358" s="30">
        <v>27430872</v>
      </c>
      <c r="N358" s="30" t="s">
        <v>631</v>
      </c>
      <c r="O358" s="30" t="s">
        <v>632</v>
      </c>
      <c r="P358" s="30">
        <v>726322</v>
      </c>
      <c r="Q358" s="30"/>
      <c r="R358" s="30"/>
      <c r="S358" s="39">
        <f>VLOOKUP(AH358,export!G:T,13,FALSE)</f>
        <v>45468.819444444445</v>
      </c>
      <c r="T358" s="42" t="str">
        <f t="shared" si="65"/>
        <v>20</v>
      </c>
      <c r="U358" s="32">
        <f t="shared" si="66"/>
        <v>45467.911111111112</v>
      </c>
      <c r="V358" s="31">
        <f t="shared" si="67"/>
        <v>0.90833333333284827</v>
      </c>
      <c r="W358" s="31">
        <f t="shared" si="68"/>
        <v>1</v>
      </c>
      <c r="X358" s="31">
        <f t="shared" si="69"/>
        <v>0</v>
      </c>
      <c r="Y358" s="31">
        <f t="shared" si="70"/>
        <v>0</v>
      </c>
      <c r="Z358" s="31" t="str">
        <f t="shared" si="77"/>
        <v>Yes</v>
      </c>
      <c r="AA358" s="31"/>
      <c r="AB358" s="31">
        <f t="shared" si="71"/>
        <v>1</v>
      </c>
      <c r="AC358" s="31" t="str">
        <f>IF(OR(ISNUMBER(MATCH(DATE(VALUE(TEXT(U358,"yyyy")),VALUE(TEXT(U358,"mm")),VALUE(TEXT(U358,"dd"))),HolidayTable[Date],0)),WEEKDAY(E358,1)=1,HOUR(U358)&gt;=21,HOUR(U358)&lt;5),"OP","P")</f>
        <v>OP</v>
      </c>
      <c r="AD358" s="31"/>
      <c r="AE358" s="31">
        <f t="shared" si="72"/>
        <v>35</v>
      </c>
      <c r="AF358" s="31">
        <f t="shared" si="73"/>
        <v>59</v>
      </c>
      <c r="AG358" s="31">
        <f t="shared" si="74"/>
        <v>2</v>
      </c>
      <c r="AH358" s="31" t="str">
        <f t="shared" si="75"/>
        <v>XIN QUAN ZHO130S</v>
      </c>
      <c r="AI358" s="31" t="str">
        <f t="shared" si="76"/>
        <v>TLLU 3324144</v>
      </c>
    </row>
    <row r="359" spans="1:36" ht="18" x14ac:dyDescent="0.35">
      <c r="A359" s="30" t="s">
        <v>625</v>
      </c>
      <c r="B359" s="30" t="s">
        <v>2564</v>
      </c>
      <c r="C359" s="30" t="s">
        <v>818</v>
      </c>
      <c r="D359" s="30" t="s">
        <v>819</v>
      </c>
      <c r="E359" s="33">
        <v>45467.911111111112</v>
      </c>
      <c r="F359" s="30" t="s">
        <v>649</v>
      </c>
      <c r="G359" s="30" t="s">
        <v>627</v>
      </c>
      <c r="H359" s="30" t="s">
        <v>628</v>
      </c>
      <c r="I359" s="30" t="s">
        <v>629</v>
      </c>
      <c r="J359" s="30">
        <v>24760</v>
      </c>
      <c r="K359" s="30" t="s">
        <v>630</v>
      </c>
      <c r="L359" s="30" t="s">
        <v>2547</v>
      </c>
      <c r="M359" s="30">
        <v>27364122</v>
      </c>
      <c r="N359" s="30" t="s">
        <v>631</v>
      </c>
      <c r="O359" s="30" t="s">
        <v>632</v>
      </c>
      <c r="P359" s="30">
        <v>726322</v>
      </c>
      <c r="Q359" s="30"/>
      <c r="R359" s="30"/>
      <c r="S359" s="39">
        <f>VLOOKUP(AH359,export!G:T,13,FALSE)</f>
        <v>45468.819444444445</v>
      </c>
      <c r="T359" s="42" t="str">
        <f t="shared" si="65"/>
        <v>20</v>
      </c>
      <c r="U359" s="32">
        <f t="shared" si="66"/>
        <v>45467.911111111112</v>
      </c>
      <c r="V359" s="31">
        <f t="shared" si="67"/>
        <v>0.90833333333284827</v>
      </c>
      <c r="W359" s="31">
        <f t="shared" si="68"/>
        <v>1</v>
      </c>
      <c r="X359" s="31">
        <f t="shared" si="69"/>
        <v>0</v>
      </c>
      <c r="Y359" s="31">
        <f t="shared" si="70"/>
        <v>0</v>
      </c>
      <c r="Z359" s="31" t="str">
        <f t="shared" si="77"/>
        <v>Yes</v>
      </c>
      <c r="AA359" s="31"/>
      <c r="AB359" s="31">
        <f t="shared" si="71"/>
        <v>1</v>
      </c>
      <c r="AC359" s="31" t="str">
        <f>IF(OR(ISNUMBER(MATCH(DATE(VALUE(TEXT(U359,"yyyy")),VALUE(TEXT(U359,"mm")),VALUE(TEXT(U359,"dd"))),HolidayTable[Date],0)),WEEKDAY(E359,1)=1,HOUR(U359)&gt;=21,HOUR(U359)&lt;5),"OP","P")</f>
        <v>OP</v>
      </c>
      <c r="AD359" s="31"/>
      <c r="AE359" s="31">
        <f t="shared" si="72"/>
        <v>35</v>
      </c>
      <c r="AF359" s="31">
        <f t="shared" si="73"/>
        <v>59</v>
      </c>
      <c r="AG359" s="31">
        <f t="shared" si="74"/>
        <v>2</v>
      </c>
      <c r="AH359" s="31" t="str">
        <f t="shared" si="75"/>
        <v>XIN QUAN ZHO130S</v>
      </c>
      <c r="AI359" s="31" t="str">
        <f t="shared" si="76"/>
        <v>TLLU 3350420</v>
      </c>
    </row>
    <row r="360" spans="1:36" ht="18" x14ac:dyDescent="0.35">
      <c r="A360" s="30" t="s">
        <v>625</v>
      </c>
      <c r="B360" s="30" t="s">
        <v>2565</v>
      </c>
      <c r="C360" s="30" t="s">
        <v>818</v>
      </c>
      <c r="D360" s="30" t="s">
        <v>819</v>
      </c>
      <c r="E360" s="33">
        <v>45467.922222222223</v>
      </c>
      <c r="F360" s="30" t="s">
        <v>649</v>
      </c>
      <c r="G360" s="30" t="s">
        <v>627</v>
      </c>
      <c r="H360" s="30" t="s">
        <v>645</v>
      </c>
      <c r="I360" s="30" t="s">
        <v>646</v>
      </c>
      <c r="J360" s="30">
        <v>24370</v>
      </c>
      <c r="K360" s="30" t="s">
        <v>630</v>
      </c>
      <c r="L360" s="30" t="s">
        <v>2566</v>
      </c>
      <c r="M360" s="30">
        <v>26644327</v>
      </c>
      <c r="N360" s="30" t="s">
        <v>675</v>
      </c>
      <c r="O360" s="30" t="s">
        <v>676</v>
      </c>
      <c r="P360" s="30">
        <v>957830</v>
      </c>
      <c r="Q360" s="30"/>
      <c r="R360" s="30"/>
      <c r="S360" s="39">
        <f>VLOOKUP(AH360,export!G:T,13,FALSE)</f>
        <v>45468.819444444445</v>
      </c>
      <c r="T360" s="42" t="str">
        <f t="shared" si="65"/>
        <v>40</v>
      </c>
      <c r="U360" s="32">
        <f t="shared" si="66"/>
        <v>45467.922222222223</v>
      </c>
      <c r="V360" s="31">
        <f t="shared" si="67"/>
        <v>0.89722222222189885</v>
      </c>
      <c r="W360" s="31">
        <f t="shared" si="68"/>
        <v>1</v>
      </c>
      <c r="X360" s="31">
        <f t="shared" si="69"/>
        <v>0</v>
      </c>
      <c r="Y360" s="31">
        <f t="shared" si="70"/>
        <v>0</v>
      </c>
      <c r="Z360" s="31" t="str">
        <f t="shared" si="77"/>
        <v>Yes</v>
      </c>
      <c r="AA360" s="31"/>
      <c r="AB360" s="31">
        <f t="shared" si="71"/>
        <v>1</v>
      </c>
      <c r="AC360" s="31" t="str">
        <f>IF(OR(ISNUMBER(MATCH(DATE(VALUE(TEXT(U360,"yyyy")),VALUE(TEXT(U360,"mm")),VALUE(TEXT(U360,"dd"))),HolidayTable[Date],0)),WEEKDAY(E360,1)=1,HOUR(U360)&gt;=21,HOUR(U360)&lt;5),"OP","P")</f>
        <v>OP</v>
      </c>
      <c r="AD360" s="31"/>
      <c r="AE360" s="31">
        <f t="shared" si="72"/>
        <v>52.5</v>
      </c>
      <c r="AF360" s="31">
        <f t="shared" si="73"/>
        <v>88.5</v>
      </c>
      <c r="AG360" s="31">
        <f t="shared" si="74"/>
        <v>2</v>
      </c>
      <c r="AH360" s="31" t="str">
        <f t="shared" si="75"/>
        <v>XIN QUAN ZHO130S</v>
      </c>
      <c r="AI360" s="31" t="str">
        <f t="shared" si="76"/>
        <v>CSLU 5169803</v>
      </c>
    </row>
    <row r="361" spans="1:36" ht="18" x14ac:dyDescent="0.35">
      <c r="A361" s="30" t="s">
        <v>625</v>
      </c>
      <c r="B361" s="30" t="s">
        <v>2567</v>
      </c>
      <c r="C361" s="30" t="s">
        <v>818</v>
      </c>
      <c r="D361" s="30" t="s">
        <v>819</v>
      </c>
      <c r="E361" s="33">
        <v>45467.925000000003</v>
      </c>
      <c r="F361" s="30" t="s">
        <v>649</v>
      </c>
      <c r="G361" s="30" t="s">
        <v>627</v>
      </c>
      <c r="H361" s="30" t="s">
        <v>628</v>
      </c>
      <c r="I361" s="30" t="s">
        <v>629</v>
      </c>
      <c r="J361" s="30">
        <v>24510</v>
      </c>
      <c r="K361" s="30" t="s">
        <v>630</v>
      </c>
      <c r="L361" s="30" t="s">
        <v>2547</v>
      </c>
      <c r="M361" s="30">
        <v>27364063</v>
      </c>
      <c r="N361" s="30" t="s">
        <v>656</v>
      </c>
      <c r="O361" s="30" t="s">
        <v>657</v>
      </c>
      <c r="P361" s="30">
        <v>927332</v>
      </c>
      <c r="Q361" s="30"/>
      <c r="R361" s="30"/>
      <c r="S361" s="39">
        <f>VLOOKUP(AH361,export!G:T,13,FALSE)</f>
        <v>45468.819444444445</v>
      </c>
      <c r="T361" s="42" t="str">
        <f t="shared" si="65"/>
        <v>20</v>
      </c>
      <c r="U361" s="32">
        <f t="shared" si="66"/>
        <v>45467.925000000003</v>
      </c>
      <c r="V361" s="31">
        <f t="shared" si="67"/>
        <v>0.8944444444423425</v>
      </c>
      <c r="W361" s="31">
        <f t="shared" si="68"/>
        <v>1</v>
      </c>
      <c r="X361" s="31">
        <f t="shared" si="69"/>
        <v>0</v>
      </c>
      <c r="Y361" s="31">
        <f t="shared" si="70"/>
        <v>0</v>
      </c>
      <c r="Z361" s="31" t="str">
        <f t="shared" si="77"/>
        <v>Yes</v>
      </c>
      <c r="AA361" s="31"/>
      <c r="AB361" s="31">
        <f t="shared" si="71"/>
        <v>1</v>
      </c>
      <c r="AC361" s="31" t="str">
        <f>IF(OR(ISNUMBER(MATCH(DATE(VALUE(TEXT(U361,"yyyy")),VALUE(TEXT(U361,"mm")),VALUE(TEXT(U361,"dd"))),HolidayTable[Date],0)),WEEKDAY(E361,1)=1,HOUR(U361)&gt;=21,HOUR(U361)&lt;5),"OP","P")</f>
        <v>OP</v>
      </c>
      <c r="AD361" s="31"/>
      <c r="AE361" s="31">
        <f t="shared" si="72"/>
        <v>35</v>
      </c>
      <c r="AF361" s="31">
        <f t="shared" si="73"/>
        <v>59</v>
      </c>
      <c r="AG361" s="31">
        <f t="shared" si="74"/>
        <v>2</v>
      </c>
      <c r="AH361" s="31" t="str">
        <f t="shared" si="75"/>
        <v>XIN QUAN ZHO130S</v>
      </c>
      <c r="AI361" s="31" t="str">
        <f t="shared" si="76"/>
        <v>FTAU 1952227</v>
      </c>
    </row>
    <row r="362" spans="1:36" ht="18" x14ac:dyDescent="0.35">
      <c r="A362" s="30" t="s">
        <v>625</v>
      </c>
      <c r="B362" s="30" t="s">
        <v>2568</v>
      </c>
      <c r="C362" s="30" t="s">
        <v>818</v>
      </c>
      <c r="D362" s="30" t="s">
        <v>819</v>
      </c>
      <c r="E362" s="33">
        <v>45467.925000000003</v>
      </c>
      <c r="F362" s="30" t="s">
        <v>649</v>
      </c>
      <c r="G362" s="30" t="s">
        <v>627</v>
      </c>
      <c r="H362" s="30" t="s">
        <v>628</v>
      </c>
      <c r="I362" s="30" t="s">
        <v>629</v>
      </c>
      <c r="J362" s="30">
        <v>24730</v>
      </c>
      <c r="K362" s="30" t="s">
        <v>630</v>
      </c>
      <c r="L362" s="30" t="s">
        <v>2555</v>
      </c>
      <c r="M362" s="30">
        <v>27364020</v>
      </c>
      <c r="N362" s="30" t="s">
        <v>656</v>
      </c>
      <c r="O362" s="30" t="s">
        <v>657</v>
      </c>
      <c r="P362" s="30">
        <v>927332</v>
      </c>
      <c r="Q362" s="30"/>
      <c r="R362" s="30"/>
      <c r="S362" s="39">
        <f>VLOOKUP(AH362,export!G:T,13,FALSE)</f>
        <v>45468.819444444445</v>
      </c>
      <c r="T362" s="42" t="str">
        <f t="shared" si="65"/>
        <v>20</v>
      </c>
      <c r="U362" s="32">
        <f t="shared" si="66"/>
        <v>45467.925000000003</v>
      </c>
      <c r="V362" s="31">
        <f t="shared" si="67"/>
        <v>0.8944444444423425</v>
      </c>
      <c r="W362" s="31">
        <f t="shared" si="68"/>
        <v>1</v>
      </c>
      <c r="X362" s="31">
        <f t="shared" si="69"/>
        <v>0</v>
      </c>
      <c r="Y362" s="31">
        <f t="shared" si="70"/>
        <v>0</v>
      </c>
      <c r="Z362" s="31" t="str">
        <f t="shared" si="77"/>
        <v>Yes</v>
      </c>
      <c r="AA362" s="31"/>
      <c r="AB362" s="31">
        <f t="shared" si="71"/>
        <v>1</v>
      </c>
      <c r="AC362" s="31" t="str">
        <f>IF(OR(ISNUMBER(MATCH(DATE(VALUE(TEXT(U362,"yyyy")),VALUE(TEXT(U362,"mm")),VALUE(TEXT(U362,"dd"))),HolidayTable[Date],0)),WEEKDAY(E362,1)=1,HOUR(U362)&gt;=21,HOUR(U362)&lt;5),"OP","P")</f>
        <v>OP</v>
      </c>
      <c r="AD362" s="31"/>
      <c r="AE362" s="31">
        <f t="shared" si="72"/>
        <v>35</v>
      </c>
      <c r="AF362" s="31">
        <f t="shared" si="73"/>
        <v>59</v>
      </c>
      <c r="AG362" s="31">
        <f t="shared" si="74"/>
        <v>2</v>
      </c>
      <c r="AH362" s="31" t="str">
        <f t="shared" si="75"/>
        <v>XIN QUAN ZHO130S</v>
      </c>
      <c r="AI362" s="31" t="str">
        <f t="shared" si="76"/>
        <v>OOCU 0375501</v>
      </c>
    </row>
    <row r="363" spans="1:36" ht="18" x14ac:dyDescent="0.35">
      <c r="A363" s="30" t="s">
        <v>625</v>
      </c>
      <c r="B363" s="30" t="s">
        <v>2569</v>
      </c>
      <c r="C363" s="30" t="s">
        <v>818</v>
      </c>
      <c r="D363" s="30" t="s">
        <v>819</v>
      </c>
      <c r="E363" s="33">
        <v>45467.928472222222</v>
      </c>
      <c r="F363" s="30" t="s">
        <v>649</v>
      </c>
      <c r="G363" s="30" t="s">
        <v>627</v>
      </c>
      <c r="H363" s="30" t="s">
        <v>628</v>
      </c>
      <c r="I363" s="30" t="s">
        <v>629</v>
      </c>
      <c r="J363" s="30">
        <v>18200</v>
      </c>
      <c r="K363" s="30" t="s">
        <v>630</v>
      </c>
      <c r="L363" s="30" t="s">
        <v>2570</v>
      </c>
      <c r="M363" s="30">
        <v>27366990</v>
      </c>
      <c r="N363" s="30" t="s">
        <v>666</v>
      </c>
      <c r="O363" s="30" t="s">
        <v>667</v>
      </c>
      <c r="P363" s="30">
        <v>958934</v>
      </c>
      <c r="Q363" s="30"/>
      <c r="R363" s="30"/>
      <c r="S363" s="39">
        <f>VLOOKUP(AH363,export!G:T,13,FALSE)</f>
        <v>45468.819444444445</v>
      </c>
      <c r="T363" s="42" t="str">
        <f t="shared" si="65"/>
        <v>20</v>
      </c>
      <c r="U363" s="32">
        <f t="shared" si="66"/>
        <v>45467.928472222222</v>
      </c>
      <c r="V363" s="31">
        <f t="shared" si="67"/>
        <v>0.89097222222335404</v>
      </c>
      <c r="W363" s="31">
        <f t="shared" si="68"/>
        <v>1</v>
      </c>
      <c r="X363" s="31">
        <f t="shared" si="69"/>
        <v>0</v>
      </c>
      <c r="Y363" s="31">
        <f t="shared" si="70"/>
        <v>0</v>
      </c>
      <c r="Z363" s="31" t="str">
        <f t="shared" si="77"/>
        <v>Yes</v>
      </c>
      <c r="AA363" s="31"/>
      <c r="AB363" s="31">
        <f t="shared" si="71"/>
        <v>1</v>
      </c>
      <c r="AC363" s="31" t="str">
        <f>IF(OR(ISNUMBER(MATCH(DATE(VALUE(TEXT(U363,"yyyy")),VALUE(TEXT(U363,"mm")),VALUE(TEXT(U363,"dd"))),HolidayTable[Date],0)),WEEKDAY(E363,1)=1,HOUR(U363)&gt;=21,HOUR(U363)&lt;5),"OP","P")</f>
        <v>OP</v>
      </c>
      <c r="AD363" s="31"/>
      <c r="AE363" s="31">
        <f t="shared" si="72"/>
        <v>35</v>
      </c>
      <c r="AF363" s="31">
        <f t="shared" si="73"/>
        <v>59</v>
      </c>
      <c r="AG363" s="31">
        <f t="shared" si="74"/>
        <v>2</v>
      </c>
      <c r="AH363" s="31" t="str">
        <f t="shared" si="75"/>
        <v>XIN QUAN ZHO130S</v>
      </c>
      <c r="AI363" s="31" t="str">
        <f t="shared" si="76"/>
        <v>OOCU 0583969</v>
      </c>
    </row>
    <row r="364" spans="1:36" ht="18" x14ac:dyDescent="0.35">
      <c r="A364" s="30" t="s">
        <v>625</v>
      </c>
      <c r="B364" s="30" t="s">
        <v>2571</v>
      </c>
      <c r="C364" s="30" t="s">
        <v>818</v>
      </c>
      <c r="D364" s="30" t="s">
        <v>819</v>
      </c>
      <c r="E364" s="33">
        <v>45467.928472222222</v>
      </c>
      <c r="F364" s="30" t="s">
        <v>649</v>
      </c>
      <c r="G364" s="30" t="s">
        <v>627</v>
      </c>
      <c r="H364" s="30" t="s">
        <v>628</v>
      </c>
      <c r="I364" s="30" t="s">
        <v>629</v>
      </c>
      <c r="J364" s="30">
        <v>18200</v>
      </c>
      <c r="K364" s="30" t="s">
        <v>630</v>
      </c>
      <c r="L364" s="30" t="s">
        <v>2570</v>
      </c>
      <c r="M364" s="30">
        <v>27367016</v>
      </c>
      <c r="N364" s="30" t="s">
        <v>666</v>
      </c>
      <c r="O364" s="30" t="s">
        <v>667</v>
      </c>
      <c r="P364" s="30">
        <v>958934</v>
      </c>
      <c r="Q364" s="30"/>
      <c r="R364" s="30"/>
      <c r="S364" s="39">
        <f>VLOOKUP(AH364,export!G:T,13,FALSE)</f>
        <v>45468.819444444445</v>
      </c>
      <c r="T364" s="42" t="str">
        <f t="shared" si="65"/>
        <v>20</v>
      </c>
      <c r="U364" s="32">
        <f t="shared" si="66"/>
        <v>45467.928472222222</v>
      </c>
      <c r="V364" s="31">
        <f t="shared" si="67"/>
        <v>0.89097222222335404</v>
      </c>
      <c r="W364" s="31">
        <f t="shared" si="68"/>
        <v>1</v>
      </c>
      <c r="X364" s="31">
        <f t="shared" si="69"/>
        <v>0</v>
      </c>
      <c r="Y364" s="31">
        <f t="shared" si="70"/>
        <v>0</v>
      </c>
      <c r="Z364" s="31" t="str">
        <f t="shared" si="77"/>
        <v>Yes</v>
      </c>
      <c r="AA364" s="31"/>
      <c r="AB364" s="31">
        <f t="shared" si="71"/>
        <v>1</v>
      </c>
      <c r="AC364" s="31" t="str">
        <f>IF(OR(ISNUMBER(MATCH(DATE(VALUE(TEXT(U364,"yyyy")),VALUE(TEXT(U364,"mm")),VALUE(TEXT(U364,"dd"))),HolidayTable[Date],0)),WEEKDAY(E364,1)=1,HOUR(U364)&gt;=21,HOUR(U364)&lt;5),"OP","P")</f>
        <v>OP</v>
      </c>
      <c r="AD364" s="31"/>
      <c r="AE364" s="31">
        <f t="shared" si="72"/>
        <v>35</v>
      </c>
      <c r="AF364" s="31">
        <f t="shared" si="73"/>
        <v>59</v>
      </c>
      <c r="AG364" s="31">
        <f t="shared" si="74"/>
        <v>2</v>
      </c>
      <c r="AH364" s="31" t="str">
        <f t="shared" si="75"/>
        <v>XIN QUAN ZHO130S</v>
      </c>
      <c r="AI364" s="31" t="str">
        <f t="shared" si="76"/>
        <v>TLLU 2601650</v>
      </c>
    </row>
    <row r="365" spans="1:36" ht="18" x14ac:dyDescent="0.35">
      <c r="A365" s="30" t="s">
        <v>625</v>
      </c>
      <c r="B365" s="30" t="s">
        <v>2572</v>
      </c>
      <c r="C365" s="30" t="s">
        <v>1231</v>
      </c>
      <c r="D365" s="30" t="s">
        <v>844</v>
      </c>
      <c r="E365" s="33">
        <v>45467.929166666669</v>
      </c>
      <c r="F365" s="30" t="s">
        <v>649</v>
      </c>
      <c r="G365" s="30" t="s">
        <v>627</v>
      </c>
      <c r="H365" s="30" t="s">
        <v>672</v>
      </c>
      <c r="I365" s="30" t="s">
        <v>646</v>
      </c>
      <c r="J365" s="30">
        <v>29250</v>
      </c>
      <c r="K365" s="30" t="s">
        <v>630</v>
      </c>
      <c r="L365" s="30" t="s">
        <v>2573</v>
      </c>
      <c r="M365" s="30" t="s">
        <v>2574</v>
      </c>
      <c r="N365" s="30" t="s">
        <v>1931</v>
      </c>
      <c r="O365" s="30" t="s">
        <v>848</v>
      </c>
      <c r="P365" s="30">
        <v>758662</v>
      </c>
      <c r="Q365" s="30"/>
      <c r="R365" s="30"/>
      <c r="S365" s="39">
        <v>45470.861111111109</v>
      </c>
      <c r="T365" s="42" t="str">
        <f t="shared" si="65"/>
        <v>40</v>
      </c>
      <c r="U365" s="32">
        <f t="shared" si="66"/>
        <v>45467.929166666669</v>
      </c>
      <c r="V365" s="31">
        <f t="shared" si="67"/>
        <v>2.9319444444408873</v>
      </c>
      <c r="W365" s="31">
        <f t="shared" si="68"/>
        <v>0</v>
      </c>
      <c r="X365" s="31">
        <f t="shared" si="69"/>
        <v>0</v>
      </c>
      <c r="Y365" s="31">
        <f t="shared" si="70"/>
        <v>1</v>
      </c>
      <c r="Z365" s="31" t="str">
        <f t="shared" si="77"/>
        <v>Yes</v>
      </c>
      <c r="AA365" s="31"/>
      <c r="AB365" s="31">
        <f t="shared" si="71"/>
        <v>0</v>
      </c>
      <c r="AC365" s="31" t="str">
        <f>IF(OR(ISNUMBER(MATCH(DATE(VALUE(TEXT(U365,"yyyy")),VALUE(TEXT(U365,"mm")),VALUE(TEXT(U365,"dd"))),HolidayTable[Date],0)),WEEKDAY(E365,1)=1,HOUR(U365)&gt;=21,HOUR(U365)&lt;5),"OP","P")</f>
        <v>OP</v>
      </c>
      <c r="AD365" s="31"/>
      <c r="AE365" s="31">
        <f t="shared" si="72"/>
        <v>0</v>
      </c>
      <c r="AF365" s="31">
        <f t="shared" si="73"/>
        <v>88.5</v>
      </c>
      <c r="AG365" s="31">
        <f t="shared" si="74"/>
        <v>2</v>
      </c>
      <c r="AH365" s="31" t="str">
        <f t="shared" si="75"/>
        <v>FITZ ROY178W</v>
      </c>
      <c r="AI365" s="31" t="str">
        <f t="shared" si="76"/>
        <v>OOLU 9763063</v>
      </c>
      <c r="AJ365" s="17" t="s">
        <v>624</v>
      </c>
    </row>
    <row r="366" spans="1:36" ht="18" x14ac:dyDescent="0.35">
      <c r="A366" s="30" t="s">
        <v>625</v>
      </c>
      <c r="B366" s="30" t="s">
        <v>2575</v>
      </c>
      <c r="C366" s="30" t="s">
        <v>1393</v>
      </c>
      <c r="D366" s="30" t="s">
        <v>325</v>
      </c>
      <c r="E366" s="33">
        <v>45467.935416666667</v>
      </c>
      <c r="F366" s="30" t="s">
        <v>658</v>
      </c>
      <c r="G366" s="30" t="s">
        <v>627</v>
      </c>
      <c r="H366" s="30" t="s">
        <v>628</v>
      </c>
      <c r="I366" s="30" t="s">
        <v>629</v>
      </c>
      <c r="J366" s="30">
        <v>18193</v>
      </c>
      <c r="K366" s="30" t="s">
        <v>630</v>
      </c>
      <c r="L366" s="30" t="s">
        <v>2576</v>
      </c>
      <c r="M366" s="30" t="s">
        <v>2577</v>
      </c>
      <c r="N366" s="30" t="s">
        <v>633</v>
      </c>
      <c r="O366" s="30" t="s">
        <v>708</v>
      </c>
      <c r="P366" s="30">
        <v>717004</v>
      </c>
      <c r="Q366" s="30"/>
      <c r="R366" s="30"/>
      <c r="S366" s="39">
        <v>45469.15625</v>
      </c>
      <c r="T366" s="42" t="str">
        <f t="shared" si="65"/>
        <v>20</v>
      </c>
      <c r="U366" s="32">
        <f t="shared" si="66"/>
        <v>45467.935416666667</v>
      </c>
      <c r="V366" s="31">
        <f t="shared" si="67"/>
        <v>1.2208333333328483</v>
      </c>
      <c r="W366" s="31">
        <f t="shared" si="68"/>
        <v>0</v>
      </c>
      <c r="X366" s="31">
        <f t="shared" si="69"/>
        <v>1</v>
      </c>
      <c r="Y366" s="31">
        <f t="shared" si="70"/>
        <v>0</v>
      </c>
      <c r="Z366" s="31" t="str">
        <f t="shared" si="77"/>
        <v>Yes</v>
      </c>
      <c r="AA366" s="31"/>
      <c r="AB366" s="31">
        <f t="shared" si="71"/>
        <v>2</v>
      </c>
      <c r="AC366" s="31" t="str">
        <f>IF(OR(ISNUMBER(MATCH(DATE(VALUE(TEXT(U366,"yyyy")),VALUE(TEXT(U366,"mm")),VALUE(TEXT(U366,"dd"))),HolidayTable[Date],0)),WEEKDAY(E366,1)=1,HOUR(U366)&gt;=21,HOUR(U366)&lt;5),"OP","P")</f>
        <v>OP</v>
      </c>
      <c r="AD366" s="31"/>
      <c r="AE366" s="31">
        <f t="shared" si="72"/>
        <v>15</v>
      </c>
      <c r="AF366" s="31">
        <f t="shared" si="73"/>
        <v>59</v>
      </c>
      <c r="AG366" s="31">
        <f t="shared" si="74"/>
        <v>2</v>
      </c>
      <c r="AH366" s="31" t="str">
        <f t="shared" si="75"/>
        <v>MS MONTE LAS425S</v>
      </c>
      <c r="AI366" s="31" t="str">
        <f t="shared" si="76"/>
        <v>CAIU 3115936</v>
      </c>
    </row>
    <row r="367" spans="1:36" ht="18" x14ac:dyDescent="0.35">
      <c r="A367" s="30" t="s">
        <v>625</v>
      </c>
      <c r="B367" s="30" t="s">
        <v>2578</v>
      </c>
      <c r="C367" s="30" t="s">
        <v>1393</v>
      </c>
      <c r="D367" s="30" t="s">
        <v>325</v>
      </c>
      <c r="E367" s="33">
        <v>45467.935416666667</v>
      </c>
      <c r="F367" s="30" t="s">
        <v>658</v>
      </c>
      <c r="G367" s="30" t="s">
        <v>627</v>
      </c>
      <c r="H367" s="30" t="s">
        <v>695</v>
      </c>
      <c r="I367" s="30" t="s">
        <v>629</v>
      </c>
      <c r="J367" s="30">
        <v>16750</v>
      </c>
      <c r="K367" s="30" t="s">
        <v>630</v>
      </c>
      <c r="L367" s="30" t="s">
        <v>2579</v>
      </c>
      <c r="M367" s="30" t="s">
        <v>2580</v>
      </c>
      <c r="N367" s="30" t="s">
        <v>633</v>
      </c>
      <c r="O367" s="30" t="s">
        <v>708</v>
      </c>
      <c r="P367" s="30">
        <v>717004</v>
      </c>
      <c r="Q367" s="30"/>
      <c r="R367" s="30"/>
      <c r="S367" s="39">
        <v>45469.15625</v>
      </c>
      <c r="T367" s="42" t="str">
        <f t="shared" si="65"/>
        <v>20</v>
      </c>
      <c r="U367" s="32">
        <f t="shared" si="66"/>
        <v>45467.935416666667</v>
      </c>
      <c r="V367" s="31">
        <f t="shared" si="67"/>
        <v>1.2208333333328483</v>
      </c>
      <c r="W367" s="31">
        <f t="shared" si="68"/>
        <v>0</v>
      </c>
      <c r="X367" s="31">
        <f t="shared" si="69"/>
        <v>1</v>
      </c>
      <c r="Y367" s="31">
        <f t="shared" si="70"/>
        <v>0</v>
      </c>
      <c r="Z367" s="31" t="str">
        <f t="shared" si="77"/>
        <v>Yes</v>
      </c>
      <c r="AA367" s="31"/>
      <c r="AB367" s="31">
        <f t="shared" si="71"/>
        <v>2</v>
      </c>
      <c r="AC367" s="31" t="str">
        <f>IF(OR(ISNUMBER(MATCH(DATE(VALUE(TEXT(U367,"yyyy")),VALUE(TEXT(U367,"mm")),VALUE(TEXT(U367,"dd"))),HolidayTable[Date],0)),WEEKDAY(E367,1)=1,HOUR(U367)&gt;=21,HOUR(U367)&lt;5),"OP","P")</f>
        <v>OP</v>
      </c>
      <c r="AD367" s="31"/>
      <c r="AE367" s="31">
        <f t="shared" si="72"/>
        <v>15</v>
      </c>
      <c r="AF367" s="31">
        <f t="shared" si="73"/>
        <v>59</v>
      </c>
      <c r="AG367" s="31">
        <f t="shared" si="74"/>
        <v>2</v>
      </c>
      <c r="AH367" s="31" t="str">
        <f t="shared" si="75"/>
        <v>MS MONTE LAS425S</v>
      </c>
      <c r="AI367" s="31" t="str">
        <f t="shared" si="76"/>
        <v>KKTU 7805885</v>
      </c>
    </row>
    <row r="368" spans="1:36" ht="18" x14ac:dyDescent="0.35">
      <c r="A368" s="30" t="s">
        <v>625</v>
      </c>
      <c r="B368" s="30" t="s">
        <v>2581</v>
      </c>
      <c r="C368" s="30" t="s">
        <v>1393</v>
      </c>
      <c r="D368" s="30" t="s">
        <v>325</v>
      </c>
      <c r="E368" s="33">
        <v>45467.936111111114</v>
      </c>
      <c r="F368" s="30" t="s">
        <v>674</v>
      </c>
      <c r="G368" s="30" t="s">
        <v>627</v>
      </c>
      <c r="H368" s="30" t="s">
        <v>628</v>
      </c>
      <c r="I368" s="30" t="s">
        <v>629</v>
      </c>
      <c r="J368" s="30">
        <v>16824</v>
      </c>
      <c r="K368" s="30" t="s">
        <v>630</v>
      </c>
      <c r="L368" s="30" t="s">
        <v>2582</v>
      </c>
      <c r="M368" s="30" t="s">
        <v>2583</v>
      </c>
      <c r="N368" s="30" t="s">
        <v>670</v>
      </c>
      <c r="O368" s="30" t="s">
        <v>671</v>
      </c>
      <c r="P368" s="30">
        <v>650107</v>
      </c>
      <c r="Q368" s="30"/>
      <c r="R368" s="30"/>
      <c r="S368" s="39">
        <v>45469.15625</v>
      </c>
      <c r="T368" s="42" t="str">
        <f t="shared" si="65"/>
        <v>20</v>
      </c>
      <c r="U368" s="32">
        <f t="shared" si="66"/>
        <v>45467.936111111114</v>
      </c>
      <c r="V368" s="31">
        <f t="shared" si="67"/>
        <v>1.2201388888861402</v>
      </c>
      <c r="W368" s="31">
        <f t="shared" si="68"/>
        <v>0</v>
      </c>
      <c r="X368" s="31">
        <f t="shared" si="69"/>
        <v>1</v>
      </c>
      <c r="Y368" s="31">
        <f t="shared" si="70"/>
        <v>0</v>
      </c>
      <c r="Z368" s="31" t="str">
        <f t="shared" si="77"/>
        <v>Yes</v>
      </c>
      <c r="AA368" s="31"/>
      <c r="AB368" s="31">
        <f t="shared" si="71"/>
        <v>2</v>
      </c>
      <c r="AC368" s="31" t="str">
        <f>IF(OR(ISNUMBER(MATCH(DATE(VALUE(TEXT(U368,"yyyy")),VALUE(TEXT(U368,"mm")),VALUE(TEXT(U368,"dd"))),HolidayTable[Date],0)),WEEKDAY(E368,1)=1,HOUR(U368)&gt;=21,HOUR(U368)&lt;5),"OP","P")</f>
        <v>OP</v>
      </c>
      <c r="AD368" s="31"/>
      <c r="AE368" s="31">
        <f t="shared" si="72"/>
        <v>15</v>
      </c>
      <c r="AF368" s="31">
        <f t="shared" si="73"/>
        <v>59</v>
      </c>
      <c r="AG368" s="31">
        <f t="shared" si="74"/>
        <v>2</v>
      </c>
      <c r="AH368" s="31" t="str">
        <f t="shared" si="75"/>
        <v>MS MONTE LAS425S</v>
      </c>
      <c r="AI368" s="31" t="str">
        <f t="shared" si="76"/>
        <v>MSKU 5085808</v>
      </c>
    </row>
    <row r="369" spans="1:36" ht="18" x14ac:dyDescent="0.35">
      <c r="A369" s="30" t="s">
        <v>625</v>
      </c>
      <c r="B369" s="30" t="s">
        <v>2584</v>
      </c>
      <c r="C369" s="30" t="s">
        <v>755</v>
      </c>
      <c r="D369" s="30" t="s">
        <v>756</v>
      </c>
      <c r="E369" s="33">
        <v>45467.9375</v>
      </c>
      <c r="F369" s="30" t="s">
        <v>649</v>
      </c>
      <c r="G369" s="30" t="s">
        <v>627</v>
      </c>
      <c r="H369" s="30" t="s">
        <v>628</v>
      </c>
      <c r="I369" s="30" t="s">
        <v>629</v>
      </c>
      <c r="J369" s="30">
        <v>18327</v>
      </c>
      <c r="K369" s="30" t="s">
        <v>630</v>
      </c>
      <c r="L369" s="30" t="s">
        <v>2585</v>
      </c>
      <c r="M369" s="30">
        <v>27363995</v>
      </c>
      <c r="N369" s="30" t="s">
        <v>659</v>
      </c>
      <c r="O369" s="30" t="s">
        <v>660</v>
      </c>
      <c r="P369" s="30">
        <v>906314</v>
      </c>
      <c r="Q369" s="30"/>
      <c r="R369" s="30"/>
      <c r="S369" s="39">
        <f>VLOOKUP(AH369,export!G:T,13,FALSE)</f>
        <v>45468.284722222219</v>
      </c>
      <c r="T369" s="42" t="str">
        <f t="shared" si="65"/>
        <v>20</v>
      </c>
      <c r="U369" s="32">
        <f t="shared" si="66"/>
        <v>45467.9375</v>
      </c>
      <c r="V369" s="31">
        <f t="shared" si="67"/>
        <v>0.34722222221898846</v>
      </c>
      <c r="W369" s="31">
        <f t="shared" si="68"/>
        <v>1</v>
      </c>
      <c r="X369" s="31">
        <f t="shared" si="69"/>
        <v>0</v>
      </c>
      <c r="Y369" s="31">
        <f t="shared" si="70"/>
        <v>0</v>
      </c>
      <c r="Z369" s="31" t="str">
        <f t="shared" si="77"/>
        <v>Yes</v>
      </c>
      <c r="AA369" s="31"/>
      <c r="AB369" s="31">
        <f t="shared" si="71"/>
        <v>1</v>
      </c>
      <c r="AC369" s="31" t="str">
        <f>IF(OR(ISNUMBER(MATCH(DATE(VALUE(TEXT(U369,"yyyy")),VALUE(TEXT(U369,"mm")),VALUE(TEXT(U369,"dd"))),HolidayTable[Date],0)),WEEKDAY(E369,1)=1,HOUR(U369)&gt;=21,HOUR(U369)&lt;5),"OP","P")</f>
        <v>OP</v>
      </c>
      <c r="AD369" s="31"/>
      <c r="AE369" s="31">
        <f t="shared" si="72"/>
        <v>35</v>
      </c>
      <c r="AF369" s="31">
        <f t="shared" si="73"/>
        <v>59</v>
      </c>
      <c r="AG369" s="31">
        <f t="shared" si="74"/>
        <v>2</v>
      </c>
      <c r="AH369" s="31" t="str">
        <f t="shared" si="75"/>
        <v>SAN LORENZO260S</v>
      </c>
      <c r="AI369" s="31" t="str">
        <f t="shared" si="76"/>
        <v>FTAU 1581701</v>
      </c>
    </row>
    <row r="370" spans="1:36" ht="18" x14ac:dyDescent="0.35">
      <c r="A370" s="30" t="s">
        <v>625</v>
      </c>
      <c r="B370" s="30" t="s">
        <v>2586</v>
      </c>
      <c r="C370" s="30" t="s">
        <v>755</v>
      </c>
      <c r="D370" s="30" t="s">
        <v>756</v>
      </c>
      <c r="E370" s="33">
        <v>45467.9375</v>
      </c>
      <c r="F370" s="30" t="s">
        <v>649</v>
      </c>
      <c r="G370" s="30" t="s">
        <v>627</v>
      </c>
      <c r="H370" s="30" t="s">
        <v>628</v>
      </c>
      <c r="I370" s="30" t="s">
        <v>629</v>
      </c>
      <c r="J370" s="30">
        <v>18327</v>
      </c>
      <c r="K370" s="30" t="s">
        <v>630</v>
      </c>
      <c r="L370" s="30" t="s">
        <v>2585</v>
      </c>
      <c r="M370" s="30">
        <v>27364054</v>
      </c>
      <c r="N370" s="30" t="s">
        <v>659</v>
      </c>
      <c r="O370" s="30" t="s">
        <v>660</v>
      </c>
      <c r="P370" s="30">
        <v>906314</v>
      </c>
      <c r="Q370" s="30"/>
      <c r="R370" s="30"/>
      <c r="S370" s="39">
        <f>VLOOKUP(AH370,export!G:T,13,FALSE)</f>
        <v>45468.284722222219</v>
      </c>
      <c r="T370" s="42" t="str">
        <f t="shared" si="65"/>
        <v>20</v>
      </c>
      <c r="U370" s="32">
        <f t="shared" si="66"/>
        <v>45467.9375</v>
      </c>
      <c r="V370" s="31">
        <f t="shared" si="67"/>
        <v>0.34722222221898846</v>
      </c>
      <c r="W370" s="31">
        <f t="shared" si="68"/>
        <v>1</v>
      </c>
      <c r="X370" s="31">
        <f t="shared" si="69"/>
        <v>0</v>
      </c>
      <c r="Y370" s="31">
        <f t="shared" si="70"/>
        <v>0</v>
      </c>
      <c r="Z370" s="31" t="str">
        <f t="shared" si="77"/>
        <v>Yes</v>
      </c>
      <c r="AA370" s="31"/>
      <c r="AB370" s="31">
        <f t="shared" si="71"/>
        <v>1</v>
      </c>
      <c r="AC370" s="31" t="str">
        <f>IF(OR(ISNUMBER(MATCH(DATE(VALUE(TEXT(U370,"yyyy")),VALUE(TEXT(U370,"mm")),VALUE(TEXT(U370,"dd"))),HolidayTable[Date],0)),WEEKDAY(E370,1)=1,HOUR(U370)&gt;=21,HOUR(U370)&lt;5),"OP","P")</f>
        <v>OP</v>
      </c>
      <c r="AD370" s="31"/>
      <c r="AE370" s="31">
        <f t="shared" si="72"/>
        <v>35</v>
      </c>
      <c r="AF370" s="31">
        <f t="shared" si="73"/>
        <v>59</v>
      </c>
      <c r="AG370" s="31">
        <f t="shared" si="74"/>
        <v>2</v>
      </c>
      <c r="AH370" s="31" t="str">
        <f t="shared" si="75"/>
        <v>SAN LORENZO260S</v>
      </c>
      <c r="AI370" s="31" t="str">
        <f t="shared" si="76"/>
        <v>TEMU 0102245</v>
      </c>
    </row>
    <row r="371" spans="1:36" ht="18" x14ac:dyDescent="0.35">
      <c r="A371" s="30" t="s">
        <v>625</v>
      </c>
      <c r="B371" s="30" t="s">
        <v>2587</v>
      </c>
      <c r="C371" s="30" t="s">
        <v>1231</v>
      </c>
      <c r="D371" s="30" t="s">
        <v>844</v>
      </c>
      <c r="E371" s="33">
        <v>45467.941666666666</v>
      </c>
      <c r="F371" s="30" t="s">
        <v>649</v>
      </c>
      <c r="G371" s="30" t="s">
        <v>627</v>
      </c>
      <c r="H371" s="30" t="s">
        <v>672</v>
      </c>
      <c r="I371" s="30" t="s">
        <v>646</v>
      </c>
      <c r="J371" s="30">
        <v>29250</v>
      </c>
      <c r="K371" s="30" t="s">
        <v>630</v>
      </c>
      <c r="L371" s="30" t="s">
        <v>2573</v>
      </c>
      <c r="M371" s="30" t="s">
        <v>2588</v>
      </c>
      <c r="N371" s="30"/>
      <c r="O371" s="30" t="s">
        <v>1933</v>
      </c>
      <c r="P371" s="30">
        <v>743540</v>
      </c>
      <c r="Q371" s="30"/>
      <c r="R371" s="30"/>
      <c r="S371" s="39">
        <v>45470.861111111109</v>
      </c>
      <c r="T371" s="42" t="str">
        <f t="shared" si="65"/>
        <v>40</v>
      </c>
      <c r="U371" s="32">
        <f t="shared" si="66"/>
        <v>45467.941666666666</v>
      </c>
      <c r="V371" s="31">
        <f t="shared" si="67"/>
        <v>2.9194444444437977</v>
      </c>
      <c r="W371" s="31">
        <f t="shared" si="68"/>
        <v>0</v>
      </c>
      <c r="X371" s="31">
        <f t="shared" si="69"/>
        <v>0</v>
      </c>
      <c r="Y371" s="31">
        <f t="shared" si="70"/>
        <v>1</v>
      </c>
      <c r="Z371" s="31" t="str">
        <f t="shared" si="77"/>
        <v>Yes</v>
      </c>
      <c r="AA371" s="31"/>
      <c r="AB371" s="31">
        <f t="shared" si="71"/>
        <v>0</v>
      </c>
      <c r="AC371" s="31" t="str">
        <f>IF(OR(ISNUMBER(MATCH(DATE(VALUE(TEXT(U371,"yyyy")),VALUE(TEXT(U371,"mm")),VALUE(TEXT(U371,"dd"))),HolidayTable[Date],0)),WEEKDAY(E371,1)=1,HOUR(U371)&gt;=21,HOUR(U371)&lt;5),"OP","P")</f>
        <v>OP</v>
      </c>
      <c r="AD371" s="31"/>
      <c r="AE371" s="31">
        <f t="shared" si="72"/>
        <v>0</v>
      </c>
      <c r="AF371" s="31">
        <f t="shared" si="73"/>
        <v>88.5</v>
      </c>
      <c r="AG371" s="31">
        <f t="shared" si="74"/>
        <v>2</v>
      </c>
      <c r="AH371" s="31" t="str">
        <f t="shared" si="75"/>
        <v>FITZ ROY178W</v>
      </c>
      <c r="AI371" s="31" t="str">
        <f t="shared" si="76"/>
        <v>BSIU 9519355</v>
      </c>
      <c r="AJ371" s="17" t="s">
        <v>624</v>
      </c>
    </row>
    <row r="372" spans="1:36" ht="18" x14ac:dyDescent="0.35">
      <c r="A372" s="30" t="s">
        <v>625</v>
      </c>
      <c r="B372" s="30" t="s">
        <v>2589</v>
      </c>
      <c r="C372" s="30" t="s">
        <v>1231</v>
      </c>
      <c r="D372" s="30" t="s">
        <v>844</v>
      </c>
      <c r="E372" s="33">
        <v>45467.941666666666</v>
      </c>
      <c r="F372" s="30" t="s">
        <v>649</v>
      </c>
      <c r="G372" s="30" t="s">
        <v>627</v>
      </c>
      <c r="H372" s="30" t="s">
        <v>672</v>
      </c>
      <c r="I372" s="30" t="s">
        <v>646</v>
      </c>
      <c r="J372" s="30">
        <v>29250</v>
      </c>
      <c r="K372" s="30" t="s">
        <v>630</v>
      </c>
      <c r="L372" s="30" t="s">
        <v>2573</v>
      </c>
      <c r="M372" s="30" t="s">
        <v>2590</v>
      </c>
      <c r="N372" s="30" t="s">
        <v>733</v>
      </c>
      <c r="O372" s="30" t="s">
        <v>734</v>
      </c>
      <c r="P372" s="30">
        <v>724385</v>
      </c>
      <c r="Q372" s="30"/>
      <c r="R372" s="30"/>
      <c r="S372" s="39">
        <v>45470.861111111109</v>
      </c>
      <c r="T372" s="42" t="str">
        <f t="shared" si="65"/>
        <v>40</v>
      </c>
      <c r="U372" s="32">
        <f t="shared" si="66"/>
        <v>45467.941666666666</v>
      </c>
      <c r="V372" s="31">
        <f t="shared" si="67"/>
        <v>2.9194444444437977</v>
      </c>
      <c r="W372" s="31">
        <f t="shared" si="68"/>
        <v>0</v>
      </c>
      <c r="X372" s="31">
        <f t="shared" si="69"/>
        <v>0</v>
      </c>
      <c r="Y372" s="31">
        <f t="shared" si="70"/>
        <v>1</v>
      </c>
      <c r="Z372" s="31" t="str">
        <f t="shared" si="77"/>
        <v>Yes</v>
      </c>
      <c r="AA372" s="31"/>
      <c r="AB372" s="31">
        <f t="shared" si="71"/>
        <v>0</v>
      </c>
      <c r="AC372" s="31" t="str">
        <f>IF(OR(ISNUMBER(MATCH(DATE(VALUE(TEXT(U372,"yyyy")),VALUE(TEXT(U372,"mm")),VALUE(TEXT(U372,"dd"))),HolidayTable[Date],0)),WEEKDAY(E372,1)=1,HOUR(U372)&gt;=21,HOUR(U372)&lt;5),"OP","P")</f>
        <v>OP</v>
      </c>
      <c r="AD372" s="31"/>
      <c r="AE372" s="31">
        <f t="shared" si="72"/>
        <v>0</v>
      </c>
      <c r="AF372" s="31">
        <f t="shared" si="73"/>
        <v>88.5</v>
      </c>
      <c r="AG372" s="31">
        <f t="shared" si="74"/>
        <v>2</v>
      </c>
      <c r="AH372" s="31" t="str">
        <f t="shared" si="75"/>
        <v>FITZ ROY178W</v>
      </c>
      <c r="AI372" s="31" t="str">
        <f t="shared" si="76"/>
        <v>TEMU 6304583</v>
      </c>
      <c r="AJ372" s="17" t="s">
        <v>624</v>
      </c>
    </row>
    <row r="373" spans="1:36" ht="18" x14ac:dyDescent="0.35">
      <c r="A373" s="30" t="s">
        <v>625</v>
      </c>
      <c r="B373" s="30" t="s">
        <v>2591</v>
      </c>
      <c r="C373" s="30" t="s">
        <v>818</v>
      </c>
      <c r="D373" s="30" t="s">
        <v>819</v>
      </c>
      <c r="E373" s="33">
        <v>45467.945833333331</v>
      </c>
      <c r="F373" s="30" t="s">
        <v>649</v>
      </c>
      <c r="G373" s="30" t="s">
        <v>627</v>
      </c>
      <c r="H373" s="30" t="s">
        <v>645</v>
      </c>
      <c r="I373" s="30" t="s">
        <v>646</v>
      </c>
      <c r="J373" s="30">
        <v>24370</v>
      </c>
      <c r="K373" s="30" t="s">
        <v>630</v>
      </c>
      <c r="L373" s="30" t="s">
        <v>2566</v>
      </c>
      <c r="M373" s="30">
        <v>26644456</v>
      </c>
      <c r="N373" s="30" t="s">
        <v>781</v>
      </c>
      <c r="O373" s="30" t="s">
        <v>782</v>
      </c>
      <c r="P373" s="30">
        <v>958891</v>
      </c>
      <c r="Q373" s="30"/>
      <c r="R373" s="30"/>
      <c r="S373" s="39">
        <f>VLOOKUP(AH373,export!G:T,13,FALSE)</f>
        <v>45468.819444444445</v>
      </c>
      <c r="T373" s="42" t="str">
        <f t="shared" si="65"/>
        <v>40</v>
      </c>
      <c r="U373" s="32">
        <f t="shared" si="66"/>
        <v>45467.945833333331</v>
      </c>
      <c r="V373" s="31">
        <f t="shared" si="67"/>
        <v>0.87361111111385981</v>
      </c>
      <c r="W373" s="31">
        <f t="shared" si="68"/>
        <v>1</v>
      </c>
      <c r="X373" s="31">
        <f t="shared" si="69"/>
        <v>0</v>
      </c>
      <c r="Y373" s="31">
        <f t="shared" si="70"/>
        <v>0</v>
      </c>
      <c r="Z373" s="31" t="str">
        <f t="shared" si="77"/>
        <v>Yes</v>
      </c>
      <c r="AA373" s="31"/>
      <c r="AB373" s="31">
        <f t="shared" si="71"/>
        <v>1</v>
      </c>
      <c r="AC373" s="31" t="str">
        <f>IF(OR(ISNUMBER(MATCH(DATE(VALUE(TEXT(U373,"yyyy")),VALUE(TEXT(U373,"mm")),VALUE(TEXT(U373,"dd"))),HolidayTable[Date],0)),WEEKDAY(E373,1)=1,HOUR(U373)&gt;=21,HOUR(U373)&lt;5),"OP","P")</f>
        <v>OP</v>
      </c>
      <c r="AD373" s="31"/>
      <c r="AE373" s="31">
        <f t="shared" si="72"/>
        <v>52.5</v>
      </c>
      <c r="AF373" s="31">
        <f t="shared" si="73"/>
        <v>88.5</v>
      </c>
      <c r="AG373" s="31">
        <f t="shared" si="74"/>
        <v>2</v>
      </c>
      <c r="AH373" s="31" t="str">
        <f t="shared" si="75"/>
        <v>XIN QUAN ZHO130S</v>
      </c>
      <c r="AI373" s="31" t="str">
        <f t="shared" si="76"/>
        <v>OOLU 4372929</v>
      </c>
    </row>
    <row r="374" spans="1:36" ht="18" x14ac:dyDescent="0.35">
      <c r="A374" s="30" t="s">
        <v>625</v>
      </c>
      <c r="B374" s="30" t="s">
        <v>2592</v>
      </c>
      <c r="C374" s="30" t="s">
        <v>1231</v>
      </c>
      <c r="D374" s="30" t="s">
        <v>844</v>
      </c>
      <c r="E374" s="33">
        <v>45467.949305555558</v>
      </c>
      <c r="F374" s="30" t="s">
        <v>649</v>
      </c>
      <c r="G374" s="30" t="s">
        <v>627</v>
      </c>
      <c r="H374" s="30" t="s">
        <v>672</v>
      </c>
      <c r="I374" s="30" t="s">
        <v>646</v>
      </c>
      <c r="J374" s="30">
        <v>29250</v>
      </c>
      <c r="K374" s="30" t="s">
        <v>630</v>
      </c>
      <c r="L374" s="30" t="s">
        <v>2573</v>
      </c>
      <c r="M374" s="30" t="s">
        <v>2593</v>
      </c>
      <c r="N374" s="30" t="s">
        <v>822</v>
      </c>
      <c r="O374" s="30" t="s">
        <v>823</v>
      </c>
      <c r="P374" s="30">
        <v>775040</v>
      </c>
      <c r="Q374" s="30"/>
      <c r="R374" s="30"/>
      <c r="S374" s="39">
        <v>45470.861111111109</v>
      </c>
      <c r="T374" s="42" t="str">
        <f t="shared" si="65"/>
        <v>40</v>
      </c>
      <c r="U374" s="32">
        <f t="shared" si="66"/>
        <v>45467.949305555558</v>
      </c>
      <c r="V374" s="31">
        <f t="shared" si="67"/>
        <v>2.9118055555518367</v>
      </c>
      <c r="W374" s="31">
        <f t="shared" si="68"/>
        <v>0</v>
      </c>
      <c r="X374" s="31">
        <f t="shared" si="69"/>
        <v>0</v>
      </c>
      <c r="Y374" s="31">
        <f t="shared" si="70"/>
        <v>1</v>
      </c>
      <c r="Z374" s="31" t="str">
        <f t="shared" si="77"/>
        <v>Yes</v>
      </c>
      <c r="AA374" s="31"/>
      <c r="AB374" s="31">
        <f t="shared" si="71"/>
        <v>0</v>
      </c>
      <c r="AC374" s="31" t="str">
        <f>IF(OR(ISNUMBER(MATCH(DATE(VALUE(TEXT(U374,"yyyy")),VALUE(TEXT(U374,"mm")),VALUE(TEXT(U374,"dd"))),HolidayTable[Date],0)),WEEKDAY(E374,1)=1,HOUR(U374)&gt;=21,HOUR(U374)&lt;5),"OP","P")</f>
        <v>OP</v>
      </c>
      <c r="AD374" s="31"/>
      <c r="AE374" s="31">
        <f t="shared" si="72"/>
        <v>0</v>
      </c>
      <c r="AF374" s="31">
        <f t="shared" si="73"/>
        <v>88.5</v>
      </c>
      <c r="AG374" s="31">
        <f t="shared" si="74"/>
        <v>2</v>
      </c>
      <c r="AH374" s="31" t="str">
        <f t="shared" si="75"/>
        <v>FITZ ROY178W</v>
      </c>
      <c r="AI374" s="31" t="str">
        <f t="shared" si="76"/>
        <v>TRHU 6590794</v>
      </c>
      <c r="AJ374" s="17" t="s">
        <v>624</v>
      </c>
    </row>
    <row r="375" spans="1:36" ht="18" x14ac:dyDescent="0.35">
      <c r="A375" s="30" t="s">
        <v>625</v>
      </c>
      <c r="B375" s="30" t="s">
        <v>2594</v>
      </c>
      <c r="C375" s="30" t="s">
        <v>818</v>
      </c>
      <c r="D375" s="30" t="s">
        <v>819</v>
      </c>
      <c r="E375" s="33">
        <v>45467.95</v>
      </c>
      <c r="F375" s="30" t="s">
        <v>649</v>
      </c>
      <c r="G375" s="30" t="s">
        <v>627</v>
      </c>
      <c r="H375" s="30" t="s">
        <v>628</v>
      </c>
      <c r="I375" s="30" t="s">
        <v>629</v>
      </c>
      <c r="J375" s="30">
        <v>18200</v>
      </c>
      <c r="K375" s="30" t="s">
        <v>630</v>
      </c>
      <c r="L375" s="30" t="s">
        <v>2570</v>
      </c>
      <c r="M375" s="30">
        <v>27367081</v>
      </c>
      <c r="N375" s="30" t="s">
        <v>652</v>
      </c>
      <c r="O375" s="30" t="s">
        <v>653</v>
      </c>
      <c r="P375" s="30">
        <v>678927</v>
      </c>
      <c r="Q375" s="30"/>
      <c r="R375" s="30"/>
      <c r="S375" s="39">
        <f>VLOOKUP(AH375,export!G:T,13,FALSE)</f>
        <v>45468.819444444445</v>
      </c>
      <c r="T375" s="42" t="str">
        <f t="shared" si="65"/>
        <v>20</v>
      </c>
      <c r="U375" s="32">
        <f t="shared" si="66"/>
        <v>45467.95</v>
      </c>
      <c r="V375" s="31">
        <f t="shared" si="67"/>
        <v>0.86944444444816327</v>
      </c>
      <c r="W375" s="31">
        <f t="shared" si="68"/>
        <v>1</v>
      </c>
      <c r="X375" s="31">
        <f t="shared" si="69"/>
        <v>0</v>
      </c>
      <c r="Y375" s="31">
        <f t="shared" si="70"/>
        <v>0</v>
      </c>
      <c r="Z375" s="31" t="str">
        <f t="shared" si="77"/>
        <v>Yes</v>
      </c>
      <c r="AA375" s="31"/>
      <c r="AB375" s="31">
        <f t="shared" si="71"/>
        <v>1</v>
      </c>
      <c r="AC375" s="31" t="str">
        <f>IF(OR(ISNUMBER(MATCH(DATE(VALUE(TEXT(U375,"yyyy")),VALUE(TEXT(U375,"mm")),VALUE(TEXT(U375,"dd"))),HolidayTable[Date],0)),WEEKDAY(E375,1)=1,HOUR(U375)&gt;=21,HOUR(U375)&lt;5),"OP","P")</f>
        <v>OP</v>
      </c>
      <c r="AD375" s="31"/>
      <c r="AE375" s="31">
        <f t="shared" si="72"/>
        <v>35</v>
      </c>
      <c r="AF375" s="31">
        <f t="shared" si="73"/>
        <v>59</v>
      </c>
      <c r="AG375" s="31">
        <f t="shared" si="74"/>
        <v>2</v>
      </c>
      <c r="AH375" s="31" t="str">
        <f t="shared" si="75"/>
        <v>XIN QUAN ZHO130S</v>
      </c>
      <c r="AI375" s="31" t="str">
        <f t="shared" si="76"/>
        <v>BMOU 1584451</v>
      </c>
    </row>
    <row r="376" spans="1:36" ht="18" x14ac:dyDescent="0.35">
      <c r="A376" s="30" t="s">
        <v>625</v>
      </c>
      <c r="B376" s="30" t="s">
        <v>2595</v>
      </c>
      <c r="C376" s="30" t="s">
        <v>818</v>
      </c>
      <c r="D376" s="30" t="s">
        <v>819</v>
      </c>
      <c r="E376" s="33">
        <v>45467.95</v>
      </c>
      <c r="F376" s="30" t="s">
        <v>649</v>
      </c>
      <c r="G376" s="30" t="s">
        <v>627</v>
      </c>
      <c r="H376" s="30" t="s">
        <v>628</v>
      </c>
      <c r="I376" s="30" t="s">
        <v>629</v>
      </c>
      <c r="J376" s="30">
        <v>18200</v>
      </c>
      <c r="K376" s="30" t="s">
        <v>630</v>
      </c>
      <c r="L376" s="30" t="s">
        <v>2570</v>
      </c>
      <c r="M376" s="30">
        <v>27367137</v>
      </c>
      <c r="N376" s="30" t="s">
        <v>652</v>
      </c>
      <c r="O376" s="30" t="s">
        <v>653</v>
      </c>
      <c r="P376" s="30">
        <v>678927</v>
      </c>
      <c r="Q376" s="30"/>
      <c r="R376" s="30"/>
      <c r="S376" s="39">
        <f>VLOOKUP(AH376,export!G:T,13,FALSE)</f>
        <v>45468.819444444445</v>
      </c>
      <c r="T376" s="42" t="str">
        <f t="shared" si="65"/>
        <v>20</v>
      </c>
      <c r="U376" s="32">
        <f t="shared" si="66"/>
        <v>45467.95</v>
      </c>
      <c r="V376" s="31">
        <f t="shared" si="67"/>
        <v>0.86944444444816327</v>
      </c>
      <c r="W376" s="31">
        <f t="shared" si="68"/>
        <v>1</v>
      </c>
      <c r="X376" s="31">
        <f t="shared" si="69"/>
        <v>0</v>
      </c>
      <c r="Y376" s="31">
        <f t="shared" si="70"/>
        <v>0</v>
      </c>
      <c r="Z376" s="31" t="str">
        <f t="shared" si="77"/>
        <v>Yes</v>
      </c>
      <c r="AA376" s="31"/>
      <c r="AB376" s="31">
        <f t="shared" si="71"/>
        <v>1</v>
      </c>
      <c r="AC376" s="31" t="str">
        <f>IF(OR(ISNUMBER(MATCH(DATE(VALUE(TEXT(U376,"yyyy")),VALUE(TEXT(U376,"mm")),VALUE(TEXT(U376,"dd"))),HolidayTable[Date],0)),WEEKDAY(E376,1)=1,HOUR(U376)&gt;=21,HOUR(U376)&lt;5),"OP","P")</f>
        <v>OP</v>
      </c>
      <c r="AD376" s="31"/>
      <c r="AE376" s="31">
        <f t="shared" si="72"/>
        <v>35</v>
      </c>
      <c r="AF376" s="31">
        <f t="shared" si="73"/>
        <v>59</v>
      </c>
      <c r="AG376" s="31">
        <f t="shared" si="74"/>
        <v>2</v>
      </c>
      <c r="AH376" s="31" t="str">
        <f t="shared" si="75"/>
        <v>XIN QUAN ZHO130S</v>
      </c>
      <c r="AI376" s="31" t="str">
        <f t="shared" si="76"/>
        <v>TLLU 2611108</v>
      </c>
    </row>
    <row r="377" spans="1:36" ht="18" x14ac:dyDescent="0.35">
      <c r="A377" s="30" t="s">
        <v>625</v>
      </c>
      <c r="B377" s="30" t="s">
        <v>2596</v>
      </c>
      <c r="C377" s="30" t="s">
        <v>322</v>
      </c>
      <c r="D377" s="30" t="s">
        <v>1397</v>
      </c>
      <c r="E377" s="33">
        <v>45467.954861111109</v>
      </c>
      <c r="F377" s="30" t="s">
        <v>931</v>
      </c>
      <c r="G377" s="30" t="s">
        <v>627</v>
      </c>
      <c r="H377" s="30" t="s">
        <v>628</v>
      </c>
      <c r="I377" s="30" t="s">
        <v>629</v>
      </c>
      <c r="J377" s="30">
        <v>17536</v>
      </c>
      <c r="K377" s="30" t="s">
        <v>630</v>
      </c>
      <c r="L377" s="30" t="s">
        <v>2597</v>
      </c>
      <c r="M377" s="30" t="s">
        <v>2598</v>
      </c>
      <c r="N377" s="30" t="s">
        <v>639</v>
      </c>
      <c r="O377" s="30" t="s">
        <v>640</v>
      </c>
      <c r="P377" s="30">
        <v>920041</v>
      </c>
      <c r="Q377" s="30"/>
      <c r="R377" s="30"/>
      <c r="S377" s="39">
        <f>VLOOKUP(AH377,export!G:T,13,FALSE)</f>
        <v>45469.065972222219</v>
      </c>
      <c r="T377" s="42" t="str">
        <f t="shared" si="65"/>
        <v>20</v>
      </c>
      <c r="U377" s="32">
        <f t="shared" si="66"/>
        <v>45467.954861111109</v>
      </c>
      <c r="V377" s="31">
        <f t="shared" si="67"/>
        <v>1.1111111111094942</v>
      </c>
      <c r="W377" s="31">
        <f t="shared" si="68"/>
        <v>0</v>
      </c>
      <c r="X377" s="31">
        <f t="shared" si="69"/>
        <v>1</v>
      </c>
      <c r="Y377" s="31">
        <f t="shared" si="70"/>
        <v>0</v>
      </c>
      <c r="Z377" s="31" t="str">
        <f t="shared" si="77"/>
        <v>Yes</v>
      </c>
      <c r="AA377" s="31"/>
      <c r="AB377" s="31">
        <f t="shared" si="71"/>
        <v>2</v>
      </c>
      <c r="AC377" s="31" t="str">
        <f>IF(OR(ISNUMBER(MATCH(DATE(VALUE(TEXT(U377,"yyyy")),VALUE(TEXT(U377,"mm")),VALUE(TEXT(U377,"dd"))),HolidayTable[Date],0)),WEEKDAY(E377,1)=1,HOUR(U377)&gt;=21,HOUR(U377)&lt;5),"OP","P")</f>
        <v>OP</v>
      </c>
      <c r="AD377" s="31"/>
      <c r="AE377" s="31">
        <f t="shared" si="72"/>
        <v>15</v>
      </c>
      <c r="AF377" s="31">
        <f t="shared" si="73"/>
        <v>59</v>
      </c>
      <c r="AG377" s="31">
        <f t="shared" si="74"/>
        <v>2</v>
      </c>
      <c r="AH377" s="31" t="str">
        <f t="shared" si="75"/>
        <v>CAPRICORN 51PG414</v>
      </c>
      <c r="AI377" s="31" t="str">
        <f t="shared" si="76"/>
        <v>WHLU 0389362</v>
      </c>
    </row>
    <row r="378" spans="1:36" ht="18" x14ac:dyDescent="0.35">
      <c r="A378" s="30" t="s">
        <v>625</v>
      </c>
      <c r="B378" s="30" t="s">
        <v>2599</v>
      </c>
      <c r="C378" s="30" t="s">
        <v>322</v>
      </c>
      <c r="D378" s="30" t="s">
        <v>1397</v>
      </c>
      <c r="E378" s="33">
        <v>45467.954861111109</v>
      </c>
      <c r="F378" s="30" t="s">
        <v>931</v>
      </c>
      <c r="G378" s="30" t="s">
        <v>627</v>
      </c>
      <c r="H378" s="30" t="s">
        <v>628</v>
      </c>
      <c r="I378" s="30" t="s">
        <v>629</v>
      </c>
      <c r="J378" s="30">
        <v>15826</v>
      </c>
      <c r="K378" s="30" t="s">
        <v>630</v>
      </c>
      <c r="L378" s="30" t="s">
        <v>2600</v>
      </c>
      <c r="M378" s="30" t="s">
        <v>2601</v>
      </c>
      <c r="N378" s="30" t="s">
        <v>639</v>
      </c>
      <c r="O378" s="30" t="s">
        <v>640</v>
      </c>
      <c r="P378" s="30">
        <v>920041</v>
      </c>
      <c r="Q378" s="30"/>
      <c r="R378" s="30"/>
      <c r="S378" s="39">
        <f>VLOOKUP(AH378,export!G:T,13,FALSE)</f>
        <v>45469.065972222219</v>
      </c>
      <c r="T378" s="42" t="str">
        <f t="shared" si="65"/>
        <v>20</v>
      </c>
      <c r="U378" s="32">
        <f t="shared" si="66"/>
        <v>45467.954861111109</v>
      </c>
      <c r="V378" s="31">
        <f t="shared" si="67"/>
        <v>1.1111111111094942</v>
      </c>
      <c r="W378" s="31">
        <f t="shared" si="68"/>
        <v>0</v>
      </c>
      <c r="X378" s="31">
        <f t="shared" si="69"/>
        <v>1</v>
      </c>
      <c r="Y378" s="31">
        <f t="shared" si="70"/>
        <v>0</v>
      </c>
      <c r="Z378" s="31" t="str">
        <f t="shared" si="77"/>
        <v>Yes</v>
      </c>
      <c r="AA378" s="31"/>
      <c r="AB378" s="31">
        <f t="shared" si="71"/>
        <v>2</v>
      </c>
      <c r="AC378" s="31" t="str">
        <f>IF(OR(ISNUMBER(MATCH(DATE(VALUE(TEXT(U378,"yyyy")),VALUE(TEXT(U378,"mm")),VALUE(TEXT(U378,"dd"))),HolidayTable[Date],0)),WEEKDAY(E378,1)=1,HOUR(U378)&gt;=21,HOUR(U378)&lt;5),"OP","P")</f>
        <v>OP</v>
      </c>
      <c r="AD378" s="31"/>
      <c r="AE378" s="31">
        <f t="shared" si="72"/>
        <v>15</v>
      </c>
      <c r="AF378" s="31">
        <f t="shared" si="73"/>
        <v>59</v>
      </c>
      <c r="AG378" s="31">
        <f t="shared" si="74"/>
        <v>2</v>
      </c>
      <c r="AH378" s="31" t="str">
        <f t="shared" si="75"/>
        <v>CAPRICORN 51PG414</v>
      </c>
      <c r="AI378" s="31" t="str">
        <f t="shared" si="76"/>
        <v>WHSU 2157736</v>
      </c>
    </row>
    <row r="379" spans="1:36" ht="18" x14ac:dyDescent="0.35">
      <c r="A379" s="30" t="s">
        <v>625</v>
      </c>
      <c r="B379" s="30" t="s">
        <v>2602</v>
      </c>
      <c r="C379" s="30" t="s">
        <v>905</v>
      </c>
      <c r="D379" s="30" t="s">
        <v>810</v>
      </c>
      <c r="E379" s="33">
        <v>45467.954861111109</v>
      </c>
      <c r="F379" s="30" t="s">
        <v>649</v>
      </c>
      <c r="G379" s="30" t="s">
        <v>627</v>
      </c>
      <c r="H379" s="30" t="s">
        <v>672</v>
      </c>
      <c r="I379" s="30" t="s">
        <v>646</v>
      </c>
      <c r="J379" s="30">
        <v>29250</v>
      </c>
      <c r="K379" s="30" t="s">
        <v>630</v>
      </c>
      <c r="L379" s="30" t="s">
        <v>2603</v>
      </c>
      <c r="M379" s="30" t="s">
        <v>2604</v>
      </c>
      <c r="N379" s="30" t="s">
        <v>887</v>
      </c>
      <c r="O379" s="30" t="s">
        <v>888</v>
      </c>
      <c r="P379" s="30">
        <v>622960</v>
      </c>
      <c r="Q379" s="30"/>
      <c r="R379" s="30"/>
      <c r="S379" s="39">
        <f>VLOOKUP(AH379,export!G:T,13,FALSE)</f>
        <v>45471.96875</v>
      </c>
      <c r="T379" s="42" t="str">
        <f t="shared" si="65"/>
        <v>40</v>
      </c>
      <c r="U379" s="32">
        <f t="shared" si="66"/>
        <v>45467.954861111109</v>
      </c>
      <c r="V379" s="31">
        <f t="shared" si="67"/>
        <v>4.0138888888905058</v>
      </c>
      <c r="W379" s="31">
        <f t="shared" si="68"/>
        <v>0</v>
      </c>
      <c r="X379" s="31">
        <f t="shared" si="69"/>
        <v>0</v>
      </c>
      <c r="Y379" s="31">
        <f t="shared" si="70"/>
        <v>1</v>
      </c>
      <c r="Z379" s="31" t="str">
        <f t="shared" si="77"/>
        <v>Yes</v>
      </c>
      <c r="AA379" s="31"/>
      <c r="AB379" s="31">
        <f t="shared" si="71"/>
        <v>0</v>
      </c>
      <c r="AC379" s="31" t="str">
        <f>IF(OR(ISNUMBER(MATCH(DATE(VALUE(TEXT(U379,"yyyy")),VALUE(TEXT(U379,"mm")),VALUE(TEXT(U379,"dd"))),HolidayTable[Date],0)),WEEKDAY(E379,1)=1,HOUR(U379)&gt;=21,HOUR(U379)&lt;5),"OP","P")</f>
        <v>OP</v>
      </c>
      <c r="AD379" s="31"/>
      <c r="AE379" s="31">
        <f t="shared" si="72"/>
        <v>0</v>
      </c>
      <c r="AF379" s="31">
        <f t="shared" si="73"/>
        <v>88.5</v>
      </c>
      <c r="AG379" s="31">
        <f t="shared" si="74"/>
        <v>2</v>
      </c>
      <c r="AH379" s="31" t="str">
        <f t="shared" si="75"/>
        <v>O PIRAEUS004E</v>
      </c>
      <c r="AI379" s="31" t="str">
        <f t="shared" si="76"/>
        <v>OOCU 7374472</v>
      </c>
      <c r="AJ379" s="17" t="s">
        <v>624</v>
      </c>
    </row>
    <row r="380" spans="1:36" ht="18" x14ac:dyDescent="0.35">
      <c r="A380" s="30" t="s">
        <v>625</v>
      </c>
      <c r="B380" s="30" t="s">
        <v>2605</v>
      </c>
      <c r="C380" s="30" t="s">
        <v>818</v>
      </c>
      <c r="D380" s="30" t="s">
        <v>819</v>
      </c>
      <c r="E380" s="33">
        <v>45467.954861111109</v>
      </c>
      <c r="F380" s="30" t="s">
        <v>649</v>
      </c>
      <c r="G380" s="30" t="s">
        <v>627</v>
      </c>
      <c r="H380" s="30" t="s">
        <v>628</v>
      </c>
      <c r="I380" s="30" t="s">
        <v>629</v>
      </c>
      <c r="J380" s="30">
        <v>18200</v>
      </c>
      <c r="K380" s="30" t="s">
        <v>630</v>
      </c>
      <c r="L380" s="30" t="s">
        <v>2570</v>
      </c>
      <c r="M380" s="30">
        <v>27366931</v>
      </c>
      <c r="N380" s="30" t="s">
        <v>642</v>
      </c>
      <c r="O380" s="30" t="s">
        <v>643</v>
      </c>
      <c r="P380" s="30">
        <v>938546</v>
      </c>
      <c r="Q380" s="30"/>
      <c r="R380" s="30"/>
      <c r="S380" s="39">
        <f>VLOOKUP(AH380,export!G:T,13,FALSE)</f>
        <v>45468.819444444445</v>
      </c>
      <c r="T380" s="42" t="str">
        <f t="shared" si="65"/>
        <v>20</v>
      </c>
      <c r="U380" s="32">
        <f t="shared" si="66"/>
        <v>45467.954861111109</v>
      </c>
      <c r="V380" s="31">
        <f t="shared" si="67"/>
        <v>0.86458333333575865</v>
      </c>
      <c r="W380" s="31">
        <f t="shared" si="68"/>
        <v>1</v>
      </c>
      <c r="X380" s="31">
        <f t="shared" si="69"/>
        <v>0</v>
      </c>
      <c r="Y380" s="31">
        <f t="shared" si="70"/>
        <v>0</v>
      </c>
      <c r="Z380" s="31" t="str">
        <f t="shared" si="77"/>
        <v>Yes</v>
      </c>
      <c r="AA380" s="31"/>
      <c r="AB380" s="31">
        <f t="shared" si="71"/>
        <v>1</v>
      </c>
      <c r="AC380" s="31" t="str">
        <f>IF(OR(ISNUMBER(MATCH(DATE(VALUE(TEXT(U380,"yyyy")),VALUE(TEXT(U380,"mm")),VALUE(TEXT(U380,"dd"))),HolidayTable[Date],0)),WEEKDAY(E380,1)=1,HOUR(U380)&gt;=21,HOUR(U380)&lt;5),"OP","P")</f>
        <v>OP</v>
      </c>
      <c r="AD380" s="31"/>
      <c r="AE380" s="31">
        <f t="shared" si="72"/>
        <v>35</v>
      </c>
      <c r="AF380" s="31">
        <f t="shared" si="73"/>
        <v>59</v>
      </c>
      <c r="AG380" s="31">
        <f t="shared" si="74"/>
        <v>2</v>
      </c>
      <c r="AH380" s="31" t="str">
        <f t="shared" si="75"/>
        <v>XIN QUAN ZHO130S</v>
      </c>
      <c r="AI380" s="31" t="str">
        <f t="shared" si="76"/>
        <v>CSNU 1389828</v>
      </c>
    </row>
    <row r="381" spans="1:36" ht="18" x14ac:dyDescent="0.35">
      <c r="A381" s="30" t="s">
        <v>625</v>
      </c>
      <c r="B381" s="30" t="s">
        <v>2606</v>
      </c>
      <c r="C381" s="30" t="s">
        <v>818</v>
      </c>
      <c r="D381" s="30" t="s">
        <v>819</v>
      </c>
      <c r="E381" s="33">
        <v>45467.954861111109</v>
      </c>
      <c r="F381" s="30" t="s">
        <v>649</v>
      </c>
      <c r="G381" s="30" t="s">
        <v>627</v>
      </c>
      <c r="H381" s="30" t="s">
        <v>628</v>
      </c>
      <c r="I381" s="30" t="s">
        <v>629</v>
      </c>
      <c r="J381" s="30">
        <v>18200</v>
      </c>
      <c r="K381" s="30" t="s">
        <v>630</v>
      </c>
      <c r="L381" s="30" t="s">
        <v>2570</v>
      </c>
      <c r="M381" s="30">
        <v>27366940</v>
      </c>
      <c r="N381" s="30" t="s">
        <v>642</v>
      </c>
      <c r="O381" s="30" t="s">
        <v>643</v>
      </c>
      <c r="P381" s="30">
        <v>938546</v>
      </c>
      <c r="Q381" s="30"/>
      <c r="R381" s="30"/>
      <c r="S381" s="39">
        <f>VLOOKUP(AH381,export!G:T,13,FALSE)</f>
        <v>45468.819444444445</v>
      </c>
      <c r="T381" s="42" t="str">
        <f t="shared" si="65"/>
        <v>20</v>
      </c>
      <c r="U381" s="32">
        <f t="shared" si="66"/>
        <v>45467.954861111109</v>
      </c>
      <c r="V381" s="31">
        <f t="shared" si="67"/>
        <v>0.86458333333575865</v>
      </c>
      <c r="W381" s="31">
        <f t="shared" si="68"/>
        <v>1</v>
      </c>
      <c r="X381" s="31">
        <f t="shared" si="69"/>
        <v>0</v>
      </c>
      <c r="Y381" s="31">
        <f t="shared" si="70"/>
        <v>0</v>
      </c>
      <c r="Z381" s="31" t="str">
        <f t="shared" si="77"/>
        <v>Yes</v>
      </c>
      <c r="AA381" s="31"/>
      <c r="AB381" s="31">
        <f t="shared" si="71"/>
        <v>1</v>
      </c>
      <c r="AC381" s="31" t="str">
        <f>IF(OR(ISNUMBER(MATCH(DATE(VALUE(TEXT(U381,"yyyy")),VALUE(TEXT(U381,"mm")),VALUE(TEXT(U381,"dd"))),HolidayTable[Date],0)),WEEKDAY(E381,1)=1,HOUR(U381)&gt;=21,HOUR(U381)&lt;5),"OP","P")</f>
        <v>OP</v>
      </c>
      <c r="AD381" s="31"/>
      <c r="AE381" s="31">
        <f t="shared" si="72"/>
        <v>35</v>
      </c>
      <c r="AF381" s="31">
        <f t="shared" si="73"/>
        <v>59</v>
      </c>
      <c r="AG381" s="31">
        <f t="shared" si="74"/>
        <v>2</v>
      </c>
      <c r="AH381" s="31" t="str">
        <f t="shared" si="75"/>
        <v>XIN QUAN ZHO130S</v>
      </c>
      <c r="AI381" s="31" t="str">
        <f t="shared" si="76"/>
        <v>CSNU 2159291</v>
      </c>
    </row>
    <row r="382" spans="1:36" ht="18" x14ac:dyDescent="0.35">
      <c r="A382" s="30" t="s">
        <v>625</v>
      </c>
      <c r="B382" s="30" t="s">
        <v>2607</v>
      </c>
      <c r="C382" s="30" t="s">
        <v>905</v>
      </c>
      <c r="D382" s="30" t="s">
        <v>810</v>
      </c>
      <c r="E382" s="33">
        <v>45467.959027777775</v>
      </c>
      <c r="F382" s="30" t="s">
        <v>649</v>
      </c>
      <c r="G382" s="30" t="s">
        <v>627</v>
      </c>
      <c r="H382" s="30" t="s">
        <v>672</v>
      </c>
      <c r="I382" s="30" t="s">
        <v>646</v>
      </c>
      <c r="J382" s="30">
        <v>29250</v>
      </c>
      <c r="K382" s="30" t="s">
        <v>630</v>
      </c>
      <c r="L382" s="30" t="s">
        <v>2603</v>
      </c>
      <c r="M382" s="30" t="s">
        <v>2608</v>
      </c>
      <c r="N382" s="30" t="s">
        <v>891</v>
      </c>
      <c r="O382" s="30" t="s">
        <v>892</v>
      </c>
      <c r="P382" s="30">
        <v>927385</v>
      </c>
      <c r="Q382" s="30"/>
      <c r="R382" s="30"/>
      <c r="S382" s="39">
        <f>VLOOKUP(AH382,export!G:T,13,FALSE)</f>
        <v>45471.96875</v>
      </c>
      <c r="T382" s="42" t="str">
        <f t="shared" si="65"/>
        <v>40</v>
      </c>
      <c r="U382" s="32">
        <f t="shared" si="66"/>
        <v>45467.959027777775</v>
      </c>
      <c r="V382" s="31">
        <f t="shared" si="67"/>
        <v>4.0097222222248092</v>
      </c>
      <c r="W382" s="31">
        <f t="shared" si="68"/>
        <v>0</v>
      </c>
      <c r="X382" s="31">
        <f t="shared" si="69"/>
        <v>0</v>
      </c>
      <c r="Y382" s="31">
        <f t="shared" si="70"/>
        <v>1</v>
      </c>
      <c r="Z382" s="31" t="str">
        <f t="shared" si="77"/>
        <v>Yes</v>
      </c>
      <c r="AA382" s="31"/>
      <c r="AB382" s="31">
        <f t="shared" si="71"/>
        <v>0</v>
      </c>
      <c r="AC382" s="31" t="str">
        <f>IF(OR(ISNUMBER(MATCH(DATE(VALUE(TEXT(U382,"yyyy")),VALUE(TEXT(U382,"mm")),VALUE(TEXT(U382,"dd"))),HolidayTable[Date],0)),WEEKDAY(E382,1)=1,HOUR(U382)&gt;=21,HOUR(U382)&lt;5),"OP","P")</f>
        <v>OP</v>
      </c>
      <c r="AD382" s="31"/>
      <c r="AE382" s="31">
        <f t="shared" si="72"/>
        <v>0</v>
      </c>
      <c r="AF382" s="31">
        <f t="shared" si="73"/>
        <v>88.5</v>
      </c>
      <c r="AG382" s="31">
        <f t="shared" si="74"/>
        <v>2</v>
      </c>
      <c r="AH382" s="31" t="str">
        <f t="shared" si="75"/>
        <v>O PIRAEUS004E</v>
      </c>
      <c r="AI382" s="31" t="str">
        <f t="shared" si="76"/>
        <v>UETU 5177480</v>
      </c>
      <c r="AJ382" s="17" t="s">
        <v>624</v>
      </c>
    </row>
    <row r="383" spans="1:36" ht="18" x14ac:dyDescent="0.35">
      <c r="A383" s="30" t="s">
        <v>625</v>
      </c>
      <c r="B383" s="30" t="s">
        <v>2609</v>
      </c>
      <c r="C383" s="30" t="s">
        <v>818</v>
      </c>
      <c r="D383" s="30" t="s">
        <v>819</v>
      </c>
      <c r="E383" s="33">
        <v>45467.963194444441</v>
      </c>
      <c r="F383" s="30" t="s">
        <v>649</v>
      </c>
      <c r="G383" s="30" t="s">
        <v>627</v>
      </c>
      <c r="H383" s="30" t="s">
        <v>628</v>
      </c>
      <c r="I383" s="30" t="s">
        <v>629</v>
      </c>
      <c r="J383" s="30">
        <v>24470</v>
      </c>
      <c r="K383" s="30" t="s">
        <v>630</v>
      </c>
      <c r="L383" s="30" t="s">
        <v>2549</v>
      </c>
      <c r="M383" s="30">
        <v>27367179</v>
      </c>
      <c r="N383" s="30" t="s">
        <v>2610</v>
      </c>
      <c r="O383" s="30" t="s">
        <v>2611</v>
      </c>
      <c r="P383" s="30">
        <v>734770</v>
      </c>
      <c r="Q383" s="30"/>
      <c r="R383" s="30"/>
      <c r="S383" s="39">
        <f>VLOOKUP(AH383,export!G:T,13,FALSE)</f>
        <v>45468.819444444445</v>
      </c>
      <c r="T383" s="42" t="str">
        <f t="shared" si="65"/>
        <v>20</v>
      </c>
      <c r="U383" s="32">
        <f t="shared" si="66"/>
        <v>45467.963194444441</v>
      </c>
      <c r="V383" s="31">
        <f t="shared" si="67"/>
        <v>0.85625000000436557</v>
      </c>
      <c r="W383" s="31">
        <f t="shared" si="68"/>
        <v>1</v>
      </c>
      <c r="X383" s="31">
        <f t="shared" si="69"/>
        <v>0</v>
      </c>
      <c r="Y383" s="31">
        <f t="shared" si="70"/>
        <v>0</v>
      </c>
      <c r="Z383" s="31" t="str">
        <f t="shared" si="77"/>
        <v>Yes</v>
      </c>
      <c r="AA383" s="31"/>
      <c r="AB383" s="31">
        <f t="shared" si="71"/>
        <v>1</v>
      </c>
      <c r="AC383" s="31" t="str">
        <f>IF(OR(ISNUMBER(MATCH(DATE(VALUE(TEXT(U383,"yyyy")),VALUE(TEXT(U383,"mm")),VALUE(TEXT(U383,"dd"))),HolidayTable[Date],0)),WEEKDAY(E383,1)=1,HOUR(U383)&gt;=21,HOUR(U383)&lt;5),"OP","P")</f>
        <v>OP</v>
      </c>
      <c r="AD383" s="31"/>
      <c r="AE383" s="31">
        <f t="shared" si="72"/>
        <v>35</v>
      </c>
      <c r="AF383" s="31">
        <f t="shared" si="73"/>
        <v>59</v>
      </c>
      <c r="AG383" s="31">
        <f t="shared" si="74"/>
        <v>2</v>
      </c>
      <c r="AH383" s="31" t="str">
        <f t="shared" si="75"/>
        <v>XIN QUAN ZHO130S</v>
      </c>
      <c r="AI383" s="31" t="str">
        <f t="shared" si="76"/>
        <v>TIIU 2185783</v>
      </c>
    </row>
    <row r="384" spans="1:36" ht="18" x14ac:dyDescent="0.35">
      <c r="A384" s="30" t="s">
        <v>625</v>
      </c>
      <c r="B384" s="30" t="s">
        <v>2612</v>
      </c>
      <c r="C384" s="30" t="s">
        <v>818</v>
      </c>
      <c r="D384" s="30" t="s">
        <v>819</v>
      </c>
      <c r="E384" s="33">
        <v>45467.963194444441</v>
      </c>
      <c r="F384" s="30" t="s">
        <v>649</v>
      </c>
      <c r="G384" s="30" t="s">
        <v>627</v>
      </c>
      <c r="H384" s="30" t="s">
        <v>628</v>
      </c>
      <c r="I384" s="30" t="s">
        <v>629</v>
      </c>
      <c r="J384" s="30">
        <v>24290</v>
      </c>
      <c r="K384" s="30" t="s">
        <v>630</v>
      </c>
      <c r="L384" s="30" t="s">
        <v>2549</v>
      </c>
      <c r="M384" s="30">
        <v>27367318</v>
      </c>
      <c r="N384" s="30" t="s">
        <v>2610</v>
      </c>
      <c r="O384" s="30" t="s">
        <v>2611</v>
      </c>
      <c r="P384" s="30">
        <v>734770</v>
      </c>
      <c r="Q384" s="30"/>
      <c r="R384" s="30"/>
      <c r="S384" s="39">
        <f>VLOOKUP(AH384,export!G:T,13,FALSE)</f>
        <v>45468.819444444445</v>
      </c>
      <c r="T384" s="42" t="str">
        <f t="shared" si="65"/>
        <v>20</v>
      </c>
      <c r="U384" s="32">
        <f t="shared" si="66"/>
        <v>45467.963194444441</v>
      </c>
      <c r="V384" s="31">
        <f t="shared" si="67"/>
        <v>0.85625000000436557</v>
      </c>
      <c r="W384" s="31">
        <f t="shared" si="68"/>
        <v>1</v>
      </c>
      <c r="X384" s="31">
        <f t="shared" si="69"/>
        <v>0</v>
      </c>
      <c r="Y384" s="31">
        <f t="shared" si="70"/>
        <v>0</v>
      </c>
      <c r="Z384" s="31" t="str">
        <f t="shared" si="77"/>
        <v>Yes</v>
      </c>
      <c r="AA384" s="31"/>
      <c r="AB384" s="31">
        <f t="shared" si="71"/>
        <v>1</v>
      </c>
      <c r="AC384" s="31" t="str">
        <f>IF(OR(ISNUMBER(MATCH(DATE(VALUE(TEXT(U384,"yyyy")),VALUE(TEXT(U384,"mm")),VALUE(TEXT(U384,"dd"))),HolidayTable[Date],0)),WEEKDAY(E384,1)=1,HOUR(U384)&gt;=21,HOUR(U384)&lt;5),"OP","P")</f>
        <v>OP</v>
      </c>
      <c r="AD384" s="31"/>
      <c r="AE384" s="31">
        <f t="shared" si="72"/>
        <v>35</v>
      </c>
      <c r="AF384" s="31">
        <f t="shared" si="73"/>
        <v>59</v>
      </c>
      <c r="AG384" s="31">
        <f t="shared" si="74"/>
        <v>2</v>
      </c>
      <c r="AH384" s="31" t="str">
        <f t="shared" si="75"/>
        <v>XIN QUAN ZHO130S</v>
      </c>
      <c r="AI384" s="31" t="str">
        <f t="shared" si="76"/>
        <v>TLLU 3174194</v>
      </c>
    </row>
    <row r="385" spans="1:36" ht="18" x14ac:dyDescent="0.35">
      <c r="A385" s="30" t="s">
        <v>625</v>
      </c>
      <c r="B385" s="30" t="s">
        <v>2613</v>
      </c>
      <c r="C385" s="30" t="s">
        <v>818</v>
      </c>
      <c r="D385" s="30" t="s">
        <v>819</v>
      </c>
      <c r="E385" s="33">
        <v>45467.972916666666</v>
      </c>
      <c r="F385" s="30" t="s">
        <v>649</v>
      </c>
      <c r="G385" s="30" t="s">
        <v>627</v>
      </c>
      <c r="H385" s="30" t="s">
        <v>645</v>
      </c>
      <c r="I385" s="30" t="s">
        <v>646</v>
      </c>
      <c r="J385" s="30">
        <v>24370</v>
      </c>
      <c r="K385" s="30" t="s">
        <v>630</v>
      </c>
      <c r="L385" s="30" t="s">
        <v>2566</v>
      </c>
      <c r="M385" s="30">
        <v>26644328</v>
      </c>
      <c r="N385" s="30" t="s">
        <v>637</v>
      </c>
      <c r="O385" s="30" t="s">
        <v>638</v>
      </c>
      <c r="P385" s="30">
        <v>710301</v>
      </c>
      <c r="Q385" s="30"/>
      <c r="R385" s="30"/>
      <c r="S385" s="39">
        <f>VLOOKUP(AH385,export!G:T,13,FALSE)</f>
        <v>45468.819444444445</v>
      </c>
      <c r="T385" s="42" t="str">
        <f t="shared" si="65"/>
        <v>40</v>
      </c>
      <c r="U385" s="32">
        <f t="shared" si="66"/>
        <v>45467.972916666666</v>
      </c>
      <c r="V385" s="31">
        <f t="shared" si="67"/>
        <v>0.84652777777955635</v>
      </c>
      <c r="W385" s="31">
        <f t="shared" si="68"/>
        <v>1</v>
      </c>
      <c r="X385" s="31">
        <f t="shared" si="69"/>
        <v>0</v>
      </c>
      <c r="Y385" s="31">
        <f t="shared" si="70"/>
        <v>0</v>
      </c>
      <c r="Z385" s="31" t="str">
        <f t="shared" si="77"/>
        <v>Yes</v>
      </c>
      <c r="AA385" s="31"/>
      <c r="AB385" s="31">
        <f t="shared" si="71"/>
        <v>1</v>
      </c>
      <c r="AC385" s="31" t="str">
        <f>IF(OR(ISNUMBER(MATCH(DATE(VALUE(TEXT(U385,"yyyy")),VALUE(TEXT(U385,"mm")),VALUE(TEXT(U385,"dd"))),HolidayTable[Date],0)),WEEKDAY(E385,1)=1,HOUR(U385)&gt;=21,HOUR(U385)&lt;5),"OP","P")</f>
        <v>OP</v>
      </c>
      <c r="AD385" s="31"/>
      <c r="AE385" s="31">
        <f t="shared" si="72"/>
        <v>52.5</v>
      </c>
      <c r="AF385" s="31">
        <f t="shared" si="73"/>
        <v>88.5</v>
      </c>
      <c r="AG385" s="31">
        <f t="shared" si="74"/>
        <v>2</v>
      </c>
      <c r="AH385" s="31" t="str">
        <f t="shared" si="75"/>
        <v>XIN QUAN ZHO130S</v>
      </c>
      <c r="AI385" s="31" t="str">
        <f t="shared" si="76"/>
        <v>OOCU 4832530</v>
      </c>
    </row>
    <row r="386" spans="1:36" ht="18" x14ac:dyDescent="0.35">
      <c r="A386" s="30" t="s">
        <v>625</v>
      </c>
      <c r="B386" s="30" t="s">
        <v>2614</v>
      </c>
      <c r="C386" s="30" t="s">
        <v>905</v>
      </c>
      <c r="D386" s="30" t="s">
        <v>810</v>
      </c>
      <c r="E386" s="33">
        <v>45467.974999999999</v>
      </c>
      <c r="F386" s="30" t="s">
        <v>649</v>
      </c>
      <c r="G386" s="30" t="s">
        <v>627</v>
      </c>
      <c r="H386" s="30" t="s">
        <v>672</v>
      </c>
      <c r="I386" s="30" t="s">
        <v>646</v>
      </c>
      <c r="J386" s="30">
        <v>29250</v>
      </c>
      <c r="K386" s="30" t="s">
        <v>630</v>
      </c>
      <c r="L386" s="30" t="s">
        <v>2603</v>
      </c>
      <c r="M386" s="30" t="s">
        <v>2615</v>
      </c>
      <c r="N386" s="30" t="s">
        <v>1931</v>
      </c>
      <c r="O386" s="30" t="s">
        <v>848</v>
      </c>
      <c r="P386" s="30">
        <v>758662</v>
      </c>
      <c r="Q386" s="30"/>
      <c r="R386" s="30"/>
      <c r="S386" s="39">
        <f>VLOOKUP(AH386,export!G:T,13,FALSE)</f>
        <v>45471.96875</v>
      </c>
      <c r="T386" s="42" t="str">
        <f t="shared" ref="T386:T449" si="78">LEFT(I386,2)</f>
        <v>40</v>
      </c>
      <c r="U386" s="32">
        <f t="shared" ref="U386:U449" si="79">E386</f>
        <v>45467.974999999999</v>
      </c>
      <c r="V386" s="31">
        <f t="shared" ref="V386:V449" si="80">IF(A386="ARRIVE",S386-U386,IF(A386="EXIT",U386-S386,"Odd Event"))</f>
        <v>3.9937500000014552</v>
      </c>
      <c r="W386" s="31">
        <f t="shared" ref="W386:W449" si="81">IF(V386&lt;=1,1,0)</f>
        <v>0</v>
      </c>
      <c r="X386" s="31">
        <f t="shared" ref="X386:X449" si="82">IF(AND(V386&gt;1,V386&lt;2),1,0)</f>
        <v>0</v>
      </c>
      <c r="Y386" s="31">
        <f t="shared" ref="Y386:Y449" si="83">IF(V386&gt;2,1,0)</f>
        <v>1</v>
      </c>
      <c r="Z386" s="31" t="str">
        <f t="shared" si="77"/>
        <v>Yes</v>
      </c>
      <c r="AA386" s="31"/>
      <c r="AB386" s="31">
        <f t="shared" ref="AB386:AB449" si="84">IF(W386=1,1,IF(X386=1,2,0))</f>
        <v>0</v>
      </c>
      <c r="AC386" s="31" t="str">
        <f>IF(OR(ISNUMBER(MATCH(DATE(VALUE(TEXT(U386,"yyyy")),VALUE(TEXT(U386,"mm")),VALUE(TEXT(U386,"dd"))),HolidayTable[Date],0)),WEEKDAY(E386,1)=1,HOUR(U386)&gt;=21,HOUR(U386)&lt;5),"OP","P")</f>
        <v>OP</v>
      </c>
      <c r="AD386" s="31"/>
      <c r="AE386" s="31">
        <f t="shared" ref="AE386:AE449" si="85">IF(AB386=0,0,IF(OR(T386="40",T386="45"),IF(AC386="OP",IF(AB386=1,52.5,22.5),IF(AB386=1,37.5,15)),IF(T386="20",IF(AC386="OP",IF(AB386=1,35,15),IF(AB386=1,25,10)),"Odd Size")))</f>
        <v>0</v>
      </c>
      <c r="AF386" s="31">
        <f t="shared" ref="AF386:AF449" si="86">IF(OR(T386="45",T386="40"),88.5,0)+IF(T386="20",59,0)</f>
        <v>88.5</v>
      </c>
      <c r="AG386" s="31">
        <f t="shared" ref="AG386:AG449" si="87">WEEKDAY(E386,1)</f>
        <v>2</v>
      </c>
      <c r="AH386" s="31" t="str">
        <f t="shared" ref="AH386:AH449" si="88">C386&amp;D386</f>
        <v>O PIRAEUS004E</v>
      </c>
      <c r="AI386" s="31" t="str">
        <f t="shared" ref="AI386:AI449" si="89">B386</f>
        <v>CSLU 6232789</v>
      </c>
      <c r="AJ386" s="17" t="s">
        <v>624</v>
      </c>
    </row>
    <row r="387" spans="1:36" ht="18" x14ac:dyDescent="0.35">
      <c r="A387" s="30" t="s">
        <v>625</v>
      </c>
      <c r="B387" s="30" t="s">
        <v>2616</v>
      </c>
      <c r="C387" s="30" t="s">
        <v>1409</v>
      </c>
      <c r="D387" s="30" t="s">
        <v>1410</v>
      </c>
      <c r="E387" s="33">
        <v>45467.978472222225</v>
      </c>
      <c r="F387" s="30" t="s">
        <v>972</v>
      </c>
      <c r="G387" s="30" t="s">
        <v>627</v>
      </c>
      <c r="H387" s="30" t="s">
        <v>628</v>
      </c>
      <c r="I387" s="30" t="s">
        <v>629</v>
      </c>
      <c r="J387" s="30">
        <v>17787</v>
      </c>
      <c r="K387" s="30" t="s">
        <v>630</v>
      </c>
      <c r="L387" s="30" t="s">
        <v>2617</v>
      </c>
      <c r="M387" s="30" t="s">
        <v>2618</v>
      </c>
      <c r="N387" s="30" t="s">
        <v>661</v>
      </c>
      <c r="O387" s="30" t="s">
        <v>662</v>
      </c>
      <c r="P387" s="30">
        <v>692047</v>
      </c>
      <c r="Q387" s="30"/>
      <c r="R387" s="30"/>
      <c r="S387" s="39">
        <f>VLOOKUP(AH387,export!G:T,13,FALSE)</f>
        <v>45468.951388888891</v>
      </c>
      <c r="T387" s="42" t="str">
        <f t="shared" si="78"/>
        <v>20</v>
      </c>
      <c r="U387" s="32">
        <f t="shared" si="79"/>
        <v>45467.978472222225</v>
      </c>
      <c r="V387" s="31">
        <f t="shared" si="80"/>
        <v>0.97291666666569654</v>
      </c>
      <c r="W387" s="31">
        <f t="shared" si="81"/>
        <v>1</v>
      </c>
      <c r="X387" s="31">
        <f t="shared" si="82"/>
        <v>0</v>
      </c>
      <c r="Y387" s="31">
        <f t="shared" si="83"/>
        <v>0</v>
      </c>
      <c r="Z387" s="31" t="str">
        <f t="shared" ref="Z387:Z450" si="90">IF(OR(MOD(E387,1)&gt;=TIME(21,0,0),MOD(E387,1)&lt;=TIME(4,59,0)),"Yes","No")</f>
        <v>Yes</v>
      </c>
      <c r="AA387" s="31"/>
      <c r="AB387" s="31">
        <f t="shared" si="84"/>
        <v>1</v>
      </c>
      <c r="AC387" s="31" t="str">
        <f>IF(OR(ISNUMBER(MATCH(DATE(VALUE(TEXT(U387,"yyyy")),VALUE(TEXT(U387,"mm")),VALUE(TEXT(U387,"dd"))),HolidayTable[Date],0)),WEEKDAY(E387,1)=1,HOUR(U387)&gt;=21,HOUR(U387)&lt;5),"OP","P")</f>
        <v>OP</v>
      </c>
      <c r="AD387" s="31"/>
      <c r="AE387" s="31">
        <f t="shared" si="85"/>
        <v>35</v>
      </c>
      <c r="AF387" s="31">
        <f t="shared" si="86"/>
        <v>59</v>
      </c>
      <c r="AG387" s="31">
        <f t="shared" si="87"/>
        <v>2</v>
      </c>
      <c r="AH387" s="31" t="str">
        <f t="shared" si="88"/>
        <v>WAN HAI 328N039</v>
      </c>
      <c r="AI387" s="31" t="str">
        <f t="shared" si="89"/>
        <v>PCIU 0117640</v>
      </c>
    </row>
    <row r="388" spans="1:36" ht="18" x14ac:dyDescent="0.35">
      <c r="A388" s="30" t="s">
        <v>625</v>
      </c>
      <c r="B388" s="30" t="s">
        <v>2619</v>
      </c>
      <c r="C388" s="30" t="s">
        <v>1409</v>
      </c>
      <c r="D388" s="30" t="s">
        <v>1410</v>
      </c>
      <c r="E388" s="33">
        <v>45467.978472222225</v>
      </c>
      <c r="F388" s="30" t="s">
        <v>972</v>
      </c>
      <c r="G388" s="30" t="s">
        <v>627</v>
      </c>
      <c r="H388" s="30" t="s">
        <v>628</v>
      </c>
      <c r="I388" s="30" t="s">
        <v>629</v>
      </c>
      <c r="J388" s="30">
        <v>18246</v>
      </c>
      <c r="K388" s="30" t="s">
        <v>630</v>
      </c>
      <c r="L388" s="30" t="s">
        <v>2617</v>
      </c>
      <c r="M388" s="30" t="s">
        <v>2620</v>
      </c>
      <c r="N388" s="30" t="s">
        <v>661</v>
      </c>
      <c r="O388" s="30" t="s">
        <v>662</v>
      </c>
      <c r="P388" s="30">
        <v>692047</v>
      </c>
      <c r="Q388" s="30"/>
      <c r="R388" s="30"/>
      <c r="S388" s="39">
        <f>VLOOKUP(AH388,export!G:T,13,FALSE)</f>
        <v>45468.951388888891</v>
      </c>
      <c r="T388" s="42" t="str">
        <f t="shared" si="78"/>
        <v>20</v>
      </c>
      <c r="U388" s="32">
        <f t="shared" si="79"/>
        <v>45467.978472222225</v>
      </c>
      <c r="V388" s="31">
        <f t="shared" si="80"/>
        <v>0.97291666666569654</v>
      </c>
      <c r="W388" s="31">
        <f t="shared" si="81"/>
        <v>1</v>
      </c>
      <c r="X388" s="31">
        <f t="shared" si="82"/>
        <v>0</v>
      </c>
      <c r="Y388" s="31">
        <f t="shared" si="83"/>
        <v>0</v>
      </c>
      <c r="Z388" s="31" t="str">
        <f t="shared" si="90"/>
        <v>Yes</v>
      </c>
      <c r="AA388" s="31"/>
      <c r="AB388" s="31">
        <f t="shared" si="84"/>
        <v>1</v>
      </c>
      <c r="AC388" s="31" t="str">
        <f>IF(OR(ISNUMBER(MATCH(DATE(VALUE(TEXT(U388,"yyyy")),VALUE(TEXT(U388,"mm")),VALUE(TEXT(U388,"dd"))),HolidayTable[Date],0)),WEEKDAY(E388,1)=1,HOUR(U388)&gt;=21,HOUR(U388)&lt;5),"OP","P")</f>
        <v>OP</v>
      </c>
      <c r="AD388" s="31"/>
      <c r="AE388" s="31">
        <f t="shared" si="85"/>
        <v>35</v>
      </c>
      <c r="AF388" s="31">
        <f t="shared" si="86"/>
        <v>59</v>
      </c>
      <c r="AG388" s="31">
        <f t="shared" si="87"/>
        <v>2</v>
      </c>
      <c r="AH388" s="31" t="str">
        <f t="shared" si="88"/>
        <v>WAN HAI 328N039</v>
      </c>
      <c r="AI388" s="31" t="str">
        <f t="shared" si="89"/>
        <v>PCIU 2849471</v>
      </c>
    </row>
    <row r="389" spans="1:36" ht="18" x14ac:dyDescent="0.35">
      <c r="A389" s="30" t="s">
        <v>625</v>
      </c>
      <c r="B389" s="30" t="s">
        <v>2621</v>
      </c>
      <c r="C389" s="30" t="s">
        <v>1439</v>
      </c>
      <c r="D389" s="30" t="s">
        <v>1438</v>
      </c>
      <c r="E389" s="33">
        <v>45467.981944444444</v>
      </c>
      <c r="F389" s="30" t="s">
        <v>658</v>
      </c>
      <c r="G389" s="30" t="s">
        <v>627</v>
      </c>
      <c r="H389" s="30" t="s">
        <v>672</v>
      </c>
      <c r="I389" s="30" t="s">
        <v>646</v>
      </c>
      <c r="J389" s="30">
        <v>8410</v>
      </c>
      <c r="K389" s="30" t="s">
        <v>630</v>
      </c>
      <c r="L389" s="30" t="s">
        <v>2622</v>
      </c>
      <c r="M389" s="30" t="s">
        <v>2623</v>
      </c>
      <c r="N389" s="30"/>
      <c r="O389" s="30" t="s">
        <v>635</v>
      </c>
      <c r="P389" s="30">
        <v>948878</v>
      </c>
      <c r="Q389" s="30"/>
      <c r="R389" s="30"/>
      <c r="S389" s="39">
        <v>45468.71875</v>
      </c>
      <c r="T389" s="42" t="str">
        <f t="shared" si="78"/>
        <v>40</v>
      </c>
      <c r="U389" s="32">
        <f t="shared" si="79"/>
        <v>45467.981944444444</v>
      </c>
      <c r="V389" s="31">
        <f t="shared" si="80"/>
        <v>0.73680555555620231</v>
      </c>
      <c r="W389" s="31">
        <f t="shared" si="81"/>
        <v>1</v>
      </c>
      <c r="X389" s="31">
        <f t="shared" si="82"/>
        <v>0</v>
      </c>
      <c r="Y389" s="31">
        <f t="shared" si="83"/>
        <v>0</v>
      </c>
      <c r="Z389" s="31" t="str">
        <f t="shared" si="90"/>
        <v>Yes</v>
      </c>
      <c r="AA389" s="31"/>
      <c r="AB389" s="31">
        <f t="shared" si="84"/>
        <v>1</v>
      </c>
      <c r="AC389" s="31" t="str">
        <f>IF(OR(ISNUMBER(MATCH(DATE(VALUE(TEXT(U389,"yyyy")),VALUE(TEXT(U389,"mm")),VALUE(TEXT(U389,"dd"))),HolidayTable[Date],0)),WEEKDAY(E389,1)=1,HOUR(U389)&gt;=21,HOUR(U389)&lt;5),"OP","P")</f>
        <v>OP</v>
      </c>
      <c r="AD389" s="31"/>
      <c r="AE389" s="31">
        <f t="shared" si="85"/>
        <v>52.5</v>
      </c>
      <c r="AF389" s="31">
        <f t="shared" si="86"/>
        <v>88.5</v>
      </c>
      <c r="AG389" s="31">
        <f t="shared" si="87"/>
        <v>2</v>
      </c>
      <c r="AH389" s="31" t="str">
        <f t="shared" si="88"/>
        <v>WIEBKE SCHEP115W</v>
      </c>
      <c r="AI389" s="31" t="str">
        <f t="shared" si="89"/>
        <v>FFAU 1861011</v>
      </c>
    </row>
    <row r="390" spans="1:36" ht="18" x14ac:dyDescent="0.35">
      <c r="A390" s="30" t="s">
        <v>625</v>
      </c>
      <c r="B390" s="30" t="s">
        <v>2624</v>
      </c>
      <c r="C390" s="30" t="s">
        <v>905</v>
      </c>
      <c r="D390" s="30" t="s">
        <v>810</v>
      </c>
      <c r="E390" s="33">
        <v>45467.984027777777</v>
      </c>
      <c r="F390" s="30" t="s">
        <v>649</v>
      </c>
      <c r="G390" s="30" t="s">
        <v>627</v>
      </c>
      <c r="H390" s="30" t="s">
        <v>672</v>
      </c>
      <c r="I390" s="30" t="s">
        <v>646</v>
      </c>
      <c r="J390" s="30">
        <v>29250</v>
      </c>
      <c r="K390" s="30" t="s">
        <v>630</v>
      </c>
      <c r="L390" s="30" t="s">
        <v>2625</v>
      </c>
      <c r="M390" s="30" t="s">
        <v>2626</v>
      </c>
      <c r="N390" s="30"/>
      <c r="O390" s="30" t="s">
        <v>1933</v>
      </c>
      <c r="P390" s="30">
        <v>743540</v>
      </c>
      <c r="Q390" s="30"/>
      <c r="R390" s="30"/>
      <c r="S390" s="39">
        <f>VLOOKUP(AH390,export!G:T,13,FALSE)</f>
        <v>45471.96875</v>
      </c>
      <c r="T390" s="42" t="str">
        <f t="shared" si="78"/>
        <v>40</v>
      </c>
      <c r="U390" s="32">
        <f t="shared" si="79"/>
        <v>45467.984027777777</v>
      </c>
      <c r="V390" s="31">
        <f t="shared" si="80"/>
        <v>3.984722222223354</v>
      </c>
      <c r="W390" s="31">
        <f t="shared" si="81"/>
        <v>0</v>
      </c>
      <c r="X390" s="31">
        <f t="shared" si="82"/>
        <v>0</v>
      </c>
      <c r="Y390" s="31">
        <f t="shared" si="83"/>
        <v>1</v>
      </c>
      <c r="Z390" s="31" t="str">
        <f t="shared" si="90"/>
        <v>Yes</v>
      </c>
      <c r="AA390" s="31"/>
      <c r="AB390" s="31">
        <f t="shared" si="84"/>
        <v>0</v>
      </c>
      <c r="AC390" s="31" t="str">
        <f>IF(OR(ISNUMBER(MATCH(DATE(VALUE(TEXT(U390,"yyyy")),VALUE(TEXT(U390,"mm")),VALUE(TEXT(U390,"dd"))),HolidayTable[Date],0)),WEEKDAY(E390,1)=1,HOUR(U390)&gt;=21,HOUR(U390)&lt;5),"OP","P")</f>
        <v>OP</v>
      </c>
      <c r="AD390" s="31"/>
      <c r="AE390" s="31">
        <f t="shared" si="85"/>
        <v>0</v>
      </c>
      <c r="AF390" s="31">
        <f t="shared" si="86"/>
        <v>88.5</v>
      </c>
      <c r="AG390" s="31">
        <f t="shared" si="87"/>
        <v>2</v>
      </c>
      <c r="AH390" s="31" t="str">
        <f t="shared" si="88"/>
        <v>O PIRAEUS004E</v>
      </c>
      <c r="AI390" s="31" t="str">
        <f t="shared" si="89"/>
        <v>TCNU 6532475</v>
      </c>
      <c r="AJ390" s="17" t="s">
        <v>624</v>
      </c>
    </row>
    <row r="391" spans="1:36" ht="18" x14ac:dyDescent="0.35">
      <c r="A391" s="30" t="s">
        <v>625</v>
      </c>
      <c r="B391" s="30" t="s">
        <v>2627</v>
      </c>
      <c r="C391" s="30" t="s">
        <v>905</v>
      </c>
      <c r="D391" s="30" t="s">
        <v>810</v>
      </c>
      <c r="E391" s="33">
        <v>45467.986805555556</v>
      </c>
      <c r="F391" s="30" t="s">
        <v>649</v>
      </c>
      <c r="G391" s="30" t="s">
        <v>627</v>
      </c>
      <c r="H391" s="30" t="s">
        <v>672</v>
      </c>
      <c r="I391" s="30" t="s">
        <v>646</v>
      </c>
      <c r="J391" s="30">
        <v>29250</v>
      </c>
      <c r="K391" s="30" t="s">
        <v>630</v>
      </c>
      <c r="L391" s="30" t="s">
        <v>2625</v>
      </c>
      <c r="M391" s="30" t="s">
        <v>2628</v>
      </c>
      <c r="N391" s="30" t="s">
        <v>733</v>
      </c>
      <c r="O391" s="30" t="s">
        <v>734</v>
      </c>
      <c r="P391" s="30">
        <v>724385</v>
      </c>
      <c r="Q391" s="30"/>
      <c r="R391" s="30"/>
      <c r="S391" s="39">
        <f>VLOOKUP(AH391,export!G:T,13,FALSE)</f>
        <v>45471.96875</v>
      </c>
      <c r="T391" s="42" t="str">
        <f t="shared" si="78"/>
        <v>40</v>
      </c>
      <c r="U391" s="32">
        <f t="shared" si="79"/>
        <v>45467.986805555556</v>
      </c>
      <c r="V391" s="31">
        <f t="shared" si="80"/>
        <v>3.9819444444437977</v>
      </c>
      <c r="W391" s="31">
        <f t="shared" si="81"/>
        <v>0</v>
      </c>
      <c r="X391" s="31">
        <f t="shared" si="82"/>
        <v>0</v>
      </c>
      <c r="Y391" s="31">
        <f t="shared" si="83"/>
        <v>1</v>
      </c>
      <c r="Z391" s="31" t="str">
        <f t="shared" si="90"/>
        <v>Yes</v>
      </c>
      <c r="AA391" s="31"/>
      <c r="AB391" s="31">
        <f t="shared" si="84"/>
        <v>0</v>
      </c>
      <c r="AC391" s="31" t="str">
        <f>IF(OR(ISNUMBER(MATCH(DATE(VALUE(TEXT(U391,"yyyy")),VALUE(TEXT(U391,"mm")),VALUE(TEXT(U391,"dd"))),HolidayTable[Date],0)),WEEKDAY(E391,1)=1,HOUR(U391)&gt;=21,HOUR(U391)&lt;5),"OP","P")</f>
        <v>OP</v>
      </c>
      <c r="AD391" s="31"/>
      <c r="AE391" s="31">
        <f t="shared" si="85"/>
        <v>0</v>
      </c>
      <c r="AF391" s="31">
        <f t="shared" si="86"/>
        <v>88.5</v>
      </c>
      <c r="AG391" s="31">
        <f t="shared" si="87"/>
        <v>2</v>
      </c>
      <c r="AH391" s="31" t="str">
        <f t="shared" si="88"/>
        <v>O PIRAEUS004E</v>
      </c>
      <c r="AI391" s="31" t="str">
        <f t="shared" si="89"/>
        <v>UETU 5217691</v>
      </c>
      <c r="AJ391" s="17" t="s">
        <v>624</v>
      </c>
    </row>
    <row r="392" spans="1:36" ht="18" x14ac:dyDescent="0.35">
      <c r="A392" s="30" t="s">
        <v>625</v>
      </c>
      <c r="B392" s="30" t="s">
        <v>2629</v>
      </c>
      <c r="C392" s="30" t="s">
        <v>905</v>
      </c>
      <c r="D392" s="30" t="s">
        <v>810</v>
      </c>
      <c r="E392" s="33">
        <v>45467.993750000001</v>
      </c>
      <c r="F392" s="30" t="s">
        <v>649</v>
      </c>
      <c r="G392" s="30" t="s">
        <v>627</v>
      </c>
      <c r="H392" s="30" t="s">
        <v>672</v>
      </c>
      <c r="I392" s="30" t="s">
        <v>646</v>
      </c>
      <c r="J392" s="30">
        <v>29250</v>
      </c>
      <c r="K392" s="30" t="s">
        <v>630</v>
      </c>
      <c r="L392" s="30" t="s">
        <v>2625</v>
      </c>
      <c r="M392" s="30" t="s">
        <v>2630</v>
      </c>
      <c r="N392" s="30" t="s">
        <v>822</v>
      </c>
      <c r="O392" s="30" t="s">
        <v>823</v>
      </c>
      <c r="P392" s="30">
        <v>775040</v>
      </c>
      <c r="Q392" s="30"/>
      <c r="R392" s="30"/>
      <c r="S392" s="39">
        <f>VLOOKUP(AH392,export!G:T,13,FALSE)</f>
        <v>45471.96875</v>
      </c>
      <c r="T392" s="42" t="str">
        <f t="shared" si="78"/>
        <v>40</v>
      </c>
      <c r="U392" s="32">
        <f t="shared" si="79"/>
        <v>45467.993750000001</v>
      </c>
      <c r="V392" s="31">
        <f t="shared" si="80"/>
        <v>3.9749999999985448</v>
      </c>
      <c r="W392" s="31">
        <f t="shared" si="81"/>
        <v>0</v>
      </c>
      <c r="X392" s="31">
        <f t="shared" si="82"/>
        <v>0</v>
      </c>
      <c r="Y392" s="31">
        <f t="shared" si="83"/>
        <v>1</v>
      </c>
      <c r="Z392" s="31" t="str">
        <f t="shared" si="90"/>
        <v>Yes</v>
      </c>
      <c r="AA392" s="31"/>
      <c r="AB392" s="31">
        <f t="shared" si="84"/>
        <v>0</v>
      </c>
      <c r="AC392" s="31" t="str">
        <f>IF(OR(ISNUMBER(MATCH(DATE(VALUE(TEXT(U392,"yyyy")),VALUE(TEXT(U392,"mm")),VALUE(TEXT(U392,"dd"))),HolidayTable[Date],0)),WEEKDAY(E392,1)=1,HOUR(U392)&gt;=21,HOUR(U392)&lt;5),"OP","P")</f>
        <v>OP</v>
      </c>
      <c r="AD392" s="31"/>
      <c r="AE392" s="31">
        <f t="shared" si="85"/>
        <v>0</v>
      </c>
      <c r="AF392" s="31">
        <f t="shared" si="86"/>
        <v>88.5</v>
      </c>
      <c r="AG392" s="31">
        <f t="shared" si="87"/>
        <v>2</v>
      </c>
      <c r="AH392" s="31" t="str">
        <f t="shared" si="88"/>
        <v>O PIRAEUS004E</v>
      </c>
      <c r="AI392" s="31" t="str">
        <f t="shared" si="89"/>
        <v>TRHU 7399674</v>
      </c>
      <c r="AJ392" s="17" t="s">
        <v>624</v>
      </c>
    </row>
    <row r="393" spans="1:36" ht="18" x14ac:dyDescent="0.35">
      <c r="A393" s="30" t="s">
        <v>625</v>
      </c>
      <c r="B393" s="30" t="s">
        <v>2631</v>
      </c>
      <c r="C393" s="30" t="s">
        <v>818</v>
      </c>
      <c r="D393" s="30" t="s">
        <v>819</v>
      </c>
      <c r="E393" s="33">
        <v>45467.994444444441</v>
      </c>
      <c r="F393" s="30" t="s">
        <v>649</v>
      </c>
      <c r="G393" s="30" t="s">
        <v>627</v>
      </c>
      <c r="H393" s="30" t="s">
        <v>628</v>
      </c>
      <c r="I393" s="30" t="s">
        <v>629</v>
      </c>
      <c r="J393" s="30">
        <v>10850</v>
      </c>
      <c r="K393" s="30" t="s">
        <v>630</v>
      </c>
      <c r="L393" s="30" t="s">
        <v>2632</v>
      </c>
      <c r="M393" s="30" t="s">
        <v>2633</v>
      </c>
      <c r="N393" s="30" t="s">
        <v>647</v>
      </c>
      <c r="O393" s="30" t="s">
        <v>648</v>
      </c>
      <c r="P393" s="30">
        <v>762019</v>
      </c>
      <c r="Q393" s="30"/>
      <c r="R393" s="30"/>
      <c r="S393" s="39">
        <f>VLOOKUP(AH393,export!G:T,13,FALSE)</f>
        <v>45468.819444444445</v>
      </c>
      <c r="T393" s="42" t="str">
        <f t="shared" si="78"/>
        <v>20</v>
      </c>
      <c r="U393" s="32">
        <f t="shared" si="79"/>
        <v>45467.994444444441</v>
      </c>
      <c r="V393" s="31">
        <f t="shared" si="80"/>
        <v>0.82500000000436557</v>
      </c>
      <c r="W393" s="31">
        <f t="shared" si="81"/>
        <v>1</v>
      </c>
      <c r="X393" s="31">
        <f t="shared" si="82"/>
        <v>0</v>
      </c>
      <c r="Y393" s="31">
        <f t="shared" si="83"/>
        <v>0</v>
      </c>
      <c r="Z393" s="31" t="str">
        <f t="shared" si="90"/>
        <v>Yes</v>
      </c>
      <c r="AA393" s="31"/>
      <c r="AB393" s="31">
        <f t="shared" si="84"/>
        <v>1</v>
      </c>
      <c r="AC393" s="31" t="str">
        <f>IF(OR(ISNUMBER(MATCH(DATE(VALUE(TEXT(U393,"yyyy")),VALUE(TEXT(U393,"mm")),VALUE(TEXT(U393,"dd"))),HolidayTable[Date],0)),WEEKDAY(E393,1)=1,HOUR(U393)&gt;=21,HOUR(U393)&lt;5),"OP","P")</f>
        <v>OP</v>
      </c>
      <c r="AD393" s="31"/>
      <c r="AE393" s="31">
        <f t="shared" si="85"/>
        <v>35</v>
      </c>
      <c r="AF393" s="31">
        <f t="shared" si="86"/>
        <v>59</v>
      </c>
      <c r="AG393" s="31">
        <f t="shared" si="87"/>
        <v>2</v>
      </c>
      <c r="AH393" s="31" t="str">
        <f t="shared" si="88"/>
        <v>XIN QUAN ZHO130S</v>
      </c>
      <c r="AI393" s="31" t="str">
        <f t="shared" si="89"/>
        <v>TEMU 3045473</v>
      </c>
    </row>
    <row r="394" spans="1:36" ht="18" x14ac:dyDescent="0.35">
      <c r="A394" s="30" t="s">
        <v>625</v>
      </c>
      <c r="B394" s="30" t="s">
        <v>2634</v>
      </c>
      <c r="C394" s="30" t="s">
        <v>818</v>
      </c>
      <c r="D394" s="30" t="s">
        <v>819</v>
      </c>
      <c r="E394" s="33">
        <v>45467.994444444441</v>
      </c>
      <c r="F394" s="30" t="s">
        <v>649</v>
      </c>
      <c r="G394" s="30" t="s">
        <v>627</v>
      </c>
      <c r="H394" s="30" t="s">
        <v>628</v>
      </c>
      <c r="I394" s="30" t="s">
        <v>629</v>
      </c>
      <c r="J394" s="30">
        <v>18200</v>
      </c>
      <c r="K394" s="30" t="s">
        <v>630</v>
      </c>
      <c r="L394" s="30" t="s">
        <v>2570</v>
      </c>
      <c r="M394" s="30">
        <v>27367013</v>
      </c>
      <c r="N394" s="30" t="s">
        <v>647</v>
      </c>
      <c r="O394" s="30" t="s">
        <v>648</v>
      </c>
      <c r="P394" s="30">
        <v>762019</v>
      </c>
      <c r="Q394" s="30"/>
      <c r="R394" s="30"/>
      <c r="S394" s="39">
        <f>VLOOKUP(AH394,export!G:T,13,FALSE)</f>
        <v>45468.819444444445</v>
      </c>
      <c r="T394" s="42" t="str">
        <f t="shared" si="78"/>
        <v>20</v>
      </c>
      <c r="U394" s="32">
        <f t="shared" si="79"/>
        <v>45467.994444444441</v>
      </c>
      <c r="V394" s="31">
        <f t="shared" si="80"/>
        <v>0.82500000000436557</v>
      </c>
      <c r="W394" s="31">
        <f t="shared" si="81"/>
        <v>1</v>
      </c>
      <c r="X394" s="31">
        <f t="shared" si="82"/>
        <v>0</v>
      </c>
      <c r="Y394" s="31">
        <f t="shared" si="83"/>
        <v>0</v>
      </c>
      <c r="Z394" s="31" t="str">
        <f t="shared" si="90"/>
        <v>Yes</v>
      </c>
      <c r="AA394" s="31"/>
      <c r="AB394" s="31">
        <f t="shared" si="84"/>
        <v>1</v>
      </c>
      <c r="AC394" s="31" t="str">
        <f>IF(OR(ISNUMBER(MATCH(DATE(VALUE(TEXT(U394,"yyyy")),VALUE(TEXT(U394,"mm")),VALUE(TEXT(U394,"dd"))),HolidayTable[Date],0)),WEEKDAY(E394,1)=1,HOUR(U394)&gt;=21,HOUR(U394)&lt;5),"OP","P")</f>
        <v>OP</v>
      </c>
      <c r="AD394" s="31"/>
      <c r="AE394" s="31">
        <f t="shared" si="85"/>
        <v>35</v>
      </c>
      <c r="AF394" s="31">
        <f t="shared" si="86"/>
        <v>59</v>
      </c>
      <c r="AG394" s="31">
        <f t="shared" si="87"/>
        <v>2</v>
      </c>
      <c r="AH394" s="31" t="str">
        <f t="shared" si="88"/>
        <v>XIN QUAN ZHO130S</v>
      </c>
      <c r="AI394" s="31" t="str">
        <f t="shared" si="89"/>
        <v>TLLU 3015649</v>
      </c>
    </row>
    <row r="395" spans="1:36" ht="18" x14ac:dyDescent="0.35">
      <c r="A395" s="30" t="s">
        <v>625</v>
      </c>
      <c r="B395" s="30" t="s">
        <v>2635</v>
      </c>
      <c r="C395" s="30" t="s">
        <v>332</v>
      </c>
      <c r="D395" s="30" t="s">
        <v>2396</v>
      </c>
      <c r="E395" s="33">
        <v>45467.995138888888</v>
      </c>
      <c r="F395" s="30" t="s">
        <v>658</v>
      </c>
      <c r="G395" s="30" t="s">
        <v>627</v>
      </c>
      <c r="H395" s="30" t="s">
        <v>672</v>
      </c>
      <c r="I395" s="30" t="s">
        <v>646</v>
      </c>
      <c r="J395" s="30">
        <v>30000</v>
      </c>
      <c r="K395" s="30" t="s">
        <v>630</v>
      </c>
      <c r="L395" s="30" t="s">
        <v>2636</v>
      </c>
      <c r="M395" s="30" t="s">
        <v>2637</v>
      </c>
      <c r="N395" s="30" t="s">
        <v>733</v>
      </c>
      <c r="O395" s="30" t="s">
        <v>734</v>
      </c>
      <c r="P395" s="30">
        <v>724385</v>
      </c>
      <c r="Q395" s="30"/>
      <c r="R395" s="30"/>
      <c r="S395" s="39" t="e">
        <f>VLOOKUP(AH395,export!G:T,13,FALSE)</f>
        <v>#N/A</v>
      </c>
      <c r="T395" s="42" t="str">
        <f t="shared" si="78"/>
        <v>40</v>
      </c>
      <c r="U395" s="32">
        <f t="shared" si="79"/>
        <v>45467.995138888888</v>
      </c>
      <c r="V395" s="31" t="e">
        <f t="shared" si="80"/>
        <v>#N/A</v>
      </c>
      <c r="W395" s="31" t="e">
        <f t="shared" si="81"/>
        <v>#N/A</v>
      </c>
      <c r="X395" s="31" t="e">
        <f t="shared" si="82"/>
        <v>#N/A</v>
      </c>
      <c r="Y395" s="31" t="e">
        <f t="shared" si="83"/>
        <v>#N/A</v>
      </c>
      <c r="Z395" s="31" t="str">
        <f t="shared" si="90"/>
        <v>Yes</v>
      </c>
      <c r="AA395" s="31"/>
      <c r="AB395" s="31" t="e">
        <f t="shared" si="84"/>
        <v>#N/A</v>
      </c>
      <c r="AC395" s="31" t="str">
        <f>IF(OR(ISNUMBER(MATCH(DATE(VALUE(TEXT(U395,"yyyy")),VALUE(TEXT(U395,"mm")),VALUE(TEXT(U395,"dd"))),HolidayTable[Date],0)),WEEKDAY(E395,1)=1,HOUR(U395)&gt;=21,HOUR(U395)&lt;5),"OP","P")</f>
        <v>OP</v>
      </c>
      <c r="AD395" s="31"/>
      <c r="AE395" s="31" t="e">
        <f t="shared" si="85"/>
        <v>#N/A</v>
      </c>
      <c r="AF395" s="31">
        <f t="shared" si="86"/>
        <v>88.5</v>
      </c>
      <c r="AG395" s="31">
        <f t="shared" si="87"/>
        <v>2</v>
      </c>
      <c r="AH395" s="31" t="str">
        <f t="shared" si="88"/>
        <v>CAP ANDREAS012W</v>
      </c>
      <c r="AI395" s="31" t="str">
        <f t="shared" si="89"/>
        <v>TCLU 8942487</v>
      </c>
      <c r="AJ395" s="17" t="s">
        <v>624</v>
      </c>
    </row>
    <row r="396" spans="1:36" ht="18" x14ac:dyDescent="0.35">
      <c r="A396" s="30" t="s">
        <v>625</v>
      </c>
      <c r="B396" s="30" t="s">
        <v>2638</v>
      </c>
      <c r="C396" s="30" t="s">
        <v>818</v>
      </c>
      <c r="D396" s="30" t="s">
        <v>819</v>
      </c>
      <c r="E396" s="33">
        <v>45467.997916666667</v>
      </c>
      <c r="F396" s="30" t="s">
        <v>649</v>
      </c>
      <c r="G396" s="30" t="s">
        <v>627</v>
      </c>
      <c r="H396" s="30" t="s">
        <v>628</v>
      </c>
      <c r="I396" s="30" t="s">
        <v>629</v>
      </c>
      <c r="J396" s="30">
        <v>24340</v>
      </c>
      <c r="K396" s="30" t="s">
        <v>630</v>
      </c>
      <c r="L396" s="30" t="s">
        <v>2555</v>
      </c>
      <c r="M396" s="30">
        <v>27428065</v>
      </c>
      <c r="N396" s="30"/>
      <c r="O396" s="30" t="s">
        <v>664</v>
      </c>
      <c r="P396" s="30">
        <v>919491</v>
      </c>
      <c r="Q396" s="30"/>
      <c r="R396" s="30"/>
      <c r="S396" s="39">
        <f>VLOOKUP(AH396,export!G:T,13,FALSE)</f>
        <v>45468.819444444445</v>
      </c>
      <c r="T396" s="42" t="str">
        <f t="shared" si="78"/>
        <v>20</v>
      </c>
      <c r="U396" s="32">
        <f t="shared" si="79"/>
        <v>45467.997916666667</v>
      </c>
      <c r="V396" s="31">
        <f t="shared" si="80"/>
        <v>0.82152777777810115</v>
      </c>
      <c r="W396" s="31">
        <f t="shared" si="81"/>
        <v>1</v>
      </c>
      <c r="X396" s="31">
        <f t="shared" si="82"/>
        <v>0</v>
      </c>
      <c r="Y396" s="31">
        <f t="shared" si="83"/>
        <v>0</v>
      </c>
      <c r="Z396" s="31" t="str">
        <f t="shared" si="90"/>
        <v>Yes</v>
      </c>
      <c r="AA396" s="31"/>
      <c r="AB396" s="31">
        <f t="shared" si="84"/>
        <v>1</v>
      </c>
      <c r="AC396" s="31" t="str">
        <f>IF(OR(ISNUMBER(MATCH(DATE(VALUE(TEXT(U396,"yyyy")),VALUE(TEXT(U396,"mm")),VALUE(TEXT(U396,"dd"))),HolidayTable[Date],0)),WEEKDAY(E396,1)=1,HOUR(U396)&gt;=21,HOUR(U396)&lt;5),"OP","P")</f>
        <v>OP</v>
      </c>
      <c r="AD396" s="31"/>
      <c r="AE396" s="31">
        <f t="shared" si="85"/>
        <v>35</v>
      </c>
      <c r="AF396" s="31">
        <f t="shared" si="86"/>
        <v>59</v>
      </c>
      <c r="AG396" s="31">
        <f t="shared" si="87"/>
        <v>2</v>
      </c>
      <c r="AH396" s="31" t="str">
        <f t="shared" si="88"/>
        <v>XIN QUAN ZHO130S</v>
      </c>
      <c r="AI396" s="31" t="str">
        <f t="shared" si="89"/>
        <v>OOCU 0375902</v>
      </c>
    </row>
    <row r="397" spans="1:36" ht="18" x14ac:dyDescent="0.35">
      <c r="A397" s="30" t="s">
        <v>625</v>
      </c>
      <c r="B397" s="30" t="s">
        <v>2639</v>
      </c>
      <c r="C397" s="30" t="s">
        <v>818</v>
      </c>
      <c r="D397" s="30" t="s">
        <v>819</v>
      </c>
      <c r="E397" s="33">
        <v>45467.997916666667</v>
      </c>
      <c r="F397" s="30" t="s">
        <v>649</v>
      </c>
      <c r="G397" s="30" t="s">
        <v>627</v>
      </c>
      <c r="H397" s="30" t="s">
        <v>628</v>
      </c>
      <c r="I397" s="30" t="s">
        <v>629</v>
      </c>
      <c r="J397" s="30">
        <v>24340</v>
      </c>
      <c r="K397" s="30" t="s">
        <v>630</v>
      </c>
      <c r="L397" s="30" t="s">
        <v>2549</v>
      </c>
      <c r="M397" s="30">
        <v>27367310</v>
      </c>
      <c r="N397" s="30"/>
      <c r="O397" s="30" t="s">
        <v>664</v>
      </c>
      <c r="P397" s="30">
        <v>919491</v>
      </c>
      <c r="Q397" s="30"/>
      <c r="R397" s="30"/>
      <c r="S397" s="39">
        <f>VLOOKUP(AH397,export!G:T,13,FALSE)</f>
        <v>45468.819444444445</v>
      </c>
      <c r="T397" s="42" t="str">
        <f t="shared" si="78"/>
        <v>20</v>
      </c>
      <c r="U397" s="32">
        <f t="shared" si="79"/>
        <v>45467.997916666667</v>
      </c>
      <c r="V397" s="31">
        <f t="shared" si="80"/>
        <v>0.82152777777810115</v>
      </c>
      <c r="W397" s="31">
        <f t="shared" si="81"/>
        <v>1</v>
      </c>
      <c r="X397" s="31">
        <f t="shared" si="82"/>
        <v>0</v>
      </c>
      <c r="Y397" s="31">
        <f t="shared" si="83"/>
        <v>0</v>
      </c>
      <c r="Z397" s="31" t="str">
        <f t="shared" si="90"/>
        <v>Yes</v>
      </c>
      <c r="AA397" s="31"/>
      <c r="AB397" s="31">
        <f t="shared" si="84"/>
        <v>1</v>
      </c>
      <c r="AC397" s="31" t="str">
        <f>IF(OR(ISNUMBER(MATCH(DATE(VALUE(TEXT(U397,"yyyy")),VALUE(TEXT(U397,"mm")),VALUE(TEXT(U397,"dd"))),HolidayTable[Date],0)),WEEKDAY(E397,1)=1,HOUR(U397)&gt;=21,HOUR(U397)&lt;5),"OP","P")</f>
        <v>OP</v>
      </c>
      <c r="AD397" s="31"/>
      <c r="AE397" s="31">
        <f t="shared" si="85"/>
        <v>35</v>
      </c>
      <c r="AF397" s="31">
        <f t="shared" si="86"/>
        <v>59</v>
      </c>
      <c r="AG397" s="31">
        <f t="shared" si="87"/>
        <v>2</v>
      </c>
      <c r="AH397" s="31" t="str">
        <f t="shared" si="88"/>
        <v>XIN QUAN ZHO130S</v>
      </c>
      <c r="AI397" s="31" t="str">
        <f t="shared" si="89"/>
        <v>SEKU 1393420</v>
      </c>
    </row>
    <row r="398" spans="1:36" ht="18" x14ac:dyDescent="0.35">
      <c r="A398" s="30" t="s">
        <v>625</v>
      </c>
      <c r="B398" s="30" t="s">
        <v>2640</v>
      </c>
      <c r="C398" s="30" t="s">
        <v>905</v>
      </c>
      <c r="D398" s="30" t="s">
        <v>810</v>
      </c>
      <c r="E398" s="33">
        <v>45467.999305555553</v>
      </c>
      <c r="F398" s="30" t="s">
        <v>649</v>
      </c>
      <c r="G398" s="30" t="s">
        <v>627</v>
      </c>
      <c r="H398" s="30" t="s">
        <v>672</v>
      </c>
      <c r="I398" s="30" t="s">
        <v>646</v>
      </c>
      <c r="J398" s="30">
        <v>29250</v>
      </c>
      <c r="K398" s="30" t="s">
        <v>630</v>
      </c>
      <c r="L398" s="30" t="s">
        <v>2641</v>
      </c>
      <c r="M398" s="30" t="s">
        <v>2642</v>
      </c>
      <c r="N398" s="30" t="s">
        <v>887</v>
      </c>
      <c r="O398" s="30" t="s">
        <v>888</v>
      </c>
      <c r="P398" s="30">
        <v>622960</v>
      </c>
      <c r="Q398" s="30"/>
      <c r="R398" s="30"/>
      <c r="S398" s="39">
        <f>VLOOKUP(AH398,export!G:T,13,FALSE)</f>
        <v>45471.96875</v>
      </c>
      <c r="T398" s="42" t="str">
        <f t="shared" si="78"/>
        <v>40</v>
      </c>
      <c r="U398" s="32">
        <f t="shared" si="79"/>
        <v>45467.999305555553</v>
      </c>
      <c r="V398" s="31">
        <f t="shared" si="80"/>
        <v>3.9694444444467081</v>
      </c>
      <c r="W398" s="31">
        <f t="shared" si="81"/>
        <v>0</v>
      </c>
      <c r="X398" s="31">
        <f t="shared" si="82"/>
        <v>0</v>
      </c>
      <c r="Y398" s="31">
        <f t="shared" si="83"/>
        <v>1</v>
      </c>
      <c r="Z398" s="31" t="str">
        <f t="shared" si="90"/>
        <v>Yes</v>
      </c>
      <c r="AA398" s="31"/>
      <c r="AB398" s="31">
        <f t="shared" si="84"/>
        <v>0</v>
      </c>
      <c r="AC398" s="31" t="str">
        <f>IF(OR(ISNUMBER(MATCH(DATE(VALUE(TEXT(U398,"yyyy")),VALUE(TEXT(U398,"mm")),VALUE(TEXT(U398,"dd"))),HolidayTable[Date],0)),WEEKDAY(E398,1)=1,HOUR(U398)&gt;=21,HOUR(U398)&lt;5),"OP","P")</f>
        <v>OP</v>
      </c>
      <c r="AD398" s="31"/>
      <c r="AE398" s="31">
        <f t="shared" si="85"/>
        <v>0</v>
      </c>
      <c r="AF398" s="31">
        <f t="shared" si="86"/>
        <v>88.5</v>
      </c>
      <c r="AG398" s="31">
        <f t="shared" si="87"/>
        <v>2</v>
      </c>
      <c r="AH398" s="31" t="str">
        <f t="shared" si="88"/>
        <v>O PIRAEUS004E</v>
      </c>
      <c r="AI398" s="31" t="str">
        <f t="shared" si="89"/>
        <v>OOLU 9761230</v>
      </c>
      <c r="AJ398" s="17" t="s">
        <v>624</v>
      </c>
    </row>
    <row r="399" spans="1:36" ht="18" x14ac:dyDescent="0.35">
      <c r="A399" s="30" t="s">
        <v>625</v>
      </c>
      <c r="B399" s="30" t="s">
        <v>2643</v>
      </c>
      <c r="C399" s="30" t="s">
        <v>905</v>
      </c>
      <c r="D399" s="30" t="s">
        <v>810</v>
      </c>
      <c r="E399" s="33">
        <v>45468.002083333333</v>
      </c>
      <c r="F399" s="30" t="s">
        <v>649</v>
      </c>
      <c r="G399" s="30" t="s">
        <v>627</v>
      </c>
      <c r="H399" s="30" t="s">
        <v>672</v>
      </c>
      <c r="I399" s="30" t="s">
        <v>646</v>
      </c>
      <c r="J399" s="30">
        <v>29250</v>
      </c>
      <c r="K399" s="30" t="s">
        <v>630</v>
      </c>
      <c r="L399" s="30" t="s">
        <v>2641</v>
      </c>
      <c r="M399" s="30" t="s">
        <v>2644</v>
      </c>
      <c r="N399" s="30" t="s">
        <v>891</v>
      </c>
      <c r="O399" s="30" t="s">
        <v>892</v>
      </c>
      <c r="P399" s="30">
        <v>927385</v>
      </c>
      <c r="Q399" s="30"/>
      <c r="R399" s="30"/>
      <c r="S399" s="39">
        <f>VLOOKUP(AH399,export!G:T,13,FALSE)</f>
        <v>45471.96875</v>
      </c>
      <c r="T399" s="42" t="str">
        <f t="shared" si="78"/>
        <v>40</v>
      </c>
      <c r="U399" s="32">
        <f t="shared" si="79"/>
        <v>45468.002083333333</v>
      </c>
      <c r="V399" s="31">
        <f t="shared" si="80"/>
        <v>3.9666666666671517</v>
      </c>
      <c r="W399" s="31">
        <f t="shared" si="81"/>
        <v>0</v>
      </c>
      <c r="X399" s="31">
        <f t="shared" si="82"/>
        <v>0</v>
      </c>
      <c r="Y399" s="31">
        <f t="shared" si="83"/>
        <v>1</v>
      </c>
      <c r="Z399" s="31" t="str">
        <f t="shared" si="90"/>
        <v>Yes</v>
      </c>
      <c r="AA399" s="31"/>
      <c r="AB399" s="31">
        <f t="shared" si="84"/>
        <v>0</v>
      </c>
      <c r="AC399" s="31" t="str">
        <f>IF(OR(ISNUMBER(MATCH(DATE(VALUE(TEXT(U399,"yyyy")),VALUE(TEXT(U399,"mm")),VALUE(TEXT(U399,"dd"))),HolidayTable[Date],0)),WEEKDAY(E399,1)=1,HOUR(U399)&gt;=21,HOUR(U399)&lt;5),"OP","P")</f>
        <v>OP</v>
      </c>
      <c r="AD399" s="31"/>
      <c r="AE399" s="31">
        <f t="shared" si="85"/>
        <v>0</v>
      </c>
      <c r="AF399" s="31">
        <f t="shared" si="86"/>
        <v>88.5</v>
      </c>
      <c r="AG399" s="31">
        <f t="shared" si="87"/>
        <v>3</v>
      </c>
      <c r="AH399" s="31" t="str">
        <f t="shared" si="88"/>
        <v>O PIRAEUS004E</v>
      </c>
      <c r="AI399" s="31" t="str">
        <f t="shared" si="89"/>
        <v>TCKU 7893328</v>
      </c>
      <c r="AJ399" s="17" t="s">
        <v>624</v>
      </c>
    </row>
    <row r="400" spans="1:36" ht="18" x14ac:dyDescent="0.35">
      <c r="A400" s="30" t="s">
        <v>625</v>
      </c>
      <c r="B400" s="30" t="s">
        <v>2645</v>
      </c>
      <c r="C400" s="30" t="s">
        <v>521</v>
      </c>
      <c r="D400" s="30" t="s">
        <v>894</v>
      </c>
      <c r="E400" s="33">
        <v>45468.004166666666</v>
      </c>
      <c r="F400" s="30" t="s">
        <v>824</v>
      </c>
      <c r="G400" s="30" t="s">
        <v>627</v>
      </c>
      <c r="H400" s="30" t="s">
        <v>628</v>
      </c>
      <c r="I400" s="30" t="s">
        <v>629</v>
      </c>
      <c r="J400" s="30">
        <v>24550</v>
      </c>
      <c r="K400" s="30" t="s">
        <v>630</v>
      </c>
      <c r="L400" s="30" t="s">
        <v>2646</v>
      </c>
      <c r="M400" s="30">
        <v>2264693</v>
      </c>
      <c r="N400" s="30"/>
      <c r="O400" s="30" t="s">
        <v>655</v>
      </c>
      <c r="P400" s="30">
        <v>726860</v>
      </c>
      <c r="Q400" s="30"/>
      <c r="R400" s="30"/>
      <c r="S400" s="39">
        <v>45468.833333333336</v>
      </c>
      <c r="T400" s="42" t="str">
        <f t="shared" si="78"/>
        <v>20</v>
      </c>
      <c r="U400" s="32">
        <f t="shared" si="79"/>
        <v>45468.004166666666</v>
      </c>
      <c r="V400" s="31">
        <f t="shared" si="80"/>
        <v>0.82916666667006211</v>
      </c>
      <c r="W400" s="31">
        <f t="shared" si="81"/>
        <v>1</v>
      </c>
      <c r="X400" s="31">
        <f t="shared" si="82"/>
        <v>0</v>
      </c>
      <c r="Y400" s="31">
        <f t="shared" si="83"/>
        <v>0</v>
      </c>
      <c r="Z400" s="31" t="str">
        <f t="shared" si="90"/>
        <v>Yes</v>
      </c>
      <c r="AA400" s="31"/>
      <c r="AB400" s="31">
        <f t="shared" si="84"/>
        <v>1</v>
      </c>
      <c r="AC400" s="31" t="str">
        <f>IF(OR(ISNUMBER(MATCH(DATE(VALUE(TEXT(U400,"yyyy")),VALUE(TEXT(U400,"mm")),VALUE(TEXT(U400,"dd"))),HolidayTable[Date],0)),WEEKDAY(E400,1)=1,HOUR(U400)&gt;=21,HOUR(U400)&lt;5),"OP","P")</f>
        <v>OP</v>
      </c>
      <c r="AD400" s="31"/>
      <c r="AE400" s="31">
        <f t="shared" si="85"/>
        <v>35</v>
      </c>
      <c r="AF400" s="31">
        <f t="shared" si="86"/>
        <v>59</v>
      </c>
      <c r="AG400" s="31">
        <f t="shared" si="87"/>
        <v>3</v>
      </c>
      <c r="AH400" s="31" t="str">
        <f t="shared" si="88"/>
        <v>KOTA HAPAS0436N</v>
      </c>
      <c r="AI400" s="31" t="str">
        <f t="shared" si="89"/>
        <v>SIKU 2227519</v>
      </c>
    </row>
    <row r="401" spans="1:36" ht="18" x14ac:dyDescent="0.35">
      <c r="A401" s="30" t="s">
        <v>625</v>
      </c>
      <c r="B401" s="30" t="s">
        <v>2647</v>
      </c>
      <c r="C401" s="30" t="s">
        <v>521</v>
      </c>
      <c r="D401" s="30" t="s">
        <v>894</v>
      </c>
      <c r="E401" s="33">
        <v>45468.004166666666</v>
      </c>
      <c r="F401" s="30" t="s">
        <v>824</v>
      </c>
      <c r="G401" s="30" t="s">
        <v>627</v>
      </c>
      <c r="H401" s="30" t="s">
        <v>628</v>
      </c>
      <c r="I401" s="30" t="s">
        <v>629</v>
      </c>
      <c r="J401" s="30">
        <v>24410</v>
      </c>
      <c r="K401" s="30" t="s">
        <v>630</v>
      </c>
      <c r="L401" s="30" t="s">
        <v>2648</v>
      </c>
      <c r="M401" s="30">
        <v>2264737</v>
      </c>
      <c r="N401" s="30"/>
      <c r="O401" s="30" t="s">
        <v>655</v>
      </c>
      <c r="P401" s="30">
        <v>726860</v>
      </c>
      <c r="Q401" s="30"/>
      <c r="R401" s="30"/>
      <c r="S401" s="39">
        <v>45468.833333333336</v>
      </c>
      <c r="T401" s="42" t="str">
        <f t="shared" si="78"/>
        <v>20</v>
      </c>
      <c r="U401" s="32">
        <f t="shared" si="79"/>
        <v>45468.004166666666</v>
      </c>
      <c r="V401" s="31">
        <f t="shared" si="80"/>
        <v>0.82916666667006211</v>
      </c>
      <c r="W401" s="31">
        <f t="shared" si="81"/>
        <v>1</v>
      </c>
      <c r="X401" s="31">
        <f t="shared" si="82"/>
        <v>0</v>
      </c>
      <c r="Y401" s="31">
        <f t="shared" si="83"/>
        <v>0</v>
      </c>
      <c r="Z401" s="31" t="str">
        <f t="shared" si="90"/>
        <v>Yes</v>
      </c>
      <c r="AA401" s="31"/>
      <c r="AB401" s="31">
        <f t="shared" si="84"/>
        <v>1</v>
      </c>
      <c r="AC401" s="31" t="str">
        <f>IF(OR(ISNUMBER(MATCH(DATE(VALUE(TEXT(U401,"yyyy")),VALUE(TEXT(U401,"mm")),VALUE(TEXT(U401,"dd"))),HolidayTable[Date],0)),WEEKDAY(E401,1)=1,HOUR(U401)&gt;=21,HOUR(U401)&lt;5),"OP","P")</f>
        <v>OP</v>
      </c>
      <c r="AD401" s="31"/>
      <c r="AE401" s="31">
        <f t="shared" si="85"/>
        <v>35</v>
      </c>
      <c r="AF401" s="31">
        <f t="shared" si="86"/>
        <v>59</v>
      </c>
      <c r="AG401" s="31">
        <f t="shared" si="87"/>
        <v>3</v>
      </c>
      <c r="AH401" s="31" t="str">
        <f t="shared" si="88"/>
        <v>KOTA HAPAS0436N</v>
      </c>
      <c r="AI401" s="31" t="str">
        <f t="shared" si="89"/>
        <v>SIKU 2229912</v>
      </c>
    </row>
    <row r="402" spans="1:36" ht="18" x14ac:dyDescent="0.35">
      <c r="A402" s="30" t="s">
        <v>625</v>
      </c>
      <c r="B402" s="30" t="s">
        <v>2649</v>
      </c>
      <c r="C402" s="30" t="s">
        <v>905</v>
      </c>
      <c r="D402" s="30" t="s">
        <v>810</v>
      </c>
      <c r="E402" s="33">
        <v>45468.008333333331</v>
      </c>
      <c r="F402" s="30" t="s">
        <v>649</v>
      </c>
      <c r="G402" s="30" t="s">
        <v>627</v>
      </c>
      <c r="H402" s="30" t="s">
        <v>672</v>
      </c>
      <c r="I402" s="30" t="s">
        <v>646</v>
      </c>
      <c r="J402" s="30">
        <v>29250</v>
      </c>
      <c r="K402" s="30" t="s">
        <v>630</v>
      </c>
      <c r="L402" s="30" t="s">
        <v>2650</v>
      </c>
      <c r="M402" s="30" t="s">
        <v>2651</v>
      </c>
      <c r="N402" s="30" t="s">
        <v>1931</v>
      </c>
      <c r="O402" s="30" t="s">
        <v>848</v>
      </c>
      <c r="P402" s="30">
        <v>758662</v>
      </c>
      <c r="Q402" s="30"/>
      <c r="R402" s="30"/>
      <c r="S402" s="39">
        <f>VLOOKUP(AH402,export!G:T,13,FALSE)</f>
        <v>45471.96875</v>
      </c>
      <c r="T402" s="42" t="str">
        <f t="shared" si="78"/>
        <v>40</v>
      </c>
      <c r="U402" s="32">
        <f t="shared" si="79"/>
        <v>45468.008333333331</v>
      </c>
      <c r="V402" s="31">
        <f t="shared" si="80"/>
        <v>3.9604166666686069</v>
      </c>
      <c r="W402" s="31">
        <f t="shared" si="81"/>
        <v>0</v>
      </c>
      <c r="X402" s="31">
        <f t="shared" si="82"/>
        <v>0</v>
      </c>
      <c r="Y402" s="31">
        <f t="shared" si="83"/>
        <v>1</v>
      </c>
      <c r="Z402" s="31" t="str">
        <f t="shared" si="90"/>
        <v>Yes</v>
      </c>
      <c r="AA402" s="31"/>
      <c r="AB402" s="31">
        <f t="shared" si="84"/>
        <v>0</v>
      </c>
      <c r="AC402" s="31" t="str">
        <f>IF(OR(ISNUMBER(MATCH(DATE(VALUE(TEXT(U402,"yyyy")),VALUE(TEXT(U402,"mm")),VALUE(TEXT(U402,"dd"))),HolidayTable[Date],0)),WEEKDAY(E402,1)=1,HOUR(U402)&gt;=21,HOUR(U402)&lt;5),"OP","P")</f>
        <v>OP</v>
      </c>
      <c r="AD402" s="31"/>
      <c r="AE402" s="31">
        <f t="shared" si="85"/>
        <v>0</v>
      </c>
      <c r="AF402" s="31">
        <f t="shared" si="86"/>
        <v>88.5</v>
      </c>
      <c r="AG402" s="31">
        <f t="shared" si="87"/>
        <v>3</v>
      </c>
      <c r="AH402" s="31" t="str">
        <f t="shared" si="88"/>
        <v>O PIRAEUS004E</v>
      </c>
      <c r="AI402" s="31" t="str">
        <f t="shared" si="89"/>
        <v>OOCU 8939830</v>
      </c>
      <c r="AJ402" s="17" t="s">
        <v>624</v>
      </c>
    </row>
    <row r="403" spans="1:36" ht="18" x14ac:dyDescent="0.35">
      <c r="A403" s="30" t="s">
        <v>625</v>
      </c>
      <c r="B403" s="30" t="s">
        <v>2652</v>
      </c>
      <c r="C403" s="30" t="s">
        <v>1439</v>
      </c>
      <c r="D403" s="30" t="s">
        <v>1438</v>
      </c>
      <c r="E403" s="33">
        <v>45468.009722222225</v>
      </c>
      <c r="F403" s="30" t="s">
        <v>658</v>
      </c>
      <c r="G403" s="30" t="s">
        <v>627</v>
      </c>
      <c r="H403" s="30" t="s">
        <v>672</v>
      </c>
      <c r="I403" s="30" t="s">
        <v>646</v>
      </c>
      <c r="J403" s="30">
        <v>8000</v>
      </c>
      <c r="K403" s="30" t="s">
        <v>630</v>
      </c>
      <c r="L403" s="30" t="s">
        <v>2622</v>
      </c>
      <c r="M403" s="30" t="s">
        <v>2653</v>
      </c>
      <c r="N403" s="30"/>
      <c r="O403" s="30" t="s">
        <v>636</v>
      </c>
      <c r="P403" s="30">
        <v>903165</v>
      </c>
      <c r="Q403" s="30"/>
      <c r="R403" s="30"/>
      <c r="S403" s="39">
        <v>45468.71875</v>
      </c>
      <c r="T403" s="42" t="str">
        <f t="shared" si="78"/>
        <v>40</v>
      </c>
      <c r="U403" s="32">
        <f t="shared" si="79"/>
        <v>45468.009722222225</v>
      </c>
      <c r="V403" s="31">
        <f t="shared" si="80"/>
        <v>0.70902777777519077</v>
      </c>
      <c r="W403" s="31">
        <f t="shared" si="81"/>
        <v>1</v>
      </c>
      <c r="X403" s="31">
        <f t="shared" si="82"/>
        <v>0</v>
      </c>
      <c r="Y403" s="31">
        <f t="shared" si="83"/>
        <v>0</v>
      </c>
      <c r="Z403" s="31" t="str">
        <f t="shared" si="90"/>
        <v>Yes</v>
      </c>
      <c r="AA403" s="31"/>
      <c r="AB403" s="31">
        <f t="shared" si="84"/>
        <v>1</v>
      </c>
      <c r="AC403" s="31" t="str">
        <f>IF(OR(ISNUMBER(MATCH(DATE(VALUE(TEXT(U403,"yyyy")),VALUE(TEXT(U403,"mm")),VALUE(TEXT(U403,"dd"))),HolidayTable[Date],0)),WEEKDAY(E403,1)=1,HOUR(U403)&gt;=21,HOUR(U403)&lt;5),"OP","P")</f>
        <v>OP</v>
      </c>
      <c r="AD403" s="31"/>
      <c r="AE403" s="31">
        <f t="shared" si="85"/>
        <v>52.5</v>
      </c>
      <c r="AF403" s="31">
        <f t="shared" si="86"/>
        <v>88.5</v>
      </c>
      <c r="AG403" s="31">
        <f t="shared" si="87"/>
        <v>3</v>
      </c>
      <c r="AH403" s="31" t="str">
        <f t="shared" si="88"/>
        <v>WIEBKE SCHEP115W</v>
      </c>
      <c r="AI403" s="31" t="str">
        <f t="shared" si="89"/>
        <v>TCNU 6103974</v>
      </c>
    </row>
    <row r="404" spans="1:36" ht="18" x14ac:dyDescent="0.35">
      <c r="A404" s="30" t="s">
        <v>625</v>
      </c>
      <c r="B404" s="30" t="s">
        <v>2654</v>
      </c>
      <c r="C404" s="30" t="s">
        <v>818</v>
      </c>
      <c r="D404" s="30" t="s">
        <v>819</v>
      </c>
      <c r="E404" s="33">
        <v>45468.013194444444</v>
      </c>
      <c r="F404" s="30" t="s">
        <v>649</v>
      </c>
      <c r="G404" s="30" t="s">
        <v>627</v>
      </c>
      <c r="H404" s="30" t="s">
        <v>645</v>
      </c>
      <c r="I404" s="30" t="s">
        <v>646</v>
      </c>
      <c r="J404" s="30">
        <v>28418</v>
      </c>
      <c r="K404" s="30" t="s">
        <v>630</v>
      </c>
      <c r="L404" s="30" t="s">
        <v>2551</v>
      </c>
      <c r="M404" s="30">
        <v>27427950</v>
      </c>
      <c r="N404" s="30"/>
      <c r="O404" s="30" t="s">
        <v>665</v>
      </c>
      <c r="P404" s="30">
        <v>945718</v>
      </c>
      <c r="Q404" s="30"/>
      <c r="R404" s="30"/>
      <c r="S404" s="39">
        <f>VLOOKUP(AH404,export!G:T,13,FALSE)</f>
        <v>45468.819444444445</v>
      </c>
      <c r="T404" s="42" t="str">
        <f t="shared" si="78"/>
        <v>40</v>
      </c>
      <c r="U404" s="32">
        <f t="shared" si="79"/>
        <v>45468.013194444444</v>
      </c>
      <c r="V404" s="31">
        <f t="shared" si="80"/>
        <v>0.80625000000145519</v>
      </c>
      <c r="W404" s="31">
        <f t="shared" si="81"/>
        <v>1</v>
      </c>
      <c r="X404" s="31">
        <f t="shared" si="82"/>
        <v>0</v>
      </c>
      <c r="Y404" s="31">
        <f t="shared" si="83"/>
        <v>0</v>
      </c>
      <c r="Z404" s="31" t="str">
        <f t="shared" si="90"/>
        <v>Yes</v>
      </c>
      <c r="AA404" s="31"/>
      <c r="AB404" s="31">
        <f t="shared" si="84"/>
        <v>1</v>
      </c>
      <c r="AC404" s="31" t="str">
        <f>IF(OR(ISNUMBER(MATCH(DATE(VALUE(TEXT(U404,"yyyy")),VALUE(TEXT(U404,"mm")),VALUE(TEXT(U404,"dd"))),HolidayTable[Date],0)),WEEKDAY(E404,1)=1,HOUR(U404)&gt;=21,HOUR(U404)&lt;5),"OP","P")</f>
        <v>OP</v>
      </c>
      <c r="AD404" s="31"/>
      <c r="AE404" s="31">
        <f t="shared" si="85"/>
        <v>52.5</v>
      </c>
      <c r="AF404" s="31">
        <f t="shared" si="86"/>
        <v>88.5</v>
      </c>
      <c r="AG404" s="31">
        <f t="shared" si="87"/>
        <v>3</v>
      </c>
      <c r="AH404" s="31" t="str">
        <f t="shared" si="88"/>
        <v>XIN QUAN ZHO130S</v>
      </c>
      <c r="AI404" s="31" t="str">
        <f t="shared" si="89"/>
        <v>OOCU 4751320</v>
      </c>
    </row>
    <row r="405" spans="1:36" ht="18" x14ac:dyDescent="0.35">
      <c r="A405" s="30" t="s">
        <v>625</v>
      </c>
      <c r="B405" s="30" t="s">
        <v>2655</v>
      </c>
      <c r="C405" s="30" t="s">
        <v>1409</v>
      </c>
      <c r="D405" s="30" t="s">
        <v>1410</v>
      </c>
      <c r="E405" s="33">
        <v>45468.015972222223</v>
      </c>
      <c r="F405" s="30" t="s">
        <v>931</v>
      </c>
      <c r="G405" s="30" t="s">
        <v>627</v>
      </c>
      <c r="H405" s="30" t="s">
        <v>628</v>
      </c>
      <c r="I405" s="30" t="s">
        <v>629</v>
      </c>
      <c r="J405" s="30">
        <v>17722</v>
      </c>
      <c r="K405" s="30" t="s">
        <v>630</v>
      </c>
      <c r="L405" s="30" t="s">
        <v>2656</v>
      </c>
      <c r="M405" s="30" t="s">
        <v>2657</v>
      </c>
      <c r="N405" s="30" t="s">
        <v>650</v>
      </c>
      <c r="O405" s="30" t="s">
        <v>651</v>
      </c>
      <c r="P405" s="30">
        <v>687293</v>
      </c>
      <c r="Q405" s="30"/>
      <c r="R405" s="30"/>
      <c r="S405" s="39">
        <f>VLOOKUP(AH405,export!G:T,13,FALSE)</f>
        <v>45468.951388888891</v>
      </c>
      <c r="T405" s="42" t="str">
        <f t="shared" si="78"/>
        <v>20</v>
      </c>
      <c r="U405" s="32">
        <f t="shared" si="79"/>
        <v>45468.015972222223</v>
      </c>
      <c r="V405" s="31">
        <f t="shared" si="80"/>
        <v>0.93541666666715173</v>
      </c>
      <c r="W405" s="31">
        <f t="shared" si="81"/>
        <v>1</v>
      </c>
      <c r="X405" s="31">
        <f t="shared" si="82"/>
        <v>0</v>
      </c>
      <c r="Y405" s="31">
        <f t="shared" si="83"/>
        <v>0</v>
      </c>
      <c r="Z405" s="31" t="str">
        <f t="shared" si="90"/>
        <v>Yes</v>
      </c>
      <c r="AA405" s="31"/>
      <c r="AB405" s="31">
        <f t="shared" si="84"/>
        <v>1</v>
      </c>
      <c r="AC405" s="31" t="str">
        <f>IF(OR(ISNUMBER(MATCH(DATE(VALUE(TEXT(U405,"yyyy")),VALUE(TEXT(U405,"mm")),VALUE(TEXT(U405,"dd"))),HolidayTable[Date],0)),WEEKDAY(E405,1)=1,HOUR(U405)&gt;=21,HOUR(U405)&lt;5),"OP","P")</f>
        <v>OP</v>
      </c>
      <c r="AD405" s="31"/>
      <c r="AE405" s="31">
        <f t="shared" si="85"/>
        <v>35</v>
      </c>
      <c r="AF405" s="31">
        <f t="shared" si="86"/>
        <v>59</v>
      </c>
      <c r="AG405" s="31">
        <f t="shared" si="87"/>
        <v>3</v>
      </c>
      <c r="AH405" s="31" t="str">
        <f t="shared" si="88"/>
        <v>WAN HAI 328N039</v>
      </c>
      <c r="AI405" s="31" t="str">
        <f t="shared" si="89"/>
        <v>WHLU 0673960</v>
      </c>
    </row>
    <row r="406" spans="1:36" ht="18" x14ac:dyDescent="0.35">
      <c r="A406" s="30" t="s">
        <v>625</v>
      </c>
      <c r="B406" s="30" t="s">
        <v>2658</v>
      </c>
      <c r="C406" s="30" t="s">
        <v>1409</v>
      </c>
      <c r="D406" s="30" t="s">
        <v>1410</v>
      </c>
      <c r="E406" s="33">
        <v>45468.015972222223</v>
      </c>
      <c r="F406" s="30" t="s">
        <v>931</v>
      </c>
      <c r="G406" s="30" t="s">
        <v>627</v>
      </c>
      <c r="H406" s="30" t="s">
        <v>628</v>
      </c>
      <c r="I406" s="30" t="s">
        <v>629</v>
      </c>
      <c r="J406" s="30">
        <v>17722</v>
      </c>
      <c r="K406" s="30" t="s">
        <v>630</v>
      </c>
      <c r="L406" s="30" t="s">
        <v>2656</v>
      </c>
      <c r="M406" s="30" t="s">
        <v>2659</v>
      </c>
      <c r="N406" s="30" t="s">
        <v>650</v>
      </c>
      <c r="O406" s="30" t="s">
        <v>651</v>
      </c>
      <c r="P406" s="30">
        <v>687293</v>
      </c>
      <c r="Q406" s="30"/>
      <c r="R406" s="30"/>
      <c r="S406" s="39">
        <f>VLOOKUP(AH406,export!G:T,13,FALSE)</f>
        <v>45468.951388888891</v>
      </c>
      <c r="T406" s="42" t="str">
        <f t="shared" si="78"/>
        <v>20</v>
      </c>
      <c r="U406" s="32">
        <f t="shared" si="79"/>
        <v>45468.015972222223</v>
      </c>
      <c r="V406" s="31">
        <f t="shared" si="80"/>
        <v>0.93541666666715173</v>
      </c>
      <c r="W406" s="31">
        <f t="shared" si="81"/>
        <v>1</v>
      </c>
      <c r="X406" s="31">
        <f t="shared" si="82"/>
        <v>0</v>
      </c>
      <c r="Y406" s="31">
        <f t="shared" si="83"/>
        <v>0</v>
      </c>
      <c r="Z406" s="31" t="str">
        <f t="shared" si="90"/>
        <v>Yes</v>
      </c>
      <c r="AA406" s="31"/>
      <c r="AB406" s="31">
        <f t="shared" si="84"/>
        <v>1</v>
      </c>
      <c r="AC406" s="31" t="str">
        <f>IF(OR(ISNUMBER(MATCH(DATE(VALUE(TEXT(U406,"yyyy")),VALUE(TEXT(U406,"mm")),VALUE(TEXT(U406,"dd"))),HolidayTable[Date],0)),WEEKDAY(E406,1)=1,HOUR(U406)&gt;=21,HOUR(U406)&lt;5),"OP","P")</f>
        <v>OP</v>
      </c>
      <c r="AD406" s="31"/>
      <c r="AE406" s="31">
        <f t="shared" si="85"/>
        <v>35</v>
      </c>
      <c r="AF406" s="31">
        <f t="shared" si="86"/>
        <v>59</v>
      </c>
      <c r="AG406" s="31">
        <f t="shared" si="87"/>
        <v>3</v>
      </c>
      <c r="AH406" s="31" t="str">
        <f t="shared" si="88"/>
        <v>WAN HAI 328N039</v>
      </c>
      <c r="AI406" s="31" t="str">
        <f t="shared" si="89"/>
        <v>WHSU 2991857</v>
      </c>
    </row>
    <row r="407" spans="1:36" ht="18" x14ac:dyDescent="0.35">
      <c r="A407" s="30" t="s">
        <v>625</v>
      </c>
      <c r="B407" s="30" t="s">
        <v>2660</v>
      </c>
      <c r="C407" s="30" t="s">
        <v>1409</v>
      </c>
      <c r="D407" s="30" t="s">
        <v>1410</v>
      </c>
      <c r="E407" s="33">
        <v>45468.020833333336</v>
      </c>
      <c r="F407" s="30" t="s">
        <v>931</v>
      </c>
      <c r="G407" s="30" t="s">
        <v>627</v>
      </c>
      <c r="H407" s="30" t="s">
        <v>628</v>
      </c>
      <c r="I407" s="30" t="s">
        <v>629</v>
      </c>
      <c r="J407" s="30">
        <v>16956</v>
      </c>
      <c r="K407" s="30" t="s">
        <v>630</v>
      </c>
      <c r="L407" s="30" t="s">
        <v>2656</v>
      </c>
      <c r="M407" s="30" t="s">
        <v>2661</v>
      </c>
      <c r="N407" s="30"/>
      <c r="O407" s="30" t="s">
        <v>641</v>
      </c>
      <c r="P407" s="30">
        <v>902929</v>
      </c>
      <c r="Q407" s="30"/>
      <c r="R407" s="30"/>
      <c r="S407" s="39">
        <f>VLOOKUP(AH407,export!G:T,13,FALSE)</f>
        <v>45468.951388888891</v>
      </c>
      <c r="T407" s="42" t="str">
        <f t="shared" si="78"/>
        <v>20</v>
      </c>
      <c r="U407" s="32">
        <f t="shared" si="79"/>
        <v>45468.020833333336</v>
      </c>
      <c r="V407" s="31">
        <f t="shared" si="80"/>
        <v>0.93055555555474712</v>
      </c>
      <c r="W407" s="31">
        <f t="shared" si="81"/>
        <v>1</v>
      </c>
      <c r="X407" s="31">
        <f t="shared" si="82"/>
        <v>0</v>
      </c>
      <c r="Y407" s="31">
        <f t="shared" si="83"/>
        <v>0</v>
      </c>
      <c r="Z407" s="31" t="str">
        <f t="shared" si="90"/>
        <v>Yes</v>
      </c>
      <c r="AA407" s="31"/>
      <c r="AB407" s="31">
        <f t="shared" si="84"/>
        <v>1</v>
      </c>
      <c r="AC407" s="31" t="str">
        <f>IF(OR(ISNUMBER(MATCH(DATE(VALUE(TEXT(U407,"yyyy")),VALUE(TEXT(U407,"mm")),VALUE(TEXT(U407,"dd"))),HolidayTable[Date],0)),WEEKDAY(E407,1)=1,HOUR(U407)&gt;=21,HOUR(U407)&lt;5),"OP","P")</f>
        <v>OP</v>
      </c>
      <c r="AD407" s="31"/>
      <c r="AE407" s="31">
        <f t="shared" si="85"/>
        <v>35</v>
      </c>
      <c r="AF407" s="31">
        <f t="shared" si="86"/>
        <v>59</v>
      </c>
      <c r="AG407" s="31">
        <f t="shared" si="87"/>
        <v>3</v>
      </c>
      <c r="AH407" s="31" t="str">
        <f t="shared" si="88"/>
        <v>WAN HAI 328N039</v>
      </c>
      <c r="AI407" s="31" t="str">
        <f t="shared" si="89"/>
        <v>WHSU 2220947</v>
      </c>
    </row>
    <row r="408" spans="1:36" ht="18" x14ac:dyDescent="0.35">
      <c r="A408" s="30" t="s">
        <v>625</v>
      </c>
      <c r="B408" s="30" t="s">
        <v>2662</v>
      </c>
      <c r="C408" s="30" t="s">
        <v>1409</v>
      </c>
      <c r="D408" s="30" t="s">
        <v>1410</v>
      </c>
      <c r="E408" s="33">
        <v>45468.020833333336</v>
      </c>
      <c r="F408" s="30" t="s">
        <v>931</v>
      </c>
      <c r="G408" s="30" t="s">
        <v>627</v>
      </c>
      <c r="H408" s="30" t="s">
        <v>628</v>
      </c>
      <c r="I408" s="30" t="s">
        <v>629</v>
      </c>
      <c r="J408" s="30">
        <v>17667</v>
      </c>
      <c r="K408" s="30" t="s">
        <v>630</v>
      </c>
      <c r="L408" s="30" t="s">
        <v>2656</v>
      </c>
      <c r="M408" s="30" t="s">
        <v>2663</v>
      </c>
      <c r="N408" s="30"/>
      <c r="O408" s="30" t="s">
        <v>641</v>
      </c>
      <c r="P408" s="30">
        <v>902929</v>
      </c>
      <c r="Q408" s="30"/>
      <c r="R408" s="30"/>
      <c r="S408" s="39">
        <f>VLOOKUP(AH408,export!G:T,13,FALSE)</f>
        <v>45468.951388888891</v>
      </c>
      <c r="T408" s="42" t="str">
        <f t="shared" si="78"/>
        <v>20</v>
      </c>
      <c r="U408" s="32">
        <f t="shared" si="79"/>
        <v>45468.020833333336</v>
      </c>
      <c r="V408" s="31">
        <f t="shared" si="80"/>
        <v>0.93055555555474712</v>
      </c>
      <c r="W408" s="31">
        <f t="shared" si="81"/>
        <v>1</v>
      </c>
      <c r="X408" s="31">
        <f t="shared" si="82"/>
        <v>0</v>
      </c>
      <c r="Y408" s="31">
        <f t="shared" si="83"/>
        <v>0</v>
      </c>
      <c r="Z408" s="31" t="str">
        <f t="shared" si="90"/>
        <v>Yes</v>
      </c>
      <c r="AA408" s="31"/>
      <c r="AB408" s="31">
        <f t="shared" si="84"/>
        <v>1</v>
      </c>
      <c r="AC408" s="31" t="str">
        <f>IF(OR(ISNUMBER(MATCH(DATE(VALUE(TEXT(U408,"yyyy")),VALUE(TEXT(U408,"mm")),VALUE(TEXT(U408,"dd"))),HolidayTable[Date],0)),WEEKDAY(E408,1)=1,HOUR(U408)&gt;=21,HOUR(U408)&lt;5),"OP","P")</f>
        <v>OP</v>
      </c>
      <c r="AD408" s="31"/>
      <c r="AE408" s="31">
        <f t="shared" si="85"/>
        <v>35</v>
      </c>
      <c r="AF408" s="31">
        <f t="shared" si="86"/>
        <v>59</v>
      </c>
      <c r="AG408" s="31">
        <f t="shared" si="87"/>
        <v>3</v>
      </c>
      <c r="AH408" s="31" t="str">
        <f t="shared" si="88"/>
        <v>WAN HAI 328N039</v>
      </c>
      <c r="AI408" s="31" t="str">
        <f t="shared" si="89"/>
        <v>WHSU 2973679</v>
      </c>
    </row>
    <row r="409" spans="1:36" ht="18" x14ac:dyDescent="0.35">
      <c r="A409" s="30" t="s">
        <v>625</v>
      </c>
      <c r="B409" s="30" t="s">
        <v>2664</v>
      </c>
      <c r="C409" s="30" t="s">
        <v>818</v>
      </c>
      <c r="D409" s="30" t="s">
        <v>819</v>
      </c>
      <c r="E409" s="33">
        <v>45468.029861111114</v>
      </c>
      <c r="F409" s="30" t="s">
        <v>649</v>
      </c>
      <c r="G409" s="30" t="s">
        <v>627</v>
      </c>
      <c r="H409" s="30" t="s">
        <v>672</v>
      </c>
      <c r="I409" s="30" t="s">
        <v>646</v>
      </c>
      <c r="J409" s="30">
        <v>26476</v>
      </c>
      <c r="K409" s="30" t="s">
        <v>630</v>
      </c>
      <c r="L409" s="30" t="s">
        <v>2225</v>
      </c>
      <c r="M409" s="30">
        <v>27366996</v>
      </c>
      <c r="N409" s="30" t="s">
        <v>720</v>
      </c>
      <c r="O409" s="30" t="s">
        <v>721</v>
      </c>
      <c r="P409" s="30">
        <v>934811</v>
      </c>
      <c r="Q409" s="30"/>
      <c r="R409" s="30"/>
      <c r="S409" s="39">
        <f>VLOOKUP(AH409,export!G:T,13,FALSE)</f>
        <v>45468.819444444445</v>
      </c>
      <c r="T409" s="42" t="str">
        <f t="shared" si="78"/>
        <v>40</v>
      </c>
      <c r="U409" s="32">
        <f t="shared" si="79"/>
        <v>45468.029861111114</v>
      </c>
      <c r="V409" s="31">
        <f t="shared" si="80"/>
        <v>0.78958333333139308</v>
      </c>
      <c r="W409" s="31">
        <f t="shared" si="81"/>
        <v>1</v>
      </c>
      <c r="X409" s="31">
        <f t="shared" si="82"/>
        <v>0</v>
      </c>
      <c r="Y409" s="31">
        <f t="shared" si="83"/>
        <v>0</v>
      </c>
      <c r="Z409" s="31" t="str">
        <f t="shared" si="90"/>
        <v>Yes</v>
      </c>
      <c r="AA409" s="31"/>
      <c r="AB409" s="31">
        <f t="shared" si="84"/>
        <v>1</v>
      </c>
      <c r="AC409" s="31" t="str">
        <f>IF(OR(ISNUMBER(MATCH(DATE(VALUE(TEXT(U409,"yyyy")),VALUE(TEXT(U409,"mm")),VALUE(TEXT(U409,"dd"))),HolidayTable[Date],0)),WEEKDAY(E409,1)=1,HOUR(U409)&gt;=21,HOUR(U409)&lt;5),"OP","P")</f>
        <v>OP</v>
      </c>
      <c r="AD409" s="31"/>
      <c r="AE409" s="31">
        <f t="shared" si="85"/>
        <v>52.5</v>
      </c>
      <c r="AF409" s="31">
        <f t="shared" si="86"/>
        <v>88.5</v>
      </c>
      <c r="AG409" s="31">
        <f t="shared" si="87"/>
        <v>3</v>
      </c>
      <c r="AH409" s="31" t="str">
        <f t="shared" si="88"/>
        <v>XIN QUAN ZHO130S</v>
      </c>
      <c r="AI409" s="31" t="str">
        <f t="shared" si="89"/>
        <v>FCIU 9977793</v>
      </c>
    </row>
    <row r="410" spans="1:36" ht="18" x14ac:dyDescent="0.35">
      <c r="A410" s="30" t="s">
        <v>625</v>
      </c>
      <c r="B410" s="30" t="s">
        <v>2665</v>
      </c>
      <c r="C410" s="30" t="s">
        <v>818</v>
      </c>
      <c r="D410" s="30" t="s">
        <v>819</v>
      </c>
      <c r="E410" s="33">
        <v>45468.030555555553</v>
      </c>
      <c r="F410" s="30" t="s">
        <v>649</v>
      </c>
      <c r="G410" s="30" t="s">
        <v>627</v>
      </c>
      <c r="H410" s="30" t="s">
        <v>672</v>
      </c>
      <c r="I410" s="30" t="s">
        <v>646</v>
      </c>
      <c r="J410" s="30">
        <v>26476</v>
      </c>
      <c r="K410" s="30" t="s">
        <v>630</v>
      </c>
      <c r="L410" s="30" t="s">
        <v>2225</v>
      </c>
      <c r="M410" s="30">
        <v>27367144</v>
      </c>
      <c r="N410" s="30" t="s">
        <v>670</v>
      </c>
      <c r="O410" s="30" t="s">
        <v>671</v>
      </c>
      <c r="P410" s="30">
        <v>650107</v>
      </c>
      <c r="Q410" s="30"/>
      <c r="R410" s="30"/>
      <c r="S410" s="39">
        <f>VLOOKUP(AH410,export!G:T,13,FALSE)</f>
        <v>45468.819444444445</v>
      </c>
      <c r="T410" s="42" t="str">
        <f t="shared" si="78"/>
        <v>40</v>
      </c>
      <c r="U410" s="32">
        <f t="shared" si="79"/>
        <v>45468.030555555553</v>
      </c>
      <c r="V410" s="31">
        <f t="shared" si="80"/>
        <v>0.78888888889196096</v>
      </c>
      <c r="W410" s="31">
        <f t="shared" si="81"/>
        <v>1</v>
      </c>
      <c r="X410" s="31">
        <f t="shared" si="82"/>
        <v>0</v>
      </c>
      <c r="Y410" s="31">
        <f t="shared" si="83"/>
        <v>0</v>
      </c>
      <c r="Z410" s="31" t="str">
        <f t="shared" si="90"/>
        <v>Yes</v>
      </c>
      <c r="AA410" s="31"/>
      <c r="AB410" s="31">
        <f t="shared" si="84"/>
        <v>1</v>
      </c>
      <c r="AC410" s="31" t="str">
        <f>IF(OR(ISNUMBER(MATCH(DATE(VALUE(TEXT(U410,"yyyy")),VALUE(TEXT(U410,"mm")),VALUE(TEXT(U410,"dd"))),HolidayTable[Date],0)),WEEKDAY(E410,1)=1,HOUR(U410)&gt;=21,HOUR(U410)&lt;5),"OP","P")</f>
        <v>OP</v>
      </c>
      <c r="AD410" s="31"/>
      <c r="AE410" s="31">
        <f t="shared" si="85"/>
        <v>52.5</v>
      </c>
      <c r="AF410" s="31">
        <f t="shared" si="86"/>
        <v>88.5</v>
      </c>
      <c r="AG410" s="31">
        <f t="shared" si="87"/>
        <v>3</v>
      </c>
      <c r="AH410" s="31" t="str">
        <f t="shared" si="88"/>
        <v>XIN QUAN ZHO130S</v>
      </c>
      <c r="AI410" s="31" t="str">
        <f t="shared" si="89"/>
        <v>FFAU 2440953</v>
      </c>
    </row>
    <row r="411" spans="1:36" ht="18" x14ac:dyDescent="0.35">
      <c r="A411" s="30" t="s">
        <v>625</v>
      </c>
      <c r="B411" s="30" t="s">
        <v>2666</v>
      </c>
      <c r="C411" s="30" t="s">
        <v>1409</v>
      </c>
      <c r="D411" s="30" t="s">
        <v>1410</v>
      </c>
      <c r="E411" s="33">
        <v>45468.032638888886</v>
      </c>
      <c r="F411" s="30" t="s">
        <v>931</v>
      </c>
      <c r="G411" s="30" t="s">
        <v>627</v>
      </c>
      <c r="H411" s="30" t="s">
        <v>628</v>
      </c>
      <c r="I411" s="30" t="s">
        <v>629</v>
      </c>
      <c r="J411" s="30">
        <v>15211</v>
      </c>
      <c r="K411" s="30" t="s">
        <v>630</v>
      </c>
      <c r="L411" s="30" t="s">
        <v>2667</v>
      </c>
      <c r="M411" s="30" t="s">
        <v>2668</v>
      </c>
      <c r="N411" s="30" t="s">
        <v>656</v>
      </c>
      <c r="O411" s="30" t="s">
        <v>657</v>
      </c>
      <c r="P411" s="30">
        <v>927332</v>
      </c>
      <c r="Q411" s="30"/>
      <c r="R411" s="30"/>
      <c r="S411" s="39">
        <f>VLOOKUP(AH411,export!G:T,13,FALSE)</f>
        <v>45468.951388888891</v>
      </c>
      <c r="T411" s="42" t="str">
        <f t="shared" si="78"/>
        <v>20</v>
      </c>
      <c r="U411" s="32">
        <f t="shared" si="79"/>
        <v>45468.032638888886</v>
      </c>
      <c r="V411" s="31">
        <f t="shared" si="80"/>
        <v>0.91875000000436557</v>
      </c>
      <c r="W411" s="31">
        <f t="shared" si="81"/>
        <v>1</v>
      </c>
      <c r="X411" s="31">
        <f t="shared" si="82"/>
        <v>0</v>
      </c>
      <c r="Y411" s="31">
        <f t="shared" si="83"/>
        <v>0</v>
      </c>
      <c r="Z411" s="31" t="str">
        <f t="shared" si="90"/>
        <v>Yes</v>
      </c>
      <c r="AA411" s="31"/>
      <c r="AB411" s="31">
        <f t="shared" si="84"/>
        <v>1</v>
      </c>
      <c r="AC411" s="31" t="str">
        <f>IF(OR(ISNUMBER(MATCH(DATE(VALUE(TEXT(U411,"yyyy")),VALUE(TEXT(U411,"mm")),VALUE(TEXT(U411,"dd"))),HolidayTable[Date],0)),WEEKDAY(E411,1)=1,HOUR(U411)&gt;=21,HOUR(U411)&lt;5),"OP","P")</f>
        <v>OP</v>
      </c>
      <c r="AD411" s="31"/>
      <c r="AE411" s="31">
        <f t="shared" si="85"/>
        <v>35</v>
      </c>
      <c r="AF411" s="31">
        <f t="shared" si="86"/>
        <v>59</v>
      </c>
      <c r="AG411" s="31">
        <f t="shared" si="87"/>
        <v>3</v>
      </c>
      <c r="AH411" s="31" t="str">
        <f t="shared" si="88"/>
        <v>WAN HAI 328N039</v>
      </c>
      <c r="AI411" s="31" t="str">
        <f t="shared" si="89"/>
        <v>WHSU 0238227</v>
      </c>
    </row>
    <row r="412" spans="1:36" ht="18" x14ac:dyDescent="0.35">
      <c r="A412" s="30" t="s">
        <v>625</v>
      </c>
      <c r="B412" s="30" t="s">
        <v>2669</v>
      </c>
      <c r="C412" s="30" t="s">
        <v>1409</v>
      </c>
      <c r="D412" s="30" t="s">
        <v>1410</v>
      </c>
      <c r="E412" s="33">
        <v>45468.032638888886</v>
      </c>
      <c r="F412" s="30" t="s">
        <v>931</v>
      </c>
      <c r="G412" s="30" t="s">
        <v>627</v>
      </c>
      <c r="H412" s="30" t="s">
        <v>628</v>
      </c>
      <c r="I412" s="30" t="s">
        <v>629</v>
      </c>
      <c r="J412" s="30">
        <v>10664</v>
      </c>
      <c r="K412" s="30" t="s">
        <v>630</v>
      </c>
      <c r="L412" s="30" t="s">
        <v>2670</v>
      </c>
      <c r="M412" s="30" t="s">
        <v>2671</v>
      </c>
      <c r="N412" s="30" t="s">
        <v>656</v>
      </c>
      <c r="O412" s="30" t="s">
        <v>657</v>
      </c>
      <c r="P412" s="30">
        <v>927332</v>
      </c>
      <c r="Q412" s="30"/>
      <c r="R412" s="30"/>
      <c r="S412" s="39">
        <f>VLOOKUP(AH412,export!G:T,13,FALSE)</f>
        <v>45468.951388888891</v>
      </c>
      <c r="T412" s="42" t="str">
        <f t="shared" si="78"/>
        <v>20</v>
      </c>
      <c r="U412" s="32">
        <f t="shared" si="79"/>
        <v>45468.032638888886</v>
      </c>
      <c r="V412" s="31">
        <f t="shared" si="80"/>
        <v>0.91875000000436557</v>
      </c>
      <c r="W412" s="31">
        <f t="shared" si="81"/>
        <v>1</v>
      </c>
      <c r="X412" s="31">
        <f t="shared" si="82"/>
        <v>0</v>
      </c>
      <c r="Y412" s="31">
        <f t="shared" si="83"/>
        <v>0</v>
      </c>
      <c r="Z412" s="31" t="str">
        <f t="shared" si="90"/>
        <v>Yes</v>
      </c>
      <c r="AA412" s="31"/>
      <c r="AB412" s="31">
        <f t="shared" si="84"/>
        <v>1</v>
      </c>
      <c r="AC412" s="31" t="str">
        <f>IF(OR(ISNUMBER(MATCH(DATE(VALUE(TEXT(U412,"yyyy")),VALUE(TEXT(U412,"mm")),VALUE(TEXT(U412,"dd"))),HolidayTable[Date],0)),WEEKDAY(E412,1)=1,HOUR(U412)&gt;=21,HOUR(U412)&lt;5),"OP","P")</f>
        <v>OP</v>
      </c>
      <c r="AD412" s="31"/>
      <c r="AE412" s="31">
        <f t="shared" si="85"/>
        <v>35</v>
      </c>
      <c r="AF412" s="31">
        <f t="shared" si="86"/>
        <v>59</v>
      </c>
      <c r="AG412" s="31">
        <f t="shared" si="87"/>
        <v>3</v>
      </c>
      <c r="AH412" s="31" t="str">
        <f t="shared" si="88"/>
        <v>WAN HAI 328N039</v>
      </c>
      <c r="AI412" s="31" t="str">
        <f t="shared" si="89"/>
        <v>WHSU 0289564</v>
      </c>
    </row>
    <row r="413" spans="1:36" ht="18" x14ac:dyDescent="0.35">
      <c r="A413" s="30" t="s">
        <v>625</v>
      </c>
      <c r="B413" s="30" t="s">
        <v>2672</v>
      </c>
      <c r="C413" s="30" t="s">
        <v>1409</v>
      </c>
      <c r="D413" s="30" t="s">
        <v>1410</v>
      </c>
      <c r="E413" s="33">
        <v>45468.036805555559</v>
      </c>
      <c r="F413" s="30" t="s">
        <v>931</v>
      </c>
      <c r="G413" s="30" t="s">
        <v>627</v>
      </c>
      <c r="H413" s="30" t="s">
        <v>628</v>
      </c>
      <c r="I413" s="30" t="s">
        <v>629</v>
      </c>
      <c r="J413" s="30">
        <v>18315</v>
      </c>
      <c r="K413" s="30" t="s">
        <v>630</v>
      </c>
      <c r="L413" s="30" t="s">
        <v>2673</v>
      </c>
      <c r="M413" s="30" t="s">
        <v>2674</v>
      </c>
      <c r="N413" s="30" t="s">
        <v>631</v>
      </c>
      <c r="O413" s="30" t="s">
        <v>632</v>
      </c>
      <c r="P413" s="30">
        <v>726322</v>
      </c>
      <c r="Q413" s="30"/>
      <c r="R413" s="30"/>
      <c r="S413" s="39">
        <f>VLOOKUP(AH413,export!G:T,13,FALSE)</f>
        <v>45468.951388888891</v>
      </c>
      <c r="T413" s="42" t="str">
        <f t="shared" si="78"/>
        <v>20</v>
      </c>
      <c r="U413" s="32">
        <f t="shared" si="79"/>
        <v>45468.036805555559</v>
      </c>
      <c r="V413" s="31">
        <f t="shared" si="80"/>
        <v>0.91458333333139308</v>
      </c>
      <c r="W413" s="31">
        <f t="shared" si="81"/>
        <v>1</v>
      </c>
      <c r="X413" s="31">
        <f t="shared" si="82"/>
        <v>0</v>
      </c>
      <c r="Y413" s="31">
        <f t="shared" si="83"/>
        <v>0</v>
      </c>
      <c r="Z413" s="31" t="str">
        <f t="shared" si="90"/>
        <v>Yes</v>
      </c>
      <c r="AA413" s="31"/>
      <c r="AB413" s="31">
        <f t="shared" si="84"/>
        <v>1</v>
      </c>
      <c r="AC413" s="31" t="str">
        <f>IF(OR(ISNUMBER(MATCH(DATE(VALUE(TEXT(U413,"yyyy")),VALUE(TEXT(U413,"mm")),VALUE(TEXT(U413,"dd"))),HolidayTable[Date],0)),WEEKDAY(E413,1)=1,HOUR(U413)&gt;=21,HOUR(U413)&lt;5),"OP","P")</f>
        <v>OP</v>
      </c>
      <c r="AD413" s="31"/>
      <c r="AE413" s="31">
        <f t="shared" si="85"/>
        <v>35</v>
      </c>
      <c r="AF413" s="31">
        <f t="shared" si="86"/>
        <v>59</v>
      </c>
      <c r="AG413" s="31">
        <f t="shared" si="87"/>
        <v>3</v>
      </c>
      <c r="AH413" s="31" t="str">
        <f t="shared" si="88"/>
        <v>WAN HAI 328N039</v>
      </c>
      <c r="AI413" s="31" t="str">
        <f t="shared" si="89"/>
        <v>WHSU 2690489</v>
      </c>
    </row>
    <row r="414" spans="1:36" ht="18" x14ac:dyDescent="0.35">
      <c r="A414" s="30" t="s">
        <v>625</v>
      </c>
      <c r="B414" s="30" t="s">
        <v>2675</v>
      </c>
      <c r="C414" s="30" t="s">
        <v>1409</v>
      </c>
      <c r="D414" s="30" t="s">
        <v>1410</v>
      </c>
      <c r="E414" s="33">
        <v>45468.036805555559</v>
      </c>
      <c r="F414" s="30" t="s">
        <v>931</v>
      </c>
      <c r="G414" s="30" t="s">
        <v>627</v>
      </c>
      <c r="H414" s="30" t="s">
        <v>628</v>
      </c>
      <c r="I414" s="30" t="s">
        <v>629</v>
      </c>
      <c r="J414" s="30">
        <v>9404</v>
      </c>
      <c r="K414" s="30" t="s">
        <v>630</v>
      </c>
      <c r="L414" s="30" t="s">
        <v>2676</v>
      </c>
      <c r="M414" s="30" t="s">
        <v>2677</v>
      </c>
      <c r="N414" s="30" t="s">
        <v>631</v>
      </c>
      <c r="O414" s="30" t="s">
        <v>632</v>
      </c>
      <c r="P414" s="30">
        <v>726322</v>
      </c>
      <c r="Q414" s="30"/>
      <c r="R414" s="30"/>
      <c r="S414" s="39">
        <f>VLOOKUP(AH414,export!G:T,13,FALSE)</f>
        <v>45468.951388888891</v>
      </c>
      <c r="T414" s="42" t="str">
        <f t="shared" si="78"/>
        <v>20</v>
      </c>
      <c r="U414" s="32">
        <f t="shared" si="79"/>
        <v>45468.036805555559</v>
      </c>
      <c r="V414" s="31">
        <f t="shared" si="80"/>
        <v>0.91458333333139308</v>
      </c>
      <c r="W414" s="31">
        <f t="shared" si="81"/>
        <v>1</v>
      </c>
      <c r="X414" s="31">
        <f t="shared" si="82"/>
        <v>0</v>
      </c>
      <c r="Y414" s="31">
        <f t="shared" si="83"/>
        <v>0</v>
      </c>
      <c r="Z414" s="31" t="str">
        <f t="shared" si="90"/>
        <v>Yes</v>
      </c>
      <c r="AA414" s="31"/>
      <c r="AB414" s="31">
        <f t="shared" si="84"/>
        <v>1</v>
      </c>
      <c r="AC414" s="31" t="str">
        <f>IF(OR(ISNUMBER(MATCH(DATE(VALUE(TEXT(U414,"yyyy")),VALUE(TEXT(U414,"mm")),VALUE(TEXT(U414,"dd"))),HolidayTable[Date],0)),WEEKDAY(E414,1)=1,HOUR(U414)&gt;=21,HOUR(U414)&lt;5),"OP","P")</f>
        <v>OP</v>
      </c>
      <c r="AD414" s="31"/>
      <c r="AE414" s="31">
        <f t="shared" si="85"/>
        <v>35</v>
      </c>
      <c r="AF414" s="31">
        <f t="shared" si="86"/>
        <v>59</v>
      </c>
      <c r="AG414" s="31">
        <f t="shared" si="87"/>
        <v>3</v>
      </c>
      <c r="AH414" s="31" t="str">
        <f t="shared" si="88"/>
        <v>WAN HAI 328N039</v>
      </c>
      <c r="AI414" s="31" t="str">
        <f t="shared" si="89"/>
        <v>WHSU 2893167</v>
      </c>
    </row>
    <row r="415" spans="1:36" ht="18" x14ac:dyDescent="0.35">
      <c r="A415" s="30" t="s">
        <v>625</v>
      </c>
      <c r="B415" s="30" t="s">
        <v>2678</v>
      </c>
      <c r="C415" s="30" t="s">
        <v>1409</v>
      </c>
      <c r="D415" s="30" t="s">
        <v>1410</v>
      </c>
      <c r="E415" s="33">
        <v>45468.040972222225</v>
      </c>
      <c r="F415" s="30" t="s">
        <v>931</v>
      </c>
      <c r="G415" s="30" t="s">
        <v>627</v>
      </c>
      <c r="H415" s="30" t="s">
        <v>628</v>
      </c>
      <c r="I415" s="30" t="s">
        <v>629</v>
      </c>
      <c r="J415" s="30">
        <v>18587</v>
      </c>
      <c r="K415" s="30" t="s">
        <v>630</v>
      </c>
      <c r="L415" s="30" t="s">
        <v>2679</v>
      </c>
      <c r="M415" s="30" t="s">
        <v>2680</v>
      </c>
      <c r="N415" s="30" t="s">
        <v>666</v>
      </c>
      <c r="O415" s="30" t="s">
        <v>667</v>
      </c>
      <c r="P415" s="30">
        <v>958934</v>
      </c>
      <c r="Q415" s="30"/>
      <c r="R415" s="30"/>
      <c r="S415" s="39">
        <f>VLOOKUP(AH415,export!G:T,13,FALSE)</f>
        <v>45468.951388888891</v>
      </c>
      <c r="T415" s="42" t="str">
        <f t="shared" si="78"/>
        <v>20</v>
      </c>
      <c r="U415" s="32">
        <f t="shared" si="79"/>
        <v>45468.040972222225</v>
      </c>
      <c r="V415" s="31">
        <f t="shared" si="80"/>
        <v>0.91041666666569654</v>
      </c>
      <c r="W415" s="31">
        <f t="shared" si="81"/>
        <v>1</v>
      </c>
      <c r="X415" s="31">
        <f t="shared" si="82"/>
        <v>0</v>
      </c>
      <c r="Y415" s="31">
        <f t="shared" si="83"/>
        <v>0</v>
      </c>
      <c r="Z415" s="31" t="str">
        <f t="shared" si="90"/>
        <v>Yes</v>
      </c>
      <c r="AA415" s="31"/>
      <c r="AB415" s="31">
        <f t="shared" si="84"/>
        <v>1</v>
      </c>
      <c r="AC415" s="31" t="str">
        <f>IF(OR(ISNUMBER(MATCH(DATE(VALUE(TEXT(U415,"yyyy")),VALUE(TEXT(U415,"mm")),VALUE(TEXT(U415,"dd"))),HolidayTable[Date],0)),WEEKDAY(E415,1)=1,HOUR(U415)&gt;=21,HOUR(U415)&lt;5),"OP","P")</f>
        <v>OP</v>
      </c>
      <c r="AD415" s="31"/>
      <c r="AE415" s="31">
        <f t="shared" si="85"/>
        <v>35</v>
      </c>
      <c r="AF415" s="31">
        <f t="shared" si="86"/>
        <v>59</v>
      </c>
      <c r="AG415" s="31">
        <f t="shared" si="87"/>
        <v>3</v>
      </c>
      <c r="AH415" s="31" t="str">
        <f t="shared" si="88"/>
        <v>WAN HAI 328N039</v>
      </c>
      <c r="AI415" s="31" t="str">
        <f t="shared" si="89"/>
        <v>WHSU 2521597</v>
      </c>
    </row>
    <row r="416" spans="1:36" ht="18" x14ac:dyDescent="0.35">
      <c r="A416" s="30" t="s">
        <v>625</v>
      </c>
      <c r="B416" s="30" t="s">
        <v>2681</v>
      </c>
      <c r="C416" s="30" t="s">
        <v>487</v>
      </c>
      <c r="D416" s="30" t="s">
        <v>295</v>
      </c>
      <c r="E416" s="33">
        <v>45468.04791666667</v>
      </c>
      <c r="F416" s="30" t="s">
        <v>649</v>
      </c>
      <c r="G416" s="30" t="s">
        <v>627</v>
      </c>
      <c r="H416" s="30" t="s">
        <v>672</v>
      </c>
      <c r="I416" s="30" t="s">
        <v>646</v>
      </c>
      <c r="J416" s="30">
        <v>30000</v>
      </c>
      <c r="K416" s="30" t="s">
        <v>630</v>
      </c>
      <c r="L416" s="30" t="s">
        <v>2682</v>
      </c>
      <c r="M416" s="30" t="s">
        <v>2683</v>
      </c>
      <c r="N416" s="30" t="s">
        <v>661</v>
      </c>
      <c r="O416" s="30" t="s">
        <v>662</v>
      </c>
      <c r="P416" s="30">
        <v>692047</v>
      </c>
      <c r="Q416" s="30"/>
      <c r="R416" s="30"/>
      <c r="S416" s="39">
        <v>45474.25</v>
      </c>
      <c r="T416" s="42" t="str">
        <f t="shared" si="78"/>
        <v>40</v>
      </c>
      <c r="U416" s="32">
        <f t="shared" si="79"/>
        <v>45468.04791666667</v>
      </c>
      <c r="V416" s="31">
        <f t="shared" si="80"/>
        <v>6.2020833333299379</v>
      </c>
      <c r="W416" s="31">
        <f t="shared" si="81"/>
        <v>0</v>
      </c>
      <c r="X416" s="31">
        <f t="shared" si="82"/>
        <v>0</v>
      </c>
      <c r="Y416" s="31">
        <f t="shared" si="83"/>
        <v>1</v>
      </c>
      <c r="Z416" s="31" t="str">
        <f t="shared" si="90"/>
        <v>Yes</v>
      </c>
      <c r="AA416" s="31"/>
      <c r="AB416" s="31">
        <f t="shared" si="84"/>
        <v>0</v>
      </c>
      <c r="AC416" s="31" t="str">
        <f>IF(OR(ISNUMBER(MATCH(DATE(VALUE(TEXT(U416,"yyyy")),VALUE(TEXT(U416,"mm")),VALUE(TEXT(U416,"dd"))),HolidayTable[Date],0)),WEEKDAY(E416,1)=1,HOUR(U416)&gt;=21,HOUR(U416)&lt;5),"OP","P")</f>
        <v>OP</v>
      </c>
      <c r="AD416" s="31"/>
      <c r="AE416" s="31">
        <f t="shared" si="85"/>
        <v>0</v>
      </c>
      <c r="AF416" s="31">
        <f t="shared" si="86"/>
        <v>88.5</v>
      </c>
      <c r="AG416" s="31">
        <f t="shared" si="87"/>
        <v>3</v>
      </c>
      <c r="AH416" s="31" t="str">
        <f t="shared" si="88"/>
        <v>SINAR SUNDA167S</v>
      </c>
      <c r="AI416" s="31" t="str">
        <f t="shared" si="89"/>
        <v>CSNU 7665862</v>
      </c>
      <c r="AJ416" s="17" t="s">
        <v>624</v>
      </c>
    </row>
    <row r="417" spans="1:36" ht="18" x14ac:dyDescent="0.35">
      <c r="A417" s="30" t="s">
        <v>625</v>
      </c>
      <c r="B417" s="30" t="s">
        <v>2684</v>
      </c>
      <c r="C417" s="30" t="s">
        <v>487</v>
      </c>
      <c r="D417" s="30" t="s">
        <v>295</v>
      </c>
      <c r="E417" s="33">
        <v>45468.05</v>
      </c>
      <c r="F417" s="30" t="s">
        <v>649</v>
      </c>
      <c r="G417" s="30" t="s">
        <v>627</v>
      </c>
      <c r="H417" s="30" t="s">
        <v>672</v>
      </c>
      <c r="I417" s="30" t="s">
        <v>646</v>
      </c>
      <c r="J417" s="30">
        <v>30000</v>
      </c>
      <c r="K417" s="30" t="s">
        <v>630</v>
      </c>
      <c r="L417" s="30" t="s">
        <v>2685</v>
      </c>
      <c r="M417" s="30" t="s">
        <v>2686</v>
      </c>
      <c r="N417" s="30" t="s">
        <v>639</v>
      </c>
      <c r="O417" s="30" t="s">
        <v>640</v>
      </c>
      <c r="P417" s="30">
        <v>920041</v>
      </c>
      <c r="Q417" s="30"/>
      <c r="R417" s="30"/>
      <c r="S417" s="39">
        <v>45474.25</v>
      </c>
      <c r="T417" s="42" t="str">
        <f t="shared" si="78"/>
        <v>40</v>
      </c>
      <c r="U417" s="32">
        <f t="shared" si="79"/>
        <v>45468.05</v>
      </c>
      <c r="V417" s="31">
        <f t="shared" si="80"/>
        <v>6.1999999999970896</v>
      </c>
      <c r="W417" s="31">
        <f t="shared" si="81"/>
        <v>0</v>
      </c>
      <c r="X417" s="31">
        <f t="shared" si="82"/>
        <v>0</v>
      </c>
      <c r="Y417" s="31">
        <f t="shared" si="83"/>
        <v>1</v>
      </c>
      <c r="Z417" s="31" t="str">
        <f t="shared" si="90"/>
        <v>Yes</v>
      </c>
      <c r="AA417" s="31"/>
      <c r="AB417" s="31">
        <f t="shared" si="84"/>
        <v>0</v>
      </c>
      <c r="AC417" s="31" t="str">
        <f>IF(OR(ISNUMBER(MATCH(DATE(VALUE(TEXT(U417,"yyyy")),VALUE(TEXT(U417,"mm")),VALUE(TEXT(U417,"dd"))),HolidayTable[Date],0)),WEEKDAY(E417,1)=1,HOUR(U417)&gt;=21,HOUR(U417)&lt;5),"OP","P")</f>
        <v>OP</v>
      </c>
      <c r="AD417" s="31"/>
      <c r="AE417" s="31">
        <f t="shared" si="85"/>
        <v>0</v>
      </c>
      <c r="AF417" s="31">
        <f t="shared" si="86"/>
        <v>88.5</v>
      </c>
      <c r="AG417" s="31">
        <f t="shared" si="87"/>
        <v>3</v>
      </c>
      <c r="AH417" s="31" t="str">
        <f t="shared" si="88"/>
        <v>SINAR SUNDA167S</v>
      </c>
      <c r="AI417" s="31" t="str">
        <f t="shared" si="89"/>
        <v>FSCU 8596111</v>
      </c>
      <c r="AJ417" s="17" t="s">
        <v>624</v>
      </c>
    </row>
    <row r="418" spans="1:36" ht="18" x14ac:dyDescent="0.35">
      <c r="A418" s="30" t="s">
        <v>625</v>
      </c>
      <c r="B418" s="30" t="s">
        <v>2687</v>
      </c>
      <c r="C418" s="30" t="s">
        <v>487</v>
      </c>
      <c r="D418" s="30" t="s">
        <v>295</v>
      </c>
      <c r="E418" s="33">
        <v>45468.054166666669</v>
      </c>
      <c r="F418" s="30" t="s">
        <v>649</v>
      </c>
      <c r="G418" s="30" t="s">
        <v>627</v>
      </c>
      <c r="H418" s="30" t="s">
        <v>672</v>
      </c>
      <c r="I418" s="30" t="s">
        <v>646</v>
      </c>
      <c r="J418" s="30">
        <v>30000</v>
      </c>
      <c r="K418" s="30" t="s">
        <v>630</v>
      </c>
      <c r="L418" s="30" t="s">
        <v>2685</v>
      </c>
      <c r="M418" s="30" t="s">
        <v>2688</v>
      </c>
      <c r="N418" s="30" t="s">
        <v>633</v>
      </c>
      <c r="O418" s="30" t="s">
        <v>708</v>
      </c>
      <c r="P418" s="30">
        <v>717004</v>
      </c>
      <c r="Q418" s="30"/>
      <c r="R418" s="30"/>
      <c r="S418" s="39">
        <v>45474.25</v>
      </c>
      <c r="T418" s="42" t="str">
        <f t="shared" si="78"/>
        <v>40</v>
      </c>
      <c r="U418" s="32">
        <f t="shared" si="79"/>
        <v>45468.054166666669</v>
      </c>
      <c r="V418" s="31">
        <f t="shared" si="80"/>
        <v>6.1958333333313931</v>
      </c>
      <c r="W418" s="31">
        <f t="shared" si="81"/>
        <v>0</v>
      </c>
      <c r="X418" s="31">
        <f t="shared" si="82"/>
        <v>0</v>
      </c>
      <c r="Y418" s="31">
        <f t="shared" si="83"/>
        <v>1</v>
      </c>
      <c r="Z418" s="31" t="str">
        <f t="shared" si="90"/>
        <v>Yes</v>
      </c>
      <c r="AA418" s="31"/>
      <c r="AB418" s="31">
        <f t="shared" si="84"/>
        <v>0</v>
      </c>
      <c r="AC418" s="31" t="str">
        <f>IF(OR(ISNUMBER(MATCH(DATE(VALUE(TEXT(U418,"yyyy")),VALUE(TEXT(U418,"mm")),VALUE(TEXT(U418,"dd"))),HolidayTable[Date],0)),WEEKDAY(E418,1)=1,HOUR(U418)&gt;=21,HOUR(U418)&lt;5),"OP","P")</f>
        <v>OP</v>
      </c>
      <c r="AD418" s="31"/>
      <c r="AE418" s="31">
        <f t="shared" si="85"/>
        <v>0</v>
      </c>
      <c r="AF418" s="31">
        <f t="shared" si="86"/>
        <v>88.5</v>
      </c>
      <c r="AG418" s="31">
        <f t="shared" si="87"/>
        <v>3</v>
      </c>
      <c r="AH418" s="31" t="str">
        <f t="shared" si="88"/>
        <v>SINAR SUNDA167S</v>
      </c>
      <c r="AI418" s="31" t="str">
        <f t="shared" si="89"/>
        <v>BMOU 5328041</v>
      </c>
      <c r="AJ418" s="17" t="s">
        <v>624</v>
      </c>
    </row>
    <row r="419" spans="1:36" ht="18" x14ac:dyDescent="0.35">
      <c r="A419" s="30" t="s">
        <v>625</v>
      </c>
      <c r="B419" s="30" t="s">
        <v>2689</v>
      </c>
      <c r="C419" s="30" t="s">
        <v>487</v>
      </c>
      <c r="D419" s="30" t="s">
        <v>295</v>
      </c>
      <c r="E419" s="33">
        <v>45468.056944444441</v>
      </c>
      <c r="F419" s="30" t="s">
        <v>649</v>
      </c>
      <c r="G419" s="30" t="s">
        <v>627</v>
      </c>
      <c r="H419" s="30" t="s">
        <v>672</v>
      </c>
      <c r="I419" s="30" t="s">
        <v>646</v>
      </c>
      <c r="J419" s="30">
        <v>30000</v>
      </c>
      <c r="K419" s="30" t="s">
        <v>630</v>
      </c>
      <c r="L419" s="30" t="s">
        <v>2685</v>
      </c>
      <c r="M419" s="30" t="s">
        <v>2690</v>
      </c>
      <c r="N419" s="30" t="s">
        <v>661</v>
      </c>
      <c r="O419" s="30" t="s">
        <v>662</v>
      </c>
      <c r="P419" s="30">
        <v>692047</v>
      </c>
      <c r="Q419" s="30"/>
      <c r="R419" s="30"/>
      <c r="S419" s="39">
        <v>45474.25</v>
      </c>
      <c r="T419" s="42" t="str">
        <f t="shared" si="78"/>
        <v>40</v>
      </c>
      <c r="U419" s="32">
        <f t="shared" si="79"/>
        <v>45468.056944444441</v>
      </c>
      <c r="V419" s="31">
        <f t="shared" si="80"/>
        <v>6.1930555555591127</v>
      </c>
      <c r="W419" s="31">
        <f t="shared" si="81"/>
        <v>0</v>
      </c>
      <c r="X419" s="31">
        <f t="shared" si="82"/>
        <v>0</v>
      </c>
      <c r="Y419" s="31">
        <f t="shared" si="83"/>
        <v>1</v>
      </c>
      <c r="Z419" s="31" t="str">
        <f t="shared" si="90"/>
        <v>Yes</v>
      </c>
      <c r="AA419" s="31"/>
      <c r="AB419" s="31">
        <f t="shared" si="84"/>
        <v>0</v>
      </c>
      <c r="AC419" s="31" t="str">
        <f>IF(OR(ISNUMBER(MATCH(DATE(VALUE(TEXT(U419,"yyyy")),VALUE(TEXT(U419,"mm")),VALUE(TEXT(U419,"dd"))),HolidayTable[Date],0)),WEEKDAY(E419,1)=1,HOUR(U419)&gt;=21,HOUR(U419)&lt;5),"OP","P")</f>
        <v>OP</v>
      </c>
      <c r="AD419" s="31"/>
      <c r="AE419" s="31">
        <f t="shared" si="85"/>
        <v>0</v>
      </c>
      <c r="AF419" s="31">
        <f t="shared" si="86"/>
        <v>88.5</v>
      </c>
      <c r="AG419" s="31">
        <f t="shared" si="87"/>
        <v>3</v>
      </c>
      <c r="AH419" s="31" t="str">
        <f t="shared" si="88"/>
        <v>SINAR SUNDA167S</v>
      </c>
      <c r="AI419" s="31" t="str">
        <f t="shared" si="89"/>
        <v>OOLU 6812924</v>
      </c>
      <c r="AJ419" s="17" t="s">
        <v>624</v>
      </c>
    </row>
    <row r="420" spans="1:36" ht="18" x14ac:dyDescent="0.35">
      <c r="A420" s="30" t="s">
        <v>625</v>
      </c>
      <c r="B420" s="30" t="s">
        <v>2691</v>
      </c>
      <c r="C420" s="30" t="s">
        <v>905</v>
      </c>
      <c r="D420" s="30" t="s">
        <v>810</v>
      </c>
      <c r="E420" s="33">
        <v>45468.060416666667</v>
      </c>
      <c r="F420" s="30" t="s">
        <v>649</v>
      </c>
      <c r="G420" s="30" t="s">
        <v>627</v>
      </c>
      <c r="H420" s="30" t="s">
        <v>672</v>
      </c>
      <c r="I420" s="30" t="s">
        <v>646</v>
      </c>
      <c r="J420" s="30">
        <v>29250</v>
      </c>
      <c r="K420" s="30" t="s">
        <v>630</v>
      </c>
      <c r="L420" s="30" t="s">
        <v>2650</v>
      </c>
      <c r="M420" s="30" t="s">
        <v>2692</v>
      </c>
      <c r="N420" s="30"/>
      <c r="O420" s="30" t="s">
        <v>1933</v>
      </c>
      <c r="P420" s="30">
        <v>743540</v>
      </c>
      <c r="Q420" s="30"/>
      <c r="R420" s="30"/>
      <c r="S420" s="39">
        <f>VLOOKUP(AH420,export!G:T,13,FALSE)</f>
        <v>45471.96875</v>
      </c>
      <c r="T420" s="42" t="str">
        <f t="shared" si="78"/>
        <v>40</v>
      </c>
      <c r="U420" s="32">
        <f t="shared" si="79"/>
        <v>45468.060416666667</v>
      </c>
      <c r="V420" s="31">
        <f t="shared" si="80"/>
        <v>3.9083333333328483</v>
      </c>
      <c r="W420" s="31">
        <f t="shared" si="81"/>
        <v>0</v>
      </c>
      <c r="X420" s="31">
        <f t="shared" si="82"/>
        <v>0</v>
      </c>
      <c r="Y420" s="31">
        <f t="shared" si="83"/>
        <v>1</v>
      </c>
      <c r="Z420" s="31" t="str">
        <f t="shared" si="90"/>
        <v>Yes</v>
      </c>
      <c r="AA420" s="31"/>
      <c r="AB420" s="31">
        <f t="shared" si="84"/>
        <v>0</v>
      </c>
      <c r="AC420" s="31" t="str">
        <f>IF(OR(ISNUMBER(MATCH(DATE(VALUE(TEXT(U420,"yyyy")),VALUE(TEXT(U420,"mm")),VALUE(TEXT(U420,"dd"))),HolidayTable[Date],0)),WEEKDAY(E420,1)=1,HOUR(U420)&gt;=21,HOUR(U420)&lt;5),"OP","P")</f>
        <v>OP</v>
      </c>
      <c r="AD420" s="31"/>
      <c r="AE420" s="31">
        <f t="shared" si="85"/>
        <v>0</v>
      </c>
      <c r="AF420" s="31">
        <f t="shared" si="86"/>
        <v>88.5</v>
      </c>
      <c r="AG420" s="31">
        <f t="shared" si="87"/>
        <v>3</v>
      </c>
      <c r="AH420" s="31" t="str">
        <f t="shared" si="88"/>
        <v>O PIRAEUS004E</v>
      </c>
      <c r="AI420" s="31" t="str">
        <f t="shared" si="89"/>
        <v>DFSU 6929115</v>
      </c>
      <c r="AJ420" s="17" t="s">
        <v>624</v>
      </c>
    </row>
    <row r="421" spans="1:36" ht="18" x14ac:dyDescent="0.35">
      <c r="A421" s="30" t="s">
        <v>625</v>
      </c>
      <c r="B421" s="30" t="s">
        <v>2693</v>
      </c>
      <c r="C421" s="30" t="s">
        <v>487</v>
      </c>
      <c r="D421" s="30" t="s">
        <v>295</v>
      </c>
      <c r="E421" s="33">
        <v>45468.061111111114</v>
      </c>
      <c r="F421" s="30" t="s">
        <v>649</v>
      </c>
      <c r="G421" s="30" t="s">
        <v>627</v>
      </c>
      <c r="H421" s="30" t="s">
        <v>672</v>
      </c>
      <c r="I421" s="30" t="s">
        <v>646</v>
      </c>
      <c r="J421" s="30">
        <v>30000</v>
      </c>
      <c r="K421" s="30" t="s">
        <v>630</v>
      </c>
      <c r="L421" s="30" t="s">
        <v>2694</v>
      </c>
      <c r="M421" s="30" t="s">
        <v>2695</v>
      </c>
      <c r="N421" s="30" t="s">
        <v>639</v>
      </c>
      <c r="O421" s="30" t="s">
        <v>640</v>
      </c>
      <c r="P421" s="30">
        <v>920041</v>
      </c>
      <c r="Q421" s="30"/>
      <c r="R421" s="30"/>
      <c r="S421" s="39">
        <v>45474.25</v>
      </c>
      <c r="T421" s="42" t="str">
        <f t="shared" si="78"/>
        <v>40</v>
      </c>
      <c r="U421" s="32">
        <f t="shared" si="79"/>
        <v>45468.061111111114</v>
      </c>
      <c r="V421" s="31">
        <f t="shared" si="80"/>
        <v>6.1888888888861402</v>
      </c>
      <c r="W421" s="31">
        <f t="shared" si="81"/>
        <v>0</v>
      </c>
      <c r="X421" s="31">
        <f t="shared" si="82"/>
        <v>0</v>
      </c>
      <c r="Y421" s="31">
        <f t="shared" si="83"/>
        <v>1</v>
      </c>
      <c r="Z421" s="31" t="str">
        <f t="shared" si="90"/>
        <v>Yes</v>
      </c>
      <c r="AA421" s="31"/>
      <c r="AB421" s="31">
        <f t="shared" si="84"/>
        <v>0</v>
      </c>
      <c r="AC421" s="31" t="str">
        <f>IF(OR(ISNUMBER(MATCH(DATE(VALUE(TEXT(U421,"yyyy")),VALUE(TEXT(U421,"mm")),VALUE(TEXT(U421,"dd"))),HolidayTable[Date],0)),WEEKDAY(E421,1)=1,HOUR(U421)&gt;=21,HOUR(U421)&lt;5),"OP","P")</f>
        <v>OP</v>
      </c>
      <c r="AD421" s="31"/>
      <c r="AE421" s="31">
        <f t="shared" si="85"/>
        <v>0</v>
      </c>
      <c r="AF421" s="31">
        <f t="shared" si="86"/>
        <v>88.5</v>
      </c>
      <c r="AG421" s="31">
        <f t="shared" si="87"/>
        <v>3</v>
      </c>
      <c r="AH421" s="31" t="str">
        <f t="shared" si="88"/>
        <v>SINAR SUNDA167S</v>
      </c>
      <c r="AI421" s="31" t="str">
        <f t="shared" si="89"/>
        <v>FSCU 8835068</v>
      </c>
      <c r="AJ421" s="17" t="s">
        <v>624</v>
      </c>
    </row>
    <row r="422" spans="1:36" ht="18" x14ac:dyDescent="0.35">
      <c r="A422" s="30" t="s">
        <v>625</v>
      </c>
      <c r="B422" s="30" t="s">
        <v>2696</v>
      </c>
      <c r="C422" s="30" t="s">
        <v>905</v>
      </c>
      <c r="D422" s="30" t="s">
        <v>810</v>
      </c>
      <c r="E422" s="33">
        <v>45468.063888888886</v>
      </c>
      <c r="F422" s="30" t="s">
        <v>649</v>
      </c>
      <c r="G422" s="30" t="s">
        <v>627</v>
      </c>
      <c r="H422" s="30" t="s">
        <v>672</v>
      </c>
      <c r="I422" s="30" t="s">
        <v>646</v>
      </c>
      <c r="J422" s="30">
        <v>29250</v>
      </c>
      <c r="K422" s="30" t="s">
        <v>630</v>
      </c>
      <c r="L422" s="30" t="s">
        <v>2697</v>
      </c>
      <c r="M422" s="30" t="s">
        <v>2698</v>
      </c>
      <c r="N422" s="30" t="s">
        <v>733</v>
      </c>
      <c r="O422" s="30" t="s">
        <v>734</v>
      </c>
      <c r="P422" s="30">
        <v>724385</v>
      </c>
      <c r="Q422" s="30"/>
      <c r="R422" s="30"/>
      <c r="S422" s="39">
        <f>VLOOKUP(AH422,export!G:T,13,FALSE)</f>
        <v>45471.96875</v>
      </c>
      <c r="T422" s="42" t="str">
        <f t="shared" si="78"/>
        <v>40</v>
      </c>
      <c r="U422" s="32">
        <f t="shared" si="79"/>
        <v>45468.063888888886</v>
      </c>
      <c r="V422" s="31">
        <f t="shared" si="80"/>
        <v>3.9048611111138598</v>
      </c>
      <c r="W422" s="31">
        <f t="shared" si="81"/>
        <v>0</v>
      </c>
      <c r="X422" s="31">
        <f t="shared" si="82"/>
        <v>0</v>
      </c>
      <c r="Y422" s="31">
        <f t="shared" si="83"/>
        <v>1</v>
      </c>
      <c r="Z422" s="31" t="str">
        <f t="shared" si="90"/>
        <v>Yes</v>
      </c>
      <c r="AA422" s="31"/>
      <c r="AB422" s="31">
        <f t="shared" si="84"/>
        <v>0</v>
      </c>
      <c r="AC422" s="31" t="str">
        <f>IF(OR(ISNUMBER(MATCH(DATE(VALUE(TEXT(U422,"yyyy")),VALUE(TEXT(U422,"mm")),VALUE(TEXT(U422,"dd"))),HolidayTable[Date],0)),WEEKDAY(E422,1)=1,HOUR(U422)&gt;=21,HOUR(U422)&lt;5),"OP","P")</f>
        <v>OP</v>
      </c>
      <c r="AD422" s="31"/>
      <c r="AE422" s="31">
        <f t="shared" si="85"/>
        <v>0</v>
      </c>
      <c r="AF422" s="31">
        <f t="shared" si="86"/>
        <v>88.5</v>
      </c>
      <c r="AG422" s="31">
        <f t="shared" si="87"/>
        <v>3</v>
      </c>
      <c r="AH422" s="31" t="str">
        <f t="shared" si="88"/>
        <v>O PIRAEUS004E</v>
      </c>
      <c r="AI422" s="31" t="str">
        <f t="shared" si="89"/>
        <v>TGBU 8934318</v>
      </c>
      <c r="AJ422" s="17" t="s">
        <v>624</v>
      </c>
    </row>
    <row r="423" spans="1:36" ht="18" x14ac:dyDescent="0.35">
      <c r="A423" s="30" t="s">
        <v>625</v>
      </c>
      <c r="B423" s="30" t="s">
        <v>2699</v>
      </c>
      <c r="C423" s="30" t="s">
        <v>487</v>
      </c>
      <c r="D423" s="30" t="s">
        <v>295</v>
      </c>
      <c r="E423" s="33">
        <v>45468.064583333333</v>
      </c>
      <c r="F423" s="30" t="s">
        <v>649</v>
      </c>
      <c r="G423" s="30" t="s">
        <v>627</v>
      </c>
      <c r="H423" s="30" t="s">
        <v>672</v>
      </c>
      <c r="I423" s="30" t="s">
        <v>646</v>
      </c>
      <c r="J423" s="30">
        <v>30000</v>
      </c>
      <c r="K423" s="30" t="s">
        <v>630</v>
      </c>
      <c r="L423" s="30" t="s">
        <v>2694</v>
      </c>
      <c r="M423" s="30" t="s">
        <v>2700</v>
      </c>
      <c r="N423" s="30" t="s">
        <v>633</v>
      </c>
      <c r="O423" s="30" t="s">
        <v>708</v>
      </c>
      <c r="P423" s="30">
        <v>717004</v>
      </c>
      <c r="Q423" s="30"/>
      <c r="R423" s="30"/>
      <c r="S423" s="39">
        <v>45474.25</v>
      </c>
      <c r="T423" s="42" t="str">
        <f t="shared" si="78"/>
        <v>40</v>
      </c>
      <c r="U423" s="32">
        <f t="shared" si="79"/>
        <v>45468.064583333333</v>
      </c>
      <c r="V423" s="31">
        <f t="shared" si="80"/>
        <v>6.1854166666671517</v>
      </c>
      <c r="W423" s="31">
        <f t="shared" si="81"/>
        <v>0</v>
      </c>
      <c r="X423" s="31">
        <f t="shared" si="82"/>
        <v>0</v>
      </c>
      <c r="Y423" s="31">
        <f t="shared" si="83"/>
        <v>1</v>
      </c>
      <c r="Z423" s="31" t="str">
        <f t="shared" si="90"/>
        <v>Yes</v>
      </c>
      <c r="AA423" s="31"/>
      <c r="AB423" s="31">
        <f t="shared" si="84"/>
        <v>0</v>
      </c>
      <c r="AC423" s="31" t="str">
        <f>IF(OR(ISNUMBER(MATCH(DATE(VALUE(TEXT(U423,"yyyy")),VALUE(TEXT(U423,"mm")),VALUE(TEXT(U423,"dd"))),HolidayTable[Date],0)),WEEKDAY(E423,1)=1,HOUR(U423)&gt;=21,HOUR(U423)&lt;5),"OP","P")</f>
        <v>OP</v>
      </c>
      <c r="AD423" s="31"/>
      <c r="AE423" s="31">
        <f t="shared" si="85"/>
        <v>0</v>
      </c>
      <c r="AF423" s="31">
        <f t="shared" si="86"/>
        <v>88.5</v>
      </c>
      <c r="AG423" s="31">
        <f t="shared" si="87"/>
        <v>3</v>
      </c>
      <c r="AH423" s="31" t="str">
        <f t="shared" si="88"/>
        <v>SINAR SUNDA167S</v>
      </c>
      <c r="AI423" s="31" t="str">
        <f t="shared" si="89"/>
        <v>OOCU 8772547</v>
      </c>
      <c r="AJ423" s="17" t="s">
        <v>624</v>
      </c>
    </row>
    <row r="424" spans="1:36" ht="18" x14ac:dyDescent="0.35">
      <c r="A424" s="30" t="s">
        <v>625</v>
      </c>
      <c r="B424" s="30" t="s">
        <v>2701</v>
      </c>
      <c r="C424" s="30" t="s">
        <v>1388</v>
      </c>
      <c r="D424" s="30" t="s">
        <v>1390</v>
      </c>
      <c r="E424" s="33">
        <v>45468.065972222219</v>
      </c>
      <c r="F424" s="30" t="s">
        <v>626</v>
      </c>
      <c r="G424" s="30" t="s">
        <v>627</v>
      </c>
      <c r="H424" s="30" t="s">
        <v>628</v>
      </c>
      <c r="I424" s="30" t="s">
        <v>629</v>
      </c>
      <c r="J424" s="30">
        <v>16222</v>
      </c>
      <c r="K424" s="30" t="s">
        <v>630</v>
      </c>
      <c r="L424" s="30" t="s">
        <v>2702</v>
      </c>
      <c r="M424" s="30" t="s">
        <v>2703</v>
      </c>
      <c r="N424" s="30" t="s">
        <v>781</v>
      </c>
      <c r="O424" s="30" t="s">
        <v>782</v>
      </c>
      <c r="P424" s="30">
        <v>958891</v>
      </c>
      <c r="Q424" s="30"/>
      <c r="R424" s="30"/>
      <c r="S424" s="39">
        <v>45469.215277777781</v>
      </c>
      <c r="T424" s="42" t="str">
        <f t="shared" si="78"/>
        <v>20</v>
      </c>
      <c r="U424" s="32">
        <f t="shared" si="79"/>
        <v>45468.065972222219</v>
      </c>
      <c r="V424" s="31">
        <f t="shared" si="80"/>
        <v>1.1493055555620231</v>
      </c>
      <c r="W424" s="31">
        <f t="shared" si="81"/>
        <v>0</v>
      </c>
      <c r="X424" s="31">
        <f t="shared" si="82"/>
        <v>1</v>
      </c>
      <c r="Y424" s="31">
        <f t="shared" si="83"/>
        <v>0</v>
      </c>
      <c r="Z424" s="31" t="str">
        <f t="shared" si="90"/>
        <v>Yes</v>
      </c>
      <c r="AA424" s="31"/>
      <c r="AB424" s="31">
        <f t="shared" si="84"/>
        <v>2</v>
      </c>
      <c r="AC424" s="31" t="str">
        <f>IF(OR(ISNUMBER(MATCH(DATE(VALUE(TEXT(U424,"yyyy")),VALUE(TEXT(U424,"mm")),VALUE(TEXT(U424,"dd"))),HolidayTable[Date],0)),WEEKDAY(E424,1)=1,HOUR(U424)&gt;=21,HOUR(U424)&lt;5),"OP","P")</f>
        <v>OP</v>
      </c>
      <c r="AD424" s="31"/>
      <c r="AE424" s="31">
        <f t="shared" si="85"/>
        <v>15</v>
      </c>
      <c r="AF424" s="31">
        <f t="shared" si="86"/>
        <v>59</v>
      </c>
      <c r="AG424" s="31">
        <f t="shared" si="87"/>
        <v>3</v>
      </c>
      <c r="AH424" s="31" t="str">
        <f t="shared" si="88"/>
        <v>KOTA TENAGA0210W</v>
      </c>
      <c r="AI424" s="31" t="str">
        <f t="shared" si="89"/>
        <v>PCIU 0081342</v>
      </c>
    </row>
    <row r="425" spans="1:36" ht="18" x14ac:dyDescent="0.35">
      <c r="A425" s="30" t="s">
        <v>625</v>
      </c>
      <c r="B425" s="30" t="s">
        <v>2704</v>
      </c>
      <c r="C425" s="30" t="s">
        <v>487</v>
      </c>
      <c r="D425" s="30" t="s">
        <v>295</v>
      </c>
      <c r="E425" s="33">
        <v>45468.068749999999</v>
      </c>
      <c r="F425" s="30" t="s">
        <v>649</v>
      </c>
      <c r="G425" s="30" t="s">
        <v>627</v>
      </c>
      <c r="H425" s="30" t="s">
        <v>672</v>
      </c>
      <c r="I425" s="30" t="s">
        <v>646</v>
      </c>
      <c r="J425" s="30">
        <v>30000</v>
      </c>
      <c r="K425" s="30" t="s">
        <v>630</v>
      </c>
      <c r="L425" s="30" t="s">
        <v>2694</v>
      </c>
      <c r="M425" s="30" t="s">
        <v>2705</v>
      </c>
      <c r="N425" s="30" t="s">
        <v>659</v>
      </c>
      <c r="O425" s="30" t="s">
        <v>660</v>
      </c>
      <c r="P425" s="30">
        <v>906314</v>
      </c>
      <c r="Q425" s="30"/>
      <c r="R425" s="30"/>
      <c r="S425" s="39">
        <v>45474.25</v>
      </c>
      <c r="T425" s="42" t="str">
        <f t="shared" si="78"/>
        <v>40</v>
      </c>
      <c r="U425" s="32">
        <f t="shared" si="79"/>
        <v>45468.068749999999</v>
      </c>
      <c r="V425" s="31">
        <f t="shared" si="80"/>
        <v>6.1812500000014552</v>
      </c>
      <c r="W425" s="31">
        <f t="shared" si="81"/>
        <v>0</v>
      </c>
      <c r="X425" s="31">
        <f t="shared" si="82"/>
        <v>0</v>
      </c>
      <c r="Y425" s="31">
        <f t="shared" si="83"/>
        <v>1</v>
      </c>
      <c r="Z425" s="31" t="str">
        <f t="shared" si="90"/>
        <v>Yes</v>
      </c>
      <c r="AA425" s="31"/>
      <c r="AB425" s="31">
        <f t="shared" si="84"/>
        <v>0</v>
      </c>
      <c r="AC425" s="31" t="str">
        <f>IF(OR(ISNUMBER(MATCH(DATE(VALUE(TEXT(U425,"yyyy")),VALUE(TEXT(U425,"mm")),VALUE(TEXT(U425,"dd"))),HolidayTable[Date],0)),WEEKDAY(E425,1)=1,HOUR(U425)&gt;=21,HOUR(U425)&lt;5),"OP","P")</f>
        <v>OP</v>
      </c>
      <c r="AD425" s="31"/>
      <c r="AE425" s="31">
        <f t="shared" si="85"/>
        <v>0</v>
      </c>
      <c r="AF425" s="31">
        <f t="shared" si="86"/>
        <v>88.5</v>
      </c>
      <c r="AG425" s="31">
        <f t="shared" si="87"/>
        <v>3</v>
      </c>
      <c r="AH425" s="31" t="str">
        <f t="shared" si="88"/>
        <v>SINAR SUNDA167S</v>
      </c>
      <c r="AI425" s="31" t="str">
        <f t="shared" si="89"/>
        <v>BEAU 6075869</v>
      </c>
      <c r="AJ425" s="17" t="s">
        <v>624</v>
      </c>
    </row>
    <row r="426" spans="1:36" ht="18" x14ac:dyDescent="0.35">
      <c r="A426" s="30" t="s">
        <v>625</v>
      </c>
      <c r="B426" s="30" t="s">
        <v>2706</v>
      </c>
      <c r="C426" s="30" t="s">
        <v>905</v>
      </c>
      <c r="D426" s="30" t="s">
        <v>810</v>
      </c>
      <c r="E426" s="33">
        <v>45468.072916666664</v>
      </c>
      <c r="F426" s="30" t="s">
        <v>649</v>
      </c>
      <c r="G426" s="30" t="s">
        <v>627</v>
      </c>
      <c r="H426" s="30">
        <v>4500</v>
      </c>
      <c r="I426" s="30" t="s">
        <v>646</v>
      </c>
      <c r="J426" s="30">
        <v>29250</v>
      </c>
      <c r="K426" s="30" t="s">
        <v>630</v>
      </c>
      <c r="L426" s="30" t="s">
        <v>2697</v>
      </c>
      <c r="M426" s="30" t="s">
        <v>2707</v>
      </c>
      <c r="N426" s="30" t="s">
        <v>822</v>
      </c>
      <c r="O426" s="30" t="s">
        <v>823</v>
      </c>
      <c r="P426" s="30">
        <v>775040</v>
      </c>
      <c r="Q426" s="30"/>
      <c r="R426" s="30"/>
      <c r="S426" s="39">
        <f>VLOOKUP(AH426,export!G:T,13,FALSE)</f>
        <v>45471.96875</v>
      </c>
      <c r="T426" s="42" t="str">
        <f t="shared" si="78"/>
        <v>40</v>
      </c>
      <c r="U426" s="32">
        <f t="shared" si="79"/>
        <v>45468.072916666664</v>
      </c>
      <c r="V426" s="31">
        <f t="shared" si="80"/>
        <v>3.8958333333357587</v>
      </c>
      <c r="W426" s="31">
        <f t="shared" si="81"/>
        <v>0</v>
      </c>
      <c r="X426" s="31">
        <f t="shared" si="82"/>
        <v>0</v>
      </c>
      <c r="Y426" s="31">
        <f t="shared" si="83"/>
        <v>1</v>
      </c>
      <c r="Z426" s="31" t="str">
        <f t="shared" si="90"/>
        <v>Yes</v>
      </c>
      <c r="AA426" s="31"/>
      <c r="AB426" s="31">
        <f t="shared" si="84"/>
        <v>0</v>
      </c>
      <c r="AC426" s="31" t="str">
        <f>IF(OR(ISNUMBER(MATCH(DATE(VALUE(TEXT(U426,"yyyy")),VALUE(TEXT(U426,"mm")),VALUE(TEXT(U426,"dd"))),HolidayTable[Date],0)),WEEKDAY(E426,1)=1,HOUR(U426)&gt;=21,HOUR(U426)&lt;5),"OP","P")</f>
        <v>OP</v>
      </c>
      <c r="AD426" s="31"/>
      <c r="AE426" s="31">
        <f t="shared" si="85"/>
        <v>0</v>
      </c>
      <c r="AF426" s="31">
        <f t="shared" si="86"/>
        <v>88.5</v>
      </c>
      <c r="AG426" s="31">
        <f t="shared" si="87"/>
        <v>3</v>
      </c>
      <c r="AH426" s="31" t="str">
        <f t="shared" si="88"/>
        <v>O PIRAEUS004E</v>
      </c>
      <c r="AI426" s="31" t="str">
        <f t="shared" si="89"/>
        <v>TGHU 6724314</v>
      </c>
      <c r="AJ426" s="17" t="s">
        <v>624</v>
      </c>
    </row>
    <row r="427" spans="1:36" ht="18" x14ac:dyDescent="0.35">
      <c r="A427" s="30" t="s">
        <v>625</v>
      </c>
      <c r="B427" s="30" t="s">
        <v>2708</v>
      </c>
      <c r="C427" s="30" t="s">
        <v>487</v>
      </c>
      <c r="D427" s="30" t="s">
        <v>295</v>
      </c>
      <c r="E427" s="33">
        <v>45468.074305555558</v>
      </c>
      <c r="F427" s="30" t="s">
        <v>649</v>
      </c>
      <c r="G427" s="30" t="s">
        <v>627</v>
      </c>
      <c r="H427" s="30" t="s">
        <v>672</v>
      </c>
      <c r="I427" s="30" t="s">
        <v>646</v>
      </c>
      <c r="J427" s="30">
        <v>30000</v>
      </c>
      <c r="K427" s="30" t="s">
        <v>630</v>
      </c>
      <c r="L427" s="30" t="s">
        <v>2694</v>
      </c>
      <c r="M427" s="30" t="s">
        <v>2709</v>
      </c>
      <c r="N427" s="30" t="s">
        <v>652</v>
      </c>
      <c r="O427" s="30" t="s">
        <v>653</v>
      </c>
      <c r="P427" s="30">
        <v>678927</v>
      </c>
      <c r="Q427" s="30"/>
      <c r="R427" s="30"/>
      <c r="S427" s="39">
        <v>45474.25</v>
      </c>
      <c r="T427" s="42" t="str">
        <f t="shared" si="78"/>
        <v>40</v>
      </c>
      <c r="U427" s="32">
        <f t="shared" si="79"/>
        <v>45468.074305555558</v>
      </c>
      <c r="V427" s="31">
        <f t="shared" si="80"/>
        <v>6.1756944444423425</v>
      </c>
      <c r="W427" s="31">
        <f t="shared" si="81"/>
        <v>0</v>
      </c>
      <c r="X427" s="31">
        <f t="shared" si="82"/>
        <v>0</v>
      </c>
      <c r="Y427" s="31">
        <f t="shared" si="83"/>
        <v>1</v>
      </c>
      <c r="Z427" s="31" t="str">
        <f t="shared" si="90"/>
        <v>Yes</v>
      </c>
      <c r="AA427" s="31"/>
      <c r="AB427" s="31">
        <f t="shared" si="84"/>
        <v>0</v>
      </c>
      <c r="AC427" s="31" t="str">
        <f>IF(OR(ISNUMBER(MATCH(DATE(VALUE(TEXT(U427,"yyyy")),VALUE(TEXT(U427,"mm")),VALUE(TEXT(U427,"dd"))),HolidayTable[Date],0)),WEEKDAY(E427,1)=1,HOUR(U427)&gt;=21,HOUR(U427)&lt;5),"OP","P")</f>
        <v>OP</v>
      </c>
      <c r="AD427" s="31"/>
      <c r="AE427" s="31">
        <f t="shared" si="85"/>
        <v>0</v>
      </c>
      <c r="AF427" s="31">
        <f t="shared" si="86"/>
        <v>88.5</v>
      </c>
      <c r="AG427" s="31">
        <f t="shared" si="87"/>
        <v>3</v>
      </c>
      <c r="AH427" s="31" t="str">
        <f t="shared" si="88"/>
        <v>SINAR SUNDA167S</v>
      </c>
      <c r="AI427" s="31" t="str">
        <f t="shared" si="89"/>
        <v>GCXU 5641951</v>
      </c>
      <c r="AJ427" s="17" t="s">
        <v>624</v>
      </c>
    </row>
    <row r="428" spans="1:36" ht="18" x14ac:dyDescent="0.35">
      <c r="A428" s="30" t="s">
        <v>625</v>
      </c>
      <c r="B428" s="30" t="s">
        <v>2710</v>
      </c>
      <c r="C428" s="30" t="s">
        <v>905</v>
      </c>
      <c r="D428" s="30" t="s">
        <v>810</v>
      </c>
      <c r="E428" s="33">
        <v>45468.074999999997</v>
      </c>
      <c r="F428" s="30" t="s">
        <v>649</v>
      </c>
      <c r="G428" s="30" t="s">
        <v>627</v>
      </c>
      <c r="H428" s="30" t="s">
        <v>672</v>
      </c>
      <c r="I428" s="30" t="s">
        <v>646</v>
      </c>
      <c r="J428" s="30">
        <v>29250</v>
      </c>
      <c r="K428" s="30" t="s">
        <v>630</v>
      </c>
      <c r="L428" s="30" t="s">
        <v>2697</v>
      </c>
      <c r="M428" s="30" t="s">
        <v>2711</v>
      </c>
      <c r="N428" s="30" t="s">
        <v>887</v>
      </c>
      <c r="O428" s="30" t="s">
        <v>888</v>
      </c>
      <c r="P428" s="30">
        <v>622960</v>
      </c>
      <c r="Q428" s="30"/>
      <c r="R428" s="30"/>
      <c r="S428" s="39">
        <f>VLOOKUP(AH428,export!G:T,13,FALSE)</f>
        <v>45471.96875</v>
      </c>
      <c r="T428" s="42" t="str">
        <f t="shared" si="78"/>
        <v>40</v>
      </c>
      <c r="U428" s="32">
        <f t="shared" si="79"/>
        <v>45468.074999999997</v>
      </c>
      <c r="V428" s="31">
        <f t="shared" si="80"/>
        <v>3.8937500000029104</v>
      </c>
      <c r="W428" s="31">
        <f t="shared" si="81"/>
        <v>0</v>
      </c>
      <c r="X428" s="31">
        <f t="shared" si="82"/>
        <v>0</v>
      </c>
      <c r="Y428" s="31">
        <f t="shared" si="83"/>
        <v>1</v>
      </c>
      <c r="Z428" s="31" t="str">
        <f t="shared" si="90"/>
        <v>Yes</v>
      </c>
      <c r="AA428" s="31"/>
      <c r="AB428" s="31">
        <f t="shared" si="84"/>
        <v>0</v>
      </c>
      <c r="AC428" s="31" t="str">
        <f>IF(OR(ISNUMBER(MATCH(DATE(VALUE(TEXT(U428,"yyyy")),VALUE(TEXT(U428,"mm")),VALUE(TEXT(U428,"dd"))),HolidayTable[Date],0)),WEEKDAY(E428,1)=1,HOUR(U428)&gt;=21,HOUR(U428)&lt;5),"OP","P")</f>
        <v>OP</v>
      </c>
      <c r="AD428" s="31"/>
      <c r="AE428" s="31">
        <f t="shared" si="85"/>
        <v>0</v>
      </c>
      <c r="AF428" s="31">
        <f t="shared" si="86"/>
        <v>88.5</v>
      </c>
      <c r="AG428" s="31">
        <f t="shared" si="87"/>
        <v>3</v>
      </c>
      <c r="AH428" s="31" t="str">
        <f t="shared" si="88"/>
        <v>O PIRAEUS004E</v>
      </c>
      <c r="AI428" s="31" t="str">
        <f t="shared" si="89"/>
        <v>TEMU 6725860</v>
      </c>
      <c r="AJ428" s="17" t="s">
        <v>624</v>
      </c>
    </row>
    <row r="429" spans="1:36" ht="18" x14ac:dyDescent="0.35">
      <c r="A429" s="30" t="s">
        <v>625</v>
      </c>
      <c r="B429" s="30" t="s">
        <v>2712</v>
      </c>
      <c r="C429" s="30" t="s">
        <v>786</v>
      </c>
      <c r="D429" s="30" t="s">
        <v>787</v>
      </c>
      <c r="E429" s="33">
        <v>45468.079861111109</v>
      </c>
      <c r="F429" s="30" t="s">
        <v>649</v>
      </c>
      <c r="G429" s="30" t="s">
        <v>627</v>
      </c>
      <c r="H429" s="30" t="s">
        <v>672</v>
      </c>
      <c r="I429" s="30" t="s">
        <v>646</v>
      </c>
      <c r="J429" s="30">
        <v>29250</v>
      </c>
      <c r="K429" s="30" t="s">
        <v>630</v>
      </c>
      <c r="L429" s="30" t="s">
        <v>2713</v>
      </c>
      <c r="M429" s="30" t="s">
        <v>2714</v>
      </c>
      <c r="N429" s="30" t="s">
        <v>637</v>
      </c>
      <c r="O429" s="30" t="s">
        <v>638</v>
      </c>
      <c r="P429" s="30">
        <v>710301</v>
      </c>
      <c r="Q429" s="30"/>
      <c r="R429" s="30"/>
      <c r="S429" s="39">
        <v>45471.378472222219</v>
      </c>
      <c r="T429" s="42" t="str">
        <f t="shared" si="78"/>
        <v>40</v>
      </c>
      <c r="U429" s="32">
        <f t="shared" si="79"/>
        <v>45468.079861111109</v>
      </c>
      <c r="V429" s="31">
        <f t="shared" si="80"/>
        <v>3.2986111111094942</v>
      </c>
      <c r="W429" s="31">
        <f t="shared" si="81"/>
        <v>0</v>
      </c>
      <c r="X429" s="31">
        <f t="shared" si="82"/>
        <v>0</v>
      </c>
      <c r="Y429" s="31">
        <f t="shared" si="83"/>
        <v>1</v>
      </c>
      <c r="Z429" s="31" t="str">
        <f t="shared" si="90"/>
        <v>Yes</v>
      </c>
      <c r="AA429" s="31"/>
      <c r="AB429" s="31">
        <f t="shared" si="84"/>
        <v>0</v>
      </c>
      <c r="AC429" s="31" t="str">
        <f>IF(OR(ISNUMBER(MATCH(DATE(VALUE(TEXT(U429,"yyyy")),VALUE(TEXT(U429,"mm")),VALUE(TEXT(U429,"dd"))),HolidayTable[Date],0)),WEEKDAY(E429,1)=1,HOUR(U429)&gt;=21,HOUR(U429)&lt;5),"OP","P")</f>
        <v>OP</v>
      </c>
      <c r="AD429" s="31"/>
      <c r="AE429" s="31">
        <f t="shared" si="85"/>
        <v>0</v>
      </c>
      <c r="AF429" s="31">
        <f t="shared" si="86"/>
        <v>88.5</v>
      </c>
      <c r="AG429" s="31">
        <f t="shared" si="87"/>
        <v>3</v>
      </c>
      <c r="AH429" s="31" t="str">
        <f t="shared" si="88"/>
        <v>O CALIFORNIA149N</v>
      </c>
      <c r="AI429" s="31" t="str">
        <f t="shared" si="89"/>
        <v>OOCU 7744999</v>
      </c>
      <c r="AJ429" s="17" t="s">
        <v>624</v>
      </c>
    </row>
    <row r="430" spans="1:36" ht="18" x14ac:dyDescent="0.35">
      <c r="A430" s="30" t="s">
        <v>625</v>
      </c>
      <c r="B430" s="30" t="s">
        <v>2715</v>
      </c>
      <c r="C430" s="30" t="s">
        <v>786</v>
      </c>
      <c r="D430" s="30" t="s">
        <v>787</v>
      </c>
      <c r="E430" s="33">
        <v>45468.081944444442</v>
      </c>
      <c r="F430" s="30" t="s">
        <v>649</v>
      </c>
      <c r="G430" s="30" t="s">
        <v>627</v>
      </c>
      <c r="H430" s="30" t="s">
        <v>672</v>
      </c>
      <c r="I430" s="30" t="s">
        <v>646</v>
      </c>
      <c r="J430" s="30">
        <v>29250</v>
      </c>
      <c r="K430" s="30" t="s">
        <v>630</v>
      </c>
      <c r="L430" s="30" t="s">
        <v>2716</v>
      </c>
      <c r="M430" s="30" t="s">
        <v>2717</v>
      </c>
      <c r="N430" s="30" t="s">
        <v>659</v>
      </c>
      <c r="O430" s="30" t="s">
        <v>660</v>
      </c>
      <c r="P430" s="30">
        <v>906314</v>
      </c>
      <c r="Q430" s="30"/>
      <c r="R430" s="30"/>
      <c r="S430" s="39">
        <v>45471.378472222219</v>
      </c>
      <c r="T430" s="42" t="str">
        <f t="shared" si="78"/>
        <v>40</v>
      </c>
      <c r="U430" s="32">
        <f t="shared" si="79"/>
        <v>45468.081944444442</v>
      </c>
      <c r="V430" s="31">
        <f t="shared" si="80"/>
        <v>3.296527777776646</v>
      </c>
      <c r="W430" s="31">
        <f t="shared" si="81"/>
        <v>0</v>
      </c>
      <c r="X430" s="31">
        <f t="shared" si="82"/>
        <v>0</v>
      </c>
      <c r="Y430" s="31">
        <f t="shared" si="83"/>
        <v>1</v>
      </c>
      <c r="Z430" s="31" t="str">
        <f t="shared" si="90"/>
        <v>Yes</v>
      </c>
      <c r="AA430" s="31"/>
      <c r="AB430" s="31">
        <f t="shared" si="84"/>
        <v>0</v>
      </c>
      <c r="AC430" s="31" t="str">
        <f>IF(OR(ISNUMBER(MATCH(DATE(VALUE(TEXT(U430,"yyyy")),VALUE(TEXT(U430,"mm")),VALUE(TEXT(U430,"dd"))),HolidayTable[Date],0)),WEEKDAY(E430,1)=1,HOUR(U430)&gt;=21,HOUR(U430)&lt;5),"OP","P")</f>
        <v>OP</v>
      </c>
      <c r="AD430" s="31"/>
      <c r="AE430" s="31">
        <f t="shared" si="85"/>
        <v>0</v>
      </c>
      <c r="AF430" s="31">
        <f t="shared" si="86"/>
        <v>88.5</v>
      </c>
      <c r="AG430" s="31">
        <f t="shared" si="87"/>
        <v>3</v>
      </c>
      <c r="AH430" s="31" t="str">
        <f t="shared" si="88"/>
        <v>O CALIFORNIA149N</v>
      </c>
      <c r="AI430" s="31" t="str">
        <f t="shared" si="89"/>
        <v>BEAU 5556920</v>
      </c>
      <c r="AJ430" s="17" t="s">
        <v>624</v>
      </c>
    </row>
    <row r="431" spans="1:36" ht="18" x14ac:dyDescent="0.35">
      <c r="A431" s="30" t="s">
        <v>625</v>
      </c>
      <c r="B431" s="30" t="s">
        <v>2718</v>
      </c>
      <c r="C431" s="30" t="s">
        <v>905</v>
      </c>
      <c r="D431" s="30" t="s">
        <v>810</v>
      </c>
      <c r="E431" s="33">
        <v>45468.081944444442</v>
      </c>
      <c r="F431" s="30" t="s">
        <v>649</v>
      </c>
      <c r="G431" s="30" t="s">
        <v>627</v>
      </c>
      <c r="H431" s="30" t="s">
        <v>672</v>
      </c>
      <c r="I431" s="30" t="s">
        <v>646</v>
      </c>
      <c r="J431" s="30">
        <v>29250</v>
      </c>
      <c r="K431" s="30" t="s">
        <v>630</v>
      </c>
      <c r="L431" s="30" t="s">
        <v>2697</v>
      </c>
      <c r="M431" s="30" t="s">
        <v>2719</v>
      </c>
      <c r="N431" s="30" t="s">
        <v>891</v>
      </c>
      <c r="O431" s="30" t="s">
        <v>892</v>
      </c>
      <c r="P431" s="30">
        <v>927385</v>
      </c>
      <c r="Q431" s="30"/>
      <c r="R431" s="30"/>
      <c r="S431" s="39">
        <f>VLOOKUP(AH431,export!G:T,13,FALSE)</f>
        <v>45471.96875</v>
      </c>
      <c r="T431" s="42" t="str">
        <f t="shared" si="78"/>
        <v>40</v>
      </c>
      <c r="U431" s="32">
        <f t="shared" si="79"/>
        <v>45468.081944444442</v>
      </c>
      <c r="V431" s="31">
        <f t="shared" si="80"/>
        <v>3.8868055555576575</v>
      </c>
      <c r="W431" s="31">
        <f t="shared" si="81"/>
        <v>0</v>
      </c>
      <c r="X431" s="31">
        <f t="shared" si="82"/>
        <v>0</v>
      </c>
      <c r="Y431" s="31">
        <f t="shared" si="83"/>
        <v>1</v>
      </c>
      <c r="Z431" s="31" t="str">
        <f t="shared" si="90"/>
        <v>Yes</v>
      </c>
      <c r="AA431" s="31"/>
      <c r="AB431" s="31">
        <f t="shared" si="84"/>
        <v>0</v>
      </c>
      <c r="AC431" s="31" t="str">
        <f>IF(OR(ISNUMBER(MATCH(DATE(VALUE(TEXT(U431,"yyyy")),VALUE(TEXT(U431,"mm")),VALUE(TEXT(U431,"dd"))),HolidayTable[Date],0)),WEEKDAY(E431,1)=1,HOUR(U431)&gt;=21,HOUR(U431)&lt;5),"OP","P")</f>
        <v>OP</v>
      </c>
      <c r="AD431" s="31"/>
      <c r="AE431" s="31">
        <f t="shared" si="85"/>
        <v>0</v>
      </c>
      <c r="AF431" s="31">
        <f t="shared" si="86"/>
        <v>88.5</v>
      </c>
      <c r="AG431" s="31">
        <f t="shared" si="87"/>
        <v>3</v>
      </c>
      <c r="AH431" s="31" t="str">
        <f t="shared" si="88"/>
        <v>O PIRAEUS004E</v>
      </c>
      <c r="AI431" s="31" t="str">
        <f t="shared" si="89"/>
        <v>GCXU 5638897</v>
      </c>
      <c r="AJ431" s="17" t="s">
        <v>624</v>
      </c>
    </row>
    <row r="432" spans="1:36" ht="18" x14ac:dyDescent="0.35">
      <c r="A432" s="30" t="s">
        <v>625</v>
      </c>
      <c r="B432" s="30" t="s">
        <v>2720</v>
      </c>
      <c r="C432" s="30" t="s">
        <v>786</v>
      </c>
      <c r="D432" s="30" t="s">
        <v>787</v>
      </c>
      <c r="E432" s="33">
        <v>45468.082638888889</v>
      </c>
      <c r="F432" s="30" t="s">
        <v>649</v>
      </c>
      <c r="G432" s="30" t="s">
        <v>627</v>
      </c>
      <c r="H432" s="30" t="s">
        <v>672</v>
      </c>
      <c r="I432" s="30" t="s">
        <v>646</v>
      </c>
      <c r="J432" s="30">
        <v>29250</v>
      </c>
      <c r="K432" s="30" t="s">
        <v>630</v>
      </c>
      <c r="L432" s="30" t="s">
        <v>2721</v>
      </c>
      <c r="M432" s="30" t="s">
        <v>2722</v>
      </c>
      <c r="N432" s="30"/>
      <c r="O432" s="30" t="s">
        <v>635</v>
      </c>
      <c r="P432" s="30">
        <v>948878</v>
      </c>
      <c r="Q432" s="30"/>
      <c r="R432" s="30"/>
      <c r="S432" s="39">
        <v>45471.378472222219</v>
      </c>
      <c r="T432" s="42" t="str">
        <f t="shared" si="78"/>
        <v>40</v>
      </c>
      <c r="U432" s="32">
        <f t="shared" si="79"/>
        <v>45468.082638888889</v>
      </c>
      <c r="V432" s="31">
        <f t="shared" si="80"/>
        <v>3.2958333333299379</v>
      </c>
      <c r="W432" s="31">
        <f t="shared" si="81"/>
        <v>0</v>
      </c>
      <c r="X432" s="31">
        <f t="shared" si="82"/>
        <v>0</v>
      </c>
      <c r="Y432" s="31">
        <f t="shared" si="83"/>
        <v>1</v>
      </c>
      <c r="Z432" s="31" t="str">
        <f t="shared" si="90"/>
        <v>Yes</v>
      </c>
      <c r="AA432" s="31"/>
      <c r="AB432" s="31">
        <f t="shared" si="84"/>
        <v>0</v>
      </c>
      <c r="AC432" s="31" t="str">
        <f>IF(OR(ISNUMBER(MATCH(DATE(VALUE(TEXT(U432,"yyyy")),VALUE(TEXT(U432,"mm")),VALUE(TEXT(U432,"dd"))),HolidayTable[Date],0)),WEEKDAY(E432,1)=1,HOUR(U432)&gt;=21,HOUR(U432)&lt;5),"OP","P")</f>
        <v>OP</v>
      </c>
      <c r="AD432" s="31"/>
      <c r="AE432" s="31">
        <f t="shared" si="85"/>
        <v>0</v>
      </c>
      <c r="AF432" s="31">
        <f t="shared" si="86"/>
        <v>88.5</v>
      </c>
      <c r="AG432" s="31">
        <f t="shared" si="87"/>
        <v>3</v>
      </c>
      <c r="AH432" s="31" t="str">
        <f t="shared" si="88"/>
        <v>O CALIFORNIA149N</v>
      </c>
      <c r="AI432" s="31" t="str">
        <f t="shared" si="89"/>
        <v>SLPU 5014080</v>
      </c>
      <c r="AJ432" s="17" t="s">
        <v>624</v>
      </c>
    </row>
    <row r="433" spans="1:36" ht="18" x14ac:dyDescent="0.35">
      <c r="A433" s="30" t="s">
        <v>625</v>
      </c>
      <c r="B433" s="30" t="s">
        <v>2723</v>
      </c>
      <c r="C433" s="30" t="s">
        <v>487</v>
      </c>
      <c r="D433" s="30" t="s">
        <v>295</v>
      </c>
      <c r="E433" s="33">
        <v>45468.084722222222</v>
      </c>
      <c r="F433" s="30" t="s">
        <v>649</v>
      </c>
      <c r="G433" s="30" t="s">
        <v>627</v>
      </c>
      <c r="H433" s="30" t="s">
        <v>672</v>
      </c>
      <c r="I433" s="30" t="s">
        <v>646</v>
      </c>
      <c r="J433" s="30">
        <v>30000</v>
      </c>
      <c r="K433" s="30" t="s">
        <v>630</v>
      </c>
      <c r="L433" s="30" t="s">
        <v>2694</v>
      </c>
      <c r="M433" s="30" t="s">
        <v>2724</v>
      </c>
      <c r="N433" s="30" t="s">
        <v>642</v>
      </c>
      <c r="O433" s="30" t="s">
        <v>643</v>
      </c>
      <c r="P433" s="30">
        <v>938546</v>
      </c>
      <c r="Q433" s="30"/>
      <c r="R433" s="30"/>
      <c r="S433" s="39">
        <v>45474.25</v>
      </c>
      <c r="T433" s="42" t="str">
        <f t="shared" si="78"/>
        <v>40</v>
      </c>
      <c r="U433" s="32">
        <f t="shared" si="79"/>
        <v>45468.084722222222</v>
      </c>
      <c r="V433" s="31">
        <f t="shared" si="80"/>
        <v>6.1652777777781012</v>
      </c>
      <c r="W433" s="31">
        <f t="shared" si="81"/>
        <v>0</v>
      </c>
      <c r="X433" s="31">
        <f t="shared" si="82"/>
        <v>0</v>
      </c>
      <c r="Y433" s="31">
        <f t="shared" si="83"/>
        <v>1</v>
      </c>
      <c r="Z433" s="31" t="str">
        <f t="shared" si="90"/>
        <v>Yes</v>
      </c>
      <c r="AA433" s="31"/>
      <c r="AB433" s="31">
        <f t="shared" si="84"/>
        <v>0</v>
      </c>
      <c r="AC433" s="31" t="str">
        <f>IF(OR(ISNUMBER(MATCH(DATE(VALUE(TEXT(U433,"yyyy")),VALUE(TEXT(U433,"mm")),VALUE(TEXT(U433,"dd"))),HolidayTable[Date],0)),WEEKDAY(E433,1)=1,HOUR(U433)&gt;=21,HOUR(U433)&lt;5),"OP","P")</f>
        <v>OP</v>
      </c>
      <c r="AD433" s="31"/>
      <c r="AE433" s="31">
        <f t="shared" si="85"/>
        <v>0</v>
      </c>
      <c r="AF433" s="31">
        <f t="shared" si="86"/>
        <v>88.5</v>
      </c>
      <c r="AG433" s="31">
        <f t="shared" si="87"/>
        <v>3</v>
      </c>
      <c r="AH433" s="31" t="str">
        <f t="shared" si="88"/>
        <v>SINAR SUNDA167S</v>
      </c>
      <c r="AI433" s="31" t="str">
        <f t="shared" si="89"/>
        <v>OOCU 7274350</v>
      </c>
      <c r="AJ433" s="17" t="s">
        <v>624</v>
      </c>
    </row>
    <row r="434" spans="1:36" ht="18" x14ac:dyDescent="0.35">
      <c r="A434" s="30" t="s">
        <v>625</v>
      </c>
      <c r="B434" s="30" t="s">
        <v>2725</v>
      </c>
      <c r="C434" s="30" t="s">
        <v>905</v>
      </c>
      <c r="D434" s="30" t="s">
        <v>810</v>
      </c>
      <c r="E434" s="33">
        <v>45468.084722222222</v>
      </c>
      <c r="F434" s="30" t="s">
        <v>649</v>
      </c>
      <c r="G434" s="30" t="s">
        <v>627</v>
      </c>
      <c r="H434" s="30" t="s">
        <v>672</v>
      </c>
      <c r="I434" s="30" t="s">
        <v>646</v>
      </c>
      <c r="J434" s="30">
        <v>29250</v>
      </c>
      <c r="K434" s="30" t="s">
        <v>630</v>
      </c>
      <c r="L434" s="30" t="s">
        <v>2697</v>
      </c>
      <c r="M434" s="30" t="s">
        <v>2726</v>
      </c>
      <c r="N434" s="30" t="s">
        <v>1931</v>
      </c>
      <c r="O434" s="30" t="s">
        <v>848</v>
      </c>
      <c r="P434" s="30">
        <v>758662</v>
      </c>
      <c r="Q434" s="30"/>
      <c r="R434" s="30"/>
      <c r="S434" s="39">
        <f>VLOOKUP(AH434,export!G:T,13,FALSE)</f>
        <v>45471.96875</v>
      </c>
      <c r="T434" s="42" t="str">
        <f t="shared" si="78"/>
        <v>40</v>
      </c>
      <c r="U434" s="32">
        <f t="shared" si="79"/>
        <v>45468.084722222222</v>
      </c>
      <c r="V434" s="31">
        <f t="shared" si="80"/>
        <v>3.8840277777781012</v>
      </c>
      <c r="W434" s="31">
        <f t="shared" si="81"/>
        <v>0</v>
      </c>
      <c r="X434" s="31">
        <f t="shared" si="82"/>
        <v>0</v>
      </c>
      <c r="Y434" s="31">
        <f t="shared" si="83"/>
        <v>1</v>
      </c>
      <c r="Z434" s="31" t="str">
        <f t="shared" si="90"/>
        <v>Yes</v>
      </c>
      <c r="AA434" s="31"/>
      <c r="AB434" s="31">
        <f t="shared" si="84"/>
        <v>0</v>
      </c>
      <c r="AC434" s="31" t="str">
        <f>IF(OR(ISNUMBER(MATCH(DATE(VALUE(TEXT(U434,"yyyy")),VALUE(TEXT(U434,"mm")),VALUE(TEXT(U434,"dd"))),HolidayTable[Date],0)),WEEKDAY(E434,1)=1,HOUR(U434)&gt;=21,HOUR(U434)&lt;5),"OP","P")</f>
        <v>OP</v>
      </c>
      <c r="AD434" s="31"/>
      <c r="AE434" s="31">
        <f t="shared" si="85"/>
        <v>0</v>
      </c>
      <c r="AF434" s="31">
        <f t="shared" si="86"/>
        <v>88.5</v>
      </c>
      <c r="AG434" s="31">
        <f t="shared" si="87"/>
        <v>3</v>
      </c>
      <c r="AH434" s="31" t="str">
        <f t="shared" si="88"/>
        <v>O PIRAEUS004E</v>
      </c>
      <c r="AI434" s="31" t="str">
        <f t="shared" si="89"/>
        <v>OOCU 8226736</v>
      </c>
      <c r="AJ434" s="17" t="s">
        <v>624</v>
      </c>
    </row>
    <row r="435" spans="1:36" ht="18" x14ac:dyDescent="0.35">
      <c r="A435" s="30" t="s">
        <v>625</v>
      </c>
      <c r="B435" s="30" t="s">
        <v>2727</v>
      </c>
      <c r="C435" s="30" t="s">
        <v>818</v>
      </c>
      <c r="D435" s="30" t="s">
        <v>819</v>
      </c>
      <c r="E435" s="33">
        <v>45468.085416666669</v>
      </c>
      <c r="F435" s="30" t="s">
        <v>649</v>
      </c>
      <c r="G435" s="30" t="s">
        <v>627</v>
      </c>
      <c r="H435" s="30" t="s">
        <v>645</v>
      </c>
      <c r="I435" s="30" t="s">
        <v>646</v>
      </c>
      <c r="J435" s="30">
        <v>24370</v>
      </c>
      <c r="K435" s="30" t="s">
        <v>630</v>
      </c>
      <c r="L435" s="30" t="s">
        <v>2566</v>
      </c>
      <c r="M435" s="30">
        <v>26644454</v>
      </c>
      <c r="N435" s="30" t="s">
        <v>661</v>
      </c>
      <c r="O435" s="30" t="s">
        <v>662</v>
      </c>
      <c r="P435" s="30">
        <v>692047</v>
      </c>
      <c r="Q435" s="30"/>
      <c r="R435" s="30"/>
      <c r="S435" s="39">
        <f>VLOOKUP(AH435,export!G:T,13,FALSE)</f>
        <v>45468.819444444445</v>
      </c>
      <c r="T435" s="42" t="str">
        <f t="shared" si="78"/>
        <v>40</v>
      </c>
      <c r="U435" s="32">
        <f t="shared" si="79"/>
        <v>45468.085416666669</v>
      </c>
      <c r="V435" s="31">
        <f t="shared" si="80"/>
        <v>0.73402777777664596</v>
      </c>
      <c r="W435" s="31">
        <f t="shared" si="81"/>
        <v>1</v>
      </c>
      <c r="X435" s="31">
        <f t="shared" si="82"/>
        <v>0</v>
      </c>
      <c r="Y435" s="31">
        <f t="shared" si="83"/>
        <v>0</v>
      </c>
      <c r="Z435" s="31" t="str">
        <f t="shared" si="90"/>
        <v>Yes</v>
      </c>
      <c r="AA435" s="31"/>
      <c r="AB435" s="31">
        <f t="shared" si="84"/>
        <v>1</v>
      </c>
      <c r="AC435" s="31" t="str">
        <f>IF(OR(ISNUMBER(MATCH(DATE(VALUE(TEXT(U435,"yyyy")),VALUE(TEXT(U435,"mm")),VALUE(TEXT(U435,"dd"))),HolidayTable[Date],0)),WEEKDAY(E435,1)=1,HOUR(U435)&gt;=21,HOUR(U435)&lt;5),"OP","P")</f>
        <v>OP</v>
      </c>
      <c r="AD435" s="31"/>
      <c r="AE435" s="31">
        <f t="shared" si="85"/>
        <v>52.5</v>
      </c>
      <c r="AF435" s="31">
        <f t="shared" si="86"/>
        <v>88.5</v>
      </c>
      <c r="AG435" s="31">
        <f t="shared" si="87"/>
        <v>3</v>
      </c>
      <c r="AH435" s="31" t="str">
        <f t="shared" si="88"/>
        <v>XIN QUAN ZHO130S</v>
      </c>
      <c r="AI435" s="31" t="str">
        <f t="shared" si="89"/>
        <v>OOCU 4999234</v>
      </c>
    </row>
    <row r="436" spans="1:36" ht="18" x14ac:dyDescent="0.35">
      <c r="A436" s="30" t="s">
        <v>625</v>
      </c>
      <c r="B436" s="30" t="s">
        <v>2728</v>
      </c>
      <c r="C436" s="30" t="s">
        <v>786</v>
      </c>
      <c r="D436" s="30" t="s">
        <v>787</v>
      </c>
      <c r="E436" s="33">
        <v>45468.087500000001</v>
      </c>
      <c r="F436" s="30" t="s">
        <v>649</v>
      </c>
      <c r="G436" s="30" t="s">
        <v>627</v>
      </c>
      <c r="H436" s="30" t="s">
        <v>672</v>
      </c>
      <c r="I436" s="30" t="s">
        <v>646</v>
      </c>
      <c r="J436" s="30">
        <v>29250</v>
      </c>
      <c r="K436" s="30" t="s">
        <v>630</v>
      </c>
      <c r="L436" s="30" t="s">
        <v>2729</v>
      </c>
      <c r="M436" s="30" t="s">
        <v>2730</v>
      </c>
      <c r="N436" s="30" t="s">
        <v>647</v>
      </c>
      <c r="O436" s="30" t="s">
        <v>648</v>
      </c>
      <c r="P436" s="30">
        <v>762019</v>
      </c>
      <c r="Q436" s="30"/>
      <c r="R436" s="30"/>
      <c r="S436" s="39">
        <v>45471.378472222219</v>
      </c>
      <c r="T436" s="42" t="str">
        <f t="shared" si="78"/>
        <v>40</v>
      </c>
      <c r="U436" s="32">
        <f t="shared" si="79"/>
        <v>45468.087500000001</v>
      </c>
      <c r="V436" s="31">
        <f t="shared" si="80"/>
        <v>3.2909722222175333</v>
      </c>
      <c r="W436" s="31">
        <f t="shared" si="81"/>
        <v>0</v>
      </c>
      <c r="X436" s="31">
        <f t="shared" si="82"/>
        <v>0</v>
      </c>
      <c r="Y436" s="31">
        <f t="shared" si="83"/>
        <v>1</v>
      </c>
      <c r="Z436" s="31" t="str">
        <f t="shared" si="90"/>
        <v>Yes</v>
      </c>
      <c r="AA436" s="31"/>
      <c r="AB436" s="31">
        <f t="shared" si="84"/>
        <v>0</v>
      </c>
      <c r="AC436" s="31" t="str">
        <f>IF(OR(ISNUMBER(MATCH(DATE(VALUE(TEXT(U436,"yyyy")),VALUE(TEXT(U436,"mm")),VALUE(TEXT(U436,"dd"))),HolidayTable[Date],0)),WEEKDAY(E436,1)=1,HOUR(U436)&gt;=21,HOUR(U436)&lt;5),"OP","P")</f>
        <v>OP</v>
      </c>
      <c r="AD436" s="31"/>
      <c r="AE436" s="31">
        <f t="shared" si="85"/>
        <v>0</v>
      </c>
      <c r="AF436" s="31">
        <f t="shared" si="86"/>
        <v>88.5</v>
      </c>
      <c r="AG436" s="31">
        <f t="shared" si="87"/>
        <v>3</v>
      </c>
      <c r="AH436" s="31" t="str">
        <f t="shared" si="88"/>
        <v>O CALIFORNIA149N</v>
      </c>
      <c r="AI436" s="31" t="str">
        <f t="shared" si="89"/>
        <v>OOCU 6795820</v>
      </c>
      <c r="AJ436" s="17" t="s">
        <v>624</v>
      </c>
    </row>
    <row r="437" spans="1:36" ht="18" x14ac:dyDescent="0.35">
      <c r="A437" s="30" t="s">
        <v>625</v>
      </c>
      <c r="B437" s="30" t="s">
        <v>2731</v>
      </c>
      <c r="C437" s="30" t="s">
        <v>786</v>
      </c>
      <c r="D437" s="30" t="s">
        <v>787</v>
      </c>
      <c r="E437" s="33">
        <v>45468.090277777781</v>
      </c>
      <c r="F437" s="30" t="s">
        <v>649</v>
      </c>
      <c r="G437" s="30" t="s">
        <v>627</v>
      </c>
      <c r="H437" s="30" t="s">
        <v>672</v>
      </c>
      <c r="I437" s="30" t="s">
        <v>646</v>
      </c>
      <c r="J437" s="30">
        <v>29250</v>
      </c>
      <c r="K437" s="30" t="s">
        <v>630</v>
      </c>
      <c r="L437" s="30" t="s">
        <v>2721</v>
      </c>
      <c r="M437" s="30" t="s">
        <v>2732</v>
      </c>
      <c r="N437" s="30" t="s">
        <v>652</v>
      </c>
      <c r="O437" s="30" t="s">
        <v>653</v>
      </c>
      <c r="P437" s="30">
        <v>678927</v>
      </c>
      <c r="Q437" s="30"/>
      <c r="R437" s="30"/>
      <c r="S437" s="39">
        <v>45471.378472222219</v>
      </c>
      <c r="T437" s="42" t="str">
        <f t="shared" si="78"/>
        <v>40</v>
      </c>
      <c r="U437" s="32">
        <f t="shared" si="79"/>
        <v>45468.090277777781</v>
      </c>
      <c r="V437" s="31">
        <f t="shared" si="80"/>
        <v>3.2881944444379769</v>
      </c>
      <c r="W437" s="31">
        <f t="shared" si="81"/>
        <v>0</v>
      </c>
      <c r="X437" s="31">
        <f t="shared" si="82"/>
        <v>0</v>
      </c>
      <c r="Y437" s="31">
        <f t="shared" si="83"/>
        <v>1</v>
      </c>
      <c r="Z437" s="31" t="str">
        <f t="shared" si="90"/>
        <v>Yes</v>
      </c>
      <c r="AA437" s="31"/>
      <c r="AB437" s="31">
        <f t="shared" si="84"/>
        <v>0</v>
      </c>
      <c r="AC437" s="31" t="str">
        <f>IF(OR(ISNUMBER(MATCH(DATE(VALUE(TEXT(U437,"yyyy")),VALUE(TEXT(U437,"mm")),VALUE(TEXT(U437,"dd"))),HolidayTable[Date],0)),WEEKDAY(E437,1)=1,HOUR(U437)&gt;=21,HOUR(U437)&lt;5),"OP","P")</f>
        <v>OP</v>
      </c>
      <c r="AD437" s="31"/>
      <c r="AE437" s="31">
        <f t="shared" si="85"/>
        <v>0</v>
      </c>
      <c r="AF437" s="31">
        <f t="shared" si="86"/>
        <v>88.5</v>
      </c>
      <c r="AG437" s="31">
        <f t="shared" si="87"/>
        <v>3</v>
      </c>
      <c r="AH437" s="31" t="str">
        <f t="shared" si="88"/>
        <v>O CALIFORNIA149N</v>
      </c>
      <c r="AI437" s="31" t="str">
        <f t="shared" si="89"/>
        <v>CSLU 6318096</v>
      </c>
      <c r="AJ437" s="17" t="s">
        <v>624</v>
      </c>
    </row>
    <row r="438" spans="1:36" ht="18" x14ac:dyDescent="0.35">
      <c r="A438" s="30" t="s">
        <v>625</v>
      </c>
      <c r="B438" s="30" t="s">
        <v>2733</v>
      </c>
      <c r="C438" s="30" t="s">
        <v>786</v>
      </c>
      <c r="D438" s="30" t="s">
        <v>787</v>
      </c>
      <c r="E438" s="33">
        <v>45468.09097222222</v>
      </c>
      <c r="F438" s="30" t="s">
        <v>649</v>
      </c>
      <c r="G438" s="30" t="s">
        <v>627</v>
      </c>
      <c r="H438" s="30" t="s">
        <v>672</v>
      </c>
      <c r="I438" s="30" t="s">
        <v>646</v>
      </c>
      <c r="J438" s="30">
        <v>29250</v>
      </c>
      <c r="K438" s="30" t="s">
        <v>630</v>
      </c>
      <c r="L438" s="30" t="s">
        <v>2541</v>
      </c>
      <c r="M438" s="30" t="s">
        <v>2734</v>
      </c>
      <c r="N438" s="30"/>
      <c r="O438" s="30" t="s">
        <v>641</v>
      </c>
      <c r="P438" s="30">
        <v>902929</v>
      </c>
      <c r="Q438" s="30"/>
      <c r="R438" s="30"/>
      <c r="S438" s="39">
        <v>45471.378472222219</v>
      </c>
      <c r="T438" s="42" t="str">
        <f t="shared" si="78"/>
        <v>40</v>
      </c>
      <c r="U438" s="32">
        <f t="shared" si="79"/>
        <v>45468.09097222222</v>
      </c>
      <c r="V438" s="31">
        <f t="shared" si="80"/>
        <v>3.2874999999985448</v>
      </c>
      <c r="W438" s="31">
        <f t="shared" si="81"/>
        <v>0</v>
      </c>
      <c r="X438" s="31">
        <f t="shared" si="82"/>
        <v>0</v>
      </c>
      <c r="Y438" s="31">
        <f t="shared" si="83"/>
        <v>1</v>
      </c>
      <c r="Z438" s="31" t="str">
        <f t="shared" si="90"/>
        <v>Yes</v>
      </c>
      <c r="AA438" s="31"/>
      <c r="AB438" s="31">
        <f t="shared" si="84"/>
        <v>0</v>
      </c>
      <c r="AC438" s="31" t="str">
        <f>IF(OR(ISNUMBER(MATCH(DATE(VALUE(TEXT(U438,"yyyy")),VALUE(TEXT(U438,"mm")),VALUE(TEXT(U438,"dd"))),HolidayTable[Date],0)),WEEKDAY(E438,1)=1,HOUR(U438)&gt;=21,HOUR(U438)&lt;5),"OP","P")</f>
        <v>OP</v>
      </c>
      <c r="AD438" s="31"/>
      <c r="AE438" s="31">
        <f t="shared" si="85"/>
        <v>0</v>
      </c>
      <c r="AF438" s="31">
        <f t="shared" si="86"/>
        <v>88.5</v>
      </c>
      <c r="AG438" s="31">
        <f t="shared" si="87"/>
        <v>3</v>
      </c>
      <c r="AH438" s="31" t="str">
        <f t="shared" si="88"/>
        <v>O CALIFORNIA149N</v>
      </c>
      <c r="AI438" s="31" t="str">
        <f t="shared" si="89"/>
        <v>OOCU 7391588</v>
      </c>
      <c r="AJ438" s="17" t="s">
        <v>624</v>
      </c>
    </row>
    <row r="439" spans="1:36" ht="18" x14ac:dyDescent="0.35">
      <c r="A439" s="30" t="s">
        <v>625</v>
      </c>
      <c r="B439" s="30" t="s">
        <v>2735</v>
      </c>
      <c r="C439" s="30" t="s">
        <v>351</v>
      </c>
      <c r="D439" s="30" t="s">
        <v>1136</v>
      </c>
      <c r="E439" s="33">
        <v>45468.09375</v>
      </c>
      <c r="F439" s="30" t="s">
        <v>658</v>
      </c>
      <c r="G439" s="30" t="s">
        <v>627</v>
      </c>
      <c r="H439" s="30" t="s">
        <v>672</v>
      </c>
      <c r="I439" s="30" t="s">
        <v>646</v>
      </c>
      <c r="J439" s="30">
        <v>29250</v>
      </c>
      <c r="K439" s="30" t="s">
        <v>630</v>
      </c>
      <c r="L439" s="30" t="s">
        <v>2736</v>
      </c>
      <c r="M439" s="30" t="s">
        <v>2737</v>
      </c>
      <c r="N439" s="30" t="s">
        <v>637</v>
      </c>
      <c r="O439" s="30" t="s">
        <v>638</v>
      </c>
      <c r="P439" s="30">
        <v>710301</v>
      </c>
      <c r="Q439" s="30"/>
      <c r="R439" s="30"/>
      <c r="S439" s="39">
        <v>45472.076388888891</v>
      </c>
      <c r="T439" s="42" t="str">
        <f t="shared" si="78"/>
        <v>40</v>
      </c>
      <c r="U439" s="32">
        <f t="shared" si="79"/>
        <v>45468.09375</v>
      </c>
      <c r="V439" s="31">
        <f t="shared" si="80"/>
        <v>3.9826388888905058</v>
      </c>
      <c r="W439" s="31">
        <f t="shared" si="81"/>
        <v>0</v>
      </c>
      <c r="X439" s="31">
        <f t="shared" si="82"/>
        <v>0</v>
      </c>
      <c r="Y439" s="31">
        <f t="shared" si="83"/>
        <v>1</v>
      </c>
      <c r="Z439" s="31" t="str">
        <f t="shared" si="90"/>
        <v>Yes</v>
      </c>
      <c r="AA439" s="31"/>
      <c r="AB439" s="31">
        <f t="shared" si="84"/>
        <v>0</v>
      </c>
      <c r="AC439" s="31" t="str">
        <f>IF(OR(ISNUMBER(MATCH(DATE(VALUE(TEXT(U439,"yyyy")),VALUE(TEXT(U439,"mm")),VALUE(TEXT(U439,"dd"))),HolidayTable[Date],0)),WEEKDAY(E439,1)=1,HOUR(U439)&gt;=21,HOUR(U439)&lt;5),"OP","P")</f>
        <v>OP</v>
      </c>
      <c r="AD439" s="31"/>
      <c r="AE439" s="31">
        <f t="shared" si="85"/>
        <v>0</v>
      </c>
      <c r="AF439" s="31">
        <f t="shared" si="86"/>
        <v>88.5</v>
      </c>
      <c r="AG439" s="31">
        <f t="shared" si="87"/>
        <v>3</v>
      </c>
      <c r="AH439" s="31" t="str">
        <f t="shared" si="88"/>
        <v>SINAR SANUR065S</v>
      </c>
      <c r="AI439" s="31" t="str">
        <f t="shared" si="89"/>
        <v>SEGU 5294798</v>
      </c>
      <c r="AJ439" s="17" t="s">
        <v>624</v>
      </c>
    </row>
    <row r="440" spans="1:36" ht="18" x14ac:dyDescent="0.35">
      <c r="A440" s="30" t="s">
        <v>625</v>
      </c>
      <c r="B440" s="30" t="s">
        <v>2738</v>
      </c>
      <c r="C440" s="30" t="s">
        <v>351</v>
      </c>
      <c r="D440" s="30" t="s">
        <v>1136</v>
      </c>
      <c r="E440" s="33">
        <v>45468.095833333333</v>
      </c>
      <c r="F440" s="30" t="s">
        <v>658</v>
      </c>
      <c r="G440" s="30" t="s">
        <v>627</v>
      </c>
      <c r="H440" s="30" t="s">
        <v>672</v>
      </c>
      <c r="I440" s="30" t="s">
        <v>646</v>
      </c>
      <c r="J440" s="30">
        <v>29250</v>
      </c>
      <c r="K440" s="30" t="s">
        <v>630</v>
      </c>
      <c r="L440" s="30" t="s">
        <v>2736</v>
      </c>
      <c r="M440" s="30" t="s">
        <v>2739</v>
      </c>
      <c r="N440" s="30" t="s">
        <v>2610</v>
      </c>
      <c r="O440" s="30" t="s">
        <v>2611</v>
      </c>
      <c r="P440" s="30">
        <v>734770</v>
      </c>
      <c r="Q440" s="30"/>
      <c r="R440" s="30"/>
      <c r="S440" s="39">
        <v>45472.076388888891</v>
      </c>
      <c r="T440" s="42" t="str">
        <f t="shared" si="78"/>
        <v>40</v>
      </c>
      <c r="U440" s="32">
        <f t="shared" si="79"/>
        <v>45468.095833333333</v>
      </c>
      <c r="V440" s="31">
        <f t="shared" si="80"/>
        <v>3.9805555555576575</v>
      </c>
      <c r="W440" s="31">
        <f t="shared" si="81"/>
        <v>0</v>
      </c>
      <c r="X440" s="31">
        <f t="shared" si="82"/>
        <v>0</v>
      </c>
      <c r="Y440" s="31">
        <f t="shared" si="83"/>
        <v>1</v>
      </c>
      <c r="Z440" s="31" t="str">
        <f t="shared" si="90"/>
        <v>Yes</v>
      </c>
      <c r="AA440" s="31"/>
      <c r="AB440" s="31">
        <f t="shared" si="84"/>
        <v>0</v>
      </c>
      <c r="AC440" s="31" t="str">
        <f>IF(OR(ISNUMBER(MATCH(DATE(VALUE(TEXT(U440,"yyyy")),VALUE(TEXT(U440,"mm")),VALUE(TEXT(U440,"dd"))),HolidayTable[Date],0)),WEEKDAY(E440,1)=1,HOUR(U440)&gt;=21,HOUR(U440)&lt;5),"OP","P")</f>
        <v>OP</v>
      </c>
      <c r="AD440" s="31"/>
      <c r="AE440" s="31">
        <f t="shared" si="85"/>
        <v>0</v>
      </c>
      <c r="AF440" s="31">
        <f t="shared" si="86"/>
        <v>88.5</v>
      </c>
      <c r="AG440" s="31">
        <f t="shared" si="87"/>
        <v>3</v>
      </c>
      <c r="AH440" s="31" t="str">
        <f t="shared" si="88"/>
        <v>SINAR SANUR065S</v>
      </c>
      <c r="AI440" s="31" t="str">
        <f t="shared" si="89"/>
        <v>TCLU 9694847</v>
      </c>
      <c r="AJ440" s="17" t="s">
        <v>624</v>
      </c>
    </row>
    <row r="441" spans="1:36" ht="18" x14ac:dyDescent="0.35">
      <c r="A441" s="30" t="s">
        <v>625</v>
      </c>
      <c r="B441" s="30" t="s">
        <v>2740</v>
      </c>
      <c r="C441" s="30" t="s">
        <v>332</v>
      </c>
      <c r="D441" s="30" t="s">
        <v>2396</v>
      </c>
      <c r="E441" s="33">
        <v>45468.09652777778</v>
      </c>
      <c r="F441" s="30" t="s">
        <v>658</v>
      </c>
      <c r="G441" s="30" t="s">
        <v>627</v>
      </c>
      <c r="H441" s="30" t="s">
        <v>672</v>
      </c>
      <c r="I441" s="30" t="s">
        <v>646</v>
      </c>
      <c r="J441" s="30">
        <v>29250</v>
      </c>
      <c r="K441" s="30" t="s">
        <v>630</v>
      </c>
      <c r="L441" s="30" t="s">
        <v>2741</v>
      </c>
      <c r="M441" s="30" t="s">
        <v>2742</v>
      </c>
      <c r="N441" s="30" t="s">
        <v>650</v>
      </c>
      <c r="O441" s="30" t="s">
        <v>651</v>
      </c>
      <c r="P441" s="30">
        <v>687293</v>
      </c>
      <c r="Q441" s="30"/>
      <c r="R441" s="30"/>
      <c r="S441" s="39" t="e">
        <f>VLOOKUP(AH441,export!G:T,13,FALSE)</f>
        <v>#N/A</v>
      </c>
      <c r="T441" s="42" t="str">
        <f t="shared" si="78"/>
        <v>40</v>
      </c>
      <c r="U441" s="32">
        <f t="shared" si="79"/>
        <v>45468.09652777778</v>
      </c>
      <c r="V441" s="31" t="e">
        <f t="shared" si="80"/>
        <v>#N/A</v>
      </c>
      <c r="W441" s="31" t="e">
        <f t="shared" si="81"/>
        <v>#N/A</v>
      </c>
      <c r="X441" s="31" t="e">
        <f t="shared" si="82"/>
        <v>#N/A</v>
      </c>
      <c r="Y441" s="31" t="e">
        <f t="shared" si="83"/>
        <v>#N/A</v>
      </c>
      <c r="Z441" s="31" t="str">
        <f t="shared" si="90"/>
        <v>Yes</v>
      </c>
      <c r="AA441" s="31"/>
      <c r="AB441" s="31" t="e">
        <f t="shared" si="84"/>
        <v>#N/A</v>
      </c>
      <c r="AC441" s="31" t="str">
        <f>IF(OR(ISNUMBER(MATCH(DATE(VALUE(TEXT(U441,"yyyy")),VALUE(TEXT(U441,"mm")),VALUE(TEXT(U441,"dd"))),HolidayTable[Date],0)),WEEKDAY(E441,1)=1,HOUR(U441)&gt;=21,HOUR(U441)&lt;5),"OP","P")</f>
        <v>OP</v>
      </c>
      <c r="AD441" s="31"/>
      <c r="AE441" s="31" t="e">
        <f t="shared" si="85"/>
        <v>#N/A</v>
      </c>
      <c r="AF441" s="31">
        <f t="shared" si="86"/>
        <v>88.5</v>
      </c>
      <c r="AG441" s="31">
        <f t="shared" si="87"/>
        <v>3</v>
      </c>
      <c r="AH441" s="31" t="str">
        <f t="shared" si="88"/>
        <v>CAP ANDREAS012W</v>
      </c>
      <c r="AI441" s="31" t="str">
        <f t="shared" si="89"/>
        <v>TRHU 7424210</v>
      </c>
      <c r="AJ441" s="17" t="s">
        <v>624</v>
      </c>
    </row>
    <row r="442" spans="1:36" ht="18" x14ac:dyDescent="0.35">
      <c r="A442" s="30" t="s">
        <v>625</v>
      </c>
      <c r="B442" s="30" t="s">
        <v>2743</v>
      </c>
      <c r="C442" s="30" t="s">
        <v>332</v>
      </c>
      <c r="D442" s="30" t="s">
        <v>2396</v>
      </c>
      <c r="E442" s="33">
        <v>45468.100694444445</v>
      </c>
      <c r="F442" s="30" t="s">
        <v>658</v>
      </c>
      <c r="G442" s="30" t="s">
        <v>627</v>
      </c>
      <c r="H442" s="30" t="s">
        <v>672</v>
      </c>
      <c r="I442" s="30" t="s">
        <v>646</v>
      </c>
      <c r="J442" s="30">
        <v>29250</v>
      </c>
      <c r="K442" s="30" t="s">
        <v>630</v>
      </c>
      <c r="L442" s="30" t="s">
        <v>2741</v>
      </c>
      <c r="M442" s="30" t="s">
        <v>2744</v>
      </c>
      <c r="N442" s="30" t="s">
        <v>642</v>
      </c>
      <c r="O442" s="30" t="s">
        <v>643</v>
      </c>
      <c r="P442" s="30">
        <v>938546</v>
      </c>
      <c r="Q442" s="30"/>
      <c r="R442" s="30"/>
      <c r="S442" s="39" t="e">
        <f>VLOOKUP(AH442,export!G:T,13,FALSE)</f>
        <v>#N/A</v>
      </c>
      <c r="T442" s="42" t="str">
        <f t="shared" si="78"/>
        <v>40</v>
      </c>
      <c r="U442" s="32">
        <f t="shared" si="79"/>
        <v>45468.100694444445</v>
      </c>
      <c r="V442" s="31" t="e">
        <f t="shared" si="80"/>
        <v>#N/A</v>
      </c>
      <c r="W442" s="31" t="e">
        <f t="shared" si="81"/>
        <v>#N/A</v>
      </c>
      <c r="X442" s="31" t="e">
        <f t="shared" si="82"/>
        <v>#N/A</v>
      </c>
      <c r="Y442" s="31" t="e">
        <f t="shared" si="83"/>
        <v>#N/A</v>
      </c>
      <c r="Z442" s="31" t="str">
        <f t="shared" si="90"/>
        <v>Yes</v>
      </c>
      <c r="AA442" s="31"/>
      <c r="AB442" s="31" t="e">
        <f t="shared" si="84"/>
        <v>#N/A</v>
      </c>
      <c r="AC442" s="31" t="str">
        <f>IF(OR(ISNUMBER(MATCH(DATE(VALUE(TEXT(U442,"yyyy")),VALUE(TEXT(U442,"mm")),VALUE(TEXT(U442,"dd"))),HolidayTable[Date],0)),WEEKDAY(E442,1)=1,HOUR(U442)&gt;=21,HOUR(U442)&lt;5),"OP","P")</f>
        <v>OP</v>
      </c>
      <c r="AD442" s="31"/>
      <c r="AE442" s="31" t="e">
        <f t="shared" si="85"/>
        <v>#N/A</v>
      </c>
      <c r="AF442" s="31">
        <f t="shared" si="86"/>
        <v>88.5</v>
      </c>
      <c r="AG442" s="31">
        <f t="shared" si="87"/>
        <v>3</v>
      </c>
      <c r="AH442" s="31" t="str">
        <f t="shared" si="88"/>
        <v>CAP ANDREAS012W</v>
      </c>
      <c r="AI442" s="31" t="str">
        <f t="shared" si="89"/>
        <v>BEAU 5304683</v>
      </c>
      <c r="AJ442" s="17" t="s">
        <v>624</v>
      </c>
    </row>
    <row r="443" spans="1:36" ht="18" x14ac:dyDescent="0.35">
      <c r="A443" s="30" t="s">
        <v>625</v>
      </c>
      <c r="B443" s="30" t="s">
        <v>2745</v>
      </c>
      <c r="C443" s="30" t="s">
        <v>905</v>
      </c>
      <c r="D443" s="30" t="s">
        <v>810</v>
      </c>
      <c r="E443" s="33">
        <v>45468.102777777778</v>
      </c>
      <c r="F443" s="30" t="s">
        <v>649</v>
      </c>
      <c r="G443" s="30" t="s">
        <v>627</v>
      </c>
      <c r="H443" s="30" t="s">
        <v>672</v>
      </c>
      <c r="I443" s="30" t="s">
        <v>646</v>
      </c>
      <c r="J443" s="30">
        <v>29250</v>
      </c>
      <c r="K443" s="30" t="s">
        <v>630</v>
      </c>
      <c r="L443" s="30" t="s">
        <v>2697</v>
      </c>
      <c r="M443" s="30" t="s">
        <v>2746</v>
      </c>
      <c r="N443" s="30"/>
      <c r="O443" s="30" t="s">
        <v>1933</v>
      </c>
      <c r="P443" s="30">
        <v>743540</v>
      </c>
      <c r="Q443" s="30"/>
      <c r="R443" s="30"/>
      <c r="S443" s="39">
        <f>VLOOKUP(AH443,export!G:T,13,FALSE)</f>
        <v>45471.96875</v>
      </c>
      <c r="T443" s="42" t="str">
        <f t="shared" si="78"/>
        <v>40</v>
      </c>
      <c r="U443" s="32">
        <f t="shared" si="79"/>
        <v>45468.102777777778</v>
      </c>
      <c r="V443" s="31">
        <f t="shared" si="80"/>
        <v>3.8659722222218988</v>
      </c>
      <c r="W443" s="31">
        <f t="shared" si="81"/>
        <v>0</v>
      </c>
      <c r="X443" s="31">
        <f t="shared" si="82"/>
        <v>0</v>
      </c>
      <c r="Y443" s="31">
        <f t="shared" si="83"/>
        <v>1</v>
      </c>
      <c r="Z443" s="31" t="str">
        <f t="shared" si="90"/>
        <v>Yes</v>
      </c>
      <c r="AA443" s="31"/>
      <c r="AB443" s="31">
        <f t="shared" si="84"/>
        <v>0</v>
      </c>
      <c r="AC443" s="31" t="str">
        <f>IF(OR(ISNUMBER(MATCH(DATE(VALUE(TEXT(U443,"yyyy")),VALUE(TEXT(U443,"mm")),VALUE(TEXT(U443,"dd"))),HolidayTable[Date],0)),WEEKDAY(E443,1)=1,HOUR(U443)&gt;=21,HOUR(U443)&lt;5),"OP","P")</f>
        <v>OP</v>
      </c>
      <c r="AD443" s="31"/>
      <c r="AE443" s="31">
        <f t="shared" si="85"/>
        <v>0</v>
      </c>
      <c r="AF443" s="31">
        <f t="shared" si="86"/>
        <v>88.5</v>
      </c>
      <c r="AG443" s="31">
        <f t="shared" si="87"/>
        <v>3</v>
      </c>
      <c r="AH443" s="31" t="str">
        <f t="shared" si="88"/>
        <v>O PIRAEUS004E</v>
      </c>
      <c r="AI443" s="31" t="str">
        <f t="shared" si="89"/>
        <v>OOCU 8469422</v>
      </c>
      <c r="AJ443" s="17" t="s">
        <v>624</v>
      </c>
    </row>
    <row r="444" spans="1:36" ht="18" x14ac:dyDescent="0.35">
      <c r="A444" s="30" t="s">
        <v>625</v>
      </c>
      <c r="B444" s="30" t="s">
        <v>2747</v>
      </c>
      <c r="C444" s="30" t="s">
        <v>332</v>
      </c>
      <c r="D444" s="30" t="s">
        <v>2396</v>
      </c>
      <c r="E444" s="33">
        <v>45468.102777777778</v>
      </c>
      <c r="F444" s="30" t="s">
        <v>658</v>
      </c>
      <c r="G444" s="30" t="s">
        <v>627</v>
      </c>
      <c r="H444" s="30" t="s">
        <v>672</v>
      </c>
      <c r="I444" s="30" t="s">
        <v>646</v>
      </c>
      <c r="J444" s="30">
        <v>29250</v>
      </c>
      <c r="K444" s="30" t="s">
        <v>630</v>
      </c>
      <c r="L444" s="30" t="s">
        <v>2741</v>
      </c>
      <c r="M444" s="30" t="s">
        <v>2748</v>
      </c>
      <c r="N444" s="30"/>
      <c r="O444" s="30" t="s">
        <v>635</v>
      </c>
      <c r="P444" s="30">
        <v>948878</v>
      </c>
      <c r="Q444" s="30"/>
      <c r="R444" s="30"/>
      <c r="S444" s="39" t="e">
        <f>VLOOKUP(AH444,export!G:T,13,FALSE)</f>
        <v>#N/A</v>
      </c>
      <c r="T444" s="42" t="str">
        <f t="shared" si="78"/>
        <v>40</v>
      </c>
      <c r="U444" s="32">
        <f t="shared" si="79"/>
        <v>45468.102777777778</v>
      </c>
      <c r="V444" s="31" t="e">
        <f t="shared" si="80"/>
        <v>#N/A</v>
      </c>
      <c r="W444" s="31" t="e">
        <f t="shared" si="81"/>
        <v>#N/A</v>
      </c>
      <c r="X444" s="31" t="e">
        <f t="shared" si="82"/>
        <v>#N/A</v>
      </c>
      <c r="Y444" s="31" t="e">
        <f t="shared" si="83"/>
        <v>#N/A</v>
      </c>
      <c r="Z444" s="31" t="str">
        <f t="shared" si="90"/>
        <v>Yes</v>
      </c>
      <c r="AA444" s="31"/>
      <c r="AB444" s="31" t="e">
        <f t="shared" si="84"/>
        <v>#N/A</v>
      </c>
      <c r="AC444" s="31" t="str">
        <f>IF(OR(ISNUMBER(MATCH(DATE(VALUE(TEXT(U444,"yyyy")),VALUE(TEXT(U444,"mm")),VALUE(TEXT(U444,"dd"))),HolidayTable[Date],0)),WEEKDAY(E444,1)=1,HOUR(U444)&gt;=21,HOUR(U444)&lt;5),"OP","P")</f>
        <v>OP</v>
      </c>
      <c r="AD444" s="31"/>
      <c r="AE444" s="31" t="e">
        <f t="shared" si="85"/>
        <v>#N/A</v>
      </c>
      <c r="AF444" s="31">
        <f t="shared" si="86"/>
        <v>88.5</v>
      </c>
      <c r="AG444" s="31">
        <f t="shared" si="87"/>
        <v>3</v>
      </c>
      <c r="AH444" s="31" t="str">
        <f t="shared" si="88"/>
        <v>CAP ANDREAS012W</v>
      </c>
      <c r="AI444" s="31" t="str">
        <f t="shared" si="89"/>
        <v>BEAU 5386980</v>
      </c>
      <c r="AJ444" s="17" t="s">
        <v>624</v>
      </c>
    </row>
    <row r="445" spans="1:36" ht="18" x14ac:dyDescent="0.35">
      <c r="A445" s="30" t="s">
        <v>625</v>
      </c>
      <c r="B445" s="30" t="s">
        <v>2749</v>
      </c>
      <c r="C445" s="30" t="s">
        <v>332</v>
      </c>
      <c r="D445" s="30" t="s">
        <v>2396</v>
      </c>
      <c r="E445" s="33">
        <v>45468.105555555558</v>
      </c>
      <c r="F445" s="30" t="s">
        <v>658</v>
      </c>
      <c r="G445" s="30" t="s">
        <v>627</v>
      </c>
      <c r="H445" s="30" t="s">
        <v>672</v>
      </c>
      <c r="I445" s="30" t="s">
        <v>646</v>
      </c>
      <c r="J445" s="30">
        <v>29250</v>
      </c>
      <c r="K445" s="30" t="s">
        <v>630</v>
      </c>
      <c r="L445" s="30" t="s">
        <v>2741</v>
      </c>
      <c r="M445" s="30" t="s">
        <v>2750</v>
      </c>
      <c r="N445" s="30" t="s">
        <v>647</v>
      </c>
      <c r="O445" s="30" t="s">
        <v>648</v>
      </c>
      <c r="P445" s="30">
        <v>762019</v>
      </c>
      <c r="Q445" s="30"/>
      <c r="R445" s="30"/>
      <c r="S445" s="39" t="e">
        <f>VLOOKUP(AH445,export!G:T,13,FALSE)</f>
        <v>#N/A</v>
      </c>
      <c r="T445" s="42" t="str">
        <f t="shared" si="78"/>
        <v>40</v>
      </c>
      <c r="U445" s="32">
        <f t="shared" si="79"/>
        <v>45468.105555555558</v>
      </c>
      <c r="V445" s="31" t="e">
        <f t="shared" si="80"/>
        <v>#N/A</v>
      </c>
      <c r="W445" s="31" t="e">
        <f t="shared" si="81"/>
        <v>#N/A</v>
      </c>
      <c r="X445" s="31" t="e">
        <f t="shared" si="82"/>
        <v>#N/A</v>
      </c>
      <c r="Y445" s="31" t="e">
        <f t="shared" si="83"/>
        <v>#N/A</v>
      </c>
      <c r="Z445" s="31" t="str">
        <f t="shared" si="90"/>
        <v>Yes</v>
      </c>
      <c r="AA445" s="31"/>
      <c r="AB445" s="31" t="e">
        <f t="shared" si="84"/>
        <v>#N/A</v>
      </c>
      <c r="AC445" s="31" t="str">
        <f>IF(OR(ISNUMBER(MATCH(DATE(VALUE(TEXT(U445,"yyyy")),VALUE(TEXT(U445,"mm")),VALUE(TEXT(U445,"dd"))),HolidayTable[Date],0)),WEEKDAY(E445,1)=1,HOUR(U445)&gt;=21,HOUR(U445)&lt;5),"OP","P")</f>
        <v>OP</v>
      </c>
      <c r="AD445" s="31"/>
      <c r="AE445" s="31" t="e">
        <f t="shared" si="85"/>
        <v>#N/A</v>
      </c>
      <c r="AF445" s="31">
        <f t="shared" si="86"/>
        <v>88.5</v>
      </c>
      <c r="AG445" s="31">
        <f t="shared" si="87"/>
        <v>3</v>
      </c>
      <c r="AH445" s="31" t="str">
        <f t="shared" si="88"/>
        <v>CAP ANDREAS012W</v>
      </c>
      <c r="AI445" s="31" t="str">
        <f t="shared" si="89"/>
        <v>NYKU 0812019</v>
      </c>
      <c r="AJ445" s="17" t="s">
        <v>624</v>
      </c>
    </row>
    <row r="446" spans="1:36" ht="18" x14ac:dyDescent="0.35">
      <c r="A446" s="30" t="s">
        <v>625</v>
      </c>
      <c r="B446" s="30" t="s">
        <v>2751</v>
      </c>
      <c r="C446" s="30" t="s">
        <v>905</v>
      </c>
      <c r="D446" s="30" t="s">
        <v>810</v>
      </c>
      <c r="E446" s="33">
        <v>45468.106249999997</v>
      </c>
      <c r="F446" s="30" t="s">
        <v>649</v>
      </c>
      <c r="G446" s="30" t="s">
        <v>627</v>
      </c>
      <c r="H446" s="30" t="s">
        <v>672</v>
      </c>
      <c r="I446" s="30" t="s">
        <v>646</v>
      </c>
      <c r="J446" s="30">
        <v>29250</v>
      </c>
      <c r="K446" s="30" t="s">
        <v>630</v>
      </c>
      <c r="L446" s="30" t="s">
        <v>2697</v>
      </c>
      <c r="M446" s="30" t="s">
        <v>2752</v>
      </c>
      <c r="N446" s="30" t="s">
        <v>733</v>
      </c>
      <c r="O446" s="30" t="s">
        <v>734</v>
      </c>
      <c r="P446" s="30">
        <v>724385</v>
      </c>
      <c r="Q446" s="30"/>
      <c r="R446" s="30"/>
      <c r="S446" s="39">
        <f>VLOOKUP(AH446,export!G:T,13,FALSE)</f>
        <v>45471.96875</v>
      </c>
      <c r="T446" s="42" t="str">
        <f t="shared" si="78"/>
        <v>40</v>
      </c>
      <c r="U446" s="32">
        <f t="shared" si="79"/>
        <v>45468.106249999997</v>
      </c>
      <c r="V446" s="31">
        <f t="shared" si="80"/>
        <v>3.8625000000029104</v>
      </c>
      <c r="W446" s="31">
        <f t="shared" si="81"/>
        <v>0</v>
      </c>
      <c r="X446" s="31">
        <f t="shared" si="82"/>
        <v>0</v>
      </c>
      <c r="Y446" s="31">
        <f t="shared" si="83"/>
        <v>1</v>
      </c>
      <c r="Z446" s="31" t="str">
        <f t="shared" si="90"/>
        <v>Yes</v>
      </c>
      <c r="AA446" s="31"/>
      <c r="AB446" s="31">
        <f t="shared" si="84"/>
        <v>0</v>
      </c>
      <c r="AC446" s="31" t="str">
        <f>IF(OR(ISNUMBER(MATCH(DATE(VALUE(TEXT(U446,"yyyy")),VALUE(TEXT(U446,"mm")),VALUE(TEXT(U446,"dd"))),HolidayTable[Date],0)),WEEKDAY(E446,1)=1,HOUR(U446)&gt;=21,HOUR(U446)&lt;5),"OP","P")</f>
        <v>OP</v>
      </c>
      <c r="AD446" s="31"/>
      <c r="AE446" s="31">
        <f t="shared" si="85"/>
        <v>0</v>
      </c>
      <c r="AF446" s="31">
        <f t="shared" si="86"/>
        <v>88.5</v>
      </c>
      <c r="AG446" s="31">
        <f t="shared" si="87"/>
        <v>3</v>
      </c>
      <c r="AH446" s="31" t="str">
        <f t="shared" si="88"/>
        <v>O PIRAEUS004E</v>
      </c>
      <c r="AI446" s="31" t="str">
        <f t="shared" si="89"/>
        <v>OOLU 9708148</v>
      </c>
      <c r="AJ446" s="17" t="s">
        <v>624</v>
      </c>
    </row>
    <row r="447" spans="1:36" ht="18" x14ac:dyDescent="0.35">
      <c r="A447" s="30" t="s">
        <v>625</v>
      </c>
      <c r="B447" s="30" t="s">
        <v>2753</v>
      </c>
      <c r="C447" s="30" t="s">
        <v>818</v>
      </c>
      <c r="D447" s="30" t="s">
        <v>819</v>
      </c>
      <c r="E447" s="33">
        <v>45468.107638888891</v>
      </c>
      <c r="F447" s="30" t="s">
        <v>649</v>
      </c>
      <c r="G447" s="30" t="s">
        <v>627</v>
      </c>
      <c r="H447" s="30" t="s">
        <v>645</v>
      </c>
      <c r="I447" s="30" t="s">
        <v>646</v>
      </c>
      <c r="J447" s="30">
        <v>24370</v>
      </c>
      <c r="K447" s="30" t="s">
        <v>630</v>
      </c>
      <c r="L447" s="30" t="s">
        <v>2566</v>
      </c>
      <c r="M447" s="30">
        <v>26644325</v>
      </c>
      <c r="N447" s="30" t="s">
        <v>639</v>
      </c>
      <c r="O447" s="30" t="s">
        <v>640</v>
      </c>
      <c r="P447" s="30">
        <v>920041</v>
      </c>
      <c r="Q447" s="30"/>
      <c r="R447" s="30"/>
      <c r="S447" s="39">
        <f>VLOOKUP(AH447,export!G:T,13,FALSE)</f>
        <v>45468.819444444445</v>
      </c>
      <c r="T447" s="42" t="str">
        <f t="shared" si="78"/>
        <v>40</v>
      </c>
      <c r="U447" s="32">
        <f t="shared" si="79"/>
        <v>45468.107638888891</v>
      </c>
      <c r="V447" s="31">
        <f t="shared" si="80"/>
        <v>0.71180555555474712</v>
      </c>
      <c r="W447" s="31">
        <f t="shared" si="81"/>
        <v>1</v>
      </c>
      <c r="X447" s="31">
        <f t="shared" si="82"/>
        <v>0</v>
      </c>
      <c r="Y447" s="31">
        <f t="shared" si="83"/>
        <v>0</v>
      </c>
      <c r="Z447" s="31" t="str">
        <f t="shared" si="90"/>
        <v>Yes</v>
      </c>
      <c r="AA447" s="31"/>
      <c r="AB447" s="31">
        <f t="shared" si="84"/>
        <v>1</v>
      </c>
      <c r="AC447" s="31" t="str">
        <f>IF(OR(ISNUMBER(MATCH(DATE(VALUE(TEXT(U447,"yyyy")),VALUE(TEXT(U447,"mm")),VALUE(TEXT(U447,"dd"))),HolidayTable[Date],0)),WEEKDAY(E447,1)=1,HOUR(U447)&gt;=21,HOUR(U447)&lt;5),"OP","P")</f>
        <v>OP</v>
      </c>
      <c r="AD447" s="31"/>
      <c r="AE447" s="31">
        <f t="shared" si="85"/>
        <v>52.5</v>
      </c>
      <c r="AF447" s="31">
        <f t="shared" si="86"/>
        <v>88.5</v>
      </c>
      <c r="AG447" s="31">
        <f t="shared" si="87"/>
        <v>3</v>
      </c>
      <c r="AH447" s="31" t="str">
        <f t="shared" si="88"/>
        <v>XIN QUAN ZHO130S</v>
      </c>
      <c r="AI447" s="31" t="str">
        <f t="shared" si="89"/>
        <v>OOCU 5007816</v>
      </c>
    </row>
    <row r="448" spans="1:36" ht="18" x14ac:dyDescent="0.35">
      <c r="A448" s="30" t="s">
        <v>625</v>
      </c>
      <c r="B448" s="30" t="s">
        <v>2754</v>
      </c>
      <c r="C448" s="30" t="s">
        <v>766</v>
      </c>
      <c r="D448" s="30" t="s">
        <v>461</v>
      </c>
      <c r="E448" s="33">
        <v>45468.109027777777</v>
      </c>
      <c r="F448" s="30" t="s">
        <v>663</v>
      </c>
      <c r="G448" s="30" t="s">
        <v>627</v>
      </c>
      <c r="H448" s="30" t="s">
        <v>672</v>
      </c>
      <c r="I448" s="30" t="s">
        <v>646</v>
      </c>
      <c r="J448" s="30">
        <v>30000</v>
      </c>
      <c r="K448" s="30" t="s">
        <v>630</v>
      </c>
      <c r="L448" s="30" t="s">
        <v>821</v>
      </c>
      <c r="M448" s="30" t="s">
        <v>2755</v>
      </c>
      <c r="N448" s="30"/>
      <c r="O448" s="30" t="s">
        <v>641</v>
      </c>
      <c r="P448" s="30">
        <v>902929</v>
      </c>
      <c r="Q448" s="30"/>
      <c r="R448" s="30"/>
      <c r="S448" s="39">
        <v>45474.315972222219</v>
      </c>
      <c r="T448" s="42" t="str">
        <f t="shared" si="78"/>
        <v>40</v>
      </c>
      <c r="U448" s="32">
        <f t="shared" si="79"/>
        <v>45468.109027777777</v>
      </c>
      <c r="V448" s="31">
        <f t="shared" si="80"/>
        <v>6.2069444444423425</v>
      </c>
      <c r="W448" s="31">
        <f t="shared" si="81"/>
        <v>0</v>
      </c>
      <c r="X448" s="31">
        <f t="shared" si="82"/>
        <v>0</v>
      </c>
      <c r="Y448" s="31">
        <f t="shared" si="83"/>
        <v>1</v>
      </c>
      <c r="Z448" s="31" t="str">
        <f t="shared" si="90"/>
        <v>Yes</v>
      </c>
      <c r="AA448" s="31"/>
      <c r="AB448" s="31">
        <f t="shared" si="84"/>
        <v>0</v>
      </c>
      <c r="AC448" s="31" t="str">
        <f>IF(OR(ISNUMBER(MATCH(DATE(VALUE(TEXT(U448,"yyyy")),VALUE(TEXT(U448,"mm")),VALUE(TEXT(U448,"dd"))),HolidayTable[Date],0)),WEEKDAY(E448,1)=1,HOUR(U448)&gt;=21,HOUR(U448)&lt;5),"OP","P")</f>
        <v>OP</v>
      </c>
      <c r="AD448" s="31"/>
      <c r="AE448" s="31">
        <f t="shared" si="85"/>
        <v>0</v>
      </c>
      <c r="AF448" s="31">
        <f t="shared" si="86"/>
        <v>88.5</v>
      </c>
      <c r="AG448" s="31">
        <f t="shared" si="87"/>
        <v>3</v>
      </c>
      <c r="AH448" s="31" t="str">
        <f t="shared" si="88"/>
        <v>ONE TRUTH023E</v>
      </c>
      <c r="AI448" s="31" t="str">
        <f t="shared" si="89"/>
        <v>FCIU 7105723</v>
      </c>
      <c r="AJ448" s="17" t="s">
        <v>624</v>
      </c>
    </row>
    <row r="449" spans="1:36" ht="18" x14ac:dyDescent="0.35">
      <c r="A449" s="30" t="s">
        <v>625</v>
      </c>
      <c r="B449" s="30" t="s">
        <v>2756</v>
      </c>
      <c r="C449" s="30" t="s">
        <v>332</v>
      </c>
      <c r="D449" s="30" t="s">
        <v>2396</v>
      </c>
      <c r="E449" s="33">
        <v>45468.113194444442</v>
      </c>
      <c r="F449" s="30" t="s">
        <v>658</v>
      </c>
      <c r="G449" s="30" t="s">
        <v>627</v>
      </c>
      <c r="H449" s="30" t="s">
        <v>672</v>
      </c>
      <c r="I449" s="30" t="s">
        <v>646</v>
      </c>
      <c r="J449" s="30">
        <v>30000</v>
      </c>
      <c r="K449" s="30" t="s">
        <v>630</v>
      </c>
      <c r="L449" s="30" t="s">
        <v>2636</v>
      </c>
      <c r="M449" s="30" t="s">
        <v>2757</v>
      </c>
      <c r="N449" s="30" t="s">
        <v>670</v>
      </c>
      <c r="O449" s="30" t="s">
        <v>671</v>
      </c>
      <c r="P449" s="30">
        <v>650107</v>
      </c>
      <c r="Q449" s="30"/>
      <c r="R449" s="30"/>
      <c r="S449" s="39" t="e">
        <f>VLOOKUP(AH449,export!G:T,13,FALSE)</f>
        <v>#N/A</v>
      </c>
      <c r="T449" s="42" t="str">
        <f t="shared" si="78"/>
        <v>40</v>
      </c>
      <c r="U449" s="32">
        <f t="shared" si="79"/>
        <v>45468.113194444442</v>
      </c>
      <c r="V449" s="31" t="e">
        <f t="shared" si="80"/>
        <v>#N/A</v>
      </c>
      <c r="W449" s="31" t="e">
        <f t="shared" si="81"/>
        <v>#N/A</v>
      </c>
      <c r="X449" s="31" t="e">
        <f t="shared" si="82"/>
        <v>#N/A</v>
      </c>
      <c r="Y449" s="31" t="e">
        <f t="shared" si="83"/>
        <v>#N/A</v>
      </c>
      <c r="Z449" s="31" t="str">
        <f t="shared" si="90"/>
        <v>Yes</v>
      </c>
      <c r="AA449" s="31"/>
      <c r="AB449" s="31" t="e">
        <f t="shared" si="84"/>
        <v>#N/A</v>
      </c>
      <c r="AC449" s="31" t="str">
        <f>IF(OR(ISNUMBER(MATCH(DATE(VALUE(TEXT(U449,"yyyy")),VALUE(TEXT(U449,"mm")),VALUE(TEXT(U449,"dd"))),HolidayTable[Date],0)),WEEKDAY(E449,1)=1,HOUR(U449)&gt;=21,HOUR(U449)&lt;5),"OP","P")</f>
        <v>OP</v>
      </c>
      <c r="AD449" s="31"/>
      <c r="AE449" s="31" t="e">
        <f t="shared" si="85"/>
        <v>#N/A</v>
      </c>
      <c r="AF449" s="31">
        <f t="shared" si="86"/>
        <v>88.5</v>
      </c>
      <c r="AG449" s="31">
        <f t="shared" si="87"/>
        <v>3</v>
      </c>
      <c r="AH449" s="31" t="str">
        <f t="shared" si="88"/>
        <v>CAP ANDREAS012W</v>
      </c>
      <c r="AI449" s="31" t="str">
        <f t="shared" si="89"/>
        <v>ONEU 0089458</v>
      </c>
      <c r="AJ449" s="17" t="s">
        <v>624</v>
      </c>
    </row>
    <row r="450" spans="1:36" ht="18" x14ac:dyDescent="0.35">
      <c r="A450" s="30" t="s">
        <v>625</v>
      </c>
      <c r="B450" s="30" t="s">
        <v>2758</v>
      </c>
      <c r="C450" s="30" t="s">
        <v>905</v>
      </c>
      <c r="D450" s="30" t="s">
        <v>810</v>
      </c>
      <c r="E450" s="33">
        <v>45468.113888888889</v>
      </c>
      <c r="F450" s="30" t="s">
        <v>649</v>
      </c>
      <c r="G450" s="30" t="s">
        <v>627</v>
      </c>
      <c r="H450" s="30" t="s">
        <v>672</v>
      </c>
      <c r="I450" s="30" t="s">
        <v>646</v>
      </c>
      <c r="J450" s="30">
        <v>29250</v>
      </c>
      <c r="K450" s="30" t="s">
        <v>630</v>
      </c>
      <c r="L450" s="30" t="s">
        <v>2697</v>
      </c>
      <c r="M450" s="30" t="s">
        <v>2759</v>
      </c>
      <c r="N450" s="30" t="s">
        <v>822</v>
      </c>
      <c r="O450" s="30" t="s">
        <v>823</v>
      </c>
      <c r="P450" s="30">
        <v>775040</v>
      </c>
      <c r="Q450" s="30"/>
      <c r="R450" s="30"/>
      <c r="S450" s="39">
        <f>VLOOKUP(AH450,export!G:T,13,FALSE)</f>
        <v>45471.96875</v>
      </c>
      <c r="T450" s="42" t="str">
        <f t="shared" ref="T450:T513" si="91">LEFT(I450,2)</f>
        <v>40</v>
      </c>
      <c r="U450" s="32">
        <f t="shared" ref="U450:U513" si="92">E450</f>
        <v>45468.113888888889</v>
      </c>
      <c r="V450" s="31">
        <f t="shared" ref="V450:V513" si="93">IF(A450="ARRIVE",S450-U450,IF(A450="EXIT",U450-S450,"Odd Event"))</f>
        <v>3.8548611111109494</v>
      </c>
      <c r="W450" s="31">
        <f t="shared" ref="W450:W513" si="94">IF(V450&lt;=1,1,0)</f>
        <v>0</v>
      </c>
      <c r="X450" s="31">
        <f t="shared" ref="X450:X513" si="95">IF(AND(V450&gt;1,V450&lt;2),1,0)</f>
        <v>0</v>
      </c>
      <c r="Y450" s="31">
        <f t="shared" ref="Y450:Y513" si="96">IF(V450&gt;2,1,0)</f>
        <v>1</v>
      </c>
      <c r="Z450" s="31" t="str">
        <f t="shared" si="90"/>
        <v>Yes</v>
      </c>
      <c r="AA450" s="31"/>
      <c r="AB450" s="31">
        <f t="shared" ref="AB450:AB513" si="97">IF(W450=1,1,IF(X450=1,2,0))</f>
        <v>0</v>
      </c>
      <c r="AC450" s="31" t="str">
        <f>IF(OR(ISNUMBER(MATCH(DATE(VALUE(TEXT(U450,"yyyy")),VALUE(TEXT(U450,"mm")),VALUE(TEXT(U450,"dd"))),HolidayTable[Date],0)),WEEKDAY(E450,1)=1,HOUR(U450)&gt;=21,HOUR(U450)&lt;5),"OP","P")</f>
        <v>OP</v>
      </c>
      <c r="AD450" s="31"/>
      <c r="AE450" s="31">
        <f t="shared" ref="AE450:AE513" si="98">IF(AB450=0,0,IF(OR(T450="40",T450="45"),IF(AC450="OP",IF(AB450=1,52.5,22.5),IF(AB450=1,37.5,15)),IF(T450="20",IF(AC450="OP",IF(AB450=1,35,15),IF(AB450=1,25,10)),"Odd Size")))</f>
        <v>0</v>
      </c>
      <c r="AF450" s="31">
        <f t="shared" ref="AF450:AF513" si="99">IF(OR(T450="45",T450="40"),88.5,0)+IF(T450="20",59,0)</f>
        <v>88.5</v>
      </c>
      <c r="AG450" s="31">
        <f t="shared" ref="AG450:AG513" si="100">WEEKDAY(E450,1)</f>
        <v>3</v>
      </c>
      <c r="AH450" s="31" t="str">
        <f t="shared" ref="AH450:AH513" si="101">C450&amp;D450</f>
        <v>O PIRAEUS004E</v>
      </c>
      <c r="AI450" s="31" t="str">
        <f t="shared" ref="AI450:AI513" si="102">B450</f>
        <v>FCIU 9627671</v>
      </c>
      <c r="AJ450" s="17" t="s">
        <v>624</v>
      </c>
    </row>
    <row r="451" spans="1:36" ht="18" x14ac:dyDescent="0.35">
      <c r="A451" s="30" t="s">
        <v>625</v>
      </c>
      <c r="B451" s="30" t="s">
        <v>2760</v>
      </c>
      <c r="C451" s="30" t="s">
        <v>332</v>
      </c>
      <c r="D451" s="30" t="s">
        <v>2396</v>
      </c>
      <c r="E451" s="33">
        <v>45468.114583333336</v>
      </c>
      <c r="F451" s="30" t="s">
        <v>658</v>
      </c>
      <c r="G451" s="30" t="s">
        <v>627</v>
      </c>
      <c r="H451" s="30" t="s">
        <v>672</v>
      </c>
      <c r="I451" s="30" t="s">
        <v>646</v>
      </c>
      <c r="J451" s="30">
        <v>30000</v>
      </c>
      <c r="K451" s="30" t="s">
        <v>630</v>
      </c>
      <c r="L451" s="30" t="s">
        <v>2636</v>
      </c>
      <c r="M451" s="30" t="s">
        <v>2761</v>
      </c>
      <c r="N451" s="30"/>
      <c r="O451" s="30" t="s">
        <v>664</v>
      </c>
      <c r="P451" s="30">
        <v>919491</v>
      </c>
      <c r="Q451" s="30"/>
      <c r="R451" s="30"/>
      <c r="S451" s="39" t="e">
        <f>VLOOKUP(AH451,export!G:T,13,FALSE)</f>
        <v>#N/A</v>
      </c>
      <c r="T451" s="42" t="str">
        <f t="shared" si="91"/>
        <v>40</v>
      </c>
      <c r="U451" s="32">
        <f t="shared" si="92"/>
        <v>45468.114583333336</v>
      </c>
      <c r="V451" s="31" t="e">
        <f t="shared" si="93"/>
        <v>#N/A</v>
      </c>
      <c r="W451" s="31" t="e">
        <f t="shared" si="94"/>
        <v>#N/A</v>
      </c>
      <c r="X451" s="31" t="e">
        <f t="shared" si="95"/>
        <v>#N/A</v>
      </c>
      <c r="Y451" s="31" t="e">
        <f t="shared" si="96"/>
        <v>#N/A</v>
      </c>
      <c r="Z451" s="31" t="str">
        <f t="shared" ref="Z451:Z514" si="103">IF(OR(MOD(E451,1)&gt;=TIME(21,0,0),MOD(E451,1)&lt;=TIME(4,59,0)),"Yes","No")</f>
        <v>Yes</v>
      </c>
      <c r="AA451" s="31"/>
      <c r="AB451" s="31" t="e">
        <f t="shared" si="97"/>
        <v>#N/A</v>
      </c>
      <c r="AC451" s="31" t="str">
        <f>IF(OR(ISNUMBER(MATCH(DATE(VALUE(TEXT(U451,"yyyy")),VALUE(TEXT(U451,"mm")),VALUE(TEXT(U451,"dd"))),HolidayTable[Date],0)),WEEKDAY(E451,1)=1,HOUR(U451)&gt;=21,HOUR(U451)&lt;5),"OP","P")</f>
        <v>OP</v>
      </c>
      <c r="AD451" s="31"/>
      <c r="AE451" s="31" t="e">
        <f t="shared" si="98"/>
        <v>#N/A</v>
      </c>
      <c r="AF451" s="31">
        <f t="shared" si="99"/>
        <v>88.5</v>
      </c>
      <c r="AG451" s="31">
        <f t="shared" si="100"/>
        <v>3</v>
      </c>
      <c r="AH451" s="31" t="str">
        <f t="shared" si="101"/>
        <v>CAP ANDREAS012W</v>
      </c>
      <c r="AI451" s="31" t="str">
        <f t="shared" si="102"/>
        <v>TCLU 9288299</v>
      </c>
      <c r="AJ451" s="17" t="s">
        <v>624</v>
      </c>
    </row>
    <row r="452" spans="1:36" ht="18" x14ac:dyDescent="0.35">
      <c r="A452" s="30" t="s">
        <v>625</v>
      </c>
      <c r="B452" s="30" t="s">
        <v>2762</v>
      </c>
      <c r="C452" s="30" t="s">
        <v>818</v>
      </c>
      <c r="D452" s="30" t="s">
        <v>819</v>
      </c>
      <c r="E452" s="33">
        <v>45468.114583333336</v>
      </c>
      <c r="F452" s="30" t="s">
        <v>649</v>
      </c>
      <c r="G452" s="30" t="s">
        <v>627</v>
      </c>
      <c r="H452" s="30" t="s">
        <v>645</v>
      </c>
      <c r="I452" s="30" t="s">
        <v>646</v>
      </c>
      <c r="J452" s="30">
        <v>24370</v>
      </c>
      <c r="K452" s="30" t="s">
        <v>630</v>
      </c>
      <c r="L452" s="30" t="s">
        <v>2566</v>
      </c>
      <c r="M452" s="30">
        <v>26644458</v>
      </c>
      <c r="N452" s="30" t="s">
        <v>633</v>
      </c>
      <c r="O452" s="30" t="s">
        <v>708</v>
      </c>
      <c r="P452" s="30">
        <v>717004</v>
      </c>
      <c r="Q452" s="30"/>
      <c r="R452" s="30"/>
      <c r="S452" s="39">
        <f>VLOOKUP(AH452,export!G:T,13,FALSE)</f>
        <v>45468.819444444445</v>
      </c>
      <c r="T452" s="42" t="str">
        <f t="shared" si="91"/>
        <v>40</v>
      </c>
      <c r="U452" s="32">
        <f t="shared" si="92"/>
        <v>45468.114583333336</v>
      </c>
      <c r="V452" s="31">
        <f t="shared" si="93"/>
        <v>0.70486111110949423</v>
      </c>
      <c r="W452" s="31">
        <f t="shared" si="94"/>
        <v>1</v>
      </c>
      <c r="X452" s="31">
        <f t="shared" si="95"/>
        <v>0</v>
      </c>
      <c r="Y452" s="31">
        <f t="shared" si="96"/>
        <v>0</v>
      </c>
      <c r="Z452" s="31" t="str">
        <f t="shared" si="103"/>
        <v>Yes</v>
      </c>
      <c r="AA452" s="31"/>
      <c r="AB452" s="31">
        <f t="shared" si="97"/>
        <v>1</v>
      </c>
      <c r="AC452" s="31" t="str">
        <f>IF(OR(ISNUMBER(MATCH(DATE(VALUE(TEXT(U452,"yyyy")),VALUE(TEXT(U452,"mm")),VALUE(TEXT(U452,"dd"))),HolidayTable[Date],0)),WEEKDAY(E452,1)=1,HOUR(U452)&gt;=21,HOUR(U452)&lt;5),"OP","P")</f>
        <v>OP</v>
      </c>
      <c r="AD452" s="31"/>
      <c r="AE452" s="31">
        <f t="shared" si="98"/>
        <v>52.5</v>
      </c>
      <c r="AF452" s="31">
        <f t="shared" si="99"/>
        <v>88.5</v>
      </c>
      <c r="AG452" s="31">
        <f t="shared" si="100"/>
        <v>3</v>
      </c>
      <c r="AH452" s="31" t="str">
        <f t="shared" si="101"/>
        <v>XIN QUAN ZHO130S</v>
      </c>
      <c r="AI452" s="31" t="str">
        <f t="shared" si="102"/>
        <v>CCLU 5149724</v>
      </c>
    </row>
    <row r="453" spans="1:36" ht="18" x14ac:dyDescent="0.35">
      <c r="A453" s="30" t="s">
        <v>625</v>
      </c>
      <c r="B453" s="30" t="s">
        <v>2763</v>
      </c>
      <c r="C453" s="30" t="s">
        <v>905</v>
      </c>
      <c r="D453" s="30" t="s">
        <v>810</v>
      </c>
      <c r="E453" s="33">
        <v>45468.116666666669</v>
      </c>
      <c r="F453" s="30" t="s">
        <v>649</v>
      </c>
      <c r="G453" s="30" t="s">
        <v>627</v>
      </c>
      <c r="H453" s="30" t="s">
        <v>672</v>
      </c>
      <c r="I453" s="30" t="s">
        <v>646</v>
      </c>
      <c r="J453" s="30">
        <v>29250</v>
      </c>
      <c r="K453" s="30" t="s">
        <v>630</v>
      </c>
      <c r="L453" s="30" t="s">
        <v>2697</v>
      </c>
      <c r="M453" s="30" t="s">
        <v>2764</v>
      </c>
      <c r="N453" s="30" t="s">
        <v>887</v>
      </c>
      <c r="O453" s="30" t="s">
        <v>888</v>
      </c>
      <c r="P453" s="30">
        <v>622960</v>
      </c>
      <c r="Q453" s="30"/>
      <c r="R453" s="30"/>
      <c r="S453" s="39">
        <f>VLOOKUP(AH453,export!G:T,13,FALSE)</f>
        <v>45471.96875</v>
      </c>
      <c r="T453" s="42" t="str">
        <f t="shared" si="91"/>
        <v>40</v>
      </c>
      <c r="U453" s="32">
        <f t="shared" si="92"/>
        <v>45468.116666666669</v>
      </c>
      <c r="V453" s="31">
        <f t="shared" si="93"/>
        <v>3.8520833333313931</v>
      </c>
      <c r="W453" s="31">
        <f t="shared" si="94"/>
        <v>0</v>
      </c>
      <c r="X453" s="31">
        <f t="shared" si="95"/>
        <v>0</v>
      </c>
      <c r="Y453" s="31">
        <f t="shared" si="96"/>
        <v>1</v>
      </c>
      <c r="Z453" s="31" t="str">
        <f t="shared" si="103"/>
        <v>Yes</v>
      </c>
      <c r="AA453" s="31"/>
      <c r="AB453" s="31">
        <f t="shared" si="97"/>
        <v>0</v>
      </c>
      <c r="AC453" s="31" t="str">
        <f>IF(OR(ISNUMBER(MATCH(DATE(VALUE(TEXT(U453,"yyyy")),VALUE(TEXT(U453,"mm")),VALUE(TEXT(U453,"dd"))),HolidayTable[Date],0)),WEEKDAY(E453,1)=1,HOUR(U453)&gt;=21,HOUR(U453)&lt;5),"OP","P")</f>
        <v>OP</v>
      </c>
      <c r="AD453" s="31"/>
      <c r="AE453" s="31">
        <f t="shared" si="98"/>
        <v>0</v>
      </c>
      <c r="AF453" s="31">
        <f t="shared" si="99"/>
        <v>88.5</v>
      </c>
      <c r="AG453" s="31">
        <f t="shared" si="100"/>
        <v>3</v>
      </c>
      <c r="AH453" s="31" t="str">
        <f t="shared" si="101"/>
        <v>O PIRAEUS004E</v>
      </c>
      <c r="AI453" s="31" t="str">
        <f t="shared" si="102"/>
        <v>FSCU 8783621</v>
      </c>
      <c r="AJ453" s="17" t="s">
        <v>624</v>
      </c>
    </row>
    <row r="454" spans="1:36" ht="18" x14ac:dyDescent="0.35">
      <c r="A454" s="30" t="s">
        <v>625</v>
      </c>
      <c r="B454" s="30" t="s">
        <v>2765</v>
      </c>
      <c r="C454" s="30" t="s">
        <v>332</v>
      </c>
      <c r="D454" s="30" t="s">
        <v>2396</v>
      </c>
      <c r="E454" s="33">
        <v>45468.118750000001</v>
      </c>
      <c r="F454" s="30" t="s">
        <v>658</v>
      </c>
      <c r="G454" s="30" t="s">
        <v>627</v>
      </c>
      <c r="H454" s="30" t="s">
        <v>672</v>
      </c>
      <c r="I454" s="30" t="s">
        <v>646</v>
      </c>
      <c r="J454" s="30">
        <v>29250</v>
      </c>
      <c r="K454" s="30" t="s">
        <v>630</v>
      </c>
      <c r="L454" s="30" t="s">
        <v>2766</v>
      </c>
      <c r="M454" s="30" t="s">
        <v>2767</v>
      </c>
      <c r="N454" s="30"/>
      <c r="O454" s="30" t="s">
        <v>636</v>
      </c>
      <c r="P454" s="30">
        <v>903165</v>
      </c>
      <c r="Q454" s="30"/>
      <c r="R454" s="30"/>
      <c r="S454" s="39" t="e">
        <f>VLOOKUP(AH454,export!G:T,13,FALSE)</f>
        <v>#N/A</v>
      </c>
      <c r="T454" s="42" t="str">
        <f t="shared" si="91"/>
        <v>40</v>
      </c>
      <c r="U454" s="32">
        <f t="shared" si="92"/>
        <v>45468.118750000001</v>
      </c>
      <c r="V454" s="31" t="e">
        <f t="shared" si="93"/>
        <v>#N/A</v>
      </c>
      <c r="W454" s="31" t="e">
        <f t="shared" si="94"/>
        <v>#N/A</v>
      </c>
      <c r="X454" s="31" t="e">
        <f t="shared" si="95"/>
        <v>#N/A</v>
      </c>
      <c r="Y454" s="31" t="e">
        <f t="shared" si="96"/>
        <v>#N/A</v>
      </c>
      <c r="Z454" s="31" t="str">
        <f t="shared" si="103"/>
        <v>Yes</v>
      </c>
      <c r="AA454" s="31"/>
      <c r="AB454" s="31" t="e">
        <f t="shared" si="97"/>
        <v>#N/A</v>
      </c>
      <c r="AC454" s="31" t="str">
        <f>IF(OR(ISNUMBER(MATCH(DATE(VALUE(TEXT(U454,"yyyy")),VALUE(TEXT(U454,"mm")),VALUE(TEXT(U454,"dd"))),HolidayTable[Date],0)),WEEKDAY(E454,1)=1,HOUR(U454)&gt;=21,HOUR(U454)&lt;5),"OP","P")</f>
        <v>OP</v>
      </c>
      <c r="AD454" s="31"/>
      <c r="AE454" s="31" t="e">
        <f t="shared" si="98"/>
        <v>#N/A</v>
      </c>
      <c r="AF454" s="31">
        <f t="shared" si="99"/>
        <v>88.5</v>
      </c>
      <c r="AG454" s="31">
        <f t="shared" si="100"/>
        <v>3</v>
      </c>
      <c r="AH454" s="31" t="str">
        <f t="shared" si="101"/>
        <v>CAP ANDREAS012W</v>
      </c>
      <c r="AI454" s="31" t="str">
        <f t="shared" si="102"/>
        <v>ONEU 0492400</v>
      </c>
      <c r="AJ454" s="17" t="s">
        <v>624</v>
      </c>
    </row>
    <row r="455" spans="1:36" ht="18" x14ac:dyDescent="0.35">
      <c r="A455" s="30" t="s">
        <v>625</v>
      </c>
      <c r="B455" s="30" t="s">
        <v>2768</v>
      </c>
      <c r="C455" s="30" t="s">
        <v>332</v>
      </c>
      <c r="D455" s="30" t="s">
        <v>2396</v>
      </c>
      <c r="E455" s="33">
        <v>45468.120833333334</v>
      </c>
      <c r="F455" s="30" t="s">
        <v>658</v>
      </c>
      <c r="G455" s="30" t="s">
        <v>627</v>
      </c>
      <c r="H455" s="30">
        <v>4500</v>
      </c>
      <c r="I455" s="30" t="s">
        <v>646</v>
      </c>
      <c r="J455" s="30">
        <v>30000</v>
      </c>
      <c r="K455" s="30" t="s">
        <v>630</v>
      </c>
      <c r="L455" s="30" t="s">
        <v>2636</v>
      </c>
      <c r="M455" s="30" t="s">
        <v>2769</v>
      </c>
      <c r="N455" s="30" t="s">
        <v>656</v>
      </c>
      <c r="O455" s="30" t="s">
        <v>657</v>
      </c>
      <c r="P455" s="30">
        <v>927332</v>
      </c>
      <c r="Q455" s="30"/>
      <c r="R455" s="30"/>
      <c r="S455" s="39" t="e">
        <f>VLOOKUP(AH455,export!G:T,13,FALSE)</f>
        <v>#N/A</v>
      </c>
      <c r="T455" s="42" t="str">
        <f t="shared" si="91"/>
        <v>40</v>
      </c>
      <c r="U455" s="32">
        <f t="shared" si="92"/>
        <v>45468.120833333334</v>
      </c>
      <c r="V455" s="31" t="e">
        <f t="shared" si="93"/>
        <v>#N/A</v>
      </c>
      <c r="W455" s="31" t="e">
        <f t="shared" si="94"/>
        <v>#N/A</v>
      </c>
      <c r="X455" s="31" t="e">
        <f t="shared" si="95"/>
        <v>#N/A</v>
      </c>
      <c r="Y455" s="31" t="e">
        <f t="shared" si="96"/>
        <v>#N/A</v>
      </c>
      <c r="Z455" s="31" t="str">
        <f t="shared" si="103"/>
        <v>Yes</v>
      </c>
      <c r="AA455" s="31"/>
      <c r="AB455" s="31" t="e">
        <f t="shared" si="97"/>
        <v>#N/A</v>
      </c>
      <c r="AC455" s="31" t="str">
        <f>IF(OR(ISNUMBER(MATCH(DATE(VALUE(TEXT(U455,"yyyy")),VALUE(TEXT(U455,"mm")),VALUE(TEXT(U455,"dd"))),HolidayTable[Date],0)),WEEKDAY(E455,1)=1,HOUR(U455)&gt;=21,HOUR(U455)&lt;5),"OP","P")</f>
        <v>OP</v>
      </c>
      <c r="AD455" s="31"/>
      <c r="AE455" s="31" t="e">
        <f t="shared" si="98"/>
        <v>#N/A</v>
      </c>
      <c r="AF455" s="31">
        <f t="shared" si="99"/>
        <v>88.5</v>
      </c>
      <c r="AG455" s="31">
        <f t="shared" si="100"/>
        <v>3</v>
      </c>
      <c r="AH455" s="31" t="str">
        <f t="shared" si="101"/>
        <v>CAP ANDREAS012W</v>
      </c>
      <c r="AI455" s="31" t="str">
        <f t="shared" si="102"/>
        <v>KKFU 8120377</v>
      </c>
      <c r="AJ455" s="17" t="s">
        <v>624</v>
      </c>
    </row>
    <row r="456" spans="1:36" ht="18" x14ac:dyDescent="0.35">
      <c r="A456" s="30" t="s">
        <v>625</v>
      </c>
      <c r="B456" s="30" t="s">
        <v>2770</v>
      </c>
      <c r="C456" s="30" t="s">
        <v>818</v>
      </c>
      <c r="D456" s="30" t="s">
        <v>819</v>
      </c>
      <c r="E456" s="33">
        <v>45468.120833333334</v>
      </c>
      <c r="F456" s="30" t="s">
        <v>649</v>
      </c>
      <c r="G456" s="30" t="s">
        <v>627</v>
      </c>
      <c r="H456" s="30">
        <v>4310</v>
      </c>
      <c r="I456" s="30" t="s">
        <v>646</v>
      </c>
      <c r="J456" s="30">
        <v>24370</v>
      </c>
      <c r="K456" s="30" t="s">
        <v>630</v>
      </c>
      <c r="L456" s="30" t="s">
        <v>2566</v>
      </c>
      <c r="M456" s="30">
        <v>26644455</v>
      </c>
      <c r="N456" s="30" t="s">
        <v>659</v>
      </c>
      <c r="O456" s="30" t="s">
        <v>660</v>
      </c>
      <c r="P456" s="30">
        <v>906314</v>
      </c>
      <c r="Q456" s="30"/>
      <c r="R456" s="30"/>
      <c r="S456" s="39">
        <f>VLOOKUP(AH456,export!G:T,13,FALSE)</f>
        <v>45468.819444444445</v>
      </c>
      <c r="T456" s="42" t="str">
        <f t="shared" si="91"/>
        <v>40</v>
      </c>
      <c r="U456" s="32">
        <f t="shared" si="92"/>
        <v>45468.120833333334</v>
      </c>
      <c r="V456" s="31">
        <f t="shared" si="93"/>
        <v>0.69861111111094942</v>
      </c>
      <c r="W456" s="31">
        <f t="shared" si="94"/>
        <v>1</v>
      </c>
      <c r="X456" s="31">
        <f t="shared" si="95"/>
        <v>0</v>
      </c>
      <c r="Y456" s="31">
        <f t="shared" si="96"/>
        <v>0</v>
      </c>
      <c r="Z456" s="31" t="str">
        <f t="shared" si="103"/>
        <v>Yes</v>
      </c>
      <c r="AA456" s="31"/>
      <c r="AB456" s="31">
        <f t="shared" si="97"/>
        <v>1</v>
      </c>
      <c r="AC456" s="31" t="str">
        <f>IF(OR(ISNUMBER(MATCH(DATE(VALUE(TEXT(U456,"yyyy")),VALUE(TEXT(U456,"mm")),VALUE(TEXT(U456,"dd"))),HolidayTable[Date],0)),WEEKDAY(E456,1)=1,HOUR(U456)&gt;=21,HOUR(U456)&lt;5),"OP","P")</f>
        <v>OP</v>
      </c>
      <c r="AD456" s="31"/>
      <c r="AE456" s="31">
        <f t="shared" si="98"/>
        <v>52.5</v>
      </c>
      <c r="AF456" s="31">
        <f t="shared" si="99"/>
        <v>88.5</v>
      </c>
      <c r="AG456" s="31">
        <f t="shared" si="100"/>
        <v>3</v>
      </c>
      <c r="AH456" s="31" t="str">
        <f t="shared" si="101"/>
        <v>XIN QUAN ZHO130S</v>
      </c>
      <c r="AI456" s="31" t="str">
        <f t="shared" si="102"/>
        <v>CCLU 5219415</v>
      </c>
    </row>
    <row r="457" spans="1:36" ht="18" x14ac:dyDescent="0.35">
      <c r="A457" s="30" t="s">
        <v>625</v>
      </c>
      <c r="B457" s="30" t="s">
        <v>2771</v>
      </c>
      <c r="C457" s="30" t="s">
        <v>332</v>
      </c>
      <c r="D457" s="30" t="s">
        <v>2396</v>
      </c>
      <c r="E457" s="33">
        <v>45468.121527777781</v>
      </c>
      <c r="F457" s="30" t="s">
        <v>658</v>
      </c>
      <c r="G457" s="30" t="s">
        <v>627</v>
      </c>
      <c r="H457" s="30" t="s">
        <v>672</v>
      </c>
      <c r="I457" s="30" t="s">
        <v>646</v>
      </c>
      <c r="J457" s="30">
        <v>29250</v>
      </c>
      <c r="K457" s="30" t="s">
        <v>630</v>
      </c>
      <c r="L457" s="30" t="s">
        <v>2766</v>
      </c>
      <c r="M457" s="30" t="s">
        <v>2772</v>
      </c>
      <c r="N457" s="30" t="s">
        <v>2610</v>
      </c>
      <c r="O457" s="30" t="s">
        <v>2611</v>
      </c>
      <c r="P457" s="30">
        <v>734770</v>
      </c>
      <c r="Q457" s="30"/>
      <c r="R457" s="30"/>
      <c r="S457" s="39" t="e">
        <f>VLOOKUP(AH457,export!G:T,13,FALSE)</f>
        <v>#N/A</v>
      </c>
      <c r="T457" s="42" t="str">
        <f t="shared" si="91"/>
        <v>40</v>
      </c>
      <c r="U457" s="32">
        <f t="shared" si="92"/>
        <v>45468.121527777781</v>
      </c>
      <c r="V457" s="31" t="e">
        <f t="shared" si="93"/>
        <v>#N/A</v>
      </c>
      <c r="W457" s="31" t="e">
        <f t="shared" si="94"/>
        <v>#N/A</v>
      </c>
      <c r="X457" s="31" t="e">
        <f t="shared" si="95"/>
        <v>#N/A</v>
      </c>
      <c r="Y457" s="31" t="e">
        <f t="shared" si="96"/>
        <v>#N/A</v>
      </c>
      <c r="Z457" s="31" t="str">
        <f t="shared" si="103"/>
        <v>Yes</v>
      </c>
      <c r="AA457" s="31"/>
      <c r="AB457" s="31" t="e">
        <f t="shared" si="97"/>
        <v>#N/A</v>
      </c>
      <c r="AC457" s="31" t="str">
        <f>IF(OR(ISNUMBER(MATCH(DATE(VALUE(TEXT(U457,"yyyy")),VALUE(TEXT(U457,"mm")),VALUE(TEXT(U457,"dd"))),HolidayTable[Date],0)),WEEKDAY(E457,1)=1,HOUR(U457)&gt;=21,HOUR(U457)&lt;5),"OP","P")</f>
        <v>OP</v>
      </c>
      <c r="AD457" s="31"/>
      <c r="AE457" s="31" t="e">
        <f t="shared" si="98"/>
        <v>#N/A</v>
      </c>
      <c r="AF457" s="31">
        <f t="shared" si="99"/>
        <v>88.5</v>
      </c>
      <c r="AG457" s="31">
        <f t="shared" si="100"/>
        <v>3</v>
      </c>
      <c r="AH457" s="31" t="str">
        <f t="shared" si="101"/>
        <v>CAP ANDREAS012W</v>
      </c>
      <c r="AI457" s="31" t="str">
        <f t="shared" si="102"/>
        <v>TRHU 5860278</v>
      </c>
      <c r="AJ457" s="17" t="s">
        <v>624</v>
      </c>
    </row>
    <row r="458" spans="1:36" ht="18" x14ac:dyDescent="0.35">
      <c r="A458" s="30" t="s">
        <v>625</v>
      </c>
      <c r="B458" s="30" t="s">
        <v>2773</v>
      </c>
      <c r="C458" s="30" t="s">
        <v>905</v>
      </c>
      <c r="D458" s="30" t="s">
        <v>810</v>
      </c>
      <c r="E458" s="33">
        <v>45468.12222222222</v>
      </c>
      <c r="F458" s="30" t="s">
        <v>649</v>
      </c>
      <c r="G458" s="30" t="s">
        <v>627</v>
      </c>
      <c r="H458" s="30" t="s">
        <v>672</v>
      </c>
      <c r="I458" s="30" t="s">
        <v>646</v>
      </c>
      <c r="J458" s="30">
        <v>29250</v>
      </c>
      <c r="K458" s="30" t="s">
        <v>630</v>
      </c>
      <c r="L458" s="30" t="s">
        <v>2697</v>
      </c>
      <c r="M458" s="30" t="s">
        <v>2774</v>
      </c>
      <c r="N458" s="30" t="s">
        <v>891</v>
      </c>
      <c r="O458" s="30" t="s">
        <v>892</v>
      </c>
      <c r="P458" s="30">
        <v>927385</v>
      </c>
      <c r="Q458" s="30"/>
      <c r="R458" s="30"/>
      <c r="S458" s="39">
        <f>VLOOKUP(AH458,export!G:T,13,FALSE)</f>
        <v>45471.96875</v>
      </c>
      <c r="T458" s="42" t="str">
        <f t="shared" si="91"/>
        <v>40</v>
      </c>
      <c r="U458" s="32">
        <f t="shared" si="92"/>
        <v>45468.12222222222</v>
      </c>
      <c r="V458" s="31">
        <f t="shared" si="93"/>
        <v>3.8465277777795563</v>
      </c>
      <c r="W458" s="31">
        <f t="shared" si="94"/>
        <v>0</v>
      </c>
      <c r="X458" s="31">
        <f t="shared" si="95"/>
        <v>0</v>
      </c>
      <c r="Y458" s="31">
        <f t="shared" si="96"/>
        <v>1</v>
      </c>
      <c r="Z458" s="31" t="str">
        <f t="shared" si="103"/>
        <v>Yes</v>
      </c>
      <c r="AA458" s="31"/>
      <c r="AB458" s="31">
        <f t="shared" si="97"/>
        <v>0</v>
      </c>
      <c r="AC458" s="31" t="str">
        <f>IF(OR(ISNUMBER(MATCH(DATE(VALUE(TEXT(U458,"yyyy")),VALUE(TEXT(U458,"mm")),VALUE(TEXT(U458,"dd"))),HolidayTable[Date],0)),WEEKDAY(E458,1)=1,HOUR(U458)&gt;=21,HOUR(U458)&lt;5),"OP","P")</f>
        <v>OP</v>
      </c>
      <c r="AD458" s="31"/>
      <c r="AE458" s="31">
        <f t="shared" si="98"/>
        <v>0</v>
      </c>
      <c r="AF458" s="31">
        <f t="shared" si="99"/>
        <v>88.5</v>
      </c>
      <c r="AG458" s="31">
        <f t="shared" si="100"/>
        <v>3</v>
      </c>
      <c r="AH458" s="31" t="str">
        <f t="shared" si="101"/>
        <v>O PIRAEUS004E</v>
      </c>
      <c r="AI458" s="31" t="str">
        <f t="shared" si="102"/>
        <v>OOCU 6826053</v>
      </c>
      <c r="AJ458" s="17" t="s">
        <v>624</v>
      </c>
    </row>
    <row r="459" spans="1:36" ht="18" x14ac:dyDescent="0.35">
      <c r="A459" s="30" t="s">
        <v>625</v>
      </c>
      <c r="B459" s="30" t="s">
        <v>2775</v>
      </c>
      <c r="C459" s="30" t="s">
        <v>332</v>
      </c>
      <c r="D459" s="30" t="s">
        <v>2396</v>
      </c>
      <c r="E459" s="33">
        <v>45468.129861111112</v>
      </c>
      <c r="F459" s="30" t="s">
        <v>658</v>
      </c>
      <c r="G459" s="30" t="s">
        <v>627</v>
      </c>
      <c r="H459" s="30" t="s">
        <v>672</v>
      </c>
      <c r="I459" s="30" t="s">
        <v>646</v>
      </c>
      <c r="J459" s="30">
        <v>29250</v>
      </c>
      <c r="K459" s="30" t="s">
        <v>630</v>
      </c>
      <c r="L459" s="30" t="s">
        <v>2766</v>
      </c>
      <c r="M459" s="30" t="s">
        <v>2776</v>
      </c>
      <c r="N459" s="30" t="s">
        <v>666</v>
      </c>
      <c r="O459" s="30" t="s">
        <v>667</v>
      </c>
      <c r="P459" s="30">
        <v>958934</v>
      </c>
      <c r="Q459" s="30"/>
      <c r="R459" s="30"/>
      <c r="S459" s="39" t="e">
        <f>VLOOKUP(AH459,export!G:T,13,FALSE)</f>
        <v>#N/A</v>
      </c>
      <c r="T459" s="42" t="str">
        <f t="shared" si="91"/>
        <v>40</v>
      </c>
      <c r="U459" s="32">
        <f t="shared" si="92"/>
        <v>45468.129861111112</v>
      </c>
      <c r="V459" s="31" t="e">
        <f t="shared" si="93"/>
        <v>#N/A</v>
      </c>
      <c r="W459" s="31" t="e">
        <f t="shared" si="94"/>
        <v>#N/A</v>
      </c>
      <c r="X459" s="31" t="e">
        <f t="shared" si="95"/>
        <v>#N/A</v>
      </c>
      <c r="Y459" s="31" t="e">
        <f t="shared" si="96"/>
        <v>#N/A</v>
      </c>
      <c r="Z459" s="31" t="str">
        <f t="shared" si="103"/>
        <v>Yes</v>
      </c>
      <c r="AA459" s="31"/>
      <c r="AB459" s="31" t="e">
        <f t="shared" si="97"/>
        <v>#N/A</v>
      </c>
      <c r="AC459" s="31" t="str">
        <f>IF(OR(ISNUMBER(MATCH(DATE(VALUE(TEXT(U459,"yyyy")),VALUE(TEXT(U459,"mm")),VALUE(TEXT(U459,"dd"))),HolidayTable[Date],0)),WEEKDAY(E459,1)=1,HOUR(U459)&gt;=21,HOUR(U459)&lt;5),"OP","P")</f>
        <v>OP</v>
      </c>
      <c r="AD459" s="31"/>
      <c r="AE459" s="31" t="e">
        <f t="shared" si="98"/>
        <v>#N/A</v>
      </c>
      <c r="AF459" s="31">
        <f t="shared" si="99"/>
        <v>88.5</v>
      </c>
      <c r="AG459" s="31">
        <f t="shared" si="100"/>
        <v>3</v>
      </c>
      <c r="AH459" s="31" t="str">
        <f t="shared" si="101"/>
        <v>CAP ANDREAS012W</v>
      </c>
      <c r="AI459" s="31" t="str">
        <f t="shared" si="102"/>
        <v>ONEU 5357018</v>
      </c>
      <c r="AJ459" s="17" t="s">
        <v>624</v>
      </c>
    </row>
    <row r="460" spans="1:36" ht="18" x14ac:dyDescent="0.35">
      <c r="A460" s="30" t="s">
        <v>625</v>
      </c>
      <c r="B460" s="30" t="s">
        <v>2777</v>
      </c>
      <c r="C460" s="30" t="s">
        <v>487</v>
      </c>
      <c r="D460" s="30" t="s">
        <v>295</v>
      </c>
      <c r="E460" s="33">
        <v>45468.130555555559</v>
      </c>
      <c r="F460" s="30" t="s">
        <v>649</v>
      </c>
      <c r="G460" s="30" t="s">
        <v>627</v>
      </c>
      <c r="H460" s="30" t="s">
        <v>672</v>
      </c>
      <c r="I460" s="30" t="s">
        <v>646</v>
      </c>
      <c r="J460" s="30">
        <v>29250</v>
      </c>
      <c r="K460" s="30" t="s">
        <v>630</v>
      </c>
      <c r="L460" s="30" t="s">
        <v>2778</v>
      </c>
      <c r="M460" s="30" t="s">
        <v>2779</v>
      </c>
      <c r="N460" s="30" t="s">
        <v>1931</v>
      </c>
      <c r="O460" s="30" t="s">
        <v>848</v>
      </c>
      <c r="P460" s="30">
        <v>758662</v>
      </c>
      <c r="Q460" s="30"/>
      <c r="R460" s="30"/>
      <c r="S460" s="39">
        <v>45474.25</v>
      </c>
      <c r="T460" s="42" t="str">
        <f t="shared" si="91"/>
        <v>40</v>
      </c>
      <c r="U460" s="32">
        <f t="shared" si="92"/>
        <v>45468.130555555559</v>
      </c>
      <c r="V460" s="31">
        <f t="shared" si="93"/>
        <v>6.1194444444408873</v>
      </c>
      <c r="W460" s="31">
        <f t="shared" si="94"/>
        <v>0</v>
      </c>
      <c r="X460" s="31">
        <f t="shared" si="95"/>
        <v>0</v>
      </c>
      <c r="Y460" s="31">
        <f t="shared" si="96"/>
        <v>1</v>
      </c>
      <c r="Z460" s="31" t="str">
        <f t="shared" si="103"/>
        <v>Yes</v>
      </c>
      <c r="AA460" s="31"/>
      <c r="AB460" s="31">
        <f t="shared" si="97"/>
        <v>0</v>
      </c>
      <c r="AC460" s="31" t="str">
        <f>IF(OR(ISNUMBER(MATCH(DATE(VALUE(TEXT(U460,"yyyy")),VALUE(TEXT(U460,"mm")),VALUE(TEXT(U460,"dd"))),HolidayTable[Date],0)),WEEKDAY(E460,1)=1,HOUR(U460)&gt;=21,HOUR(U460)&lt;5),"OP","P")</f>
        <v>OP</v>
      </c>
      <c r="AD460" s="31"/>
      <c r="AE460" s="31">
        <f t="shared" si="98"/>
        <v>0</v>
      </c>
      <c r="AF460" s="31">
        <f t="shared" si="99"/>
        <v>88.5</v>
      </c>
      <c r="AG460" s="31">
        <f t="shared" si="100"/>
        <v>3</v>
      </c>
      <c r="AH460" s="31" t="str">
        <f t="shared" si="101"/>
        <v>SINAR SUNDA167S</v>
      </c>
      <c r="AI460" s="31" t="str">
        <f t="shared" si="102"/>
        <v>CSNU 8015970</v>
      </c>
      <c r="AJ460" s="17" t="s">
        <v>624</v>
      </c>
    </row>
    <row r="461" spans="1:36" ht="18" x14ac:dyDescent="0.35">
      <c r="A461" s="30" t="s">
        <v>625</v>
      </c>
      <c r="B461" s="30" t="s">
        <v>2780</v>
      </c>
      <c r="C461" s="30" t="s">
        <v>818</v>
      </c>
      <c r="D461" s="30" t="s">
        <v>819</v>
      </c>
      <c r="E461" s="33">
        <v>45468.136805555558</v>
      </c>
      <c r="F461" s="30" t="s">
        <v>649</v>
      </c>
      <c r="G461" s="30" t="s">
        <v>627</v>
      </c>
      <c r="H461" s="30" t="s">
        <v>645</v>
      </c>
      <c r="I461" s="30" t="s">
        <v>646</v>
      </c>
      <c r="J461" s="30">
        <v>24370</v>
      </c>
      <c r="K461" s="30" t="s">
        <v>630</v>
      </c>
      <c r="L461" s="30" t="s">
        <v>2566</v>
      </c>
      <c r="M461" s="30">
        <v>26644326</v>
      </c>
      <c r="N461" s="30" t="s">
        <v>637</v>
      </c>
      <c r="O461" s="30" t="s">
        <v>638</v>
      </c>
      <c r="P461" s="30">
        <v>710301</v>
      </c>
      <c r="Q461" s="30"/>
      <c r="R461" s="30"/>
      <c r="S461" s="39">
        <f>VLOOKUP(AH461,export!G:T,13,FALSE)</f>
        <v>45468.819444444445</v>
      </c>
      <c r="T461" s="42" t="str">
        <f t="shared" si="91"/>
        <v>40</v>
      </c>
      <c r="U461" s="32">
        <f t="shared" si="92"/>
        <v>45468.136805555558</v>
      </c>
      <c r="V461" s="31">
        <f t="shared" si="93"/>
        <v>0.68263888888759539</v>
      </c>
      <c r="W461" s="31">
        <f t="shared" si="94"/>
        <v>1</v>
      </c>
      <c r="X461" s="31">
        <f t="shared" si="95"/>
        <v>0</v>
      </c>
      <c r="Y461" s="31">
        <f t="shared" si="96"/>
        <v>0</v>
      </c>
      <c r="Z461" s="31" t="str">
        <f t="shared" si="103"/>
        <v>Yes</v>
      </c>
      <c r="AA461" s="31"/>
      <c r="AB461" s="31">
        <f t="shared" si="97"/>
        <v>1</v>
      </c>
      <c r="AC461" s="31" t="str">
        <f>IF(OR(ISNUMBER(MATCH(DATE(VALUE(TEXT(U461,"yyyy")),VALUE(TEXT(U461,"mm")),VALUE(TEXT(U461,"dd"))),HolidayTable[Date],0)),WEEKDAY(E461,1)=1,HOUR(U461)&gt;=21,HOUR(U461)&lt;5),"OP","P")</f>
        <v>OP</v>
      </c>
      <c r="AD461" s="31"/>
      <c r="AE461" s="31">
        <f t="shared" si="98"/>
        <v>52.5</v>
      </c>
      <c r="AF461" s="31">
        <f t="shared" si="99"/>
        <v>88.5</v>
      </c>
      <c r="AG461" s="31">
        <f t="shared" si="100"/>
        <v>3</v>
      </c>
      <c r="AH461" s="31" t="str">
        <f t="shared" si="101"/>
        <v>XIN QUAN ZHO130S</v>
      </c>
      <c r="AI461" s="31" t="str">
        <f t="shared" si="102"/>
        <v>DFSU 4347408</v>
      </c>
    </row>
    <row r="462" spans="1:36" ht="18" x14ac:dyDescent="0.35">
      <c r="A462" s="30" t="s">
        <v>625</v>
      </c>
      <c r="B462" s="30" t="s">
        <v>2781</v>
      </c>
      <c r="C462" s="30" t="s">
        <v>818</v>
      </c>
      <c r="D462" s="30" t="s">
        <v>819</v>
      </c>
      <c r="E462" s="33">
        <v>45468.136805555558</v>
      </c>
      <c r="F462" s="30" t="s">
        <v>649</v>
      </c>
      <c r="G462" s="30" t="s">
        <v>627</v>
      </c>
      <c r="H462" s="30" t="s">
        <v>645</v>
      </c>
      <c r="I462" s="30" t="s">
        <v>646</v>
      </c>
      <c r="J462" s="30">
        <v>24370</v>
      </c>
      <c r="K462" s="30" t="s">
        <v>630</v>
      </c>
      <c r="L462" s="30" t="s">
        <v>2566</v>
      </c>
      <c r="M462" s="30">
        <v>26644324</v>
      </c>
      <c r="N462" s="30" t="s">
        <v>652</v>
      </c>
      <c r="O462" s="30" t="s">
        <v>653</v>
      </c>
      <c r="P462" s="30">
        <v>678927</v>
      </c>
      <c r="Q462" s="30"/>
      <c r="R462" s="30"/>
      <c r="S462" s="39">
        <f>VLOOKUP(AH462,export!G:T,13,FALSE)</f>
        <v>45468.819444444445</v>
      </c>
      <c r="T462" s="42" t="str">
        <f t="shared" si="91"/>
        <v>40</v>
      </c>
      <c r="U462" s="32">
        <f t="shared" si="92"/>
        <v>45468.136805555558</v>
      </c>
      <c r="V462" s="31">
        <f t="shared" si="93"/>
        <v>0.68263888888759539</v>
      </c>
      <c r="W462" s="31">
        <f t="shared" si="94"/>
        <v>1</v>
      </c>
      <c r="X462" s="31">
        <f t="shared" si="95"/>
        <v>0</v>
      </c>
      <c r="Y462" s="31">
        <f t="shared" si="96"/>
        <v>0</v>
      </c>
      <c r="Z462" s="31" t="str">
        <f t="shared" si="103"/>
        <v>Yes</v>
      </c>
      <c r="AA462" s="31"/>
      <c r="AB462" s="31">
        <f t="shared" si="97"/>
        <v>1</v>
      </c>
      <c r="AC462" s="31" t="str">
        <f>IF(OR(ISNUMBER(MATCH(DATE(VALUE(TEXT(U462,"yyyy")),VALUE(TEXT(U462,"mm")),VALUE(TEXT(U462,"dd"))),HolidayTable[Date],0)),WEEKDAY(E462,1)=1,HOUR(U462)&gt;=21,HOUR(U462)&lt;5),"OP","P")</f>
        <v>OP</v>
      </c>
      <c r="AD462" s="31"/>
      <c r="AE462" s="31">
        <f t="shared" si="98"/>
        <v>52.5</v>
      </c>
      <c r="AF462" s="31">
        <f t="shared" si="99"/>
        <v>88.5</v>
      </c>
      <c r="AG462" s="31">
        <f t="shared" si="100"/>
        <v>3</v>
      </c>
      <c r="AH462" s="31" t="str">
        <f t="shared" si="101"/>
        <v>XIN QUAN ZHO130S</v>
      </c>
      <c r="AI462" s="31" t="str">
        <f t="shared" si="102"/>
        <v>CSLU 5159282</v>
      </c>
    </row>
    <row r="463" spans="1:36" ht="18" x14ac:dyDescent="0.35">
      <c r="A463" s="30" t="s">
        <v>625</v>
      </c>
      <c r="B463" s="30" t="s">
        <v>2782</v>
      </c>
      <c r="C463" s="30" t="s">
        <v>372</v>
      </c>
      <c r="D463" s="30" t="s">
        <v>765</v>
      </c>
      <c r="E463" s="33">
        <v>45468.143055555556</v>
      </c>
      <c r="F463" s="30" t="s">
        <v>677</v>
      </c>
      <c r="G463" s="30" t="s">
        <v>627</v>
      </c>
      <c r="H463" s="30" t="s">
        <v>645</v>
      </c>
      <c r="I463" s="30" t="s">
        <v>646</v>
      </c>
      <c r="J463" s="30">
        <v>30172</v>
      </c>
      <c r="K463" s="30" t="s">
        <v>630</v>
      </c>
      <c r="L463" s="30" t="s">
        <v>2783</v>
      </c>
      <c r="M463" s="30" t="s">
        <v>2784</v>
      </c>
      <c r="N463" s="30" t="s">
        <v>650</v>
      </c>
      <c r="O463" s="30" t="s">
        <v>651</v>
      </c>
      <c r="P463" s="30">
        <v>687293</v>
      </c>
      <c r="Q463" s="30"/>
      <c r="R463" s="30"/>
      <c r="S463" s="39">
        <f>VLOOKUP(AH463,export!G:T,13,FALSE)</f>
        <v>45469.315972222219</v>
      </c>
      <c r="T463" s="42" t="str">
        <f t="shared" si="91"/>
        <v>40</v>
      </c>
      <c r="U463" s="32">
        <f t="shared" si="92"/>
        <v>45468.143055555556</v>
      </c>
      <c r="V463" s="31">
        <f t="shared" si="93"/>
        <v>1.1729166666627862</v>
      </c>
      <c r="W463" s="31">
        <f t="shared" si="94"/>
        <v>0</v>
      </c>
      <c r="X463" s="31">
        <f t="shared" si="95"/>
        <v>1</v>
      </c>
      <c r="Y463" s="31">
        <f t="shared" si="96"/>
        <v>0</v>
      </c>
      <c r="Z463" s="31" t="str">
        <f t="shared" si="103"/>
        <v>Yes</v>
      </c>
      <c r="AA463" s="31"/>
      <c r="AB463" s="31">
        <f t="shared" si="97"/>
        <v>2</v>
      </c>
      <c r="AC463" s="31" t="str">
        <f>IF(OR(ISNUMBER(MATCH(DATE(VALUE(TEXT(U463,"yyyy")),VALUE(TEXT(U463,"mm")),VALUE(TEXT(U463,"dd"))),HolidayTable[Date],0)),WEEKDAY(E463,1)=1,HOUR(U463)&gt;=21,HOUR(U463)&lt;5),"OP","P")</f>
        <v>OP</v>
      </c>
      <c r="AD463" s="31"/>
      <c r="AE463" s="31">
        <f t="shared" si="98"/>
        <v>22.5</v>
      </c>
      <c r="AF463" s="31">
        <f t="shared" si="99"/>
        <v>88.5</v>
      </c>
      <c r="AG463" s="31">
        <f t="shared" si="100"/>
        <v>3</v>
      </c>
      <c r="AH463" s="31" t="str">
        <f t="shared" si="101"/>
        <v>OOCL CHARLES236N</v>
      </c>
      <c r="AI463" s="31" t="str">
        <f t="shared" si="102"/>
        <v>OOCU 5014081</v>
      </c>
    </row>
    <row r="464" spans="1:36" ht="18" x14ac:dyDescent="0.35">
      <c r="A464" s="30" t="s">
        <v>625</v>
      </c>
      <c r="B464" s="30" t="s">
        <v>2785</v>
      </c>
      <c r="C464" s="30" t="s">
        <v>818</v>
      </c>
      <c r="D464" s="30" t="s">
        <v>819</v>
      </c>
      <c r="E464" s="33">
        <v>45468.150694444441</v>
      </c>
      <c r="F464" s="30" t="s">
        <v>649</v>
      </c>
      <c r="G464" s="30" t="s">
        <v>627</v>
      </c>
      <c r="H464" s="30" t="s">
        <v>672</v>
      </c>
      <c r="I464" s="30" t="s">
        <v>646</v>
      </c>
      <c r="J464" s="30">
        <v>26476</v>
      </c>
      <c r="K464" s="30" t="s">
        <v>630</v>
      </c>
      <c r="L464" s="30" t="s">
        <v>2225</v>
      </c>
      <c r="M464" s="30">
        <v>27367061</v>
      </c>
      <c r="N464" s="30"/>
      <c r="O464" s="30" t="s">
        <v>635</v>
      </c>
      <c r="P464" s="30">
        <v>948878</v>
      </c>
      <c r="Q464" s="30"/>
      <c r="R464" s="30"/>
      <c r="S464" s="39">
        <f>VLOOKUP(AH464,export!G:T,13,FALSE)</f>
        <v>45468.819444444445</v>
      </c>
      <c r="T464" s="42" t="str">
        <f t="shared" si="91"/>
        <v>40</v>
      </c>
      <c r="U464" s="32">
        <f t="shared" si="92"/>
        <v>45468.150694444441</v>
      </c>
      <c r="V464" s="31">
        <f t="shared" si="93"/>
        <v>0.66875000000436557</v>
      </c>
      <c r="W464" s="31">
        <f t="shared" si="94"/>
        <v>1</v>
      </c>
      <c r="X464" s="31">
        <f t="shared" si="95"/>
        <v>0</v>
      </c>
      <c r="Y464" s="31">
        <f t="shared" si="96"/>
        <v>0</v>
      </c>
      <c r="Z464" s="31" t="str">
        <f t="shared" si="103"/>
        <v>Yes</v>
      </c>
      <c r="AA464" s="31"/>
      <c r="AB464" s="31">
        <f t="shared" si="97"/>
        <v>1</v>
      </c>
      <c r="AC464" s="31" t="str">
        <f>IF(OR(ISNUMBER(MATCH(DATE(VALUE(TEXT(U464,"yyyy")),VALUE(TEXT(U464,"mm")),VALUE(TEXT(U464,"dd"))),HolidayTable[Date],0)),WEEKDAY(E464,1)=1,HOUR(U464)&gt;=21,HOUR(U464)&lt;5),"OP","P")</f>
        <v>OP</v>
      </c>
      <c r="AD464" s="31"/>
      <c r="AE464" s="31">
        <f t="shared" si="98"/>
        <v>52.5</v>
      </c>
      <c r="AF464" s="31">
        <f t="shared" si="99"/>
        <v>88.5</v>
      </c>
      <c r="AG464" s="31">
        <f t="shared" si="100"/>
        <v>3</v>
      </c>
      <c r="AH464" s="31" t="str">
        <f t="shared" si="101"/>
        <v>XIN QUAN ZHO130S</v>
      </c>
      <c r="AI464" s="31" t="str">
        <f t="shared" si="102"/>
        <v>CAAU 6117415</v>
      </c>
    </row>
    <row r="465" spans="1:36" ht="18" x14ac:dyDescent="0.35">
      <c r="A465" s="30" t="s">
        <v>625</v>
      </c>
      <c r="B465" s="30" t="s">
        <v>2786</v>
      </c>
      <c r="C465" s="30" t="s">
        <v>818</v>
      </c>
      <c r="D465" s="30" t="s">
        <v>819</v>
      </c>
      <c r="E465" s="33">
        <v>45468.152777777781</v>
      </c>
      <c r="F465" s="30" t="s">
        <v>649</v>
      </c>
      <c r="G465" s="30" t="s">
        <v>627</v>
      </c>
      <c r="H465" s="30" t="s">
        <v>645</v>
      </c>
      <c r="I465" s="30" t="s">
        <v>646</v>
      </c>
      <c r="J465" s="30">
        <v>24370</v>
      </c>
      <c r="K465" s="30" t="s">
        <v>630</v>
      </c>
      <c r="L465" s="30" t="s">
        <v>2566</v>
      </c>
      <c r="M465" s="30">
        <v>26644457</v>
      </c>
      <c r="N465" s="30" t="s">
        <v>642</v>
      </c>
      <c r="O465" s="30" t="s">
        <v>643</v>
      </c>
      <c r="P465" s="30">
        <v>938546</v>
      </c>
      <c r="Q465" s="30"/>
      <c r="R465" s="30"/>
      <c r="S465" s="39">
        <f>VLOOKUP(AH465,export!G:T,13,FALSE)</f>
        <v>45468.819444444445</v>
      </c>
      <c r="T465" s="42" t="str">
        <f t="shared" si="91"/>
        <v>40</v>
      </c>
      <c r="U465" s="32">
        <f t="shared" si="92"/>
        <v>45468.152777777781</v>
      </c>
      <c r="V465" s="31">
        <f t="shared" si="93"/>
        <v>0.66666666666424135</v>
      </c>
      <c r="W465" s="31">
        <f t="shared" si="94"/>
        <v>1</v>
      </c>
      <c r="X465" s="31">
        <f t="shared" si="95"/>
        <v>0</v>
      </c>
      <c r="Y465" s="31">
        <f t="shared" si="96"/>
        <v>0</v>
      </c>
      <c r="Z465" s="31" t="str">
        <f t="shared" si="103"/>
        <v>Yes</v>
      </c>
      <c r="AA465" s="31"/>
      <c r="AB465" s="31">
        <f t="shared" si="97"/>
        <v>1</v>
      </c>
      <c r="AC465" s="31" t="str">
        <f>IF(OR(ISNUMBER(MATCH(DATE(VALUE(TEXT(U465,"yyyy")),VALUE(TEXT(U465,"mm")),VALUE(TEXT(U465,"dd"))),HolidayTable[Date],0)),WEEKDAY(E465,1)=1,HOUR(U465)&gt;=21,HOUR(U465)&lt;5),"OP","P")</f>
        <v>OP</v>
      </c>
      <c r="AD465" s="31"/>
      <c r="AE465" s="31">
        <f t="shared" si="98"/>
        <v>52.5</v>
      </c>
      <c r="AF465" s="31">
        <f t="shared" si="99"/>
        <v>88.5</v>
      </c>
      <c r="AG465" s="31">
        <f t="shared" si="100"/>
        <v>3</v>
      </c>
      <c r="AH465" s="31" t="str">
        <f t="shared" si="101"/>
        <v>XIN QUAN ZHO130S</v>
      </c>
      <c r="AI465" s="31" t="str">
        <f t="shared" si="102"/>
        <v>OOCU 4747510</v>
      </c>
    </row>
    <row r="466" spans="1:36" ht="18" x14ac:dyDescent="0.35">
      <c r="A466" s="30" t="s">
        <v>625</v>
      </c>
      <c r="B466" s="30" t="s">
        <v>2787</v>
      </c>
      <c r="C466" s="30" t="s">
        <v>1376</v>
      </c>
      <c r="D466" s="30" t="s">
        <v>1375</v>
      </c>
      <c r="E466" s="33">
        <v>45468.179861111108</v>
      </c>
      <c r="F466" s="30" t="s">
        <v>663</v>
      </c>
      <c r="G466" s="30" t="s">
        <v>627</v>
      </c>
      <c r="H466" s="30" t="s">
        <v>628</v>
      </c>
      <c r="I466" s="30" t="s">
        <v>629</v>
      </c>
      <c r="J466" s="30">
        <v>14250</v>
      </c>
      <c r="K466" s="30" t="s">
        <v>630</v>
      </c>
      <c r="L466" s="30" t="s">
        <v>2788</v>
      </c>
      <c r="M466" s="30" t="s">
        <v>2789</v>
      </c>
      <c r="N466" s="30" t="s">
        <v>647</v>
      </c>
      <c r="O466" s="30" t="s">
        <v>648</v>
      </c>
      <c r="P466" s="30">
        <v>762019</v>
      </c>
      <c r="Q466" s="30"/>
      <c r="R466" s="30"/>
      <c r="S466" s="39">
        <f>VLOOKUP(AH466,export!G:T,13,FALSE)</f>
        <v>45469.375</v>
      </c>
      <c r="T466" s="42" t="str">
        <f t="shared" si="91"/>
        <v>20</v>
      </c>
      <c r="U466" s="32">
        <f t="shared" si="92"/>
        <v>45468.179861111108</v>
      </c>
      <c r="V466" s="31">
        <f t="shared" si="93"/>
        <v>1.195138888891961</v>
      </c>
      <c r="W466" s="31">
        <f t="shared" si="94"/>
        <v>0</v>
      </c>
      <c r="X466" s="31">
        <f t="shared" si="95"/>
        <v>1</v>
      </c>
      <c r="Y466" s="31">
        <f t="shared" si="96"/>
        <v>0</v>
      </c>
      <c r="Z466" s="31" t="str">
        <f t="shared" si="103"/>
        <v>Yes</v>
      </c>
      <c r="AA466" s="31"/>
      <c r="AB466" s="31">
        <f t="shared" si="97"/>
        <v>2</v>
      </c>
      <c r="AC466" s="31" t="str">
        <f>IF(OR(ISNUMBER(MATCH(DATE(VALUE(TEXT(U466,"yyyy")),VALUE(TEXT(U466,"mm")),VALUE(TEXT(U466,"dd"))),HolidayTable[Date],0)),WEEKDAY(E466,1)=1,HOUR(U466)&gt;=21,HOUR(U466)&lt;5),"OP","P")</f>
        <v>OP</v>
      </c>
      <c r="AD466" s="31"/>
      <c r="AE466" s="31">
        <f t="shared" si="98"/>
        <v>15</v>
      </c>
      <c r="AF466" s="31">
        <f t="shared" si="99"/>
        <v>59</v>
      </c>
      <c r="AG466" s="31">
        <f t="shared" si="100"/>
        <v>3</v>
      </c>
      <c r="AH466" s="31" t="str">
        <f t="shared" si="101"/>
        <v>BANGKOK BR184N</v>
      </c>
      <c r="AI466" s="31" t="str">
        <f t="shared" si="102"/>
        <v>SEGU 1106819</v>
      </c>
    </row>
    <row r="467" spans="1:36" ht="18" x14ac:dyDescent="0.35">
      <c r="A467" s="30" t="s">
        <v>625</v>
      </c>
      <c r="B467" s="30" t="s">
        <v>2790</v>
      </c>
      <c r="C467" s="30" t="s">
        <v>831</v>
      </c>
      <c r="D467" s="30" t="s">
        <v>832</v>
      </c>
      <c r="E467" s="33">
        <v>45468.180555555555</v>
      </c>
      <c r="F467" s="30" t="s">
        <v>658</v>
      </c>
      <c r="G467" s="30" t="s">
        <v>627</v>
      </c>
      <c r="H467" s="30" t="s">
        <v>628</v>
      </c>
      <c r="I467" s="30" t="s">
        <v>629</v>
      </c>
      <c r="J467" s="30">
        <v>13250</v>
      </c>
      <c r="K467" s="30" t="s">
        <v>630</v>
      </c>
      <c r="L467" s="30" t="s">
        <v>2791</v>
      </c>
      <c r="M467" s="30" t="s">
        <v>2792</v>
      </c>
      <c r="N467" s="30"/>
      <c r="O467" s="30" t="s">
        <v>641</v>
      </c>
      <c r="P467" s="30">
        <v>902929</v>
      </c>
      <c r="Q467" s="30"/>
      <c r="R467" s="30"/>
      <c r="S467" s="39">
        <f>VLOOKUP(AH467,export!G:T,13,FALSE)</f>
        <v>45469.510416666664</v>
      </c>
      <c r="T467" s="42" t="str">
        <f t="shared" si="91"/>
        <v>20</v>
      </c>
      <c r="U467" s="32">
        <f t="shared" si="92"/>
        <v>45468.180555555555</v>
      </c>
      <c r="V467" s="31">
        <f t="shared" si="93"/>
        <v>1.3298611111094942</v>
      </c>
      <c r="W467" s="31">
        <f t="shared" si="94"/>
        <v>0</v>
      </c>
      <c r="X467" s="31">
        <f t="shared" si="95"/>
        <v>1</v>
      </c>
      <c r="Y467" s="31">
        <f t="shared" si="96"/>
        <v>0</v>
      </c>
      <c r="Z467" s="31" t="str">
        <f t="shared" si="103"/>
        <v>Yes</v>
      </c>
      <c r="AA467" s="31"/>
      <c r="AB467" s="31">
        <f t="shared" si="97"/>
        <v>2</v>
      </c>
      <c r="AC467" s="31" t="str">
        <f>IF(OR(ISNUMBER(MATCH(DATE(VALUE(TEXT(U467,"yyyy")),VALUE(TEXT(U467,"mm")),VALUE(TEXT(U467,"dd"))),HolidayTable[Date],0)),WEEKDAY(E467,1)=1,HOUR(U467)&gt;=21,HOUR(U467)&lt;5),"OP","P")</f>
        <v>OP</v>
      </c>
      <c r="AD467" s="31"/>
      <c r="AE467" s="31">
        <f t="shared" si="98"/>
        <v>15</v>
      </c>
      <c r="AF467" s="31">
        <f t="shared" si="99"/>
        <v>59</v>
      </c>
      <c r="AG467" s="31">
        <f t="shared" si="100"/>
        <v>3</v>
      </c>
      <c r="AH467" s="31" t="str">
        <f t="shared" si="101"/>
        <v>ONE RELIABIL005W</v>
      </c>
      <c r="AI467" s="31" t="str">
        <f t="shared" si="102"/>
        <v>TCLU 7639985</v>
      </c>
    </row>
    <row r="468" spans="1:36" ht="18" x14ac:dyDescent="0.35">
      <c r="A468" s="30" t="s">
        <v>625</v>
      </c>
      <c r="B468" s="30" t="s">
        <v>2793</v>
      </c>
      <c r="C468" s="30" t="s">
        <v>372</v>
      </c>
      <c r="D468" s="30" t="s">
        <v>765</v>
      </c>
      <c r="E468" s="33">
        <v>45468.186111111114</v>
      </c>
      <c r="F468" s="30" t="s">
        <v>677</v>
      </c>
      <c r="G468" s="30" t="s">
        <v>627</v>
      </c>
      <c r="H468" s="30" t="s">
        <v>645</v>
      </c>
      <c r="I468" s="30" t="s">
        <v>646</v>
      </c>
      <c r="J468" s="30">
        <v>30172</v>
      </c>
      <c r="K468" s="30" t="s">
        <v>630</v>
      </c>
      <c r="L468" s="30" t="s">
        <v>2783</v>
      </c>
      <c r="M468" s="30" t="s">
        <v>2794</v>
      </c>
      <c r="N468" s="30" t="s">
        <v>631</v>
      </c>
      <c r="O468" s="30" t="s">
        <v>632</v>
      </c>
      <c r="P468" s="30">
        <v>726322</v>
      </c>
      <c r="Q468" s="30"/>
      <c r="R468" s="30"/>
      <c r="S468" s="39">
        <f>VLOOKUP(AH468,export!G:T,13,FALSE)</f>
        <v>45469.315972222219</v>
      </c>
      <c r="T468" s="42" t="str">
        <f t="shared" si="91"/>
        <v>40</v>
      </c>
      <c r="U468" s="32">
        <f t="shared" si="92"/>
        <v>45468.186111111114</v>
      </c>
      <c r="V468" s="31">
        <f t="shared" si="93"/>
        <v>1.1298611111051287</v>
      </c>
      <c r="W468" s="31">
        <f t="shared" si="94"/>
        <v>0</v>
      </c>
      <c r="X468" s="31">
        <f t="shared" si="95"/>
        <v>1</v>
      </c>
      <c r="Y468" s="31">
        <f t="shared" si="96"/>
        <v>0</v>
      </c>
      <c r="Z468" s="31" t="str">
        <f t="shared" si="103"/>
        <v>Yes</v>
      </c>
      <c r="AA468" s="31"/>
      <c r="AB468" s="31">
        <f t="shared" si="97"/>
        <v>2</v>
      </c>
      <c r="AC468" s="31" t="str">
        <f>IF(OR(ISNUMBER(MATCH(DATE(VALUE(TEXT(U468,"yyyy")),VALUE(TEXT(U468,"mm")),VALUE(TEXT(U468,"dd"))),HolidayTable[Date],0)),WEEKDAY(E468,1)=1,HOUR(U468)&gt;=21,HOUR(U468)&lt;5),"OP","P")</f>
        <v>OP</v>
      </c>
      <c r="AD468" s="31"/>
      <c r="AE468" s="31">
        <f t="shared" si="98"/>
        <v>22.5</v>
      </c>
      <c r="AF468" s="31">
        <f t="shared" si="99"/>
        <v>88.5</v>
      </c>
      <c r="AG468" s="31">
        <f t="shared" si="100"/>
        <v>3</v>
      </c>
      <c r="AH468" s="31" t="str">
        <f t="shared" si="101"/>
        <v>OOCL CHARLES236N</v>
      </c>
      <c r="AI468" s="31" t="str">
        <f t="shared" si="102"/>
        <v>CCLU 4951838</v>
      </c>
    </row>
    <row r="469" spans="1:36" ht="18" x14ac:dyDescent="0.35">
      <c r="A469" s="30" t="s">
        <v>625</v>
      </c>
      <c r="B469" s="30" t="s">
        <v>2795</v>
      </c>
      <c r="C469" s="30" t="s">
        <v>372</v>
      </c>
      <c r="D469" s="30" t="s">
        <v>765</v>
      </c>
      <c r="E469" s="33">
        <v>45468.193055555559</v>
      </c>
      <c r="F469" s="30" t="s">
        <v>677</v>
      </c>
      <c r="G469" s="30" t="s">
        <v>627</v>
      </c>
      <c r="H469" s="30" t="s">
        <v>645</v>
      </c>
      <c r="I469" s="30" t="s">
        <v>646</v>
      </c>
      <c r="J469" s="30">
        <v>30172</v>
      </c>
      <c r="K469" s="30" t="s">
        <v>630</v>
      </c>
      <c r="L469" s="30" t="s">
        <v>2783</v>
      </c>
      <c r="M469" s="30" t="s">
        <v>2796</v>
      </c>
      <c r="N469" s="30" t="s">
        <v>670</v>
      </c>
      <c r="O469" s="30" t="s">
        <v>671</v>
      </c>
      <c r="P469" s="30">
        <v>650107</v>
      </c>
      <c r="Q469" s="30"/>
      <c r="R469" s="30"/>
      <c r="S469" s="39">
        <f>VLOOKUP(AH469,export!G:T,13,FALSE)</f>
        <v>45469.315972222219</v>
      </c>
      <c r="T469" s="42" t="str">
        <f t="shared" si="91"/>
        <v>40</v>
      </c>
      <c r="U469" s="32">
        <f t="shared" si="92"/>
        <v>45468.193055555559</v>
      </c>
      <c r="V469" s="31">
        <f t="shared" si="93"/>
        <v>1.1229166666598758</v>
      </c>
      <c r="W469" s="31">
        <f t="shared" si="94"/>
        <v>0</v>
      </c>
      <c r="X469" s="31">
        <f t="shared" si="95"/>
        <v>1</v>
      </c>
      <c r="Y469" s="31">
        <f t="shared" si="96"/>
        <v>0</v>
      </c>
      <c r="Z469" s="31" t="str">
        <f t="shared" si="103"/>
        <v>Yes</v>
      </c>
      <c r="AA469" s="31"/>
      <c r="AB469" s="31">
        <f t="shared" si="97"/>
        <v>2</v>
      </c>
      <c r="AC469" s="31" t="str">
        <f>IF(OR(ISNUMBER(MATCH(DATE(VALUE(TEXT(U469,"yyyy")),VALUE(TEXT(U469,"mm")),VALUE(TEXT(U469,"dd"))),HolidayTable[Date],0)),WEEKDAY(E469,1)=1,HOUR(U469)&gt;=21,HOUR(U469)&lt;5),"OP","P")</f>
        <v>OP</v>
      </c>
      <c r="AD469" s="31"/>
      <c r="AE469" s="31">
        <f t="shared" si="98"/>
        <v>22.5</v>
      </c>
      <c r="AF469" s="31">
        <f t="shared" si="99"/>
        <v>88.5</v>
      </c>
      <c r="AG469" s="31">
        <f t="shared" si="100"/>
        <v>3</v>
      </c>
      <c r="AH469" s="31" t="str">
        <f t="shared" si="101"/>
        <v>OOCL CHARLES236N</v>
      </c>
      <c r="AI469" s="31" t="str">
        <f t="shared" si="102"/>
        <v>CCLU 5189630</v>
      </c>
    </row>
    <row r="470" spans="1:36" ht="18" x14ac:dyDescent="0.35">
      <c r="A470" s="30" t="s">
        <v>625</v>
      </c>
      <c r="B470" s="30" t="s">
        <v>2797</v>
      </c>
      <c r="C470" s="30" t="s">
        <v>849</v>
      </c>
      <c r="D470" s="30" t="s">
        <v>850</v>
      </c>
      <c r="E470" s="33">
        <v>45468.195833333331</v>
      </c>
      <c r="F470" s="30" t="s">
        <v>677</v>
      </c>
      <c r="G470" s="30" t="s">
        <v>627</v>
      </c>
      <c r="H470" s="30" t="s">
        <v>628</v>
      </c>
      <c r="I470" s="30" t="s">
        <v>629</v>
      </c>
      <c r="J470" s="30">
        <v>22000</v>
      </c>
      <c r="K470" s="30" t="s">
        <v>630</v>
      </c>
      <c r="L470" s="30" t="s">
        <v>2798</v>
      </c>
      <c r="M470" s="30" t="s">
        <v>2799</v>
      </c>
      <c r="N470" s="30"/>
      <c r="O470" s="30" t="s">
        <v>664</v>
      </c>
      <c r="P470" s="30">
        <v>919491</v>
      </c>
      <c r="Q470" s="30"/>
      <c r="R470" s="30"/>
      <c r="S470" s="39">
        <f>VLOOKUP(AH470,export!G:T,13,FALSE)</f>
        <v>45469.263888888891</v>
      </c>
      <c r="T470" s="42" t="str">
        <f t="shared" si="91"/>
        <v>20</v>
      </c>
      <c r="U470" s="32">
        <f t="shared" si="92"/>
        <v>45468.195833333331</v>
      </c>
      <c r="V470" s="31">
        <f t="shared" si="93"/>
        <v>1.0680555555591127</v>
      </c>
      <c r="W470" s="31">
        <f t="shared" si="94"/>
        <v>0</v>
      </c>
      <c r="X470" s="31">
        <f t="shared" si="95"/>
        <v>1</v>
      </c>
      <c r="Y470" s="31">
        <f t="shared" si="96"/>
        <v>0</v>
      </c>
      <c r="Z470" s="31" t="str">
        <f t="shared" si="103"/>
        <v>Yes</v>
      </c>
      <c r="AA470" s="31"/>
      <c r="AB470" s="31">
        <f t="shared" si="97"/>
        <v>2</v>
      </c>
      <c r="AC470" s="31" t="str">
        <f>IF(OR(ISNUMBER(MATCH(DATE(VALUE(TEXT(U470,"yyyy")),VALUE(TEXT(U470,"mm")),VALUE(TEXT(U470,"dd"))),HolidayTable[Date],0)),WEEKDAY(E470,1)=1,HOUR(U470)&gt;=21,HOUR(U470)&lt;5),"OP","P")</f>
        <v>OP</v>
      </c>
      <c r="AD470" s="31"/>
      <c r="AE470" s="31">
        <f t="shared" si="98"/>
        <v>15</v>
      </c>
      <c r="AF470" s="31">
        <f t="shared" si="99"/>
        <v>59</v>
      </c>
      <c r="AG470" s="31">
        <f t="shared" si="100"/>
        <v>3</v>
      </c>
      <c r="AH470" s="31" t="str">
        <f t="shared" si="101"/>
        <v>XINDAYANGZHO094W</v>
      </c>
      <c r="AI470" s="31" t="str">
        <f t="shared" si="102"/>
        <v>OOLU 0197474</v>
      </c>
    </row>
    <row r="471" spans="1:36" ht="18" x14ac:dyDescent="0.35">
      <c r="A471" s="30" t="s">
        <v>625</v>
      </c>
      <c r="B471" s="30" t="s">
        <v>2800</v>
      </c>
      <c r="C471" s="30" t="s">
        <v>1352</v>
      </c>
      <c r="D471" s="30" t="s">
        <v>1354</v>
      </c>
      <c r="E471" s="33">
        <v>45468.20208333333</v>
      </c>
      <c r="F471" s="30" t="s">
        <v>1816</v>
      </c>
      <c r="G471" s="30" t="s">
        <v>627</v>
      </c>
      <c r="H471" s="30" t="s">
        <v>628</v>
      </c>
      <c r="I471" s="30" t="s">
        <v>629</v>
      </c>
      <c r="J471" s="30">
        <v>24522</v>
      </c>
      <c r="K471" s="30" t="s">
        <v>630</v>
      </c>
      <c r="L471" s="30" t="s">
        <v>2801</v>
      </c>
      <c r="M471" s="30" t="s">
        <v>2802</v>
      </c>
      <c r="N471" s="30" t="s">
        <v>2610</v>
      </c>
      <c r="O471" s="30" t="s">
        <v>2611</v>
      </c>
      <c r="P471" s="30">
        <v>734770</v>
      </c>
      <c r="Q471" s="30"/>
      <c r="R471" s="30"/>
      <c r="S471" s="39">
        <v>45469.638888888891</v>
      </c>
      <c r="T471" s="42" t="str">
        <f t="shared" si="91"/>
        <v>20</v>
      </c>
      <c r="U471" s="32">
        <f t="shared" si="92"/>
        <v>45468.20208333333</v>
      </c>
      <c r="V471" s="31">
        <f t="shared" si="93"/>
        <v>1.4368055555605679</v>
      </c>
      <c r="W471" s="31">
        <f t="shared" si="94"/>
        <v>0</v>
      </c>
      <c r="X471" s="31">
        <f t="shared" si="95"/>
        <v>1</v>
      </c>
      <c r="Y471" s="31">
        <f t="shared" si="96"/>
        <v>0</v>
      </c>
      <c r="Z471" s="31" t="str">
        <f t="shared" si="103"/>
        <v>Yes</v>
      </c>
      <c r="AA471" s="31"/>
      <c r="AB471" s="31">
        <f t="shared" si="97"/>
        <v>2</v>
      </c>
      <c r="AC471" s="31" t="str">
        <f>IF(OR(ISNUMBER(MATCH(DATE(VALUE(TEXT(U471,"yyyy")),VALUE(TEXT(U471,"mm")),VALUE(TEXT(U471,"dd"))),HolidayTable[Date],0)),WEEKDAY(E471,1)=1,HOUR(U471)&gt;=21,HOUR(U471)&lt;5),"OP","P")</f>
        <v>OP</v>
      </c>
      <c r="AD471" s="31"/>
      <c r="AE471" s="31">
        <f t="shared" si="98"/>
        <v>15</v>
      </c>
      <c r="AF471" s="31">
        <f t="shared" si="99"/>
        <v>59</v>
      </c>
      <c r="AG471" s="31">
        <f t="shared" si="100"/>
        <v>3</v>
      </c>
      <c r="AH471" s="31" t="str">
        <f t="shared" si="101"/>
        <v>BIG BREEZY38870W</v>
      </c>
      <c r="AI471" s="31" t="str">
        <f t="shared" si="102"/>
        <v>TGCU 0080113</v>
      </c>
    </row>
    <row r="472" spans="1:36" ht="18" x14ac:dyDescent="0.35">
      <c r="A472" s="30" t="s">
        <v>625</v>
      </c>
      <c r="B472" s="30" t="s">
        <v>2803</v>
      </c>
      <c r="C472" s="30" t="s">
        <v>849</v>
      </c>
      <c r="D472" s="30" t="s">
        <v>850</v>
      </c>
      <c r="E472" s="33">
        <v>45468.206250000003</v>
      </c>
      <c r="F472" s="30" t="s">
        <v>677</v>
      </c>
      <c r="G472" s="30" t="s">
        <v>627</v>
      </c>
      <c r="H472" s="30" t="s">
        <v>628</v>
      </c>
      <c r="I472" s="30" t="s">
        <v>629</v>
      </c>
      <c r="J472" s="30">
        <v>21920</v>
      </c>
      <c r="K472" s="30" t="s">
        <v>630</v>
      </c>
      <c r="L472" s="30" t="s">
        <v>2798</v>
      </c>
      <c r="M472" s="30" t="s">
        <v>2804</v>
      </c>
      <c r="N472" s="30"/>
      <c r="O472" s="30" t="s">
        <v>636</v>
      </c>
      <c r="P472" s="30">
        <v>903165</v>
      </c>
      <c r="Q472" s="30"/>
      <c r="R472" s="30"/>
      <c r="S472" s="39">
        <f>VLOOKUP(AH472,export!G:T,13,FALSE)</f>
        <v>45469.263888888891</v>
      </c>
      <c r="T472" s="42" t="str">
        <f t="shared" si="91"/>
        <v>20</v>
      </c>
      <c r="U472" s="32">
        <f t="shared" si="92"/>
        <v>45468.206250000003</v>
      </c>
      <c r="V472" s="31">
        <f t="shared" si="93"/>
        <v>1.0576388888875954</v>
      </c>
      <c r="W472" s="31">
        <f t="shared" si="94"/>
        <v>0</v>
      </c>
      <c r="X472" s="31">
        <f t="shared" si="95"/>
        <v>1</v>
      </c>
      <c r="Y472" s="31">
        <f t="shared" si="96"/>
        <v>0</v>
      </c>
      <c r="Z472" s="31" t="str">
        <f t="shared" si="103"/>
        <v>Yes</v>
      </c>
      <c r="AA472" s="31"/>
      <c r="AB472" s="31">
        <f t="shared" si="97"/>
        <v>2</v>
      </c>
      <c r="AC472" s="31" t="str">
        <f>IF(OR(ISNUMBER(MATCH(DATE(VALUE(TEXT(U472,"yyyy")),VALUE(TEXT(U472,"mm")),VALUE(TEXT(U472,"dd"))),HolidayTable[Date],0)),WEEKDAY(E472,1)=1,HOUR(U472)&gt;=21,HOUR(U472)&lt;5),"OP","P")</f>
        <v>OP</v>
      </c>
      <c r="AD472" s="31"/>
      <c r="AE472" s="31">
        <f t="shared" si="98"/>
        <v>15</v>
      </c>
      <c r="AF472" s="31">
        <f t="shared" si="99"/>
        <v>59</v>
      </c>
      <c r="AG472" s="31">
        <f t="shared" si="100"/>
        <v>3</v>
      </c>
      <c r="AH472" s="31" t="str">
        <f t="shared" si="101"/>
        <v>XINDAYANGZHO094W</v>
      </c>
      <c r="AI472" s="31" t="str">
        <f t="shared" si="102"/>
        <v>OOCU 0592718</v>
      </c>
    </row>
    <row r="473" spans="1:36" ht="18" x14ac:dyDescent="0.35">
      <c r="A473" s="30" t="s">
        <v>625</v>
      </c>
      <c r="B473" s="30" t="s">
        <v>2805</v>
      </c>
      <c r="C473" s="30" t="s">
        <v>849</v>
      </c>
      <c r="D473" s="30" t="s">
        <v>850</v>
      </c>
      <c r="E473" s="33">
        <v>45468.206944444442</v>
      </c>
      <c r="F473" s="30" t="s">
        <v>851</v>
      </c>
      <c r="G473" s="30" t="s">
        <v>627</v>
      </c>
      <c r="H473" s="30">
        <v>4500</v>
      </c>
      <c r="I473" s="30" t="s">
        <v>646</v>
      </c>
      <c r="J473" s="30">
        <v>29090</v>
      </c>
      <c r="K473" s="30" t="s">
        <v>630</v>
      </c>
      <c r="L473" s="30" t="s">
        <v>852</v>
      </c>
      <c r="M473" s="30" t="s">
        <v>2806</v>
      </c>
      <c r="N473" s="30" t="s">
        <v>656</v>
      </c>
      <c r="O473" s="30" t="s">
        <v>657</v>
      </c>
      <c r="P473" s="30">
        <v>927332</v>
      </c>
      <c r="Q473" s="30"/>
      <c r="R473" s="30"/>
      <c r="S473" s="39">
        <f>VLOOKUP(AH473,export!G:T,13,FALSE)</f>
        <v>45469.263888888891</v>
      </c>
      <c r="T473" s="42" t="str">
        <f t="shared" si="91"/>
        <v>40</v>
      </c>
      <c r="U473" s="32">
        <f t="shared" si="92"/>
        <v>45468.206944444442</v>
      </c>
      <c r="V473" s="31">
        <f t="shared" si="93"/>
        <v>1.0569444444481633</v>
      </c>
      <c r="W473" s="31">
        <f t="shared" si="94"/>
        <v>0</v>
      </c>
      <c r="X473" s="31">
        <f t="shared" si="95"/>
        <v>1</v>
      </c>
      <c r="Y473" s="31">
        <f t="shared" si="96"/>
        <v>0</v>
      </c>
      <c r="Z473" s="31" t="str">
        <f t="shared" si="103"/>
        <v>Yes</v>
      </c>
      <c r="AA473" s="31"/>
      <c r="AB473" s="31">
        <f t="shared" si="97"/>
        <v>2</v>
      </c>
      <c r="AC473" s="31" t="str">
        <f>IF(OR(ISNUMBER(MATCH(DATE(VALUE(TEXT(U473,"yyyy")),VALUE(TEXT(U473,"mm")),VALUE(TEXT(U473,"dd"))),HolidayTable[Date],0)),WEEKDAY(E473,1)=1,HOUR(U473)&gt;=21,HOUR(U473)&lt;5),"OP","P")</f>
        <v>OP</v>
      </c>
      <c r="AD473" s="31"/>
      <c r="AE473" s="31">
        <f t="shared" si="98"/>
        <v>22.5</v>
      </c>
      <c r="AF473" s="31">
        <f t="shared" si="99"/>
        <v>88.5</v>
      </c>
      <c r="AG473" s="31">
        <f t="shared" si="100"/>
        <v>3</v>
      </c>
      <c r="AH473" s="31" t="str">
        <f t="shared" si="101"/>
        <v>XINDAYANGZHO094W</v>
      </c>
      <c r="AI473" s="31" t="str">
        <f t="shared" si="102"/>
        <v>ZCSU 6802209</v>
      </c>
    </row>
    <row r="474" spans="1:36" ht="18" x14ac:dyDescent="0.35">
      <c r="A474" s="30" t="s">
        <v>625</v>
      </c>
      <c r="B474" s="30" t="s">
        <v>2807</v>
      </c>
      <c r="C474" s="30" t="s">
        <v>1352</v>
      </c>
      <c r="D474" s="30" t="s">
        <v>1354</v>
      </c>
      <c r="E474" s="33">
        <v>45468.213194444441</v>
      </c>
      <c r="F474" s="30" t="s">
        <v>1816</v>
      </c>
      <c r="G474" s="30" t="s">
        <v>627</v>
      </c>
      <c r="H474" s="30">
        <v>2200</v>
      </c>
      <c r="I474" s="30" t="s">
        <v>629</v>
      </c>
      <c r="J474" s="30">
        <v>24522</v>
      </c>
      <c r="K474" s="30" t="s">
        <v>630</v>
      </c>
      <c r="L474" s="30" t="s">
        <v>2801</v>
      </c>
      <c r="M474" s="30" t="s">
        <v>2808</v>
      </c>
      <c r="N474" s="30" t="s">
        <v>666</v>
      </c>
      <c r="O474" s="30" t="s">
        <v>667</v>
      </c>
      <c r="P474" s="30">
        <v>958934</v>
      </c>
      <c r="Q474" s="30"/>
      <c r="R474" s="30"/>
      <c r="S474" s="39">
        <v>45469.638888888891</v>
      </c>
      <c r="T474" s="42" t="str">
        <f t="shared" si="91"/>
        <v>20</v>
      </c>
      <c r="U474" s="32">
        <f t="shared" si="92"/>
        <v>45468.213194444441</v>
      </c>
      <c r="V474" s="31">
        <f t="shared" si="93"/>
        <v>1.4256944444496185</v>
      </c>
      <c r="W474" s="31">
        <f t="shared" si="94"/>
        <v>0</v>
      </c>
      <c r="X474" s="31">
        <f t="shared" si="95"/>
        <v>1</v>
      </c>
      <c r="Y474" s="31">
        <f t="shared" si="96"/>
        <v>0</v>
      </c>
      <c r="Z474" s="31" t="str">
        <f t="shared" si="103"/>
        <v>No</v>
      </c>
      <c r="AA474" s="31"/>
      <c r="AB474" s="31">
        <f t="shared" si="97"/>
        <v>2</v>
      </c>
      <c r="AC474" s="31" t="str">
        <f>IF(OR(ISNUMBER(MATCH(DATE(VALUE(TEXT(U474,"yyyy")),VALUE(TEXT(U474,"mm")),VALUE(TEXT(U474,"dd"))),HolidayTable[Date],0)),WEEKDAY(E474,1)=1,HOUR(U474)&gt;=21,HOUR(U474)&lt;5),"OP","P")</f>
        <v>P</v>
      </c>
      <c r="AD474" s="31"/>
      <c r="AE474" s="31">
        <f t="shared" si="98"/>
        <v>10</v>
      </c>
      <c r="AF474" s="31">
        <f t="shared" si="99"/>
        <v>59</v>
      </c>
      <c r="AG474" s="31">
        <f t="shared" si="100"/>
        <v>3</v>
      </c>
      <c r="AH474" s="31" t="str">
        <f t="shared" si="101"/>
        <v>BIG BREEZY38870W</v>
      </c>
      <c r="AI474" s="31" t="str">
        <f t="shared" si="102"/>
        <v>INLU 2201889</v>
      </c>
    </row>
    <row r="475" spans="1:36" ht="18" x14ac:dyDescent="0.35">
      <c r="A475" s="30" t="s">
        <v>625</v>
      </c>
      <c r="B475" s="30" t="s">
        <v>2809</v>
      </c>
      <c r="C475" s="30" t="s">
        <v>2810</v>
      </c>
      <c r="D475" s="30" t="s">
        <v>764</v>
      </c>
      <c r="E475" s="33">
        <v>45468.38958333333</v>
      </c>
      <c r="F475" s="30" t="s">
        <v>674</v>
      </c>
      <c r="G475" s="30" t="s">
        <v>627</v>
      </c>
      <c r="H475" s="30" t="s">
        <v>672</v>
      </c>
      <c r="I475" s="30" t="s">
        <v>646</v>
      </c>
      <c r="J475" s="30">
        <v>29250</v>
      </c>
      <c r="K475" s="30" t="s">
        <v>630</v>
      </c>
      <c r="L475" s="30" t="s">
        <v>2811</v>
      </c>
      <c r="M475" s="30" t="s">
        <v>2812</v>
      </c>
      <c r="N475" s="30" t="s">
        <v>675</v>
      </c>
      <c r="O475" s="30" t="s">
        <v>676</v>
      </c>
      <c r="P475" s="30">
        <v>957830</v>
      </c>
      <c r="Q475" s="30"/>
      <c r="R475" s="30"/>
      <c r="S475" s="39" t="e">
        <f>VLOOKUP(AH475,export!G:T,13,FALSE)</f>
        <v>#N/A</v>
      </c>
      <c r="T475" s="42" t="str">
        <f t="shared" si="91"/>
        <v>40</v>
      </c>
      <c r="U475" s="32">
        <f t="shared" si="92"/>
        <v>45468.38958333333</v>
      </c>
      <c r="V475" s="31" t="e">
        <f t="shared" si="93"/>
        <v>#N/A</v>
      </c>
      <c r="W475" s="31" t="e">
        <f t="shared" si="94"/>
        <v>#N/A</v>
      </c>
      <c r="X475" s="31" t="e">
        <f t="shared" si="95"/>
        <v>#N/A</v>
      </c>
      <c r="Y475" s="31" t="e">
        <f t="shared" si="96"/>
        <v>#N/A</v>
      </c>
      <c r="Z475" s="31" t="str">
        <f t="shared" si="103"/>
        <v>No</v>
      </c>
      <c r="AA475" s="31"/>
      <c r="AB475" s="31" t="e">
        <f t="shared" si="97"/>
        <v>#N/A</v>
      </c>
      <c r="AC475" s="31" t="str">
        <f>IF(OR(ISNUMBER(MATCH(DATE(VALUE(TEXT(U475,"yyyy")),VALUE(TEXT(U475,"mm")),VALUE(TEXT(U475,"dd"))),HolidayTable[Date],0)),WEEKDAY(E475,1)=1,HOUR(U475)&gt;=21,HOUR(U475)&lt;5),"OP","P")</f>
        <v>P</v>
      </c>
      <c r="AD475" s="31"/>
      <c r="AE475" s="31" t="e">
        <f t="shared" si="98"/>
        <v>#N/A</v>
      </c>
      <c r="AF475" s="31">
        <f t="shared" si="99"/>
        <v>88.5</v>
      </c>
      <c r="AG475" s="31">
        <f t="shared" si="100"/>
        <v>3</v>
      </c>
      <c r="AH475" s="31" t="str">
        <f t="shared" si="101"/>
        <v>MAE CHATTOGR425N</v>
      </c>
      <c r="AI475" s="31" t="str">
        <f t="shared" si="102"/>
        <v>MRKU 2916110</v>
      </c>
      <c r="AJ475" s="17" t="s">
        <v>624</v>
      </c>
    </row>
    <row r="476" spans="1:36" ht="18" x14ac:dyDescent="0.35">
      <c r="A476" s="30" t="s">
        <v>625</v>
      </c>
      <c r="B476" s="30" t="s">
        <v>2813</v>
      </c>
      <c r="C476" s="30" t="s">
        <v>2810</v>
      </c>
      <c r="D476" s="30" t="s">
        <v>764</v>
      </c>
      <c r="E476" s="33">
        <v>45468.390277777777</v>
      </c>
      <c r="F476" s="30" t="s">
        <v>674</v>
      </c>
      <c r="G476" s="30" t="s">
        <v>627</v>
      </c>
      <c r="H476" s="30" t="s">
        <v>645</v>
      </c>
      <c r="I476" s="30" t="s">
        <v>646</v>
      </c>
      <c r="J476" s="30">
        <v>29250</v>
      </c>
      <c r="K476" s="30" t="s">
        <v>630</v>
      </c>
      <c r="L476" s="30" t="s">
        <v>2814</v>
      </c>
      <c r="M476" s="30" t="s">
        <v>2815</v>
      </c>
      <c r="N476" s="30"/>
      <c r="O476" s="30" t="s">
        <v>704</v>
      </c>
      <c r="P476" s="30">
        <v>947739</v>
      </c>
      <c r="Q476" s="30"/>
      <c r="R476" s="30"/>
      <c r="S476" s="39" t="e">
        <f>VLOOKUP(AH476,export!G:T,13,FALSE)</f>
        <v>#N/A</v>
      </c>
      <c r="T476" s="42" t="str">
        <f t="shared" si="91"/>
        <v>40</v>
      </c>
      <c r="U476" s="32">
        <f t="shared" si="92"/>
        <v>45468.390277777777</v>
      </c>
      <c r="V476" s="31" t="e">
        <f t="shared" si="93"/>
        <v>#N/A</v>
      </c>
      <c r="W476" s="31" t="e">
        <f t="shared" si="94"/>
        <v>#N/A</v>
      </c>
      <c r="X476" s="31" t="e">
        <f t="shared" si="95"/>
        <v>#N/A</v>
      </c>
      <c r="Y476" s="31" t="e">
        <f t="shared" si="96"/>
        <v>#N/A</v>
      </c>
      <c r="Z476" s="31" t="str">
        <f t="shared" si="103"/>
        <v>No</v>
      </c>
      <c r="AA476" s="31"/>
      <c r="AB476" s="31" t="e">
        <f t="shared" si="97"/>
        <v>#N/A</v>
      </c>
      <c r="AC476" s="31" t="str">
        <f>IF(OR(ISNUMBER(MATCH(DATE(VALUE(TEXT(U476,"yyyy")),VALUE(TEXT(U476,"mm")),VALUE(TEXT(U476,"dd"))),HolidayTable[Date],0)),WEEKDAY(E476,1)=1,HOUR(U476)&gt;=21,HOUR(U476)&lt;5),"OP","P")</f>
        <v>P</v>
      </c>
      <c r="AD476" s="31"/>
      <c r="AE476" s="31" t="e">
        <f t="shared" si="98"/>
        <v>#N/A</v>
      </c>
      <c r="AF476" s="31">
        <f t="shared" si="99"/>
        <v>88.5</v>
      </c>
      <c r="AG476" s="31">
        <f t="shared" si="100"/>
        <v>3</v>
      </c>
      <c r="AH476" s="31" t="str">
        <f t="shared" si="101"/>
        <v>MAE CHATTOGR425N</v>
      </c>
      <c r="AI476" s="31" t="str">
        <f t="shared" si="102"/>
        <v>MRKU 0364794</v>
      </c>
      <c r="AJ476" s="17" t="s">
        <v>624</v>
      </c>
    </row>
    <row r="477" spans="1:36" ht="18" x14ac:dyDescent="0.35">
      <c r="A477" s="30" t="s">
        <v>625</v>
      </c>
      <c r="B477" s="30" t="s">
        <v>2816</v>
      </c>
      <c r="C477" s="30" t="s">
        <v>2810</v>
      </c>
      <c r="D477" s="30" t="s">
        <v>764</v>
      </c>
      <c r="E477" s="33">
        <v>45468.402777777781</v>
      </c>
      <c r="F477" s="30" t="s">
        <v>674</v>
      </c>
      <c r="G477" s="30" t="s">
        <v>627</v>
      </c>
      <c r="H477" s="30" t="s">
        <v>645</v>
      </c>
      <c r="I477" s="30" t="s">
        <v>646</v>
      </c>
      <c r="J477" s="30">
        <v>29250</v>
      </c>
      <c r="K477" s="30" t="s">
        <v>630</v>
      </c>
      <c r="L477" s="30" t="s">
        <v>2814</v>
      </c>
      <c r="M477" s="30" t="s">
        <v>2817</v>
      </c>
      <c r="N477" s="30"/>
      <c r="O477" s="30" t="s">
        <v>687</v>
      </c>
      <c r="P477" s="30">
        <v>742106</v>
      </c>
      <c r="Q477" s="30"/>
      <c r="R477" s="30"/>
      <c r="S477" s="39" t="e">
        <f>VLOOKUP(AH477,export!G:T,13,FALSE)</f>
        <v>#N/A</v>
      </c>
      <c r="T477" s="42" t="str">
        <f t="shared" si="91"/>
        <v>40</v>
      </c>
      <c r="U477" s="32">
        <f t="shared" si="92"/>
        <v>45468.402777777781</v>
      </c>
      <c r="V477" s="31" t="e">
        <f t="shared" si="93"/>
        <v>#N/A</v>
      </c>
      <c r="W477" s="31" t="e">
        <f t="shared" si="94"/>
        <v>#N/A</v>
      </c>
      <c r="X477" s="31" t="e">
        <f t="shared" si="95"/>
        <v>#N/A</v>
      </c>
      <c r="Y477" s="31" t="e">
        <f t="shared" si="96"/>
        <v>#N/A</v>
      </c>
      <c r="Z477" s="31" t="str">
        <f t="shared" si="103"/>
        <v>No</v>
      </c>
      <c r="AA477" s="31"/>
      <c r="AB477" s="31" t="e">
        <f t="shared" si="97"/>
        <v>#N/A</v>
      </c>
      <c r="AC477" s="31" t="str">
        <f>IF(OR(ISNUMBER(MATCH(DATE(VALUE(TEXT(U477,"yyyy")),VALUE(TEXT(U477,"mm")),VALUE(TEXT(U477,"dd"))),HolidayTable[Date],0)),WEEKDAY(E477,1)=1,HOUR(U477)&gt;=21,HOUR(U477)&lt;5),"OP","P")</f>
        <v>P</v>
      </c>
      <c r="AD477" s="31"/>
      <c r="AE477" s="31" t="e">
        <f t="shared" si="98"/>
        <v>#N/A</v>
      </c>
      <c r="AF477" s="31">
        <f t="shared" si="99"/>
        <v>88.5</v>
      </c>
      <c r="AG477" s="31">
        <f t="shared" si="100"/>
        <v>3</v>
      </c>
      <c r="AH477" s="31" t="str">
        <f t="shared" si="101"/>
        <v>MAE CHATTOGR425N</v>
      </c>
      <c r="AI477" s="31" t="str">
        <f t="shared" si="102"/>
        <v>MRKU 0139983</v>
      </c>
      <c r="AJ477" s="17" t="s">
        <v>624</v>
      </c>
    </row>
    <row r="478" spans="1:36" ht="18" x14ac:dyDescent="0.35">
      <c r="A478" s="30" t="s">
        <v>625</v>
      </c>
      <c r="B478" s="30" t="s">
        <v>2818</v>
      </c>
      <c r="C478" s="30" t="s">
        <v>2810</v>
      </c>
      <c r="D478" s="30" t="s">
        <v>764</v>
      </c>
      <c r="E478" s="33">
        <v>45468.438888888886</v>
      </c>
      <c r="F478" s="30" t="s">
        <v>674</v>
      </c>
      <c r="G478" s="30" t="s">
        <v>627</v>
      </c>
      <c r="H478" s="30" t="s">
        <v>672</v>
      </c>
      <c r="I478" s="30" t="s">
        <v>646</v>
      </c>
      <c r="J478" s="30">
        <v>29250</v>
      </c>
      <c r="K478" s="30" t="s">
        <v>630</v>
      </c>
      <c r="L478" s="30" t="s">
        <v>2819</v>
      </c>
      <c r="M478" s="30" t="s">
        <v>2820</v>
      </c>
      <c r="N478" s="30" t="s">
        <v>745</v>
      </c>
      <c r="O478" s="30" t="s">
        <v>746</v>
      </c>
      <c r="P478" s="30">
        <v>697577</v>
      </c>
      <c r="Q478" s="30"/>
      <c r="R478" s="30"/>
      <c r="S478" s="39" t="e">
        <f>VLOOKUP(AH478,export!G:T,13,FALSE)</f>
        <v>#N/A</v>
      </c>
      <c r="T478" s="42" t="str">
        <f t="shared" si="91"/>
        <v>40</v>
      </c>
      <c r="U478" s="32">
        <f t="shared" si="92"/>
        <v>45468.438888888886</v>
      </c>
      <c r="V478" s="31" t="e">
        <f t="shared" si="93"/>
        <v>#N/A</v>
      </c>
      <c r="W478" s="31" t="e">
        <f t="shared" si="94"/>
        <v>#N/A</v>
      </c>
      <c r="X478" s="31" t="e">
        <f t="shared" si="95"/>
        <v>#N/A</v>
      </c>
      <c r="Y478" s="31" t="e">
        <f t="shared" si="96"/>
        <v>#N/A</v>
      </c>
      <c r="Z478" s="31" t="str">
        <f t="shared" si="103"/>
        <v>No</v>
      </c>
      <c r="AA478" s="31"/>
      <c r="AB478" s="31" t="e">
        <f t="shared" si="97"/>
        <v>#N/A</v>
      </c>
      <c r="AC478" s="31" t="str">
        <f>IF(OR(ISNUMBER(MATCH(DATE(VALUE(TEXT(U478,"yyyy")),VALUE(TEXT(U478,"mm")),VALUE(TEXT(U478,"dd"))),HolidayTable[Date],0)),WEEKDAY(E478,1)=1,HOUR(U478)&gt;=21,HOUR(U478)&lt;5),"OP","P")</f>
        <v>P</v>
      </c>
      <c r="AD478" s="31"/>
      <c r="AE478" s="31" t="e">
        <f t="shared" si="98"/>
        <v>#N/A</v>
      </c>
      <c r="AF478" s="31">
        <f t="shared" si="99"/>
        <v>88.5</v>
      </c>
      <c r="AG478" s="31">
        <f t="shared" si="100"/>
        <v>3</v>
      </c>
      <c r="AH478" s="31" t="str">
        <f t="shared" si="101"/>
        <v>MAE CHATTOGR425N</v>
      </c>
      <c r="AI478" s="31" t="str">
        <f t="shared" si="102"/>
        <v>TCNU 8834237</v>
      </c>
      <c r="AJ478" s="17" t="s">
        <v>624</v>
      </c>
    </row>
    <row r="479" spans="1:36" ht="18" x14ac:dyDescent="0.35">
      <c r="A479" s="30" t="s">
        <v>625</v>
      </c>
      <c r="B479" s="30" t="s">
        <v>2821</v>
      </c>
      <c r="C479" s="30" t="s">
        <v>755</v>
      </c>
      <c r="D479" s="30" t="s">
        <v>2822</v>
      </c>
      <c r="E479" s="33">
        <v>45468.442361111112</v>
      </c>
      <c r="F479" s="30" t="s">
        <v>649</v>
      </c>
      <c r="G479" s="30" t="s">
        <v>627</v>
      </c>
      <c r="H479" s="30" t="s">
        <v>773</v>
      </c>
      <c r="I479" s="30" t="s">
        <v>724</v>
      </c>
      <c r="J479" s="30">
        <v>23690</v>
      </c>
      <c r="K479" s="30" t="s">
        <v>630</v>
      </c>
      <c r="L479" s="30" t="s">
        <v>2823</v>
      </c>
      <c r="M479" s="30" t="s">
        <v>725</v>
      </c>
      <c r="N479" s="30" t="s">
        <v>899</v>
      </c>
      <c r="O479" s="30" t="s">
        <v>900</v>
      </c>
      <c r="P479" s="30">
        <v>912992</v>
      </c>
      <c r="Q479" s="30"/>
      <c r="R479" s="30"/>
      <c r="S479" s="39">
        <v>45475.708333333336</v>
      </c>
      <c r="T479" s="42" t="str">
        <f t="shared" si="91"/>
        <v>20</v>
      </c>
      <c r="U479" s="32">
        <f t="shared" si="92"/>
        <v>45468.442361111112</v>
      </c>
      <c r="V479" s="31">
        <f t="shared" si="93"/>
        <v>7.265972222223354</v>
      </c>
      <c r="W479" s="31">
        <f t="shared" si="94"/>
        <v>0</v>
      </c>
      <c r="X479" s="31">
        <f t="shared" si="95"/>
        <v>0</v>
      </c>
      <c r="Y479" s="31">
        <f t="shared" si="96"/>
        <v>1</v>
      </c>
      <c r="Z479" s="31" t="str">
        <f t="shared" si="103"/>
        <v>No</v>
      </c>
      <c r="AA479" s="31"/>
      <c r="AB479" s="31">
        <f t="shared" si="97"/>
        <v>0</v>
      </c>
      <c r="AC479" s="31" t="str">
        <f>IF(OR(ISNUMBER(MATCH(DATE(VALUE(TEXT(U479,"yyyy")),VALUE(TEXT(U479,"mm")),VALUE(TEXT(U479,"dd"))),HolidayTable[Date],0)),WEEKDAY(E479,1)=1,HOUR(U479)&gt;=21,HOUR(U479)&lt;5),"OP","P")</f>
        <v>P</v>
      </c>
      <c r="AD479" s="31"/>
      <c r="AE479" s="31">
        <f t="shared" si="98"/>
        <v>0</v>
      </c>
      <c r="AF479" s="31">
        <f t="shared" si="99"/>
        <v>59</v>
      </c>
      <c r="AG479" s="31">
        <f t="shared" si="100"/>
        <v>3</v>
      </c>
      <c r="AH479" s="31" t="str">
        <f t="shared" si="101"/>
        <v>SAN LORENZO261N</v>
      </c>
      <c r="AI479" s="31" t="str">
        <f t="shared" si="102"/>
        <v>EOLU 8231240</v>
      </c>
      <c r="AJ479" s="17" t="s">
        <v>624</v>
      </c>
    </row>
    <row r="480" spans="1:36" ht="18" x14ac:dyDescent="0.35">
      <c r="A480" s="30" t="s">
        <v>625</v>
      </c>
      <c r="B480" s="30" t="s">
        <v>2824</v>
      </c>
      <c r="C480" s="30" t="s">
        <v>755</v>
      </c>
      <c r="D480" s="30" t="s">
        <v>2822</v>
      </c>
      <c r="E480" s="33">
        <v>45468.442361111112</v>
      </c>
      <c r="F480" s="30" t="s">
        <v>649</v>
      </c>
      <c r="G480" s="30" t="s">
        <v>627</v>
      </c>
      <c r="H480" s="30" t="s">
        <v>773</v>
      </c>
      <c r="I480" s="30" t="s">
        <v>724</v>
      </c>
      <c r="J480" s="30">
        <v>23600</v>
      </c>
      <c r="K480" s="30" t="s">
        <v>630</v>
      </c>
      <c r="L480" s="30" t="s">
        <v>2823</v>
      </c>
      <c r="M480" s="30" t="s">
        <v>725</v>
      </c>
      <c r="N480" s="30" t="s">
        <v>899</v>
      </c>
      <c r="O480" s="30" t="s">
        <v>900</v>
      </c>
      <c r="P480" s="30">
        <v>912992</v>
      </c>
      <c r="Q480" s="30"/>
      <c r="R480" s="30"/>
      <c r="S480" s="39">
        <v>45475.708333333336</v>
      </c>
      <c r="T480" s="42" t="str">
        <f t="shared" si="91"/>
        <v>20</v>
      </c>
      <c r="U480" s="32">
        <f t="shared" si="92"/>
        <v>45468.442361111112</v>
      </c>
      <c r="V480" s="31">
        <f t="shared" si="93"/>
        <v>7.265972222223354</v>
      </c>
      <c r="W480" s="31">
        <f t="shared" si="94"/>
        <v>0</v>
      </c>
      <c r="X480" s="31">
        <f t="shared" si="95"/>
        <v>0</v>
      </c>
      <c r="Y480" s="31">
        <f t="shared" si="96"/>
        <v>1</v>
      </c>
      <c r="Z480" s="31" t="str">
        <f t="shared" si="103"/>
        <v>No</v>
      </c>
      <c r="AA480" s="31"/>
      <c r="AB480" s="31">
        <f t="shared" si="97"/>
        <v>0</v>
      </c>
      <c r="AC480" s="31" t="str">
        <f>IF(OR(ISNUMBER(MATCH(DATE(VALUE(TEXT(U480,"yyyy")),VALUE(TEXT(U480,"mm")),VALUE(TEXT(U480,"dd"))),HolidayTable[Date],0)),WEEKDAY(E480,1)=1,HOUR(U480)&gt;=21,HOUR(U480)&lt;5),"OP","P")</f>
        <v>P</v>
      </c>
      <c r="AD480" s="31"/>
      <c r="AE480" s="31">
        <f t="shared" si="98"/>
        <v>0</v>
      </c>
      <c r="AF480" s="31">
        <f t="shared" si="99"/>
        <v>59</v>
      </c>
      <c r="AG480" s="31">
        <f t="shared" si="100"/>
        <v>3</v>
      </c>
      <c r="AH480" s="31" t="str">
        <f t="shared" si="101"/>
        <v>SAN LORENZO261N</v>
      </c>
      <c r="AI480" s="31" t="str">
        <f t="shared" si="102"/>
        <v>EOLU 8266062</v>
      </c>
      <c r="AJ480" s="17" t="s">
        <v>624</v>
      </c>
    </row>
    <row r="481" spans="1:36" ht="18" x14ac:dyDescent="0.35">
      <c r="A481" s="30" t="s">
        <v>625</v>
      </c>
      <c r="B481" s="30" t="s">
        <v>2825</v>
      </c>
      <c r="C481" s="30" t="s">
        <v>2810</v>
      </c>
      <c r="D481" s="30" t="s">
        <v>764</v>
      </c>
      <c r="E481" s="33">
        <v>45468.446527777778</v>
      </c>
      <c r="F481" s="30" t="s">
        <v>674</v>
      </c>
      <c r="G481" s="30" t="s">
        <v>627</v>
      </c>
      <c r="H481" s="30" t="s">
        <v>672</v>
      </c>
      <c r="I481" s="30" t="s">
        <v>646</v>
      </c>
      <c r="J481" s="30">
        <v>29250</v>
      </c>
      <c r="K481" s="30" t="s">
        <v>630</v>
      </c>
      <c r="L481" s="30" t="s">
        <v>2819</v>
      </c>
      <c r="M481" s="30" t="s">
        <v>2826</v>
      </c>
      <c r="N481" s="30" t="s">
        <v>735</v>
      </c>
      <c r="O481" s="30" t="s">
        <v>736</v>
      </c>
      <c r="P481" s="30">
        <v>908907</v>
      </c>
      <c r="Q481" s="30"/>
      <c r="R481" s="30"/>
      <c r="S481" s="39" t="e">
        <f>VLOOKUP(AH481,export!G:T,13,FALSE)</f>
        <v>#N/A</v>
      </c>
      <c r="T481" s="42" t="str">
        <f t="shared" si="91"/>
        <v>40</v>
      </c>
      <c r="U481" s="32">
        <f t="shared" si="92"/>
        <v>45468.446527777778</v>
      </c>
      <c r="V481" s="31" t="e">
        <f t="shared" si="93"/>
        <v>#N/A</v>
      </c>
      <c r="W481" s="31" t="e">
        <f t="shared" si="94"/>
        <v>#N/A</v>
      </c>
      <c r="X481" s="31" t="e">
        <f t="shared" si="95"/>
        <v>#N/A</v>
      </c>
      <c r="Y481" s="31" t="e">
        <f t="shared" si="96"/>
        <v>#N/A</v>
      </c>
      <c r="Z481" s="31" t="str">
        <f t="shared" si="103"/>
        <v>No</v>
      </c>
      <c r="AA481" s="31"/>
      <c r="AB481" s="31" t="e">
        <f t="shared" si="97"/>
        <v>#N/A</v>
      </c>
      <c r="AC481" s="31" t="str">
        <f>IF(OR(ISNUMBER(MATCH(DATE(VALUE(TEXT(U481,"yyyy")),VALUE(TEXT(U481,"mm")),VALUE(TEXT(U481,"dd"))),HolidayTable[Date],0)),WEEKDAY(E481,1)=1,HOUR(U481)&gt;=21,HOUR(U481)&lt;5),"OP","P")</f>
        <v>P</v>
      </c>
      <c r="AD481" s="31"/>
      <c r="AE481" s="31" t="e">
        <f t="shared" si="98"/>
        <v>#N/A</v>
      </c>
      <c r="AF481" s="31">
        <f t="shared" si="99"/>
        <v>88.5</v>
      </c>
      <c r="AG481" s="31">
        <f t="shared" si="100"/>
        <v>3</v>
      </c>
      <c r="AH481" s="31" t="str">
        <f t="shared" si="101"/>
        <v>MAE CHATTOGR425N</v>
      </c>
      <c r="AI481" s="31" t="str">
        <f t="shared" si="102"/>
        <v>TCKU 6581979</v>
      </c>
      <c r="AJ481" s="17" t="s">
        <v>624</v>
      </c>
    </row>
    <row r="482" spans="1:36" ht="18" x14ac:dyDescent="0.35">
      <c r="A482" s="30" t="s">
        <v>625</v>
      </c>
      <c r="B482" s="30" t="s">
        <v>2827</v>
      </c>
      <c r="C482" s="30" t="s">
        <v>2810</v>
      </c>
      <c r="D482" s="30" t="s">
        <v>764</v>
      </c>
      <c r="E482" s="33">
        <v>45468.447222222225</v>
      </c>
      <c r="F482" s="30" t="s">
        <v>674</v>
      </c>
      <c r="G482" s="30" t="s">
        <v>627</v>
      </c>
      <c r="H482" s="30" t="s">
        <v>672</v>
      </c>
      <c r="I482" s="30" t="s">
        <v>646</v>
      </c>
      <c r="J482" s="30">
        <v>29250</v>
      </c>
      <c r="K482" s="30" t="s">
        <v>630</v>
      </c>
      <c r="L482" s="30" t="s">
        <v>2819</v>
      </c>
      <c r="M482" s="30" t="s">
        <v>2828</v>
      </c>
      <c r="N482" s="30" t="s">
        <v>681</v>
      </c>
      <c r="O482" s="30" t="s">
        <v>682</v>
      </c>
      <c r="P482" s="30">
        <v>901896</v>
      </c>
      <c r="Q482" s="30"/>
      <c r="R482" s="30"/>
      <c r="S482" s="39" t="e">
        <f>VLOOKUP(AH482,export!G:T,13,FALSE)</f>
        <v>#N/A</v>
      </c>
      <c r="T482" s="42" t="str">
        <f t="shared" si="91"/>
        <v>40</v>
      </c>
      <c r="U482" s="32">
        <f t="shared" si="92"/>
        <v>45468.447222222225</v>
      </c>
      <c r="V482" s="31" t="e">
        <f t="shared" si="93"/>
        <v>#N/A</v>
      </c>
      <c r="W482" s="31" t="e">
        <f t="shared" si="94"/>
        <v>#N/A</v>
      </c>
      <c r="X482" s="31" t="e">
        <f t="shared" si="95"/>
        <v>#N/A</v>
      </c>
      <c r="Y482" s="31" t="e">
        <f t="shared" si="96"/>
        <v>#N/A</v>
      </c>
      <c r="Z482" s="31" t="str">
        <f t="shared" si="103"/>
        <v>No</v>
      </c>
      <c r="AA482" s="31"/>
      <c r="AB482" s="31" t="e">
        <f t="shared" si="97"/>
        <v>#N/A</v>
      </c>
      <c r="AC482" s="31" t="str">
        <f>IF(OR(ISNUMBER(MATCH(DATE(VALUE(TEXT(U482,"yyyy")),VALUE(TEXT(U482,"mm")),VALUE(TEXT(U482,"dd"))),HolidayTable[Date],0)),WEEKDAY(E482,1)=1,HOUR(U482)&gt;=21,HOUR(U482)&lt;5),"OP","P")</f>
        <v>P</v>
      </c>
      <c r="AD482" s="31"/>
      <c r="AE482" s="31" t="e">
        <f t="shared" si="98"/>
        <v>#N/A</v>
      </c>
      <c r="AF482" s="31">
        <f t="shared" si="99"/>
        <v>88.5</v>
      </c>
      <c r="AG482" s="31">
        <f t="shared" si="100"/>
        <v>3</v>
      </c>
      <c r="AH482" s="31" t="str">
        <f t="shared" si="101"/>
        <v>MAE CHATTOGR425N</v>
      </c>
      <c r="AI482" s="31" t="str">
        <f t="shared" si="102"/>
        <v>SUDU 8799021</v>
      </c>
      <c r="AJ482" s="17" t="s">
        <v>624</v>
      </c>
    </row>
    <row r="483" spans="1:36" ht="18" x14ac:dyDescent="0.35">
      <c r="A483" s="30" t="s">
        <v>625</v>
      </c>
      <c r="B483" s="30" t="s">
        <v>2829</v>
      </c>
      <c r="C483" s="30" t="s">
        <v>853</v>
      </c>
      <c r="D483" s="30" t="s">
        <v>398</v>
      </c>
      <c r="E483" s="33">
        <v>45468.45208333333</v>
      </c>
      <c r="F483" s="30" t="s">
        <v>649</v>
      </c>
      <c r="G483" s="30" t="s">
        <v>627</v>
      </c>
      <c r="H483" s="30" t="s">
        <v>672</v>
      </c>
      <c r="I483" s="30" t="s">
        <v>646</v>
      </c>
      <c r="J483" s="30">
        <v>29250</v>
      </c>
      <c r="K483" s="30" t="s">
        <v>630</v>
      </c>
      <c r="L483" s="30" t="s">
        <v>2830</v>
      </c>
      <c r="M483" s="30" t="s">
        <v>2831</v>
      </c>
      <c r="N483" s="30" t="s">
        <v>836</v>
      </c>
      <c r="O483" s="30" t="s">
        <v>837</v>
      </c>
      <c r="P483" s="30">
        <v>913642</v>
      </c>
      <c r="Q483" s="30"/>
      <c r="R483" s="30"/>
      <c r="S483" s="39">
        <v>45473.548611111109</v>
      </c>
      <c r="T483" s="42" t="str">
        <f t="shared" si="91"/>
        <v>40</v>
      </c>
      <c r="U483" s="32">
        <f t="shared" si="92"/>
        <v>45468.45208333333</v>
      </c>
      <c r="V483" s="31">
        <f t="shared" si="93"/>
        <v>5.0965277777795563</v>
      </c>
      <c r="W483" s="31">
        <f t="shared" si="94"/>
        <v>0</v>
      </c>
      <c r="X483" s="31">
        <f t="shared" si="95"/>
        <v>0</v>
      </c>
      <c r="Y483" s="31">
        <f t="shared" si="96"/>
        <v>1</v>
      </c>
      <c r="Z483" s="31" t="str">
        <f t="shared" si="103"/>
        <v>No</v>
      </c>
      <c r="AA483" s="31"/>
      <c r="AB483" s="31">
        <f t="shared" si="97"/>
        <v>0</v>
      </c>
      <c r="AC483" s="31" t="str">
        <f>IF(OR(ISNUMBER(MATCH(DATE(VALUE(TEXT(U483,"yyyy")),VALUE(TEXT(U483,"mm")),VALUE(TEXT(U483,"dd"))),HolidayTable[Date],0)),WEEKDAY(E483,1)=1,HOUR(U483)&gt;=21,HOUR(U483)&lt;5),"OP","P")</f>
        <v>P</v>
      </c>
      <c r="AD483" s="31"/>
      <c r="AE483" s="31">
        <f t="shared" si="98"/>
        <v>0</v>
      </c>
      <c r="AF483" s="31">
        <f t="shared" si="99"/>
        <v>88.5</v>
      </c>
      <c r="AG483" s="31">
        <f t="shared" si="100"/>
        <v>3</v>
      </c>
      <c r="AH483" s="31" t="str">
        <f t="shared" si="101"/>
        <v>XIN BEIJING145E</v>
      </c>
      <c r="AI483" s="31" t="str">
        <f t="shared" si="102"/>
        <v>CSNU 7652150</v>
      </c>
      <c r="AJ483" s="17" t="s">
        <v>624</v>
      </c>
    </row>
    <row r="484" spans="1:36" ht="18" x14ac:dyDescent="0.35">
      <c r="A484" s="30" t="s">
        <v>625</v>
      </c>
      <c r="B484" s="30" t="s">
        <v>2832</v>
      </c>
      <c r="C484" s="30" t="s">
        <v>583</v>
      </c>
      <c r="D484" s="30" t="s">
        <v>764</v>
      </c>
      <c r="E484" s="33">
        <v>45468.45416666667</v>
      </c>
      <c r="F484" s="30" t="s">
        <v>674</v>
      </c>
      <c r="G484" s="30" t="s">
        <v>627</v>
      </c>
      <c r="H484" s="30" t="s">
        <v>672</v>
      </c>
      <c r="I484" s="30" t="s">
        <v>646</v>
      </c>
      <c r="J484" s="30">
        <v>29250</v>
      </c>
      <c r="K484" s="30" t="s">
        <v>630</v>
      </c>
      <c r="L484" s="30" t="s">
        <v>2833</v>
      </c>
      <c r="M484" s="30" t="s">
        <v>2834</v>
      </c>
      <c r="N484" s="30" t="s">
        <v>718</v>
      </c>
      <c r="O484" s="30" t="s">
        <v>719</v>
      </c>
      <c r="P484" s="30">
        <v>697446</v>
      </c>
      <c r="Q484" s="30"/>
      <c r="R484" s="30"/>
      <c r="S484" s="39" t="e">
        <f>VLOOKUP(AH484,export!G:T,13,FALSE)</f>
        <v>#N/A</v>
      </c>
      <c r="T484" s="42" t="str">
        <f t="shared" si="91"/>
        <v>40</v>
      </c>
      <c r="U484" s="32">
        <f t="shared" si="92"/>
        <v>45468.45416666667</v>
      </c>
      <c r="V484" s="31" t="e">
        <f t="shared" si="93"/>
        <v>#N/A</v>
      </c>
      <c r="W484" s="31" t="e">
        <f t="shared" si="94"/>
        <v>#N/A</v>
      </c>
      <c r="X484" s="31" t="e">
        <f t="shared" si="95"/>
        <v>#N/A</v>
      </c>
      <c r="Y484" s="31" t="e">
        <f t="shared" si="96"/>
        <v>#N/A</v>
      </c>
      <c r="Z484" s="31" t="str">
        <f t="shared" si="103"/>
        <v>No</v>
      </c>
      <c r="AA484" s="31"/>
      <c r="AB484" s="31" t="e">
        <f t="shared" si="97"/>
        <v>#N/A</v>
      </c>
      <c r="AC484" s="31" t="str">
        <f>IF(OR(ISNUMBER(MATCH(DATE(VALUE(TEXT(U484,"yyyy")),VALUE(TEXT(U484,"mm")),VALUE(TEXT(U484,"dd"))),HolidayTable[Date],0)),WEEKDAY(E484,1)=1,HOUR(U484)&gt;=21,HOUR(U484)&lt;5),"OP","P")</f>
        <v>P</v>
      </c>
      <c r="AD484" s="31"/>
      <c r="AE484" s="31" t="e">
        <f t="shared" si="98"/>
        <v>#N/A</v>
      </c>
      <c r="AF484" s="31">
        <f t="shared" si="99"/>
        <v>88.5</v>
      </c>
      <c r="AG484" s="31">
        <f t="shared" si="100"/>
        <v>3</v>
      </c>
      <c r="AH484" s="31" t="str">
        <f t="shared" si="101"/>
        <v>ALS KRONOS425N</v>
      </c>
      <c r="AI484" s="31" t="str">
        <f t="shared" si="102"/>
        <v>MSKU 8836883</v>
      </c>
      <c r="AJ484" s="17" t="s">
        <v>624</v>
      </c>
    </row>
    <row r="485" spans="1:36" ht="18" x14ac:dyDescent="0.35">
      <c r="A485" s="30" t="s">
        <v>625</v>
      </c>
      <c r="B485" s="30" t="s">
        <v>2835</v>
      </c>
      <c r="C485" s="30" t="s">
        <v>853</v>
      </c>
      <c r="D485" s="30" t="s">
        <v>398</v>
      </c>
      <c r="E485" s="33">
        <v>45468.459722222222</v>
      </c>
      <c r="F485" s="30" t="s">
        <v>649</v>
      </c>
      <c r="G485" s="30" t="s">
        <v>627</v>
      </c>
      <c r="H485" s="30" t="s">
        <v>672</v>
      </c>
      <c r="I485" s="30" t="s">
        <v>646</v>
      </c>
      <c r="J485" s="30">
        <v>29250</v>
      </c>
      <c r="K485" s="30" t="s">
        <v>630</v>
      </c>
      <c r="L485" s="30" t="s">
        <v>2830</v>
      </c>
      <c r="M485" s="30" t="s">
        <v>2836</v>
      </c>
      <c r="N485" s="30" t="s">
        <v>741</v>
      </c>
      <c r="O485" s="30" t="s">
        <v>742</v>
      </c>
      <c r="P485" s="30">
        <v>711999</v>
      </c>
      <c r="Q485" s="30"/>
      <c r="R485" s="30"/>
      <c r="S485" s="39">
        <v>45473.548611111109</v>
      </c>
      <c r="T485" s="42" t="str">
        <f t="shared" si="91"/>
        <v>40</v>
      </c>
      <c r="U485" s="32">
        <f t="shared" si="92"/>
        <v>45468.459722222222</v>
      </c>
      <c r="V485" s="31">
        <f t="shared" si="93"/>
        <v>5.0888888888875954</v>
      </c>
      <c r="W485" s="31">
        <f t="shared" si="94"/>
        <v>0</v>
      </c>
      <c r="X485" s="31">
        <f t="shared" si="95"/>
        <v>0</v>
      </c>
      <c r="Y485" s="31">
        <f t="shared" si="96"/>
        <v>1</v>
      </c>
      <c r="Z485" s="31" t="str">
        <f t="shared" si="103"/>
        <v>No</v>
      </c>
      <c r="AA485" s="31"/>
      <c r="AB485" s="31">
        <f t="shared" si="97"/>
        <v>0</v>
      </c>
      <c r="AC485" s="31" t="str">
        <f>IF(OR(ISNUMBER(MATCH(DATE(VALUE(TEXT(U485,"yyyy")),VALUE(TEXT(U485,"mm")),VALUE(TEXT(U485,"dd"))),HolidayTable[Date],0)),WEEKDAY(E485,1)=1,HOUR(U485)&gt;=21,HOUR(U485)&lt;5),"OP","P")</f>
        <v>P</v>
      </c>
      <c r="AD485" s="31"/>
      <c r="AE485" s="31">
        <f t="shared" si="98"/>
        <v>0</v>
      </c>
      <c r="AF485" s="31">
        <f t="shared" si="99"/>
        <v>88.5</v>
      </c>
      <c r="AG485" s="31">
        <f t="shared" si="100"/>
        <v>3</v>
      </c>
      <c r="AH485" s="31" t="str">
        <f t="shared" si="101"/>
        <v>XIN BEIJING145E</v>
      </c>
      <c r="AI485" s="31" t="str">
        <f t="shared" si="102"/>
        <v>TGBU 4728366</v>
      </c>
      <c r="AJ485" s="17" t="s">
        <v>624</v>
      </c>
    </row>
    <row r="486" spans="1:36" ht="18" x14ac:dyDescent="0.35">
      <c r="A486" s="30" t="s">
        <v>625</v>
      </c>
      <c r="B486" s="30" t="s">
        <v>2837</v>
      </c>
      <c r="C486" s="30" t="s">
        <v>853</v>
      </c>
      <c r="D486" s="30" t="s">
        <v>398</v>
      </c>
      <c r="E486" s="33">
        <v>45468.463194444441</v>
      </c>
      <c r="F486" s="30" t="s">
        <v>677</v>
      </c>
      <c r="G486" s="30" t="s">
        <v>627</v>
      </c>
      <c r="H486" s="30" t="s">
        <v>645</v>
      </c>
      <c r="I486" s="30" t="s">
        <v>646</v>
      </c>
      <c r="J486" s="30">
        <v>24370</v>
      </c>
      <c r="K486" s="30" t="s">
        <v>630</v>
      </c>
      <c r="L486" s="30" t="s">
        <v>2838</v>
      </c>
      <c r="M486" s="30" t="s">
        <v>2839</v>
      </c>
      <c r="N486" s="30" t="s">
        <v>713</v>
      </c>
      <c r="O486" s="30" t="s">
        <v>714</v>
      </c>
      <c r="P486" s="30">
        <v>934367</v>
      </c>
      <c r="Q486" s="30"/>
      <c r="R486" s="30"/>
      <c r="S486" s="39">
        <v>45473.548611111109</v>
      </c>
      <c r="T486" s="42" t="str">
        <f t="shared" si="91"/>
        <v>40</v>
      </c>
      <c r="U486" s="32">
        <f t="shared" si="92"/>
        <v>45468.463194444441</v>
      </c>
      <c r="V486" s="31">
        <f t="shared" si="93"/>
        <v>5.0854166666686069</v>
      </c>
      <c r="W486" s="31">
        <f t="shared" si="94"/>
        <v>0</v>
      </c>
      <c r="X486" s="31">
        <f t="shared" si="95"/>
        <v>0</v>
      </c>
      <c r="Y486" s="31">
        <f t="shared" si="96"/>
        <v>1</v>
      </c>
      <c r="Z486" s="31" t="str">
        <f t="shared" si="103"/>
        <v>No</v>
      </c>
      <c r="AA486" s="31"/>
      <c r="AB486" s="31">
        <f t="shared" si="97"/>
        <v>0</v>
      </c>
      <c r="AC486" s="31" t="str">
        <f>IF(OR(ISNUMBER(MATCH(DATE(VALUE(TEXT(U486,"yyyy")),VALUE(TEXT(U486,"mm")),VALUE(TEXT(U486,"dd"))),HolidayTable[Date],0)),WEEKDAY(E486,1)=1,HOUR(U486)&gt;=21,HOUR(U486)&lt;5),"OP","P")</f>
        <v>P</v>
      </c>
      <c r="AD486" s="31"/>
      <c r="AE486" s="31">
        <f t="shared" si="98"/>
        <v>0</v>
      </c>
      <c r="AF486" s="31">
        <f t="shared" si="99"/>
        <v>88.5</v>
      </c>
      <c r="AG486" s="31">
        <f t="shared" si="100"/>
        <v>3</v>
      </c>
      <c r="AH486" s="31" t="str">
        <f t="shared" si="101"/>
        <v>XIN BEIJING145E</v>
      </c>
      <c r="AI486" s="31" t="str">
        <f t="shared" si="102"/>
        <v>OOCU 5036516</v>
      </c>
      <c r="AJ486" s="17" t="s">
        <v>624</v>
      </c>
    </row>
    <row r="487" spans="1:36" ht="18" x14ac:dyDescent="0.35">
      <c r="A487" s="30" t="s">
        <v>625</v>
      </c>
      <c r="B487" s="30" t="s">
        <v>2840</v>
      </c>
      <c r="C487" s="30" t="s">
        <v>583</v>
      </c>
      <c r="D487" s="30" t="s">
        <v>764</v>
      </c>
      <c r="E487" s="33">
        <v>45468.465277777781</v>
      </c>
      <c r="F487" s="30" t="s">
        <v>674</v>
      </c>
      <c r="G487" s="30" t="s">
        <v>627</v>
      </c>
      <c r="H487" s="30" t="s">
        <v>672</v>
      </c>
      <c r="I487" s="30" t="s">
        <v>646</v>
      </c>
      <c r="J487" s="30">
        <v>29250</v>
      </c>
      <c r="K487" s="30" t="s">
        <v>630</v>
      </c>
      <c r="L487" s="30" t="s">
        <v>2841</v>
      </c>
      <c r="M487" s="30" t="s">
        <v>2842</v>
      </c>
      <c r="N487" s="30" t="s">
        <v>733</v>
      </c>
      <c r="O487" s="30" t="s">
        <v>734</v>
      </c>
      <c r="P487" s="30">
        <v>724385</v>
      </c>
      <c r="Q487" s="30"/>
      <c r="R487" s="30"/>
      <c r="S487" s="39" t="e">
        <f>VLOOKUP(AH487,export!G:T,13,FALSE)</f>
        <v>#N/A</v>
      </c>
      <c r="T487" s="42" t="str">
        <f t="shared" si="91"/>
        <v>40</v>
      </c>
      <c r="U487" s="32">
        <f t="shared" si="92"/>
        <v>45468.465277777781</v>
      </c>
      <c r="V487" s="31" t="e">
        <f t="shared" si="93"/>
        <v>#N/A</v>
      </c>
      <c r="W487" s="31" t="e">
        <f t="shared" si="94"/>
        <v>#N/A</v>
      </c>
      <c r="X487" s="31" t="e">
        <f t="shared" si="95"/>
        <v>#N/A</v>
      </c>
      <c r="Y487" s="31" t="e">
        <f t="shared" si="96"/>
        <v>#N/A</v>
      </c>
      <c r="Z487" s="31" t="str">
        <f t="shared" si="103"/>
        <v>No</v>
      </c>
      <c r="AA487" s="31"/>
      <c r="AB487" s="31" t="e">
        <f t="shared" si="97"/>
        <v>#N/A</v>
      </c>
      <c r="AC487" s="31" t="str">
        <f>IF(OR(ISNUMBER(MATCH(DATE(VALUE(TEXT(U487,"yyyy")),VALUE(TEXT(U487,"mm")),VALUE(TEXT(U487,"dd"))),HolidayTable[Date],0)),WEEKDAY(E487,1)=1,HOUR(U487)&gt;=21,HOUR(U487)&lt;5),"OP","P")</f>
        <v>P</v>
      </c>
      <c r="AD487" s="31"/>
      <c r="AE487" s="31" t="e">
        <f t="shared" si="98"/>
        <v>#N/A</v>
      </c>
      <c r="AF487" s="31">
        <f t="shared" si="99"/>
        <v>88.5</v>
      </c>
      <c r="AG487" s="31">
        <f t="shared" si="100"/>
        <v>3</v>
      </c>
      <c r="AH487" s="31" t="str">
        <f t="shared" si="101"/>
        <v>ALS KRONOS425N</v>
      </c>
      <c r="AI487" s="31" t="str">
        <f t="shared" si="102"/>
        <v>TGHU 9895239</v>
      </c>
      <c r="AJ487" s="17" t="s">
        <v>624</v>
      </c>
    </row>
    <row r="488" spans="1:36" ht="18" x14ac:dyDescent="0.35">
      <c r="A488" s="30" t="s">
        <v>625</v>
      </c>
      <c r="B488" s="30" t="s">
        <v>2843</v>
      </c>
      <c r="C488" s="30" t="s">
        <v>853</v>
      </c>
      <c r="D488" s="30" t="s">
        <v>398</v>
      </c>
      <c r="E488" s="33">
        <v>45468.46597222222</v>
      </c>
      <c r="F488" s="30" t="s">
        <v>677</v>
      </c>
      <c r="G488" s="30" t="s">
        <v>627</v>
      </c>
      <c r="H488" s="30" t="s">
        <v>645</v>
      </c>
      <c r="I488" s="30" t="s">
        <v>646</v>
      </c>
      <c r="J488" s="30">
        <v>24370</v>
      </c>
      <c r="K488" s="30" t="s">
        <v>630</v>
      </c>
      <c r="L488" s="30" t="s">
        <v>2838</v>
      </c>
      <c r="M488" s="30" t="s">
        <v>2844</v>
      </c>
      <c r="N488" s="30" t="s">
        <v>705</v>
      </c>
      <c r="O488" s="30" t="s">
        <v>706</v>
      </c>
      <c r="P488" s="30">
        <v>900766</v>
      </c>
      <c r="Q488" s="30"/>
      <c r="R488" s="30"/>
      <c r="S488" s="39">
        <v>45473.548611111109</v>
      </c>
      <c r="T488" s="42" t="str">
        <f t="shared" si="91"/>
        <v>40</v>
      </c>
      <c r="U488" s="32">
        <f t="shared" si="92"/>
        <v>45468.46597222222</v>
      </c>
      <c r="V488" s="31">
        <f t="shared" si="93"/>
        <v>5.0826388888890506</v>
      </c>
      <c r="W488" s="31">
        <f t="shared" si="94"/>
        <v>0</v>
      </c>
      <c r="X488" s="31">
        <f t="shared" si="95"/>
        <v>0</v>
      </c>
      <c r="Y488" s="31">
        <f t="shared" si="96"/>
        <v>1</v>
      </c>
      <c r="Z488" s="31" t="str">
        <f t="shared" si="103"/>
        <v>No</v>
      </c>
      <c r="AA488" s="31"/>
      <c r="AB488" s="31">
        <f t="shared" si="97"/>
        <v>0</v>
      </c>
      <c r="AC488" s="31" t="str">
        <f>IF(OR(ISNUMBER(MATCH(DATE(VALUE(TEXT(U488,"yyyy")),VALUE(TEXT(U488,"mm")),VALUE(TEXT(U488,"dd"))),HolidayTable[Date],0)),WEEKDAY(E488,1)=1,HOUR(U488)&gt;=21,HOUR(U488)&lt;5),"OP","P")</f>
        <v>P</v>
      </c>
      <c r="AD488" s="31"/>
      <c r="AE488" s="31">
        <f t="shared" si="98"/>
        <v>0</v>
      </c>
      <c r="AF488" s="31">
        <f t="shared" si="99"/>
        <v>88.5</v>
      </c>
      <c r="AG488" s="31">
        <f t="shared" si="100"/>
        <v>3</v>
      </c>
      <c r="AH488" s="31" t="str">
        <f t="shared" si="101"/>
        <v>XIN BEIJING145E</v>
      </c>
      <c r="AI488" s="31" t="str">
        <f t="shared" si="102"/>
        <v>OOLU 4394260</v>
      </c>
      <c r="AJ488" s="17" t="s">
        <v>624</v>
      </c>
    </row>
    <row r="489" spans="1:36" ht="18" x14ac:dyDescent="0.35">
      <c r="A489" s="30" t="s">
        <v>625</v>
      </c>
      <c r="B489" s="30" t="s">
        <v>2845</v>
      </c>
      <c r="C489" s="30" t="s">
        <v>583</v>
      </c>
      <c r="D489" s="30" t="s">
        <v>764</v>
      </c>
      <c r="E489" s="33">
        <v>45468.472222222219</v>
      </c>
      <c r="F489" s="30" t="s">
        <v>674</v>
      </c>
      <c r="G489" s="30" t="s">
        <v>627</v>
      </c>
      <c r="H489" s="30" t="s">
        <v>672</v>
      </c>
      <c r="I489" s="30" t="s">
        <v>646</v>
      </c>
      <c r="J489" s="30">
        <v>29250</v>
      </c>
      <c r="K489" s="30" t="s">
        <v>630</v>
      </c>
      <c r="L489" s="30" t="s">
        <v>2846</v>
      </c>
      <c r="M489" s="30" t="s">
        <v>2847</v>
      </c>
      <c r="N489" s="30" t="s">
        <v>739</v>
      </c>
      <c r="O489" s="30" t="s">
        <v>740</v>
      </c>
      <c r="P489" s="30">
        <v>686467</v>
      </c>
      <c r="Q489" s="30"/>
      <c r="R489" s="30"/>
      <c r="S489" s="39" t="e">
        <f>VLOOKUP(AH489,export!G:T,13,FALSE)</f>
        <v>#N/A</v>
      </c>
      <c r="T489" s="42" t="str">
        <f t="shared" si="91"/>
        <v>40</v>
      </c>
      <c r="U489" s="32">
        <f t="shared" si="92"/>
        <v>45468.472222222219</v>
      </c>
      <c r="V489" s="31" t="e">
        <f t="shared" si="93"/>
        <v>#N/A</v>
      </c>
      <c r="W489" s="31" t="e">
        <f t="shared" si="94"/>
        <v>#N/A</v>
      </c>
      <c r="X489" s="31" t="e">
        <f t="shared" si="95"/>
        <v>#N/A</v>
      </c>
      <c r="Y489" s="31" t="e">
        <f t="shared" si="96"/>
        <v>#N/A</v>
      </c>
      <c r="Z489" s="31" t="str">
        <f t="shared" si="103"/>
        <v>No</v>
      </c>
      <c r="AA489" s="31"/>
      <c r="AB489" s="31" t="e">
        <f t="shared" si="97"/>
        <v>#N/A</v>
      </c>
      <c r="AC489" s="31" t="str">
        <f>IF(OR(ISNUMBER(MATCH(DATE(VALUE(TEXT(U489,"yyyy")),VALUE(TEXT(U489,"mm")),VALUE(TEXT(U489,"dd"))),HolidayTable[Date],0)),WEEKDAY(E489,1)=1,HOUR(U489)&gt;=21,HOUR(U489)&lt;5),"OP","P")</f>
        <v>P</v>
      </c>
      <c r="AD489" s="31"/>
      <c r="AE489" s="31" t="e">
        <f t="shared" si="98"/>
        <v>#N/A</v>
      </c>
      <c r="AF489" s="31">
        <f t="shared" si="99"/>
        <v>88.5</v>
      </c>
      <c r="AG489" s="31">
        <f t="shared" si="100"/>
        <v>3</v>
      </c>
      <c r="AH489" s="31" t="str">
        <f t="shared" si="101"/>
        <v>ALS KRONOS425N</v>
      </c>
      <c r="AI489" s="31" t="str">
        <f t="shared" si="102"/>
        <v>MRKU 3697090</v>
      </c>
      <c r="AJ489" s="17" t="s">
        <v>624</v>
      </c>
    </row>
    <row r="490" spans="1:36" ht="18" x14ac:dyDescent="0.35">
      <c r="A490" s="30" t="s">
        <v>625</v>
      </c>
      <c r="B490" s="30" t="s">
        <v>2848</v>
      </c>
      <c r="C490" s="30" t="s">
        <v>853</v>
      </c>
      <c r="D490" s="30" t="s">
        <v>398</v>
      </c>
      <c r="E490" s="33">
        <v>45468.472916666666</v>
      </c>
      <c r="F490" s="30" t="s">
        <v>677</v>
      </c>
      <c r="G490" s="30" t="s">
        <v>627</v>
      </c>
      <c r="H490" s="30" t="s">
        <v>645</v>
      </c>
      <c r="I490" s="30" t="s">
        <v>646</v>
      </c>
      <c r="J490" s="30">
        <v>24370</v>
      </c>
      <c r="K490" s="30" t="s">
        <v>630</v>
      </c>
      <c r="L490" s="30" t="s">
        <v>2838</v>
      </c>
      <c r="M490" s="30" t="s">
        <v>2849</v>
      </c>
      <c r="N490" s="30" t="s">
        <v>829</v>
      </c>
      <c r="O490" s="30" t="s">
        <v>830</v>
      </c>
      <c r="P490" s="30">
        <v>742484</v>
      </c>
      <c r="Q490" s="30"/>
      <c r="R490" s="30"/>
      <c r="S490" s="39">
        <v>45473.548611111109</v>
      </c>
      <c r="T490" s="42" t="str">
        <f t="shared" si="91"/>
        <v>40</v>
      </c>
      <c r="U490" s="32">
        <f t="shared" si="92"/>
        <v>45468.472916666666</v>
      </c>
      <c r="V490" s="31">
        <f t="shared" si="93"/>
        <v>5.0756944444437977</v>
      </c>
      <c r="W490" s="31">
        <f t="shared" si="94"/>
        <v>0</v>
      </c>
      <c r="X490" s="31">
        <f t="shared" si="95"/>
        <v>0</v>
      </c>
      <c r="Y490" s="31">
        <f t="shared" si="96"/>
        <v>1</v>
      </c>
      <c r="Z490" s="31" t="str">
        <f t="shared" si="103"/>
        <v>No</v>
      </c>
      <c r="AA490" s="31"/>
      <c r="AB490" s="31">
        <f t="shared" si="97"/>
        <v>0</v>
      </c>
      <c r="AC490" s="31" t="str">
        <f>IF(OR(ISNUMBER(MATCH(DATE(VALUE(TEXT(U490,"yyyy")),VALUE(TEXT(U490,"mm")),VALUE(TEXT(U490,"dd"))),HolidayTable[Date],0)),WEEKDAY(E490,1)=1,HOUR(U490)&gt;=21,HOUR(U490)&lt;5),"OP","P")</f>
        <v>P</v>
      </c>
      <c r="AD490" s="31"/>
      <c r="AE490" s="31">
        <f t="shared" si="98"/>
        <v>0</v>
      </c>
      <c r="AF490" s="31">
        <f t="shared" si="99"/>
        <v>88.5</v>
      </c>
      <c r="AG490" s="31">
        <f t="shared" si="100"/>
        <v>3</v>
      </c>
      <c r="AH490" s="31" t="str">
        <f t="shared" si="101"/>
        <v>XIN BEIJING145E</v>
      </c>
      <c r="AI490" s="31" t="str">
        <f t="shared" si="102"/>
        <v>CSNU 4010558</v>
      </c>
      <c r="AJ490" s="17" t="s">
        <v>624</v>
      </c>
    </row>
    <row r="491" spans="1:36" ht="18" x14ac:dyDescent="0.35">
      <c r="A491" s="30" t="s">
        <v>625</v>
      </c>
      <c r="B491" s="30" t="s">
        <v>2850</v>
      </c>
      <c r="C491" s="30" t="s">
        <v>786</v>
      </c>
      <c r="D491" s="30" t="s">
        <v>787</v>
      </c>
      <c r="E491" s="33">
        <v>45468.481249999997</v>
      </c>
      <c r="F491" s="30" t="s">
        <v>649</v>
      </c>
      <c r="G491" s="30" t="s">
        <v>627</v>
      </c>
      <c r="H491" s="30" t="s">
        <v>938</v>
      </c>
      <c r="I491" s="30" t="s">
        <v>724</v>
      </c>
      <c r="J491" s="30">
        <v>28860</v>
      </c>
      <c r="K491" s="30" t="s">
        <v>630</v>
      </c>
      <c r="L491" s="30" t="s">
        <v>2851</v>
      </c>
      <c r="M491" s="30" t="s">
        <v>725</v>
      </c>
      <c r="N491" s="30" t="s">
        <v>899</v>
      </c>
      <c r="O491" s="30" t="s">
        <v>900</v>
      </c>
      <c r="P491" s="30">
        <v>912992</v>
      </c>
      <c r="Q491" s="30"/>
      <c r="R491" s="30"/>
      <c r="S491" s="39">
        <v>45471.378472222219</v>
      </c>
      <c r="T491" s="42" t="str">
        <f t="shared" si="91"/>
        <v>20</v>
      </c>
      <c r="U491" s="32">
        <f t="shared" si="92"/>
        <v>45468.481249999997</v>
      </c>
      <c r="V491" s="31">
        <f t="shared" si="93"/>
        <v>2.8972222222218988</v>
      </c>
      <c r="W491" s="31">
        <f t="shared" si="94"/>
        <v>0</v>
      </c>
      <c r="X491" s="31">
        <f t="shared" si="95"/>
        <v>0</v>
      </c>
      <c r="Y491" s="31">
        <f t="shared" si="96"/>
        <v>1</v>
      </c>
      <c r="Z491" s="31" t="str">
        <f t="shared" si="103"/>
        <v>No</v>
      </c>
      <c r="AA491" s="31"/>
      <c r="AB491" s="31">
        <f t="shared" si="97"/>
        <v>0</v>
      </c>
      <c r="AC491" s="31" t="str">
        <f>IF(OR(ISNUMBER(MATCH(DATE(VALUE(TEXT(U491,"yyyy")),VALUE(TEXT(U491,"mm")),VALUE(TEXT(U491,"dd"))),HolidayTable[Date],0)),WEEKDAY(E491,1)=1,HOUR(U491)&gt;=21,HOUR(U491)&lt;5),"OP","P")</f>
        <v>P</v>
      </c>
      <c r="AD491" s="31"/>
      <c r="AE491" s="31">
        <f t="shared" si="98"/>
        <v>0</v>
      </c>
      <c r="AF491" s="31">
        <f t="shared" si="99"/>
        <v>59</v>
      </c>
      <c r="AG491" s="31">
        <f t="shared" si="100"/>
        <v>3</v>
      </c>
      <c r="AH491" s="31" t="str">
        <f t="shared" si="101"/>
        <v>O CALIFORNIA149N</v>
      </c>
      <c r="AI491" s="31" t="str">
        <f t="shared" si="102"/>
        <v>BGBU 5123921</v>
      </c>
      <c r="AJ491" s="17" t="s">
        <v>624</v>
      </c>
    </row>
    <row r="492" spans="1:36" ht="18" x14ac:dyDescent="0.35">
      <c r="A492" s="30" t="s">
        <v>625</v>
      </c>
      <c r="B492" s="30" t="s">
        <v>2852</v>
      </c>
      <c r="C492" s="30" t="s">
        <v>786</v>
      </c>
      <c r="D492" s="30" t="s">
        <v>787</v>
      </c>
      <c r="E492" s="33">
        <v>45468.481249999997</v>
      </c>
      <c r="F492" s="30" t="s">
        <v>649</v>
      </c>
      <c r="G492" s="30" t="s">
        <v>627</v>
      </c>
      <c r="H492" s="30" t="s">
        <v>723</v>
      </c>
      <c r="I492" s="30" t="s">
        <v>724</v>
      </c>
      <c r="J492" s="30">
        <v>28910</v>
      </c>
      <c r="K492" s="30" t="s">
        <v>630</v>
      </c>
      <c r="L492" s="30" t="s">
        <v>2851</v>
      </c>
      <c r="M492" s="30" t="s">
        <v>725</v>
      </c>
      <c r="N492" s="30" t="s">
        <v>899</v>
      </c>
      <c r="O492" s="30" t="s">
        <v>900</v>
      </c>
      <c r="P492" s="30">
        <v>912992</v>
      </c>
      <c r="Q492" s="30"/>
      <c r="R492" s="30"/>
      <c r="S492" s="39">
        <v>45471.378472222219</v>
      </c>
      <c r="T492" s="42" t="str">
        <f t="shared" si="91"/>
        <v>20</v>
      </c>
      <c r="U492" s="32">
        <f t="shared" si="92"/>
        <v>45468.481249999997</v>
      </c>
      <c r="V492" s="31">
        <f t="shared" si="93"/>
        <v>2.8972222222218988</v>
      </c>
      <c r="W492" s="31">
        <f t="shared" si="94"/>
        <v>0</v>
      </c>
      <c r="X492" s="31">
        <f t="shared" si="95"/>
        <v>0</v>
      </c>
      <c r="Y492" s="31">
        <f t="shared" si="96"/>
        <v>1</v>
      </c>
      <c r="Z492" s="31" t="str">
        <f t="shared" si="103"/>
        <v>No</v>
      </c>
      <c r="AA492" s="31"/>
      <c r="AB492" s="31">
        <f t="shared" si="97"/>
        <v>0</v>
      </c>
      <c r="AC492" s="31" t="str">
        <f>IF(OR(ISNUMBER(MATCH(DATE(VALUE(TEXT(U492,"yyyy")),VALUE(TEXT(U492,"mm")),VALUE(TEXT(U492,"dd"))),HolidayTable[Date],0)),WEEKDAY(E492,1)=1,HOUR(U492)&gt;=21,HOUR(U492)&lt;5),"OP","P")</f>
        <v>P</v>
      </c>
      <c r="AD492" s="31"/>
      <c r="AE492" s="31">
        <f t="shared" si="98"/>
        <v>0</v>
      </c>
      <c r="AF492" s="31">
        <f t="shared" si="99"/>
        <v>59</v>
      </c>
      <c r="AG492" s="31">
        <f t="shared" si="100"/>
        <v>3</v>
      </c>
      <c r="AH492" s="31" t="str">
        <f t="shared" si="101"/>
        <v>O CALIFORNIA149N</v>
      </c>
      <c r="AI492" s="31" t="str">
        <f t="shared" si="102"/>
        <v>BGBU 5158281</v>
      </c>
      <c r="AJ492" s="17" t="s">
        <v>624</v>
      </c>
    </row>
    <row r="493" spans="1:36" ht="18" x14ac:dyDescent="0.35">
      <c r="A493" s="30" t="s">
        <v>625</v>
      </c>
      <c r="B493" s="30" t="s">
        <v>2853</v>
      </c>
      <c r="C493" s="30" t="s">
        <v>853</v>
      </c>
      <c r="D493" s="30" t="s">
        <v>398</v>
      </c>
      <c r="E493" s="33">
        <v>45468.486805555556</v>
      </c>
      <c r="F493" s="30" t="s">
        <v>649</v>
      </c>
      <c r="G493" s="30" t="s">
        <v>627</v>
      </c>
      <c r="H493" s="30" t="s">
        <v>672</v>
      </c>
      <c r="I493" s="30" t="s">
        <v>646</v>
      </c>
      <c r="J493" s="30">
        <v>29250</v>
      </c>
      <c r="K493" s="30" t="s">
        <v>630</v>
      </c>
      <c r="L493" s="30" t="s">
        <v>2830</v>
      </c>
      <c r="M493" s="30" t="s">
        <v>2854</v>
      </c>
      <c r="N493" s="30" t="s">
        <v>675</v>
      </c>
      <c r="O493" s="30" t="s">
        <v>676</v>
      </c>
      <c r="P493" s="30">
        <v>957830</v>
      </c>
      <c r="Q493" s="30"/>
      <c r="R493" s="30"/>
      <c r="S493" s="39">
        <v>45473.548611111109</v>
      </c>
      <c r="T493" s="42" t="str">
        <f t="shared" si="91"/>
        <v>40</v>
      </c>
      <c r="U493" s="32">
        <f t="shared" si="92"/>
        <v>45468.486805555556</v>
      </c>
      <c r="V493" s="31">
        <f t="shared" si="93"/>
        <v>5.0618055555532919</v>
      </c>
      <c r="W493" s="31">
        <f t="shared" si="94"/>
        <v>0</v>
      </c>
      <c r="X493" s="31">
        <f t="shared" si="95"/>
        <v>0</v>
      </c>
      <c r="Y493" s="31">
        <f t="shared" si="96"/>
        <v>1</v>
      </c>
      <c r="Z493" s="31" t="str">
        <f t="shared" si="103"/>
        <v>No</v>
      </c>
      <c r="AA493" s="31"/>
      <c r="AB493" s="31">
        <f t="shared" si="97"/>
        <v>0</v>
      </c>
      <c r="AC493" s="31" t="str">
        <f>IF(OR(ISNUMBER(MATCH(DATE(VALUE(TEXT(U493,"yyyy")),VALUE(TEXT(U493,"mm")),VALUE(TEXT(U493,"dd"))),HolidayTable[Date],0)),WEEKDAY(E493,1)=1,HOUR(U493)&gt;=21,HOUR(U493)&lt;5),"OP","P")</f>
        <v>P</v>
      </c>
      <c r="AD493" s="31"/>
      <c r="AE493" s="31">
        <f t="shared" si="98"/>
        <v>0</v>
      </c>
      <c r="AF493" s="31">
        <f t="shared" si="99"/>
        <v>88.5</v>
      </c>
      <c r="AG493" s="31">
        <f t="shared" si="100"/>
        <v>3</v>
      </c>
      <c r="AH493" s="31" t="str">
        <f t="shared" si="101"/>
        <v>XIN BEIJING145E</v>
      </c>
      <c r="AI493" s="31" t="str">
        <f t="shared" si="102"/>
        <v>CSNU 6335980</v>
      </c>
      <c r="AJ493" s="17" t="s">
        <v>624</v>
      </c>
    </row>
    <row r="494" spans="1:36" ht="18" x14ac:dyDescent="0.35">
      <c r="A494" s="30" t="s">
        <v>625</v>
      </c>
      <c r="B494" s="30" t="s">
        <v>2855</v>
      </c>
      <c r="C494" s="30" t="s">
        <v>901</v>
      </c>
      <c r="D494" s="30" t="s">
        <v>902</v>
      </c>
      <c r="E494" s="33">
        <v>45468.491666666669</v>
      </c>
      <c r="F494" s="30" t="s">
        <v>663</v>
      </c>
      <c r="G494" s="30" t="s">
        <v>627</v>
      </c>
      <c r="H494" s="30" t="s">
        <v>645</v>
      </c>
      <c r="I494" s="30" t="s">
        <v>646</v>
      </c>
      <c r="J494" s="30">
        <v>29090</v>
      </c>
      <c r="K494" s="30" t="s">
        <v>630</v>
      </c>
      <c r="L494" s="30" t="s">
        <v>903</v>
      </c>
      <c r="M494" s="30" t="s">
        <v>2856</v>
      </c>
      <c r="N494" s="30" t="s">
        <v>711</v>
      </c>
      <c r="O494" s="30" t="s">
        <v>712</v>
      </c>
      <c r="P494" s="30">
        <v>935540</v>
      </c>
      <c r="Q494" s="30"/>
      <c r="R494" s="30"/>
      <c r="S494" s="39">
        <f>VLOOKUP(AH494,export!G:T,13,FALSE)</f>
        <v>45472.298611111109</v>
      </c>
      <c r="T494" s="42" t="str">
        <f t="shared" si="91"/>
        <v>40</v>
      </c>
      <c r="U494" s="32">
        <f t="shared" si="92"/>
        <v>45468.491666666669</v>
      </c>
      <c r="V494" s="31">
        <f t="shared" si="93"/>
        <v>3.8069444444408873</v>
      </c>
      <c r="W494" s="31">
        <f t="shared" si="94"/>
        <v>0</v>
      </c>
      <c r="X494" s="31">
        <f t="shared" si="95"/>
        <v>0</v>
      </c>
      <c r="Y494" s="31">
        <f t="shared" si="96"/>
        <v>1</v>
      </c>
      <c r="Z494" s="31" t="str">
        <f t="shared" si="103"/>
        <v>No</v>
      </c>
      <c r="AA494" s="31"/>
      <c r="AB494" s="31">
        <f t="shared" si="97"/>
        <v>0</v>
      </c>
      <c r="AC494" s="31" t="str">
        <f>IF(OR(ISNUMBER(MATCH(DATE(VALUE(TEXT(U494,"yyyy")),VALUE(TEXT(U494,"mm")),VALUE(TEXT(U494,"dd"))),HolidayTable[Date],0)),WEEKDAY(E494,1)=1,HOUR(U494)&gt;=21,HOUR(U494)&lt;5),"OP","P")</f>
        <v>P</v>
      </c>
      <c r="AD494" s="31"/>
      <c r="AE494" s="31">
        <f t="shared" si="98"/>
        <v>0</v>
      </c>
      <c r="AF494" s="31">
        <f t="shared" si="99"/>
        <v>88.5</v>
      </c>
      <c r="AG494" s="31">
        <f t="shared" si="100"/>
        <v>3</v>
      </c>
      <c r="AH494" s="31" t="str">
        <f t="shared" si="101"/>
        <v>YM COSMOS177E</v>
      </c>
      <c r="AI494" s="31" t="str">
        <f t="shared" si="102"/>
        <v>HLXU 5399390</v>
      </c>
      <c r="AJ494" s="17" t="s">
        <v>624</v>
      </c>
    </row>
    <row r="495" spans="1:36" ht="18" x14ac:dyDescent="0.35">
      <c r="A495" s="30" t="s">
        <v>625</v>
      </c>
      <c r="B495" s="30" t="s">
        <v>2857</v>
      </c>
      <c r="C495" s="30" t="s">
        <v>2858</v>
      </c>
      <c r="D495" s="30" t="s">
        <v>2859</v>
      </c>
      <c r="E495" s="33">
        <v>45468.495138888888</v>
      </c>
      <c r="F495" s="30" t="s">
        <v>654</v>
      </c>
      <c r="G495" s="30" t="s">
        <v>627</v>
      </c>
      <c r="H495" s="30" t="s">
        <v>672</v>
      </c>
      <c r="I495" s="30" t="s">
        <v>646</v>
      </c>
      <c r="J495" s="30">
        <v>29250</v>
      </c>
      <c r="K495" s="30" t="s">
        <v>630</v>
      </c>
      <c r="L495" s="30" t="s">
        <v>2860</v>
      </c>
      <c r="M495" s="30" t="s">
        <v>2861</v>
      </c>
      <c r="N495" s="30" t="s">
        <v>718</v>
      </c>
      <c r="O495" s="30" t="s">
        <v>719</v>
      </c>
      <c r="P495" s="30">
        <v>697446</v>
      </c>
      <c r="Q495" s="30"/>
      <c r="R495" s="30"/>
      <c r="S495" s="39">
        <v>45475.395833333336</v>
      </c>
      <c r="T495" s="42" t="str">
        <f t="shared" si="91"/>
        <v>40</v>
      </c>
      <c r="U495" s="32">
        <f t="shared" si="92"/>
        <v>45468.495138888888</v>
      </c>
      <c r="V495" s="31">
        <f t="shared" si="93"/>
        <v>6.9006944444481633</v>
      </c>
      <c r="W495" s="31">
        <f t="shared" si="94"/>
        <v>0</v>
      </c>
      <c r="X495" s="31">
        <f t="shared" si="95"/>
        <v>0</v>
      </c>
      <c r="Y495" s="31">
        <f t="shared" si="96"/>
        <v>1</v>
      </c>
      <c r="Z495" s="31" t="str">
        <f t="shared" si="103"/>
        <v>No</v>
      </c>
      <c r="AA495" s="31"/>
      <c r="AB495" s="31">
        <f t="shared" si="97"/>
        <v>0</v>
      </c>
      <c r="AC495" s="31" t="str">
        <f>IF(OR(ISNUMBER(MATCH(DATE(VALUE(TEXT(U495,"yyyy")),VALUE(TEXT(U495,"mm")),VALUE(TEXT(U495,"dd"))),HolidayTable[Date],0)),WEEKDAY(E495,1)=1,HOUR(U495)&gt;=21,HOUR(U495)&lt;5),"OP","P")</f>
        <v>P</v>
      </c>
      <c r="AD495" s="31"/>
      <c r="AE495" s="31">
        <f t="shared" si="98"/>
        <v>0</v>
      </c>
      <c r="AF495" s="31">
        <f t="shared" si="99"/>
        <v>88.5</v>
      </c>
      <c r="AG495" s="31">
        <f t="shared" si="100"/>
        <v>3</v>
      </c>
      <c r="AH495" s="31" t="str">
        <f t="shared" si="101"/>
        <v>PUSAN32W</v>
      </c>
      <c r="AI495" s="31" t="str">
        <f t="shared" si="102"/>
        <v>CMAU 5869970</v>
      </c>
      <c r="AJ495" s="17" t="s">
        <v>624</v>
      </c>
    </row>
    <row r="496" spans="1:36" ht="18" x14ac:dyDescent="0.35">
      <c r="A496" s="30" t="s">
        <v>625</v>
      </c>
      <c r="B496" s="30" t="s">
        <v>2862</v>
      </c>
      <c r="C496" s="30" t="s">
        <v>487</v>
      </c>
      <c r="D496" s="30" t="s">
        <v>866</v>
      </c>
      <c r="E496" s="33">
        <v>45468.498611111114</v>
      </c>
      <c r="F496" s="30" t="s">
        <v>649</v>
      </c>
      <c r="G496" s="30" t="s">
        <v>627</v>
      </c>
      <c r="H496" s="30" t="s">
        <v>672</v>
      </c>
      <c r="I496" s="30" t="s">
        <v>646</v>
      </c>
      <c r="J496" s="30">
        <v>29090</v>
      </c>
      <c r="K496" s="30" t="s">
        <v>630</v>
      </c>
      <c r="L496" s="30" t="s">
        <v>2863</v>
      </c>
      <c r="M496" s="30" t="s">
        <v>2864</v>
      </c>
      <c r="N496" s="30" t="s">
        <v>698</v>
      </c>
      <c r="O496" s="30" t="s">
        <v>699</v>
      </c>
      <c r="P496" s="30">
        <v>780136</v>
      </c>
      <c r="Q496" s="30"/>
      <c r="R496" s="30"/>
      <c r="S496" s="39">
        <v>45480.5</v>
      </c>
      <c r="T496" s="42" t="str">
        <f t="shared" si="91"/>
        <v>40</v>
      </c>
      <c r="U496" s="32">
        <f t="shared" si="92"/>
        <v>45468.498611111114</v>
      </c>
      <c r="V496" s="31">
        <f t="shared" si="93"/>
        <v>12.00138888888614</v>
      </c>
      <c r="W496" s="31">
        <f t="shared" si="94"/>
        <v>0</v>
      </c>
      <c r="X496" s="31">
        <f t="shared" si="95"/>
        <v>0</v>
      </c>
      <c r="Y496" s="31">
        <f t="shared" si="96"/>
        <v>1</v>
      </c>
      <c r="Z496" s="31" t="str">
        <f t="shared" si="103"/>
        <v>No</v>
      </c>
      <c r="AA496" s="31"/>
      <c r="AB496" s="31">
        <f t="shared" si="97"/>
        <v>0</v>
      </c>
      <c r="AC496" s="31" t="str">
        <f>IF(OR(ISNUMBER(MATCH(DATE(VALUE(TEXT(U496,"yyyy")),VALUE(TEXT(U496,"mm")),VALUE(TEXT(U496,"dd"))),HolidayTable[Date],0)),WEEKDAY(E496,1)=1,HOUR(U496)&gt;=21,HOUR(U496)&lt;5),"OP","P")</f>
        <v>P</v>
      </c>
      <c r="AD496" s="31"/>
      <c r="AE496" s="31">
        <f t="shared" si="98"/>
        <v>0</v>
      </c>
      <c r="AF496" s="31">
        <f t="shared" si="99"/>
        <v>88.5</v>
      </c>
      <c r="AG496" s="31">
        <f t="shared" si="100"/>
        <v>3</v>
      </c>
      <c r="AH496" s="31" t="str">
        <f t="shared" si="101"/>
        <v>SINAR SUNDA168N</v>
      </c>
      <c r="AI496" s="31" t="str">
        <f t="shared" si="102"/>
        <v>TGBU 8964713</v>
      </c>
      <c r="AJ496" s="17" t="s">
        <v>624</v>
      </c>
    </row>
    <row r="497" spans="1:36" ht="18" x14ac:dyDescent="0.35">
      <c r="A497" s="30" t="s">
        <v>625</v>
      </c>
      <c r="B497" s="30" t="s">
        <v>2865</v>
      </c>
      <c r="C497" s="30" t="s">
        <v>2866</v>
      </c>
      <c r="D497" s="30" t="s">
        <v>2867</v>
      </c>
      <c r="E497" s="33">
        <v>45468.504166666666</v>
      </c>
      <c r="F497" s="30" t="s">
        <v>658</v>
      </c>
      <c r="G497" s="30" t="s">
        <v>627</v>
      </c>
      <c r="H497" s="30">
        <v>4510</v>
      </c>
      <c r="I497" s="30" t="s">
        <v>646</v>
      </c>
      <c r="J497" s="30">
        <v>29090</v>
      </c>
      <c r="K497" s="30" t="s">
        <v>630</v>
      </c>
      <c r="L497" s="30" t="s">
        <v>2868</v>
      </c>
      <c r="M497" s="30" t="s">
        <v>2869</v>
      </c>
      <c r="N497" s="30" t="s">
        <v>751</v>
      </c>
      <c r="O497" s="30" t="s">
        <v>752</v>
      </c>
      <c r="P497" s="30">
        <v>935494</v>
      </c>
      <c r="Q497" s="30"/>
      <c r="R497" s="30"/>
      <c r="S497" s="39" t="e">
        <f>VLOOKUP(AH497,export!G:T,13,FALSE)</f>
        <v>#N/A</v>
      </c>
      <c r="T497" s="42" t="str">
        <f t="shared" si="91"/>
        <v>40</v>
      </c>
      <c r="U497" s="32">
        <f t="shared" si="92"/>
        <v>45468.504166666666</v>
      </c>
      <c r="V497" s="31" t="e">
        <f t="shared" si="93"/>
        <v>#N/A</v>
      </c>
      <c r="W497" s="31" t="e">
        <f t="shared" si="94"/>
        <v>#N/A</v>
      </c>
      <c r="X497" s="31" t="e">
        <f t="shared" si="95"/>
        <v>#N/A</v>
      </c>
      <c r="Y497" s="31" t="e">
        <f t="shared" si="96"/>
        <v>#N/A</v>
      </c>
      <c r="Z497" s="31" t="str">
        <f t="shared" si="103"/>
        <v>No</v>
      </c>
      <c r="AA497" s="31"/>
      <c r="AB497" s="31" t="e">
        <f t="shared" si="97"/>
        <v>#N/A</v>
      </c>
      <c r="AC497" s="31" t="str">
        <f>IF(OR(ISNUMBER(MATCH(DATE(VALUE(TEXT(U497,"yyyy")),VALUE(TEXT(U497,"mm")),VALUE(TEXT(U497,"dd"))),HolidayTable[Date],0)),WEEKDAY(E497,1)=1,HOUR(U497)&gt;=21,HOUR(U497)&lt;5),"OP","P")</f>
        <v>P</v>
      </c>
      <c r="AD497" s="31"/>
      <c r="AE497" s="31" t="e">
        <f t="shared" si="98"/>
        <v>#N/A</v>
      </c>
      <c r="AF497" s="31">
        <f t="shared" si="99"/>
        <v>88.5</v>
      </c>
      <c r="AG497" s="31">
        <f t="shared" si="100"/>
        <v>3</v>
      </c>
      <c r="AH497" s="31" t="str">
        <f t="shared" si="101"/>
        <v>MOL EARN093E</v>
      </c>
      <c r="AI497" s="31" t="str">
        <f t="shared" si="102"/>
        <v>TCNU 2457434</v>
      </c>
      <c r="AJ497" s="17" t="s">
        <v>624</v>
      </c>
    </row>
    <row r="498" spans="1:36" ht="18" x14ac:dyDescent="0.35">
      <c r="A498" s="30" t="s">
        <v>625</v>
      </c>
      <c r="B498" s="30" t="s">
        <v>2870</v>
      </c>
      <c r="C498" s="30" t="s">
        <v>853</v>
      </c>
      <c r="D498" s="30" t="s">
        <v>398</v>
      </c>
      <c r="E498" s="33">
        <v>45468.504166666666</v>
      </c>
      <c r="F498" s="30" t="s">
        <v>649</v>
      </c>
      <c r="G498" s="30" t="s">
        <v>627</v>
      </c>
      <c r="H498" s="30" t="s">
        <v>672</v>
      </c>
      <c r="I498" s="30" t="s">
        <v>646</v>
      </c>
      <c r="J498" s="30">
        <v>29250</v>
      </c>
      <c r="K498" s="30" t="s">
        <v>630</v>
      </c>
      <c r="L498" s="30" t="s">
        <v>2830</v>
      </c>
      <c r="M498" s="30" t="s">
        <v>2871</v>
      </c>
      <c r="N498" s="30"/>
      <c r="O498" s="30" t="s">
        <v>704</v>
      </c>
      <c r="P498" s="30">
        <v>947739</v>
      </c>
      <c r="Q498" s="30"/>
      <c r="R498" s="30"/>
      <c r="S498" s="39">
        <v>45473.548611111109</v>
      </c>
      <c r="T498" s="42" t="str">
        <f t="shared" si="91"/>
        <v>40</v>
      </c>
      <c r="U498" s="32">
        <f t="shared" si="92"/>
        <v>45468.504166666666</v>
      </c>
      <c r="V498" s="31">
        <f t="shared" si="93"/>
        <v>5.0444444444437977</v>
      </c>
      <c r="W498" s="31">
        <f t="shared" si="94"/>
        <v>0</v>
      </c>
      <c r="X498" s="31">
        <f t="shared" si="95"/>
        <v>0</v>
      </c>
      <c r="Y498" s="31">
        <f t="shared" si="96"/>
        <v>1</v>
      </c>
      <c r="Z498" s="31" t="str">
        <f t="shared" si="103"/>
        <v>No</v>
      </c>
      <c r="AA498" s="31"/>
      <c r="AB498" s="31">
        <f t="shared" si="97"/>
        <v>0</v>
      </c>
      <c r="AC498" s="31" t="str">
        <f>IF(OR(ISNUMBER(MATCH(DATE(VALUE(TEXT(U498,"yyyy")),VALUE(TEXT(U498,"mm")),VALUE(TEXT(U498,"dd"))),HolidayTable[Date],0)),WEEKDAY(E498,1)=1,HOUR(U498)&gt;=21,HOUR(U498)&lt;5),"OP","P")</f>
        <v>P</v>
      </c>
      <c r="AD498" s="31"/>
      <c r="AE498" s="31">
        <f t="shared" si="98"/>
        <v>0</v>
      </c>
      <c r="AF498" s="31">
        <f t="shared" si="99"/>
        <v>88.5</v>
      </c>
      <c r="AG498" s="31">
        <f t="shared" si="100"/>
        <v>3</v>
      </c>
      <c r="AH498" s="31" t="str">
        <f t="shared" si="101"/>
        <v>XIN BEIJING145E</v>
      </c>
      <c r="AI498" s="31" t="str">
        <f t="shared" si="102"/>
        <v>TGBU 5900588</v>
      </c>
      <c r="AJ498" s="17" t="s">
        <v>624</v>
      </c>
    </row>
    <row r="499" spans="1:36" ht="18" x14ac:dyDescent="0.35">
      <c r="A499" s="30" t="s">
        <v>625</v>
      </c>
      <c r="B499" s="30" t="s">
        <v>2872</v>
      </c>
      <c r="C499" s="30" t="s">
        <v>883</v>
      </c>
      <c r="D499" s="30" t="s">
        <v>884</v>
      </c>
      <c r="E499" s="33">
        <v>45468.505555555559</v>
      </c>
      <c r="F499" s="30" t="s">
        <v>663</v>
      </c>
      <c r="G499" s="30" t="s">
        <v>627</v>
      </c>
      <c r="H499" s="30" t="s">
        <v>722</v>
      </c>
      <c r="I499" s="30" t="s">
        <v>646</v>
      </c>
      <c r="J499" s="30">
        <v>30000</v>
      </c>
      <c r="K499" s="30" t="s">
        <v>630</v>
      </c>
      <c r="L499" s="30" t="s">
        <v>2873</v>
      </c>
      <c r="M499" s="30" t="s">
        <v>2874</v>
      </c>
      <c r="N499" s="30"/>
      <c r="O499" s="30" t="s">
        <v>687</v>
      </c>
      <c r="P499" s="30">
        <v>742106</v>
      </c>
      <c r="Q499" s="30"/>
      <c r="R499" s="30"/>
      <c r="S499" s="39" t="e">
        <f>VLOOKUP(AH499,export!G:T,13,FALSE)</f>
        <v>#N/A</v>
      </c>
      <c r="T499" s="42" t="str">
        <f t="shared" si="91"/>
        <v>40</v>
      </c>
      <c r="U499" s="32">
        <f t="shared" si="92"/>
        <v>45468.505555555559</v>
      </c>
      <c r="V499" s="31" t="e">
        <f t="shared" si="93"/>
        <v>#N/A</v>
      </c>
      <c r="W499" s="31" t="e">
        <f t="shared" si="94"/>
        <v>#N/A</v>
      </c>
      <c r="X499" s="31" t="e">
        <f t="shared" si="95"/>
        <v>#N/A</v>
      </c>
      <c r="Y499" s="31" t="e">
        <f t="shared" si="96"/>
        <v>#N/A</v>
      </c>
      <c r="Z499" s="31" t="str">
        <f t="shared" si="103"/>
        <v>No</v>
      </c>
      <c r="AA499" s="31"/>
      <c r="AB499" s="31" t="e">
        <f t="shared" si="97"/>
        <v>#N/A</v>
      </c>
      <c r="AC499" s="31" t="str">
        <f>IF(OR(ISNUMBER(MATCH(DATE(VALUE(TEXT(U499,"yyyy")),VALUE(TEXT(U499,"mm")),VALUE(TEXT(U499,"dd"))),HolidayTable[Date],0)),WEEKDAY(E499,1)=1,HOUR(U499)&gt;=21,HOUR(U499)&lt;5),"OP","P")</f>
        <v>P</v>
      </c>
      <c r="AD499" s="31"/>
      <c r="AE499" s="31" t="e">
        <f t="shared" si="98"/>
        <v>#N/A</v>
      </c>
      <c r="AF499" s="31">
        <f t="shared" si="99"/>
        <v>88.5</v>
      </c>
      <c r="AG499" s="31">
        <f t="shared" si="100"/>
        <v>3</v>
      </c>
      <c r="AH499" s="31" t="str">
        <f t="shared" si="101"/>
        <v>MSC MADHU BFI420R</v>
      </c>
      <c r="AI499" s="31" t="str">
        <f t="shared" si="102"/>
        <v>TGBU 9895094</v>
      </c>
      <c r="AJ499" s="17" t="s">
        <v>624</v>
      </c>
    </row>
    <row r="500" spans="1:36" ht="18" x14ac:dyDescent="0.35">
      <c r="A500" s="30" t="s">
        <v>625</v>
      </c>
      <c r="B500" s="30" t="s">
        <v>2875</v>
      </c>
      <c r="C500" s="30" t="s">
        <v>786</v>
      </c>
      <c r="D500" s="30" t="s">
        <v>787</v>
      </c>
      <c r="E500" s="33">
        <v>45468.509027777778</v>
      </c>
      <c r="F500" s="30" t="s">
        <v>649</v>
      </c>
      <c r="G500" s="30" t="s">
        <v>627</v>
      </c>
      <c r="H500" s="30" t="s">
        <v>723</v>
      </c>
      <c r="I500" s="30" t="s">
        <v>724</v>
      </c>
      <c r="J500" s="30">
        <v>28820</v>
      </c>
      <c r="K500" s="30" t="s">
        <v>630</v>
      </c>
      <c r="L500" s="30" t="s">
        <v>2851</v>
      </c>
      <c r="M500" s="30" t="s">
        <v>725</v>
      </c>
      <c r="N500" s="30" t="s">
        <v>899</v>
      </c>
      <c r="O500" s="30" t="s">
        <v>900</v>
      </c>
      <c r="P500" s="30">
        <v>912992</v>
      </c>
      <c r="Q500" s="30"/>
      <c r="R500" s="30"/>
      <c r="S500" s="39">
        <v>45471.378472222219</v>
      </c>
      <c r="T500" s="42" t="str">
        <f t="shared" si="91"/>
        <v>20</v>
      </c>
      <c r="U500" s="32">
        <f t="shared" si="92"/>
        <v>45468.509027777778</v>
      </c>
      <c r="V500" s="31">
        <f t="shared" si="93"/>
        <v>2.8694444444408873</v>
      </c>
      <c r="W500" s="31">
        <f t="shared" si="94"/>
        <v>0</v>
      </c>
      <c r="X500" s="31">
        <f t="shared" si="95"/>
        <v>0</v>
      </c>
      <c r="Y500" s="31">
        <f t="shared" si="96"/>
        <v>1</v>
      </c>
      <c r="Z500" s="31" t="str">
        <f t="shared" si="103"/>
        <v>No</v>
      </c>
      <c r="AA500" s="31"/>
      <c r="AB500" s="31">
        <f t="shared" si="97"/>
        <v>0</v>
      </c>
      <c r="AC500" s="31" t="str">
        <f>IF(OR(ISNUMBER(MATCH(DATE(VALUE(TEXT(U500,"yyyy")),VALUE(TEXT(U500,"mm")),VALUE(TEXT(U500,"dd"))),HolidayTable[Date],0)),WEEKDAY(E500,1)=1,HOUR(U500)&gt;=21,HOUR(U500)&lt;5),"OP","P")</f>
        <v>P</v>
      </c>
      <c r="AD500" s="31"/>
      <c r="AE500" s="31">
        <f t="shared" si="98"/>
        <v>0</v>
      </c>
      <c r="AF500" s="31">
        <f t="shared" si="99"/>
        <v>59</v>
      </c>
      <c r="AG500" s="31">
        <f t="shared" si="100"/>
        <v>3</v>
      </c>
      <c r="AH500" s="31" t="str">
        <f t="shared" si="101"/>
        <v>O CALIFORNIA149N</v>
      </c>
      <c r="AI500" s="31" t="str">
        <f t="shared" si="102"/>
        <v>BGBU 5112803</v>
      </c>
      <c r="AJ500" s="17" t="s">
        <v>624</v>
      </c>
    </row>
    <row r="501" spans="1:36" ht="18" x14ac:dyDescent="0.35">
      <c r="A501" s="30" t="s">
        <v>625</v>
      </c>
      <c r="B501" s="30" t="s">
        <v>2876</v>
      </c>
      <c r="C501" s="30" t="s">
        <v>883</v>
      </c>
      <c r="D501" s="30" t="s">
        <v>884</v>
      </c>
      <c r="E501" s="33">
        <v>45468.51666666667</v>
      </c>
      <c r="F501" s="30" t="s">
        <v>663</v>
      </c>
      <c r="G501" s="30" t="s">
        <v>627</v>
      </c>
      <c r="H501" s="30" t="s">
        <v>672</v>
      </c>
      <c r="I501" s="30" t="s">
        <v>646</v>
      </c>
      <c r="J501" s="30">
        <v>30000</v>
      </c>
      <c r="K501" s="30" t="s">
        <v>630</v>
      </c>
      <c r="L501" s="30" t="s">
        <v>2873</v>
      </c>
      <c r="M501" s="30" t="s">
        <v>2877</v>
      </c>
      <c r="N501" s="30" t="s">
        <v>681</v>
      </c>
      <c r="O501" s="30" t="s">
        <v>682</v>
      </c>
      <c r="P501" s="30">
        <v>901896</v>
      </c>
      <c r="Q501" s="30"/>
      <c r="R501" s="30"/>
      <c r="S501" s="39" t="e">
        <f>VLOOKUP(AH501,export!G:T,13,FALSE)</f>
        <v>#N/A</v>
      </c>
      <c r="T501" s="42" t="str">
        <f t="shared" si="91"/>
        <v>40</v>
      </c>
      <c r="U501" s="32">
        <f t="shared" si="92"/>
        <v>45468.51666666667</v>
      </c>
      <c r="V501" s="31" t="e">
        <f t="shared" si="93"/>
        <v>#N/A</v>
      </c>
      <c r="W501" s="31" t="e">
        <f t="shared" si="94"/>
        <v>#N/A</v>
      </c>
      <c r="X501" s="31" t="e">
        <f t="shared" si="95"/>
        <v>#N/A</v>
      </c>
      <c r="Y501" s="31" t="e">
        <f t="shared" si="96"/>
        <v>#N/A</v>
      </c>
      <c r="Z501" s="31" t="str">
        <f t="shared" si="103"/>
        <v>No</v>
      </c>
      <c r="AA501" s="31"/>
      <c r="AB501" s="31" t="e">
        <f t="shared" si="97"/>
        <v>#N/A</v>
      </c>
      <c r="AC501" s="31" t="str">
        <f>IF(OR(ISNUMBER(MATCH(DATE(VALUE(TEXT(U501,"yyyy")),VALUE(TEXT(U501,"mm")),VALUE(TEXT(U501,"dd"))),HolidayTable[Date],0)),WEEKDAY(E501,1)=1,HOUR(U501)&gt;=21,HOUR(U501)&lt;5),"OP","P")</f>
        <v>P</v>
      </c>
      <c r="AD501" s="31"/>
      <c r="AE501" s="31" t="e">
        <f t="shared" si="98"/>
        <v>#N/A</v>
      </c>
      <c r="AF501" s="31">
        <f t="shared" si="99"/>
        <v>88.5</v>
      </c>
      <c r="AG501" s="31">
        <f t="shared" si="100"/>
        <v>3</v>
      </c>
      <c r="AH501" s="31" t="str">
        <f t="shared" si="101"/>
        <v>MSC MADHU BFI420R</v>
      </c>
      <c r="AI501" s="31" t="str">
        <f t="shared" si="102"/>
        <v>FANU 1037171</v>
      </c>
      <c r="AJ501" s="17" t="s">
        <v>624</v>
      </c>
    </row>
    <row r="502" spans="1:36" ht="18" x14ac:dyDescent="0.35">
      <c r="A502" s="30" t="s">
        <v>625</v>
      </c>
      <c r="B502" s="30" t="s">
        <v>2878</v>
      </c>
      <c r="C502" s="30" t="s">
        <v>883</v>
      </c>
      <c r="D502" s="30" t="s">
        <v>884</v>
      </c>
      <c r="E502" s="33">
        <v>45468.518750000003</v>
      </c>
      <c r="F502" s="30" t="s">
        <v>663</v>
      </c>
      <c r="G502" s="30" t="s">
        <v>627</v>
      </c>
      <c r="H502" s="30" t="s">
        <v>672</v>
      </c>
      <c r="I502" s="30" t="s">
        <v>646</v>
      </c>
      <c r="J502" s="30">
        <v>30000</v>
      </c>
      <c r="K502" s="30" t="s">
        <v>630</v>
      </c>
      <c r="L502" s="30" t="s">
        <v>2873</v>
      </c>
      <c r="M502" s="30" t="s">
        <v>2879</v>
      </c>
      <c r="N502" s="30" t="s">
        <v>745</v>
      </c>
      <c r="O502" s="30" t="s">
        <v>746</v>
      </c>
      <c r="P502" s="30">
        <v>697577</v>
      </c>
      <c r="Q502" s="30"/>
      <c r="R502" s="30"/>
      <c r="S502" s="39" t="e">
        <f>VLOOKUP(AH502,export!G:T,13,FALSE)</f>
        <v>#N/A</v>
      </c>
      <c r="T502" s="42" t="str">
        <f t="shared" si="91"/>
        <v>40</v>
      </c>
      <c r="U502" s="32">
        <f t="shared" si="92"/>
        <v>45468.518750000003</v>
      </c>
      <c r="V502" s="31" t="e">
        <f t="shared" si="93"/>
        <v>#N/A</v>
      </c>
      <c r="W502" s="31" t="e">
        <f t="shared" si="94"/>
        <v>#N/A</v>
      </c>
      <c r="X502" s="31" t="e">
        <f t="shared" si="95"/>
        <v>#N/A</v>
      </c>
      <c r="Y502" s="31" t="e">
        <f t="shared" si="96"/>
        <v>#N/A</v>
      </c>
      <c r="Z502" s="31" t="str">
        <f t="shared" si="103"/>
        <v>No</v>
      </c>
      <c r="AA502" s="31"/>
      <c r="AB502" s="31" t="e">
        <f t="shared" si="97"/>
        <v>#N/A</v>
      </c>
      <c r="AC502" s="31" t="str">
        <f>IF(OR(ISNUMBER(MATCH(DATE(VALUE(TEXT(U502,"yyyy")),VALUE(TEXT(U502,"mm")),VALUE(TEXT(U502,"dd"))),HolidayTable[Date],0)),WEEKDAY(E502,1)=1,HOUR(U502)&gt;=21,HOUR(U502)&lt;5),"OP","P")</f>
        <v>P</v>
      </c>
      <c r="AD502" s="31"/>
      <c r="AE502" s="31" t="e">
        <f t="shared" si="98"/>
        <v>#N/A</v>
      </c>
      <c r="AF502" s="31">
        <f t="shared" si="99"/>
        <v>88.5</v>
      </c>
      <c r="AG502" s="31">
        <f t="shared" si="100"/>
        <v>3</v>
      </c>
      <c r="AH502" s="31" t="str">
        <f t="shared" si="101"/>
        <v>MSC MADHU BFI420R</v>
      </c>
      <c r="AI502" s="31" t="str">
        <f t="shared" si="102"/>
        <v>HLXU 8145050</v>
      </c>
      <c r="AJ502" s="17" t="s">
        <v>624</v>
      </c>
    </row>
    <row r="503" spans="1:36" ht="18" x14ac:dyDescent="0.35">
      <c r="A503" s="30" t="s">
        <v>625</v>
      </c>
      <c r="B503" s="30" t="s">
        <v>2880</v>
      </c>
      <c r="C503" s="30" t="s">
        <v>1205</v>
      </c>
      <c r="D503" s="30" t="s">
        <v>1206</v>
      </c>
      <c r="E503" s="33">
        <v>45468.520138888889</v>
      </c>
      <c r="F503" s="30" t="s">
        <v>654</v>
      </c>
      <c r="G503" s="30" t="s">
        <v>627</v>
      </c>
      <c r="H503" s="30" t="s">
        <v>645</v>
      </c>
      <c r="I503" s="30" t="s">
        <v>646</v>
      </c>
      <c r="J503" s="30">
        <v>30000</v>
      </c>
      <c r="K503" s="30" t="s">
        <v>630</v>
      </c>
      <c r="L503" s="30" t="s">
        <v>2881</v>
      </c>
      <c r="M503" s="30" t="s">
        <v>2882</v>
      </c>
      <c r="N503" s="30" t="s">
        <v>718</v>
      </c>
      <c r="O503" s="30" t="s">
        <v>719</v>
      </c>
      <c r="P503" s="30">
        <v>697446</v>
      </c>
      <c r="Q503" s="30"/>
      <c r="R503" s="30"/>
      <c r="S503" s="39">
        <f>VLOOKUP(AH503,export!G:T,13,FALSE)</f>
        <v>45471.201388888891</v>
      </c>
      <c r="T503" s="42" t="str">
        <f t="shared" si="91"/>
        <v>40</v>
      </c>
      <c r="U503" s="32">
        <f t="shared" si="92"/>
        <v>45468.520138888889</v>
      </c>
      <c r="V503" s="31">
        <f t="shared" si="93"/>
        <v>2.6812500000014552</v>
      </c>
      <c r="W503" s="31">
        <f t="shared" si="94"/>
        <v>0</v>
      </c>
      <c r="X503" s="31">
        <f t="shared" si="95"/>
        <v>0</v>
      </c>
      <c r="Y503" s="31">
        <f t="shared" si="96"/>
        <v>1</v>
      </c>
      <c r="Z503" s="31" t="str">
        <f t="shared" si="103"/>
        <v>No</v>
      </c>
      <c r="AA503" s="31"/>
      <c r="AB503" s="31">
        <f t="shared" si="97"/>
        <v>0</v>
      </c>
      <c r="AC503" s="31" t="str">
        <f>IF(OR(ISNUMBER(MATCH(DATE(VALUE(TEXT(U503,"yyyy")),VALUE(TEXT(U503,"mm")),VALUE(TEXT(U503,"dd"))),HolidayTable[Date],0)),WEEKDAY(E503,1)=1,HOUR(U503)&gt;=21,HOUR(U503)&lt;5),"OP","P")</f>
        <v>P</v>
      </c>
      <c r="AD503" s="31"/>
      <c r="AE503" s="31">
        <f t="shared" si="98"/>
        <v>0</v>
      </c>
      <c r="AF503" s="31">
        <f t="shared" si="99"/>
        <v>88.5</v>
      </c>
      <c r="AG503" s="31">
        <f t="shared" si="100"/>
        <v>3</v>
      </c>
      <c r="AH503" s="31" t="str">
        <f t="shared" si="101"/>
        <v>CMA BAHIAIGW1MA</v>
      </c>
      <c r="AI503" s="31" t="str">
        <f t="shared" si="102"/>
        <v>APZU 4903354</v>
      </c>
      <c r="AJ503" s="17" t="s">
        <v>624</v>
      </c>
    </row>
    <row r="504" spans="1:36" ht="18" x14ac:dyDescent="0.35">
      <c r="A504" s="30" t="s">
        <v>625</v>
      </c>
      <c r="B504" s="30" t="s">
        <v>2883</v>
      </c>
      <c r="C504" s="30" t="s">
        <v>883</v>
      </c>
      <c r="D504" s="30" t="s">
        <v>884</v>
      </c>
      <c r="E504" s="33">
        <v>45468.524305555555</v>
      </c>
      <c r="F504" s="30" t="s">
        <v>663</v>
      </c>
      <c r="G504" s="30" t="s">
        <v>627</v>
      </c>
      <c r="H504" s="30" t="s">
        <v>672</v>
      </c>
      <c r="I504" s="30" t="s">
        <v>646</v>
      </c>
      <c r="J504" s="30">
        <v>30000</v>
      </c>
      <c r="K504" s="30" t="s">
        <v>630</v>
      </c>
      <c r="L504" s="30" t="s">
        <v>2873</v>
      </c>
      <c r="M504" s="30" t="s">
        <v>2884</v>
      </c>
      <c r="N504" s="30" t="s">
        <v>735</v>
      </c>
      <c r="O504" s="30" t="s">
        <v>736</v>
      </c>
      <c r="P504" s="30">
        <v>908907</v>
      </c>
      <c r="Q504" s="30"/>
      <c r="R504" s="30"/>
      <c r="S504" s="39" t="e">
        <f>VLOOKUP(AH504,export!G:T,13,FALSE)</f>
        <v>#N/A</v>
      </c>
      <c r="T504" s="42" t="str">
        <f t="shared" si="91"/>
        <v>40</v>
      </c>
      <c r="U504" s="32">
        <f t="shared" si="92"/>
        <v>45468.524305555555</v>
      </c>
      <c r="V504" s="31" t="e">
        <f t="shared" si="93"/>
        <v>#N/A</v>
      </c>
      <c r="W504" s="31" t="e">
        <f t="shared" si="94"/>
        <v>#N/A</v>
      </c>
      <c r="X504" s="31" t="e">
        <f t="shared" si="95"/>
        <v>#N/A</v>
      </c>
      <c r="Y504" s="31" t="e">
        <f t="shared" si="96"/>
        <v>#N/A</v>
      </c>
      <c r="Z504" s="31" t="str">
        <f t="shared" si="103"/>
        <v>No</v>
      </c>
      <c r="AA504" s="31"/>
      <c r="AB504" s="31" t="e">
        <f t="shared" si="97"/>
        <v>#N/A</v>
      </c>
      <c r="AC504" s="31" t="str">
        <f>IF(OR(ISNUMBER(MATCH(DATE(VALUE(TEXT(U504,"yyyy")),VALUE(TEXT(U504,"mm")),VALUE(TEXT(U504,"dd"))),HolidayTable[Date],0)),WEEKDAY(E504,1)=1,HOUR(U504)&gt;=21,HOUR(U504)&lt;5),"OP","P")</f>
        <v>P</v>
      </c>
      <c r="AD504" s="31"/>
      <c r="AE504" s="31" t="e">
        <f t="shared" si="98"/>
        <v>#N/A</v>
      </c>
      <c r="AF504" s="31">
        <f t="shared" si="99"/>
        <v>88.5</v>
      </c>
      <c r="AG504" s="31">
        <f t="shared" si="100"/>
        <v>3</v>
      </c>
      <c r="AH504" s="31" t="str">
        <f t="shared" si="101"/>
        <v>MSC MADHU BFI420R</v>
      </c>
      <c r="AI504" s="31" t="str">
        <f t="shared" si="102"/>
        <v>HLBU 2226223</v>
      </c>
      <c r="AJ504" s="17" t="s">
        <v>624</v>
      </c>
    </row>
    <row r="505" spans="1:36" ht="18" x14ac:dyDescent="0.35">
      <c r="A505" s="30" t="s">
        <v>625</v>
      </c>
      <c r="B505" s="30" t="s">
        <v>2885</v>
      </c>
      <c r="C505" s="30" t="s">
        <v>2886</v>
      </c>
      <c r="D505" s="30">
        <v>119</v>
      </c>
      <c r="E505" s="33">
        <v>45468.526388888888</v>
      </c>
      <c r="F505" s="30" t="s">
        <v>654</v>
      </c>
      <c r="G505" s="30" t="s">
        <v>627</v>
      </c>
      <c r="H505" s="30" t="s">
        <v>645</v>
      </c>
      <c r="I505" s="30" t="s">
        <v>646</v>
      </c>
      <c r="J505" s="30">
        <v>29090</v>
      </c>
      <c r="K505" s="30" t="s">
        <v>630</v>
      </c>
      <c r="L505" s="30" t="s">
        <v>2887</v>
      </c>
      <c r="M505" s="30" t="s">
        <v>2888</v>
      </c>
      <c r="N505" s="30" t="s">
        <v>698</v>
      </c>
      <c r="O505" s="30" t="s">
        <v>699</v>
      </c>
      <c r="P505" s="30">
        <v>780136</v>
      </c>
      <c r="Q505" s="30"/>
      <c r="R505" s="30"/>
      <c r="S505" s="39" t="e">
        <f>VLOOKUP(AH505,export!G:T,13,FALSE)</f>
        <v>#N/A</v>
      </c>
      <c r="T505" s="42" t="str">
        <f t="shared" si="91"/>
        <v>40</v>
      </c>
      <c r="U505" s="32">
        <f t="shared" si="92"/>
        <v>45468.526388888888</v>
      </c>
      <c r="V505" s="31" t="e">
        <f t="shared" si="93"/>
        <v>#N/A</v>
      </c>
      <c r="W505" s="31" t="e">
        <f t="shared" si="94"/>
        <v>#N/A</v>
      </c>
      <c r="X505" s="31" t="e">
        <f t="shared" si="95"/>
        <v>#N/A</v>
      </c>
      <c r="Y505" s="31" t="e">
        <f t="shared" si="96"/>
        <v>#N/A</v>
      </c>
      <c r="Z505" s="31" t="str">
        <f t="shared" si="103"/>
        <v>No</v>
      </c>
      <c r="AA505" s="31"/>
      <c r="AB505" s="31" t="e">
        <f t="shared" si="97"/>
        <v>#N/A</v>
      </c>
      <c r="AC505" s="31" t="str">
        <f>IF(OR(ISNUMBER(MATCH(DATE(VALUE(TEXT(U505,"yyyy")),VALUE(TEXT(U505,"mm")),VALUE(TEXT(U505,"dd"))),HolidayTable[Date],0)),WEEKDAY(E505,1)=1,HOUR(U505)&gt;=21,HOUR(U505)&lt;5),"OP","P")</f>
        <v>P</v>
      </c>
      <c r="AD505" s="31"/>
      <c r="AE505" s="31" t="e">
        <f t="shared" si="98"/>
        <v>#N/A</v>
      </c>
      <c r="AF505" s="31">
        <f t="shared" si="99"/>
        <v>88.5</v>
      </c>
      <c r="AG505" s="31">
        <f t="shared" si="100"/>
        <v>3</v>
      </c>
      <c r="AH505" s="31" t="str">
        <f t="shared" si="101"/>
        <v>NORFOLK119</v>
      </c>
      <c r="AI505" s="31" t="str">
        <f t="shared" si="102"/>
        <v>CMAU 8311467</v>
      </c>
      <c r="AJ505" s="17" t="s">
        <v>624</v>
      </c>
    </row>
    <row r="506" spans="1:36" ht="18" x14ac:dyDescent="0.35">
      <c r="A506" s="30" t="s">
        <v>625</v>
      </c>
      <c r="B506" s="30" t="s">
        <v>942</v>
      </c>
      <c r="C506" s="30" t="s">
        <v>583</v>
      </c>
      <c r="D506" s="30" t="s">
        <v>764</v>
      </c>
      <c r="E506" s="33">
        <v>45468.527777777781</v>
      </c>
      <c r="F506" s="30" t="s">
        <v>674</v>
      </c>
      <c r="G506" s="30" t="s">
        <v>627</v>
      </c>
      <c r="H506" s="30" t="s">
        <v>672</v>
      </c>
      <c r="I506" s="30" t="s">
        <v>646</v>
      </c>
      <c r="J506" s="30">
        <v>29250</v>
      </c>
      <c r="K506" s="30" t="s">
        <v>630</v>
      </c>
      <c r="L506" s="30" t="s">
        <v>2846</v>
      </c>
      <c r="M506" s="30" t="s">
        <v>2889</v>
      </c>
      <c r="N506" s="30" t="s">
        <v>739</v>
      </c>
      <c r="O506" s="30" t="s">
        <v>740</v>
      </c>
      <c r="P506" s="30">
        <v>686467</v>
      </c>
      <c r="Q506" s="30"/>
      <c r="R506" s="30"/>
      <c r="S506" s="39" t="e">
        <f>VLOOKUP(AH506,export!G:T,13,FALSE)</f>
        <v>#N/A</v>
      </c>
      <c r="T506" s="42" t="str">
        <f t="shared" si="91"/>
        <v>40</v>
      </c>
      <c r="U506" s="32">
        <f t="shared" si="92"/>
        <v>45468.527777777781</v>
      </c>
      <c r="V506" s="31" t="e">
        <f t="shared" si="93"/>
        <v>#N/A</v>
      </c>
      <c r="W506" s="31" t="e">
        <f t="shared" si="94"/>
        <v>#N/A</v>
      </c>
      <c r="X506" s="31" t="e">
        <f t="shared" si="95"/>
        <v>#N/A</v>
      </c>
      <c r="Y506" s="31" t="e">
        <f t="shared" si="96"/>
        <v>#N/A</v>
      </c>
      <c r="Z506" s="31" t="str">
        <f t="shared" si="103"/>
        <v>No</v>
      </c>
      <c r="AA506" s="31"/>
      <c r="AB506" s="31" t="e">
        <f t="shared" si="97"/>
        <v>#N/A</v>
      </c>
      <c r="AC506" s="31" t="str">
        <f>IF(OR(ISNUMBER(MATCH(DATE(VALUE(TEXT(U506,"yyyy")),VALUE(TEXT(U506,"mm")),VALUE(TEXT(U506,"dd"))),HolidayTable[Date],0)),WEEKDAY(E506,1)=1,HOUR(U506)&gt;=21,HOUR(U506)&lt;5),"OP","P")</f>
        <v>P</v>
      </c>
      <c r="AD506" s="31"/>
      <c r="AE506" s="31" t="e">
        <f t="shared" si="98"/>
        <v>#N/A</v>
      </c>
      <c r="AF506" s="31">
        <f t="shared" si="99"/>
        <v>88.5</v>
      </c>
      <c r="AG506" s="31">
        <f t="shared" si="100"/>
        <v>3</v>
      </c>
      <c r="AH506" s="31" t="str">
        <f t="shared" si="101"/>
        <v>ALS KRONOS425N</v>
      </c>
      <c r="AI506" s="31" t="str">
        <f t="shared" si="102"/>
        <v>MRKU 3983112</v>
      </c>
      <c r="AJ506" s="17" t="s">
        <v>624</v>
      </c>
    </row>
    <row r="507" spans="1:36" ht="18" x14ac:dyDescent="0.35">
      <c r="A507" s="30" t="s">
        <v>625</v>
      </c>
      <c r="B507" s="30" t="s">
        <v>2890</v>
      </c>
      <c r="C507" s="30" t="s">
        <v>883</v>
      </c>
      <c r="D507" s="30" t="s">
        <v>884</v>
      </c>
      <c r="E507" s="33">
        <v>45468.527777777781</v>
      </c>
      <c r="F507" s="30" t="s">
        <v>663</v>
      </c>
      <c r="G507" s="30" t="s">
        <v>627</v>
      </c>
      <c r="H507" s="30" t="s">
        <v>672</v>
      </c>
      <c r="I507" s="30" t="s">
        <v>646</v>
      </c>
      <c r="J507" s="30">
        <v>30000</v>
      </c>
      <c r="K507" s="30" t="s">
        <v>630</v>
      </c>
      <c r="L507" s="30" t="s">
        <v>2873</v>
      </c>
      <c r="M507" s="30" t="s">
        <v>2891</v>
      </c>
      <c r="N507" s="30" t="s">
        <v>836</v>
      </c>
      <c r="O507" s="30" t="s">
        <v>837</v>
      </c>
      <c r="P507" s="30">
        <v>913642</v>
      </c>
      <c r="Q507" s="30"/>
      <c r="R507" s="30"/>
      <c r="S507" s="39" t="e">
        <f>VLOOKUP(AH507,export!G:T,13,FALSE)</f>
        <v>#N/A</v>
      </c>
      <c r="T507" s="42" t="str">
        <f t="shared" si="91"/>
        <v>40</v>
      </c>
      <c r="U507" s="32">
        <f t="shared" si="92"/>
        <v>45468.527777777781</v>
      </c>
      <c r="V507" s="31" t="e">
        <f t="shared" si="93"/>
        <v>#N/A</v>
      </c>
      <c r="W507" s="31" t="e">
        <f t="shared" si="94"/>
        <v>#N/A</v>
      </c>
      <c r="X507" s="31" t="e">
        <f t="shared" si="95"/>
        <v>#N/A</v>
      </c>
      <c r="Y507" s="31" t="e">
        <f t="shared" si="96"/>
        <v>#N/A</v>
      </c>
      <c r="Z507" s="31" t="str">
        <f t="shared" si="103"/>
        <v>No</v>
      </c>
      <c r="AA507" s="31"/>
      <c r="AB507" s="31" t="e">
        <f t="shared" si="97"/>
        <v>#N/A</v>
      </c>
      <c r="AC507" s="31" t="str">
        <f>IF(OR(ISNUMBER(MATCH(DATE(VALUE(TEXT(U507,"yyyy")),VALUE(TEXT(U507,"mm")),VALUE(TEXT(U507,"dd"))),HolidayTable[Date],0)),WEEKDAY(E507,1)=1,HOUR(U507)&gt;=21,HOUR(U507)&lt;5),"OP","P")</f>
        <v>P</v>
      </c>
      <c r="AD507" s="31"/>
      <c r="AE507" s="31" t="e">
        <f t="shared" si="98"/>
        <v>#N/A</v>
      </c>
      <c r="AF507" s="31">
        <f t="shared" si="99"/>
        <v>88.5</v>
      </c>
      <c r="AG507" s="31">
        <f t="shared" si="100"/>
        <v>3</v>
      </c>
      <c r="AH507" s="31" t="str">
        <f t="shared" si="101"/>
        <v>MSC MADHU BFI420R</v>
      </c>
      <c r="AI507" s="31" t="str">
        <f t="shared" si="102"/>
        <v>SEGU 5840219</v>
      </c>
      <c r="AJ507" s="17" t="s">
        <v>624</v>
      </c>
    </row>
    <row r="508" spans="1:36" ht="18" x14ac:dyDescent="0.35">
      <c r="A508" s="30" t="s">
        <v>625</v>
      </c>
      <c r="B508" s="30" t="s">
        <v>944</v>
      </c>
      <c r="C508" s="30" t="s">
        <v>583</v>
      </c>
      <c r="D508" s="30" t="s">
        <v>764</v>
      </c>
      <c r="E508" s="33">
        <v>45468.52847222222</v>
      </c>
      <c r="F508" s="30" t="s">
        <v>674</v>
      </c>
      <c r="G508" s="30" t="s">
        <v>627</v>
      </c>
      <c r="H508" s="30" t="s">
        <v>672</v>
      </c>
      <c r="I508" s="30" t="s">
        <v>646</v>
      </c>
      <c r="J508" s="30">
        <v>29250</v>
      </c>
      <c r="K508" s="30" t="s">
        <v>630</v>
      </c>
      <c r="L508" s="30" t="s">
        <v>2846</v>
      </c>
      <c r="M508" s="30" t="s">
        <v>2892</v>
      </c>
      <c r="N508" s="30"/>
      <c r="O508" s="30" t="s">
        <v>687</v>
      </c>
      <c r="P508" s="30">
        <v>742106</v>
      </c>
      <c r="Q508" s="30"/>
      <c r="R508" s="30"/>
      <c r="S508" s="39" t="e">
        <f>VLOOKUP(AH508,export!G:T,13,FALSE)</f>
        <v>#N/A</v>
      </c>
      <c r="T508" s="42" t="str">
        <f t="shared" si="91"/>
        <v>40</v>
      </c>
      <c r="U508" s="32">
        <f t="shared" si="92"/>
        <v>45468.52847222222</v>
      </c>
      <c r="V508" s="31" t="e">
        <f t="shared" si="93"/>
        <v>#N/A</v>
      </c>
      <c r="W508" s="31" t="e">
        <f t="shared" si="94"/>
        <v>#N/A</v>
      </c>
      <c r="X508" s="31" t="e">
        <f t="shared" si="95"/>
        <v>#N/A</v>
      </c>
      <c r="Y508" s="31" t="e">
        <f t="shared" si="96"/>
        <v>#N/A</v>
      </c>
      <c r="Z508" s="31" t="str">
        <f t="shared" si="103"/>
        <v>No</v>
      </c>
      <c r="AA508" s="31"/>
      <c r="AB508" s="31" t="e">
        <f t="shared" si="97"/>
        <v>#N/A</v>
      </c>
      <c r="AC508" s="31" t="str">
        <f>IF(OR(ISNUMBER(MATCH(DATE(VALUE(TEXT(U508,"yyyy")),VALUE(TEXT(U508,"mm")),VALUE(TEXT(U508,"dd"))),HolidayTable[Date],0)),WEEKDAY(E508,1)=1,HOUR(U508)&gt;=21,HOUR(U508)&lt;5),"OP","P")</f>
        <v>P</v>
      </c>
      <c r="AD508" s="31"/>
      <c r="AE508" s="31" t="e">
        <f t="shared" si="98"/>
        <v>#N/A</v>
      </c>
      <c r="AF508" s="31">
        <f t="shared" si="99"/>
        <v>88.5</v>
      </c>
      <c r="AG508" s="31">
        <f t="shared" si="100"/>
        <v>3</v>
      </c>
      <c r="AH508" s="31" t="str">
        <f t="shared" si="101"/>
        <v>ALS KRONOS425N</v>
      </c>
      <c r="AI508" s="31" t="str">
        <f t="shared" si="102"/>
        <v>TCLU 5927494</v>
      </c>
      <c r="AJ508" s="17" t="s">
        <v>624</v>
      </c>
    </row>
    <row r="509" spans="1:36" ht="18" x14ac:dyDescent="0.35">
      <c r="A509" s="30" t="s">
        <v>625</v>
      </c>
      <c r="B509" s="30" t="s">
        <v>2893</v>
      </c>
      <c r="C509" s="30" t="s">
        <v>544</v>
      </c>
      <c r="D509" s="30" t="s">
        <v>793</v>
      </c>
      <c r="E509" s="33">
        <v>45468.529166666667</v>
      </c>
      <c r="F509" s="30" t="s">
        <v>663</v>
      </c>
      <c r="G509" s="30" t="s">
        <v>627</v>
      </c>
      <c r="H509" s="30" t="s">
        <v>645</v>
      </c>
      <c r="I509" s="30" t="s">
        <v>646</v>
      </c>
      <c r="J509" s="30">
        <v>29090</v>
      </c>
      <c r="K509" s="30" t="s">
        <v>630</v>
      </c>
      <c r="L509" s="30" t="s">
        <v>2894</v>
      </c>
      <c r="M509" s="30" t="s">
        <v>2895</v>
      </c>
      <c r="N509" s="30" t="s">
        <v>711</v>
      </c>
      <c r="O509" s="30" t="s">
        <v>712</v>
      </c>
      <c r="P509" s="30">
        <v>935540</v>
      </c>
      <c r="Q509" s="30"/>
      <c r="R509" s="30"/>
      <c r="S509" s="39">
        <v>45473.354166666664</v>
      </c>
      <c r="T509" s="42" t="str">
        <f t="shared" si="91"/>
        <v>40</v>
      </c>
      <c r="U509" s="32">
        <f t="shared" si="92"/>
        <v>45468.529166666667</v>
      </c>
      <c r="V509" s="31">
        <f t="shared" si="93"/>
        <v>4.8249999999970896</v>
      </c>
      <c r="W509" s="31">
        <f t="shared" si="94"/>
        <v>0</v>
      </c>
      <c r="X509" s="31">
        <f t="shared" si="95"/>
        <v>0</v>
      </c>
      <c r="Y509" s="31">
        <f t="shared" si="96"/>
        <v>1</v>
      </c>
      <c r="Z509" s="31" t="str">
        <f t="shared" si="103"/>
        <v>No</v>
      </c>
      <c r="AA509" s="31"/>
      <c r="AB509" s="31">
        <f t="shared" si="97"/>
        <v>0</v>
      </c>
      <c r="AC509" s="31" t="str">
        <f>IF(OR(ISNUMBER(MATCH(DATE(VALUE(TEXT(U509,"yyyy")),VALUE(TEXT(U509,"mm")),VALUE(TEXT(U509,"dd"))),HolidayTable[Date],0)),WEEKDAY(E509,1)=1,HOUR(U509)&gt;=21,HOUR(U509)&lt;5),"OP","P")</f>
        <v>P</v>
      </c>
      <c r="AD509" s="31"/>
      <c r="AE509" s="31">
        <f t="shared" si="98"/>
        <v>0</v>
      </c>
      <c r="AF509" s="31">
        <f t="shared" si="99"/>
        <v>88.5</v>
      </c>
      <c r="AG509" s="31">
        <f t="shared" si="100"/>
        <v>3</v>
      </c>
      <c r="AH509" s="31" t="str">
        <f t="shared" si="101"/>
        <v>AEGEAN EXP310N</v>
      </c>
      <c r="AI509" s="31" t="str">
        <f t="shared" si="102"/>
        <v>HLXU 5363865</v>
      </c>
      <c r="AJ509" s="17" t="s">
        <v>624</v>
      </c>
    </row>
    <row r="510" spans="1:36" ht="18" x14ac:dyDescent="0.35">
      <c r="A510" s="30" t="s">
        <v>625</v>
      </c>
      <c r="B510" s="30" t="s">
        <v>2896</v>
      </c>
      <c r="C510" s="30" t="s">
        <v>487</v>
      </c>
      <c r="D510" s="30" t="s">
        <v>866</v>
      </c>
      <c r="E510" s="33">
        <v>45468.532638888886</v>
      </c>
      <c r="F510" s="30" t="s">
        <v>649</v>
      </c>
      <c r="G510" s="30" t="s">
        <v>627</v>
      </c>
      <c r="H510" s="30" t="s">
        <v>672</v>
      </c>
      <c r="I510" s="30" t="s">
        <v>646</v>
      </c>
      <c r="J510" s="30">
        <v>29090</v>
      </c>
      <c r="K510" s="30" t="s">
        <v>630</v>
      </c>
      <c r="L510" s="30" t="s">
        <v>2897</v>
      </c>
      <c r="M510" s="30" t="s">
        <v>2898</v>
      </c>
      <c r="N510" s="30" t="s">
        <v>751</v>
      </c>
      <c r="O510" s="30" t="s">
        <v>752</v>
      </c>
      <c r="P510" s="30">
        <v>935494</v>
      </c>
      <c r="Q510" s="30"/>
      <c r="R510" s="30"/>
      <c r="S510" s="39">
        <v>45480.5</v>
      </c>
      <c r="T510" s="42" t="str">
        <f t="shared" si="91"/>
        <v>40</v>
      </c>
      <c r="U510" s="32">
        <f t="shared" si="92"/>
        <v>45468.532638888886</v>
      </c>
      <c r="V510" s="31">
        <f t="shared" si="93"/>
        <v>11.96736111111386</v>
      </c>
      <c r="W510" s="31">
        <f t="shared" si="94"/>
        <v>0</v>
      </c>
      <c r="X510" s="31">
        <f t="shared" si="95"/>
        <v>0</v>
      </c>
      <c r="Y510" s="31">
        <f t="shared" si="96"/>
        <v>1</v>
      </c>
      <c r="Z510" s="31" t="str">
        <f t="shared" si="103"/>
        <v>No</v>
      </c>
      <c r="AA510" s="31"/>
      <c r="AB510" s="31">
        <f t="shared" si="97"/>
        <v>0</v>
      </c>
      <c r="AC510" s="31" t="str">
        <f>IF(OR(ISNUMBER(MATCH(DATE(VALUE(TEXT(U510,"yyyy")),VALUE(TEXT(U510,"mm")),VALUE(TEXT(U510,"dd"))),HolidayTable[Date],0)),WEEKDAY(E510,1)=1,HOUR(U510)&gt;=21,HOUR(U510)&lt;5),"OP","P")</f>
        <v>P</v>
      </c>
      <c r="AD510" s="31"/>
      <c r="AE510" s="31">
        <f t="shared" si="98"/>
        <v>0</v>
      </c>
      <c r="AF510" s="31">
        <f t="shared" si="99"/>
        <v>88.5</v>
      </c>
      <c r="AG510" s="31">
        <f t="shared" si="100"/>
        <v>3</v>
      </c>
      <c r="AH510" s="31" t="str">
        <f t="shared" si="101"/>
        <v>SINAR SUNDA168N</v>
      </c>
      <c r="AI510" s="31" t="str">
        <f t="shared" si="102"/>
        <v>CCLU 7347040</v>
      </c>
      <c r="AJ510" s="17" t="s">
        <v>624</v>
      </c>
    </row>
    <row r="511" spans="1:36" ht="18" x14ac:dyDescent="0.35">
      <c r="A511" s="30" t="s">
        <v>625</v>
      </c>
      <c r="B511" s="30" t="s">
        <v>943</v>
      </c>
      <c r="C511" s="30" t="s">
        <v>583</v>
      </c>
      <c r="D511" s="30" t="s">
        <v>764</v>
      </c>
      <c r="E511" s="33">
        <v>45468.53402777778</v>
      </c>
      <c r="F511" s="30" t="s">
        <v>674</v>
      </c>
      <c r="G511" s="30" t="s">
        <v>627</v>
      </c>
      <c r="H511" s="30" t="s">
        <v>672</v>
      </c>
      <c r="I511" s="30" t="s">
        <v>646</v>
      </c>
      <c r="J511" s="30">
        <v>29250</v>
      </c>
      <c r="K511" s="30" t="s">
        <v>630</v>
      </c>
      <c r="L511" s="30" t="s">
        <v>2846</v>
      </c>
      <c r="M511" s="30" t="s">
        <v>2899</v>
      </c>
      <c r="N511" s="30" t="s">
        <v>788</v>
      </c>
      <c r="O511" s="30" t="s">
        <v>789</v>
      </c>
      <c r="P511" s="30">
        <v>753249</v>
      </c>
      <c r="Q511" s="30"/>
      <c r="R511" s="30"/>
      <c r="S511" s="39" t="e">
        <f>VLOOKUP(AH511,export!G:T,13,FALSE)</f>
        <v>#N/A</v>
      </c>
      <c r="T511" s="42" t="str">
        <f t="shared" si="91"/>
        <v>40</v>
      </c>
      <c r="U511" s="32">
        <f t="shared" si="92"/>
        <v>45468.53402777778</v>
      </c>
      <c r="V511" s="31" t="e">
        <f t="shared" si="93"/>
        <v>#N/A</v>
      </c>
      <c r="W511" s="31" t="e">
        <f t="shared" si="94"/>
        <v>#N/A</v>
      </c>
      <c r="X511" s="31" t="e">
        <f t="shared" si="95"/>
        <v>#N/A</v>
      </c>
      <c r="Y511" s="31" t="e">
        <f t="shared" si="96"/>
        <v>#N/A</v>
      </c>
      <c r="Z511" s="31" t="str">
        <f t="shared" si="103"/>
        <v>No</v>
      </c>
      <c r="AA511" s="31"/>
      <c r="AB511" s="31" t="e">
        <f t="shared" si="97"/>
        <v>#N/A</v>
      </c>
      <c r="AC511" s="31" t="str">
        <f>IF(OR(ISNUMBER(MATCH(DATE(VALUE(TEXT(U511,"yyyy")),VALUE(TEXT(U511,"mm")),VALUE(TEXT(U511,"dd"))),HolidayTable[Date],0)),WEEKDAY(E511,1)=1,HOUR(U511)&gt;=21,HOUR(U511)&lt;5),"OP","P")</f>
        <v>P</v>
      </c>
      <c r="AD511" s="31"/>
      <c r="AE511" s="31" t="e">
        <f t="shared" si="98"/>
        <v>#N/A</v>
      </c>
      <c r="AF511" s="31">
        <f t="shared" si="99"/>
        <v>88.5</v>
      </c>
      <c r="AG511" s="31">
        <f t="shared" si="100"/>
        <v>3</v>
      </c>
      <c r="AH511" s="31" t="str">
        <f t="shared" si="101"/>
        <v>ALS KRONOS425N</v>
      </c>
      <c r="AI511" s="31" t="str">
        <f t="shared" si="102"/>
        <v>MRKU 2046241</v>
      </c>
      <c r="AJ511" s="17" t="s">
        <v>624</v>
      </c>
    </row>
    <row r="512" spans="1:36" ht="18" x14ac:dyDescent="0.35">
      <c r="A512" s="30" t="s">
        <v>625</v>
      </c>
      <c r="B512" s="30" t="s">
        <v>2900</v>
      </c>
      <c r="C512" s="30" t="s">
        <v>2901</v>
      </c>
      <c r="D512" s="30" t="s">
        <v>409</v>
      </c>
      <c r="E512" s="33">
        <v>45468.536111111112</v>
      </c>
      <c r="F512" s="30" t="s">
        <v>663</v>
      </c>
      <c r="G512" s="30" t="s">
        <v>627</v>
      </c>
      <c r="H512" s="30" t="s">
        <v>672</v>
      </c>
      <c r="I512" s="30" t="s">
        <v>646</v>
      </c>
      <c r="J512" s="30">
        <v>30000</v>
      </c>
      <c r="K512" s="30" t="s">
        <v>630</v>
      </c>
      <c r="L512" s="30" t="s">
        <v>2902</v>
      </c>
      <c r="M512" s="30" t="s">
        <v>2903</v>
      </c>
      <c r="N512" s="30" t="s">
        <v>675</v>
      </c>
      <c r="O512" s="30" t="s">
        <v>676</v>
      </c>
      <c r="P512" s="30">
        <v>957830</v>
      </c>
      <c r="Q512" s="30"/>
      <c r="R512" s="30"/>
      <c r="S512" s="39" t="e">
        <f>VLOOKUP(AH512,export!G:T,13,FALSE)</f>
        <v>#N/A</v>
      </c>
      <c r="T512" s="42" t="str">
        <f t="shared" si="91"/>
        <v>40</v>
      </c>
      <c r="U512" s="32">
        <f t="shared" si="92"/>
        <v>45468.536111111112</v>
      </c>
      <c r="V512" s="31" t="e">
        <f t="shared" si="93"/>
        <v>#N/A</v>
      </c>
      <c r="W512" s="31" t="e">
        <f t="shared" si="94"/>
        <v>#N/A</v>
      </c>
      <c r="X512" s="31" t="e">
        <f t="shared" si="95"/>
        <v>#N/A</v>
      </c>
      <c r="Y512" s="31" t="e">
        <f t="shared" si="96"/>
        <v>#N/A</v>
      </c>
      <c r="Z512" s="31" t="str">
        <f t="shared" si="103"/>
        <v>No</v>
      </c>
      <c r="AA512" s="31"/>
      <c r="AB512" s="31" t="e">
        <f t="shared" si="97"/>
        <v>#N/A</v>
      </c>
      <c r="AC512" s="31" t="str">
        <f>IF(OR(ISNUMBER(MATCH(DATE(VALUE(TEXT(U512,"yyyy")),VALUE(TEXT(U512,"mm")),VALUE(TEXT(U512,"dd"))),HolidayTable[Date],0)),WEEKDAY(E512,1)=1,HOUR(U512)&gt;=21,HOUR(U512)&lt;5),"OP","P")</f>
        <v>P</v>
      </c>
      <c r="AD512" s="31"/>
      <c r="AE512" s="31" t="e">
        <f t="shared" si="98"/>
        <v>#N/A</v>
      </c>
      <c r="AF512" s="31">
        <f t="shared" si="99"/>
        <v>88.5</v>
      </c>
      <c r="AG512" s="31">
        <f t="shared" si="100"/>
        <v>3</v>
      </c>
      <c r="AH512" s="31" t="str">
        <f t="shared" si="101"/>
        <v>CHARLESTON E001E</v>
      </c>
      <c r="AI512" s="31" t="str">
        <f t="shared" si="102"/>
        <v>SEGU 5767118</v>
      </c>
      <c r="AJ512" s="17" t="s">
        <v>624</v>
      </c>
    </row>
    <row r="513" spans="1:36" ht="18" x14ac:dyDescent="0.35">
      <c r="A513" s="30" t="s">
        <v>625</v>
      </c>
      <c r="B513" s="30" t="s">
        <v>945</v>
      </c>
      <c r="C513" s="30" t="s">
        <v>583</v>
      </c>
      <c r="D513" s="30" t="s">
        <v>764</v>
      </c>
      <c r="E513" s="33">
        <v>45468.538888888892</v>
      </c>
      <c r="F513" s="30" t="s">
        <v>674</v>
      </c>
      <c r="G513" s="30" t="s">
        <v>627</v>
      </c>
      <c r="H513" s="30" t="s">
        <v>672</v>
      </c>
      <c r="I513" s="30" t="s">
        <v>646</v>
      </c>
      <c r="J513" s="30">
        <v>29250</v>
      </c>
      <c r="K513" s="30" t="s">
        <v>630</v>
      </c>
      <c r="L513" s="30" t="s">
        <v>2846</v>
      </c>
      <c r="M513" s="30" t="s">
        <v>2904</v>
      </c>
      <c r="N513" s="30" t="s">
        <v>681</v>
      </c>
      <c r="O513" s="30" t="s">
        <v>682</v>
      </c>
      <c r="P513" s="30">
        <v>901896</v>
      </c>
      <c r="Q513" s="30"/>
      <c r="R513" s="30"/>
      <c r="S513" s="39" t="e">
        <f>VLOOKUP(AH513,export!G:T,13,FALSE)</f>
        <v>#N/A</v>
      </c>
      <c r="T513" s="42" t="str">
        <f t="shared" si="91"/>
        <v>40</v>
      </c>
      <c r="U513" s="32">
        <f t="shared" si="92"/>
        <v>45468.538888888892</v>
      </c>
      <c r="V513" s="31" t="e">
        <f t="shared" si="93"/>
        <v>#N/A</v>
      </c>
      <c r="W513" s="31" t="e">
        <f t="shared" si="94"/>
        <v>#N/A</v>
      </c>
      <c r="X513" s="31" t="e">
        <f t="shared" si="95"/>
        <v>#N/A</v>
      </c>
      <c r="Y513" s="31" t="e">
        <f t="shared" si="96"/>
        <v>#N/A</v>
      </c>
      <c r="Z513" s="31" t="str">
        <f t="shared" si="103"/>
        <v>No</v>
      </c>
      <c r="AA513" s="31"/>
      <c r="AB513" s="31" t="e">
        <f t="shared" si="97"/>
        <v>#N/A</v>
      </c>
      <c r="AC513" s="31" t="str">
        <f>IF(OR(ISNUMBER(MATCH(DATE(VALUE(TEXT(U513,"yyyy")),VALUE(TEXT(U513,"mm")),VALUE(TEXT(U513,"dd"))),HolidayTable[Date],0)),WEEKDAY(E513,1)=1,HOUR(U513)&gt;=21,HOUR(U513)&lt;5),"OP","P")</f>
        <v>P</v>
      </c>
      <c r="AD513" s="31"/>
      <c r="AE513" s="31" t="e">
        <f t="shared" si="98"/>
        <v>#N/A</v>
      </c>
      <c r="AF513" s="31">
        <f t="shared" si="99"/>
        <v>88.5</v>
      </c>
      <c r="AG513" s="31">
        <f t="shared" si="100"/>
        <v>3</v>
      </c>
      <c r="AH513" s="31" t="str">
        <f t="shared" si="101"/>
        <v>ALS KRONOS425N</v>
      </c>
      <c r="AI513" s="31" t="str">
        <f t="shared" si="102"/>
        <v>MRSU 3794702</v>
      </c>
      <c r="AJ513" s="17" t="s">
        <v>624</v>
      </c>
    </row>
    <row r="514" spans="1:36" ht="18" x14ac:dyDescent="0.35">
      <c r="A514" s="30" t="s">
        <v>625</v>
      </c>
      <c r="B514" s="30" t="s">
        <v>2905</v>
      </c>
      <c r="C514" s="30" t="s">
        <v>2901</v>
      </c>
      <c r="D514" s="30" t="s">
        <v>409</v>
      </c>
      <c r="E514" s="33">
        <v>45468.539583333331</v>
      </c>
      <c r="F514" s="30" t="s">
        <v>663</v>
      </c>
      <c r="G514" s="30" t="s">
        <v>627</v>
      </c>
      <c r="H514" s="30" t="s">
        <v>672</v>
      </c>
      <c r="I514" s="30" t="s">
        <v>646</v>
      </c>
      <c r="J514" s="30">
        <v>30000</v>
      </c>
      <c r="K514" s="30" t="s">
        <v>630</v>
      </c>
      <c r="L514" s="30" t="s">
        <v>2902</v>
      </c>
      <c r="M514" s="30" t="s">
        <v>2906</v>
      </c>
      <c r="N514" s="30" t="s">
        <v>741</v>
      </c>
      <c r="O514" s="30" t="s">
        <v>742</v>
      </c>
      <c r="P514" s="30">
        <v>711999</v>
      </c>
      <c r="Q514" s="30"/>
      <c r="R514" s="30"/>
      <c r="S514" s="39" t="e">
        <f>VLOOKUP(AH514,export!G:T,13,FALSE)</f>
        <v>#N/A</v>
      </c>
      <c r="T514" s="42" t="str">
        <f t="shared" ref="T514:T577" si="104">LEFT(I514,2)</f>
        <v>40</v>
      </c>
      <c r="U514" s="32">
        <f t="shared" ref="U514:U577" si="105">E514</f>
        <v>45468.539583333331</v>
      </c>
      <c r="V514" s="31" t="e">
        <f t="shared" ref="V514:V577" si="106">IF(A514="ARRIVE",S514-U514,IF(A514="EXIT",U514-S514,"Odd Event"))</f>
        <v>#N/A</v>
      </c>
      <c r="W514" s="31" t="e">
        <f t="shared" ref="W514:W577" si="107">IF(V514&lt;=1,1,0)</f>
        <v>#N/A</v>
      </c>
      <c r="X514" s="31" t="e">
        <f t="shared" ref="X514:X577" si="108">IF(AND(V514&gt;1,V514&lt;2),1,0)</f>
        <v>#N/A</v>
      </c>
      <c r="Y514" s="31" t="e">
        <f t="shared" ref="Y514:Y577" si="109">IF(V514&gt;2,1,0)</f>
        <v>#N/A</v>
      </c>
      <c r="Z514" s="31" t="str">
        <f t="shared" si="103"/>
        <v>No</v>
      </c>
      <c r="AA514" s="31"/>
      <c r="AB514" s="31" t="e">
        <f t="shared" ref="AB514:AB577" si="110">IF(W514=1,1,IF(X514=1,2,0))</f>
        <v>#N/A</v>
      </c>
      <c r="AC514" s="31" t="str">
        <f>IF(OR(ISNUMBER(MATCH(DATE(VALUE(TEXT(U514,"yyyy")),VALUE(TEXT(U514,"mm")),VALUE(TEXT(U514,"dd"))),HolidayTable[Date],0)),WEEKDAY(E514,1)=1,HOUR(U514)&gt;=21,HOUR(U514)&lt;5),"OP","P")</f>
        <v>P</v>
      </c>
      <c r="AD514" s="31"/>
      <c r="AE514" s="31" t="e">
        <f t="shared" ref="AE514:AE577" si="111">IF(AB514=0,0,IF(OR(T514="40",T514="45"),IF(AC514="OP",IF(AB514=1,52.5,22.5),IF(AB514=1,37.5,15)),IF(T514="20",IF(AC514="OP",IF(AB514=1,35,15),IF(AB514=1,25,10)),"Odd Size")))</f>
        <v>#N/A</v>
      </c>
      <c r="AF514" s="31">
        <f t="shared" ref="AF514:AF577" si="112">IF(OR(T514="45",T514="40"),88.5,0)+IF(T514="20",59,0)</f>
        <v>88.5</v>
      </c>
      <c r="AG514" s="31">
        <f t="shared" ref="AG514:AG577" si="113">WEEKDAY(E514,1)</f>
        <v>3</v>
      </c>
      <c r="AH514" s="31" t="str">
        <f t="shared" ref="AH514:AH577" si="114">C514&amp;D514</f>
        <v>CHARLESTON E001E</v>
      </c>
      <c r="AI514" s="31" t="str">
        <f t="shared" ref="AI514:AI577" si="115">B514</f>
        <v>GCXU 5913371</v>
      </c>
      <c r="AJ514" s="17" t="s">
        <v>624</v>
      </c>
    </row>
    <row r="515" spans="1:36" ht="18" x14ac:dyDescent="0.35">
      <c r="A515" s="30" t="s">
        <v>625</v>
      </c>
      <c r="B515" s="30" t="s">
        <v>2907</v>
      </c>
      <c r="C515" s="30" t="s">
        <v>2901</v>
      </c>
      <c r="D515" s="30" t="s">
        <v>409</v>
      </c>
      <c r="E515" s="33">
        <v>45468.543055555558</v>
      </c>
      <c r="F515" s="30" t="s">
        <v>663</v>
      </c>
      <c r="G515" s="30" t="s">
        <v>627</v>
      </c>
      <c r="H515" s="30" t="s">
        <v>672</v>
      </c>
      <c r="I515" s="30" t="s">
        <v>646</v>
      </c>
      <c r="J515" s="30">
        <v>30000</v>
      </c>
      <c r="K515" s="30" t="s">
        <v>630</v>
      </c>
      <c r="L515" s="30" t="s">
        <v>2902</v>
      </c>
      <c r="M515" s="30" t="s">
        <v>2908</v>
      </c>
      <c r="N515" s="30"/>
      <c r="O515" s="30" t="s">
        <v>704</v>
      </c>
      <c r="P515" s="30">
        <v>947739</v>
      </c>
      <c r="Q515" s="30"/>
      <c r="R515" s="30"/>
      <c r="S515" s="39" t="e">
        <f>VLOOKUP(AH515,export!G:T,13,FALSE)</f>
        <v>#N/A</v>
      </c>
      <c r="T515" s="42" t="str">
        <f t="shared" si="104"/>
        <v>40</v>
      </c>
      <c r="U515" s="32">
        <f t="shared" si="105"/>
        <v>45468.543055555558</v>
      </c>
      <c r="V515" s="31" t="e">
        <f t="shared" si="106"/>
        <v>#N/A</v>
      </c>
      <c r="W515" s="31" t="e">
        <f t="shared" si="107"/>
        <v>#N/A</v>
      </c>
      <c r="X515" s="31" t="e">
        <f t="shared" si="108"/>
        <v>#N/A</v>
      </c>
      <c r="Y515" s="31" t="e">
        <f t="shared" si="109"/>
        <v>#N/A</v>
      </c>
      <c r="Z515" s="31" t="str">
        <f t="shared" ref="Z515:Z578" si="116">IF(OR(MOD(E515,1)&gt;=TIME(21,0,0),MOD(E515,1)&lt;=TIME(4,59,0)),"Yes","No")</f>
        <v>No</v>
      </c>
      <c r="AA515" s="31"/>
      <c r="AB515" s="31" t="e">
        <f t="shared" si="110"/>
        <v>#N/A</v>
      </c>
      <c r="AC515" s="31" t="str">
        <f>IF(OR(ISNUMBER(MATCH(DATE(VALUE(TEXT(U515,"yyyy")),VALUE(TEXT(U515,"mm")),VALUE(TEXT(U515,"dd"))),HolidayTable[Date],0)),WEEKDAY(E515,1)=1,HOUR(U515)&gt;=21,HOUR(U515)&lt;5),"OP","P")</f>
        <v>P</v>
      </c>
      <c r="AD515" s="31"/>
      <c r="AE515" s="31" t="e">
        <f t="shared" si="111"/>
        <v>#N/A</v>
      </c>
      <c r="AF515" s="31">
        <f t="shared" si="112"/>
        <v>88.5</v>
      </c>
      <c r="AG515" s="31">
        <f t="shared" si="113"/>
        <v>3</v>
      </c>
      <c r="AH515" s="31" t="str">
        <f t="shared" si="114"/>
        <v>CHARLESTON E001E</v>
      </c>
      <c r="AI515" s="31" t="str">
        <f t="shared" si="115"/>
        <v>TEMU 6843306</v>
      </c>
      <c r="AJ515" s="17" t="s">
        <v>624</v>
      </c>
    </row>
    <row r="516" spans="1:36" ht="18" x14ac:dyDescent="0.35">
      <c r="A516" s="30" t="s">
        <v>625</v>
      </c>
      <c r="B516" s="30" t="s">
        <v>947</v>
      </c>
      <c r="C516" s="30" t="s">
        <v>583</v>
      </c>
      <c r="D516" s="30" t="s">
        <v>764</v>
      </c>
      <c r="E516" s="33">
        <v>45468.543749999997</v>
      </c>
      <c r="F516" s="30" t="s">
        <v>674</v>
      </c>
      <c r="G516" s="30" t="s">
        <v>627</v>
      </c>
      <c r="H516" s="30" t="s">
        <v>672</v>
      </c>
      <c r="I516" s="30" t="s">
        <v>646</v>
      </c>
      <c r="J516" s="30">
        <v>29250</v>
      </c>
      <c r="K516" s="30" t="s">
        <v>630</v>
      </c>
      <c r="L516" s="30" t="s">
        <v>2846</v>
      </c>
      <c r="M516" s="30" t="s">
        <v>2909</v>
      </c>
      <c r="N516" s="30" t="s">
        <v>745</v>
      </c>
      <c r="O516" s="30" t="s">
        <v>746</v>
      </c>
      <c r="P516" s="30">
        <v>697577</v>
      </c>
      <c r="Q516" s="30"/>
      <c r="R516" s="30"/>
      <c r="S516" s="39" t="e">
        <f>VLOOKUP(AH516,export!G:T,13,FALSE)</f>
        <v>#N/A</v>
      </c>
      <c r="T516" s="42" t="str">
        <f t="shared" si="104"/>
        <v>40</v>
      </c>
      <c r="U516" s="32">
        <f t="shared" si="105"/>
        <v>45468.543749999997</v>
      </c>
      <c r="V516" s="31" t="e">
        <f t="shared" si="106"/>
        <v>#N/A</v>
      </c>
      <c r="W516" s="31" t="e">
        <f t="shared" si="107"/>
        <v>#N/A</v>
      </c>
      <c r="X516" s="31" t="e">
        <f t="shared" si="108"/>
        <v>#N/A</v>
      </c>
      <c r="Y516" s="31" t="e">
        <f t="shared" si="109"/>
        <v>#N/A</v>
      </c>
      <c r="Z516" s="31" t="str">
        <f t="shared" si="116"/>
        <v>No</v>
      </c>
      <c r="AA516" s="31"/>
      <c r="AB516" s="31" t="e">
        <f t="shared" si="110"/>
        <v>#N/A</v>
      </c>
      <c r="AC516" s="31" t="str">
        <f>IF(OR(ISNUMBER(MATCH(DATE(VALUE(TEXT(U516,"yyyy")),VALUE(TEXT(U516,"mm")),VALUE(TEXT(U516,"dd"))),HolidayTable[Date],0)),WEEKDAY(E516,1)=1,HOUR(U516)&gt;=21,HOUR(U516)&lt;5),"OP","P")</f>
        <v>P</v>
      </c>
      <c r="AD516" s="31"/>
      <c r="AE516" s="31" t="e">
        <f t="shared" si="111"/>
        <v>#N/A</v>
      </c>
      <c r="AF516" s="31">
        <f t="shared" si="112"/>
        <v>88.5</v>
      </c>
      <c r="AG516" s="31">
        <f t="shared" si="113"/>
        <v>3</v>
      </c>
      <c r="AH516" s="31" t="str">
        <f t="shared" si="114"/>
        <v>ALS KRONOS425N</v>
      </c>
      <c r="AI516" s="31" t="str">
        <f t="shared" si="115"/>
        <v>MRSU 4355875</v>
      </c>
      <c r="AJ516" s="17" t="s">
        <v>624</v>
      </c>
    </row>
    <row r="517" spans="1:36" ht="18" x14ac:dyDescent="0.35">
      <c r="A517" s="30" t="s">
        <v>625</v>
      </c>
      <c r="B517" s="30" t="s">
        <v>948</v>
      </c>
      <c r="C517" s="30" t="s">
        <v>583</v>
      </c>
      <c r="D517" s="30" t="s">
        <v>764</v>
      </c>
      <c r="E517" s="33">
        <v>45468.551388888889</v>
      </c>
      <c r="F517" s="30" t="s">
        <v>674</v>
      </c>
      <c r="G517" s="30" t="s">
        <v>627</v>
      </c>
      <c r="H517" s="30" t="s">
        <v>672</v>
      </c>
      <c r="I517" s="30" t="s">
        <v>646</v>
      </c>
      <c r="J517" s="30">
        <v>29250</v>
      </c>
      <c r="K517" s="30" t="s">
        <v>630</v>
      </c>
      <c r="L517" s="30" t="s">
        <v>2846</v>
      </c>
      <c r="M517" s="30" t="s">
        <v>2910</v>
      </c>
      <c r="N517" s="30" t="s">
        <v>718</v>
      </c>
      <c r="O517" s="30" t="s">
        <v>719</v>
      </c>
      <c r="P517" s="30">
        <v>697446</v>
      </c>
      <c r="Q517" s="30"/>
      <c r="R517" s="30"/>
      <c r="S517" s="39" t="e">
        <f>VLOOKUP(AH517,export!G:T,13,FALSE)</f>
        <v>#N/A</v>
      </c>
      <c r="T517" s="42" t="str">
        <f t="shared" si="104"/>
        <v>40</v>
      </c>
      <c r="U517" s="32">
        <f t="shared" si="105"/>
        <v>45468.551388888889</v>
      </c>
      <c r="V517" s="31" t="e">
        <f t="shared" si="106"/>
        <v>#N/A</v>
      </c>
      <c r="W517" s="31" t="e">
        <f t="shared" si="107"/>
        <v>#N/A</v>
      </c>
      <c r="X517" s="31" t="e">
        <f t="shared" si="108"/>
        <v>#N/A</v>
      </c>
      <c r="Y517" s="31" t="e">
        <f t="shared" si="109"/>
        <v>#N/A</v>
      </c>
      <c r="Z517" s="31" t="str">
        <f t="shared" si="116"/>
        <v>No</v>
      </c>
      <c r="AA517" s="31"/>
      <c r="AB517" s="31" t="e">
        <f t="shared" si="110"/>
        <v>#N/A</v>
      </c>
      <c r="AC517" s="31" t="str">
        <f>IF(OR(ISNUMBER(MATCH(DATE(VALUE(TEXT(U517,"yyyy")),VALUE(TEXT(U517,"mm")),VALUE(TEXT(U517,"dd"))),HolidayTable[Date],0)),WEEKDAY(E517,1)=1,HOUR(U517)&gt;=21,HOUR(U517)&lt;5),"OP","P")</f>
        <v>P</v>
      </c>
      <c r="AD517" s="31"/>
      <c r="AE517" s="31" t="e">
        <f t="shared" si="111"/>
        <v>#N/A</v>
      </c>
      <c r="AF517" s="31">
        <f t="shared" si="112"/>
        <v>88.5</v>
      </c>
      <c r="AG517" s="31">
        <f t="shared" si="113"/>
        <v>3</v>
      </c>
      <c r="AH517" s="31" t="str">
        <f t="shared" si="114"/>
        <v>ALS KRONOS425N</v>
      </c>
      <c r="AI517" s="31" t="str">
        <f t="shared" si="115"/>
        <v>MRKU 3529922</v>
      </c>
      <c r="AJ517" s="17" t="s">
        <v>624</v>
      </c>
    </row>
    <row r="518" spans="1:36" ht="18" x14ac:dyDescent="0.35">
      <c r="A518" s="30" t="s">
        <v>625</v>
      </c>
      <c r="B518" s="30" t="s">
        <v>946</v>
      </c>
      <c r="C518" s="30" t="s">
        <v>583</v>
      </c>
      <c r="D518" s="30" t="s">
        <v>764</v>
      </c>
      <c r="E518" s="33">
        <v>45468.556250000001</v>
      </c>
      <c r="F518" s="30" t="s">
        <v>674</v>
      </c>
      <c r="G518" s="30" t="s">
        <v>627</v>
      </c>
      <c r="H518" s="30" t="s">
        <v>672</v>
      </c>
      <c r="I518" s="30" t="s">
        <v>646</v>
      </c>
      <c r="J518" s="30">
        <v>29250</v>
      </c>
      <c r="K518" s="30" t="s">
        <v>630</v>
      </c>
      <c r="L518" s="30" t="s">
        <v>2846</v>
      </c>
      <c r="M518" s="30" t="s">
        <v>2911</v>
      </c>
      <c r="N518" s="30" t="s">
        <v>735</v>
      </c>
      <c r="O518" s="30" t="s">
        <v>736</v>
      </c>
      <c r="P518" s="30">
        <v>908907</v>
      </c>
      <c r="Q518" s="30"/>
      <c r="R518" s="30"/>
      <c r="S518" s="39" t="e">
        <f>VLOOKUP(AH518,export!G:T,13,FALSE)</f>
        <v>#N/A</v>
      </c>
      <c r="T518" s="42" t="str">
        <f t="shared" si="104"/>
        <v>40</v>
      </c>
      <c r="U518" s="32">
        <f t="shared" si="105"/>
        <v>45468.556250000001</v>
      </c>
      <c r="V518" s="31" t="e">
        <f t="shared" si="106"/>
        <v>#N/A</v>
      </c>
      <c r="W518" s="31" t="e">
        <f t="shared" si="107"/>
        <v>#N/A</v>
      </c>
      <c r="X518" s="31" t="e">
        <f t="shared" si="108"/>
        <v>#N/A</v>
      </c>
      <c r="Y518" s="31" t="e">
        <f t="shared" si="109"/>
        <v>#N/A</v>
      </c>
      <c r="Z518" s="31" t="str">
        <f t="shared" si="116"/>
        <v>No</v>
      </c>
      <c r="AA518" s="31"/>
      <c r="AB518" s="31" t="e">
        <f t="shared" si="110"/>
        <v>#N/A</v>
      </c>
      <c r="AC518" s="31" t="str">
        <f>IF(OR(ISNUMBER(MATCH(DATE(VALUE(TEXT(U518,"yyyy")),VALUE(TEXT(U518,"mm")),VALUE(TEXT(U518,"dd"))),HolidayTable[Date],0)),WEEKDAY(E518,1)=1,HOUR(U518)&gt;=21,HOUR(U518)&lt;5),"OP","P")</f>
        <v>P</v>
      </c>
      <c r="AD518" s="31"/>
      <c r="AE518" s="31" t="e">
        <f t="shared" si="111"/>
        <v>#N/A</v>
      </c>
      <c r="AF518" s="31">
        <f t="shared" si="112"/>
        <v>88.5</v>
      </c>
      <c r="AG518" s="31">
        <f t="shared" si="113"/>
        <v>3</v>
      </c>
      <c r="AH518" s="31" t="str">
        <f t="shared" si="114"/>
        <v>ALS KRONOS425N</v>
      </c>
      <c r="AI518" s="31" t="str">
        <f t="shared" si="115"/>
        <v>MRKU 5295274</v>
      </c>
      <c r="AJ518" s="17" t="s">
        <v>624</v>
      </c>
    </row>
    <row r="519" spans="1:36" ht="18" x14ac:dyDescent="0.35">
      <c r="A519" s="30" t="s">
        <v>625</v>
      </c>
      <c r="B519" s="30" t="s">
        <v>2912</v>
      </c>
      <c r="C519" s="30" t="s">
        <v>583</v>
      </c>
      <c r="D519" s="30" t="s">
        <v>764</v>
      </c>
      <c r="E519" s="33">
        <v>45468.557638888888</v>
      </c>
      <c r="F519" s="30" t="s">
        <v>674</v>
      </c>
      <c r="G519" s="30" t="s">
        <v>627</v>
      </c>
      <c r="H519" s="30" t="s">
        <v>672</v>
      </c>
      <c r="I519" s="30" t="s">
        <v>646</v>
      </c>
      <c r="J519" s="30">
        <v>29250</v>
      </c>
      <c r="K519" s="30" t="s">
        <v>630</v>
      </c>
      <c r="L519" s="30" t="s">
        <v>2841</v>
      </c>
      <c r="M519" s="30" t="s">
        <v>2913</v>
      </c>
      <c r="N519" s="30" t="s">
        <v>698</v>
      </c>
      <c r="O519" s="30" t="s">
        <v>699</v>
      </c>
      <c r="P519" s="30">
        <v>780136</v>
      </c>
      <c r="Q519" s="30"/>
      <c r="R519" s="30"/>
      <c r="S519" s="39" t="e">
        <f>VLOOKUP(AH519,export!G:T,13,FALSE)</f>
        <v>#N/A</v>
      </c>
      <c r="T519" s="42" t="str">
        <f t="shared" si="104"/>
        <v>40</v>
      </c>
      <c r="U519" s="32">
        <f t="shared" si="105"/>
        <v>45468.557638888888</v>
      </c>
      <c r="V519" s="31" t="e">
        <f t="shared" si="106"/>
        <v>#N/A</v>
      </c>
      <c r="W519" s="31" t="e">
        <f t="shared" si="107"/>
        <v>#N/A</v>
      </c>
      <c r="X519" s="31" t="e">
        <f t="shared" si="108"/>
        <v>#N/A</v>
      </c>
      <c r="Y519" s="31" t="e">
        <f t="shared" si="109"/>
        <v>#N/A</v>
      </c>
      <c r="Z519" s="31" t="str">
        <f t="shared" si="116"/>
        <v>No</v>
      </c>
      <c r="AA519" s="31"/>
      <c r="AB519" s="31" t="e">
        <f t="shared" si="110"/>
        <v>#N/A</v>
      </c>
      <c r="AC519" s="31" t="str">
        <f>IF(OR(ISNUMBER(MATCH(DATE(VALUE(TEXT(U519,"yyyy")),VALUE(TEXT(U519,"mm")),VALUE(TEXT(U519,"dd"))),HolidayTable[Date],0)),WEEKDAY(E519,1)=1,HOUR(U519)&gt;=21,HOUR(U519)&lt;5),"OP","P")</f>
        <v>P</v>
      </c>
      <c r="AD519" s="31"/>
      <c r="AE519" s="31" t="e">
        <f t="shared" si="111"/>
        <v>#N/A</v>
      </c>
      <c r="AF519" s="31">
        <f t="shared" si="112"/>
        <v>88.5</v>
      </c>
      <c r="AG519" s="31">
        <f t="shared" si="113"/>
        <v>3</v>
      </c>
      <c r="AH519" s="31" t="str">
        <f t="shared" si="114"/>
        <v>ALS KRONOS425N</v>
      </c>
      <c r="AI519" s="31" t="str">
        <f t="shared" si="115"/>
        <v>HASU 4147906</v>
      </c>
      <c r="AJ519" s="17" t="s">
        <v>624</v>
      </c>
    </row>
    <row r="520" spans="1:36" ht="18" x14ac:dyDescent="0.35">
      <c r="A520" s="30" t="s">
        <v>625</v>
      </c>
      <c r="B520" s="30" t="s">
        <v>2914</v>
      </c>
      <c r="C520" s="30" t="s">
        <v>583</v>
      </c>
      <c r="D520" s="30" t="s">
        <v>764</v>
      </c>
      <c r="E520" s="33">
        <v>45468.560416666667</v>
      </c>
      <c r="F520" s="30" t="s">
        <v>674</v>
      </c>
      <c r="G520" s="30" t="s">
        <v>627</v>
      </c>
      <c r="H520" s="30" t="s">
        <v>672</v>
      </c>
      <c r="I520" s="30" t="s">
        <v>646</v>
      </c>
      <c r="J520" s="30">
        <v>29250</v>
      </c>
      <c r="K520" s="30" t="s">
        <v>630</v>
      </c>
      <c r="L520" s="30" t="s">
        <v>2841</v>
      </c>
      <c r="M520" s="30" t="s">
        <v>2915</v>
      </c>
      <c r="N520" s="30" t="s">
        <v>836</v>
      </c>
      <c r="O520" s="30" t="s">
        <v>837</v>
      </c>
      <c r="P520" s="30">
        <v>913642</v>
      </c>
      <c r="Q520" s="30"/>
      <c r="R520" s="30"/>
      <c r="S520" s="39" t="e">
        <f>VLOOKUP(AH520,export!G:T,13,FALSE)</f>
        <v>#N/A</v>
      </c>
      <c r="T520" s="42" t="str">
        <f t="shared" si="104"/>
        <v>40</v>
      </c>
      <c r="U520" s="32">
        <f t="shared" si="105"/>
        <v>45468.560416666667</v>
      </c>
      <c r="V520" s="31" t="e">
        <f t="shared" si="106"/>
        <v>#N/A</v>
      </c>
      <c r="W520" s="31" t="e">
        <f t="shared" si="107"/>
        <v>#N/A</v>
      </c>
      <c r="X520" s="31" t="e">
        <f t="shared" si="108"/>
        <v>#N/A</v>
      </c>
      <c r="Y520" s="31" t="e">
        <f t="shared" si="109"/>
        <v>#N/A</v>
      </c>
      <c r="Z520" s="31" t="str">
        <f t="shared" si="116"/>
        <v>No</v>
      </c>
      <c r="AA520" s="31"/>
      <c r="AB520" s="31" t="e">
        <f t="shared" si="110"/>
        <v>#N/A</v>
      </c>
      <c r="AC520" s="31" t="str">
        <f>IF(OR(ISNUMBER(MATCH(DATE(VALUE(TEXT(U520,"yyyy")),VALUE(TEXT(U520,"mm")),VALUE(TEXT(U520,"dd"))),HolidayTable[Date],0)),WEEKDAY(E520,1)=1,HOUR(U520)&gt;=21,HOUR(U520)&lt;5),"OP","P")</f>
        <v>P</v>
      </c>
      <c r="AD520" s="31"/>
      <c r="AE520" s="31" t="e">
        <f t="shared" si="111"/>
        <v>#N/A</v>
      </c>
      <c r="AF520" s="31">
        <f t="shared" si="112"/>
        <v>88.5</v>
      </c>
      <c r="AG520" s="31">
        <f t="shared" si="113"/>
        <v>3</v>
      </c>
      <c r="AH520" s="31" t="str">
        <f t="shared" si="114"/>
        <v>ALS KRONOS425N</v>
      </c>
      <c r="AI520" s="31" t="str">
        <f t="shared" si="115"/>
        <v>GCXU 5790981</v>
      </c>
      <c r="AJ520" s="17" t="s">
        <v>624</v>
      </c>
    </row>
    <row r="521" spans="1:36" ht="18" x14ac:dyDescent="0.35">
      <c r="A521" s="30" t="s">
        <v>625</v>
      </c>
      <c r="B521" s="30" t="s">
        <v>2916</v>
      </c>
      <c r="C521" s="30" t="s">
        <v>583</v>
      </c>
      <c r="D521" s="30" t="s">
        <v>764</v>
      </c>
      <c r="E521" s="33">
        <v>45468.561805555553</v>
      </c>
      <c r="F521" s="30" t="s">
        <v>674</v>
      </c>
      <c r="G521" s="30" t="s">
        <v>627</v>
      </c>
      <c r="H521" s="30" t="s">
        <v>672</v>
      </c>
      <c r="I521" s="30" t="s">
        <v>646</v>
      </c>
      <c r="J521" s="30">
        <v>29250</v>
      </c>
      <c r="K521" s="30" t="s">
        <v>630</v>
      </c>
      <c r="L521" s="30" t="s">
        <v>2841</v>
      </c>
      <c r="M521" s="30" t="s">
        <v>2917</v>
      </c>
      <c r="N521" s="30"/>
      <c r="O521" s="30" t="s">
        <v>687</v>
      </c>
      <c r="P521" s="30">
        <v>742106</v>
      </c>
      <c r="Q521" s="30"/>
      <c r="R521" s="30"/>
      <c r="S521" s="39" t="e">
        <f>VLOOKUP(AH521,export!G:T,13,FALSE)</f>
        <v>#N/A</v>
      </c>
      <c r="T521" s="42" t="str">
        <f t="shared" si="104"/>
        <v>40</v>
      </c>
      <c r="U521" s="32">
        <f t="shared" si="105"/>
        <v>45468.561805555553</v>
      </c>
      <c r="V521" s="31" t="e">
        <f t="shared" si="106"/>
        <v>#N/A</v>
      </c>
      <c r="W521" s="31" t="e">
        <f t="shared" si="107"/>
        <v>#N/A</v>
      </c>
      <c r="X521" s="31" t="e">
        <f t="shared" si="108"/>
        <v>#N/A</v>
      </c>
      <c r="Y521" s="31" t="e">
        <f t="shared" si="109"/>
        <v>#N/A</v>
      </c>
      <c r="Z521" s="31" t="str">
        <f t="shared" si="116"/>
        <v>No</v>
      </c>
      <c r="AA521" s="31"/>
      <c r="AB521" s="31" t="e">
        <f t="shared" si="110"/>
        <v>#N/A</v>
      </c>
      <c r="AC521" s="31" t="str">
        <f>IF(OR(ISNUMBER(MATCH(DATE(VALUE(TEXT(U521,"yyyy")),VALUE(TEXT(U521,"mm")),VALUE(TEXT(U521,"dd"))),HolidayTable[Date],0)),WEEKDAY(E521,1)=1,HOUR(U521)&gt;=21,HOUR(U521)&lt;5),"OP","P")</f>
        <v>P</v>
      </c>
      <c r="AD521" s="31"/>
      <c r="AE521" s="31" t="e">
        <f t="shared" si="111"/>
        <v>#N/A</v>
      </c>
      <c r="AF521" s="31">
        <f t="shared" si="112"/>
        <v>88.5</v>
      </c>
      <c r="AG521" s="31">
        <f t="shared" si="113"/>
        <v>3</v>
      </c>
      <c r="AH521" s="31" t="str">
        <f t="shared" si="114"/>
        <v>ALS KRONOS425N</v>
      </c>
      <c r="AI521" s="31" t="str">
        <f t="shared" si="115"/>
        <v>MRKU 4737480</v>
      </c>
      <c r="AJ521" s="17" t="s">
        <v>624</v>
      </c>
    </row>
    <row r="522" spans="1:36" ht="18" x14ac:dyDescent="0.35">
      <c r="A522" s="30" t="s">
        <v>625</v>
      </c>
      <c r="B522" s="30" t="s">
        <v>2918</v>
      </c>
      <c r="C522" s="30" t="s">
        <v>583</v>
      </c>
      <c r="D522" s="30" t="s">
        <v>764</v>
      </c>
      <c r="E522" s="33">
        <v>45468.564583333333</v>
      </c>
      <c r="F522" s="30" t="s">
        <v>674</v>
      </c>
      <c r="G522" s="30" t="s">
        <v>627</v>
      </c>
      <c r="H522" s="30" t="s">
        <v>672</v>
      </c>
      <c r="I522" s="30" t="s">
        <v>646</v>
      </c>
      <c r="J522" s="30">
        <v>29250</v>
      </c>
      <c r="K522" s="30" t="s">
        <v>630</v>
      </c>
      <c r="L522" s="30" t="s">
        <v>2841</v>
      </c>
      <c r="M522" s="30" t="s">
        <v>2919</v>
      </c>
      <c r="N522" s="30" t="s">
        <v>739</v>
      </c>
      <c r="O522" s="30" t="s">
        <v>740</v>
      </c>
      <c r="P522" s="30">
        <v>686467</v>
      </c>
      <c r="Q522" s="30"/>
      <c r="R522" s="30"/>
      <c r="S522" s="39" t="e">
        <f>VLOOKUP(AH522,export!G:T,13,FALSE)</f>
        <v>#N/A</v>
      </c>
      <c r="T522" s="42" t="str">
        <f t="shared" si="104"/>
        <v>40</v>
      </c>
      <c r="U522" s="32">
        <f t="shared" si="105"/>
        <v>45468.564583333333</v>
      </c>
      <c r="V522" s="31" t="e">
        <f t="shared" si="106"/>
        <v>#N/A</v>
      </c>
      <c r="W522" s="31" t="e">
        <f t="shared" si="107"/>
        <v>#N/A</v>
      </c>
      <c r="X522" s="31" t="e">
        <f t="shared" si="108"/>
        <v>#N/A</v>
      </c>
      <c r="Y522" s="31" t="e">
        <f t="shared" si="109"/>
        <v>#N/A</v>
      </c>
      <c r="Z522" s="31" t="str">
        <f t="shared" si="116"/>
        <v>No</v>
      </c>
      <c r="AA522" s="31"/>
      <c r="AB522" s="31" t="e">
        <f t="shared" si="110"/>
        <v>#N/A</v>
      </c>
      <c r="AC522" s="31" t="str">
        <f>IF(OR(ISNUMBER(MATCH(DATE(VALUE(TEXT(U522,"yyyy")),VALUE(TEXT(U522,"mm")),VALUE(TEXT(U522,"dd"))),HolidayTable[Date],0)),WEEKDAY(E522,1)=1,HOUR(U522)&gt;=21,HOUR(U522)&lt;5),"OP","P")</f>
        <v>P</v>
      </c>
      <c r="AD522" s="31"/>
      <c r="AE522" s="31" t="e">
        <f t="shared" si="111"/>
        <v>#N/A</v>
      </c>
      <c r="AF522" s="31">
        <f t="shared" si="112"/>
        <v>88.5</v>
      </c>
      <c r="AG522" s="31">
        <f t="shared" si="113"/>
        <v>3</v>
      </c>
      <c r="AH522" s="31" t="str">
        <f t="shared" si="114"/>
        <v>ALS KRONOS425N</v>
      </c>
      <c r="AI522" s="31" t="str">
        <f t="shared" si="115"/>
        <v>MRKU 2568185</v>
      </c>
      <c r="AJ522" s="17" t="s">
        <v>624</v>
      </c>
    </row>
    <row r="523" spans="1:36" ht="18" x14ac:dyDescent="0.35">
      <c r="A523" s="30" t="s">
        <v>625</v>
      </c>
      <c r="B523" s="30" t="s">
        <v>2920</v>
      </c>
      <c r="C523" s="30" t="s">
        <v>583</v>
      </c>
      <c r="D523" s="30" t="s">
        <v>764</v>
      </c>
      <c r="E523" s="33">
        <v>45468.573611111111</v>
      </c>
      <c r="F523" s="30" t="s">
        <v>674</v>
      </c>
      <c r="G523" s="30" t="s">
        <v>627</v>
      </c>
      <c r="H523" s="30" t="s">
        <v>672</v>
      </c>
      <c r="I523" s="30" t="s">
        <v>646</v>
      </c>
      <c r="J523" s="30">
        <v>29250</v>
      </c>
      <c r="K523" s="30" t="s">
        <v>630</v>
      </c>
      <c r="L523" s="30" t="s">
        <v>2841</v>
      </c>
      <c r="M523" s="30" t="s">
        <v>2921</v>
      </c>
      <c r="N523" s="30" t="s">
        <v>711</v>
      </c>
      <c r="O523" s="30" t="s">
        <v>712</v>
      </c>
      <c r="P523" s="30">
        <v>935540</v>
      </c>
      <c r="Q523" s="30"/>
      <c r="R523" s="30"/>
      <c r="S523" s="39" t="e">
        <f>VLOOKUP(AH523,export!G:T,13,FALSE)</f>
        <v>#N/A</v>
      </c>
      <c r="T523" s="42" t="str">
        <f t="shared" si="104"/>
        <v>40</v>
      </c>
      <c r="U523" s="32">
        <f t="shared" si="105"/>
        <v>45468.573611111111</v>
      </c>
      <c r="V523" s="31" t="e">
        <f t="shared" si="106"/>
        <v>#N/A</v>
      </c>
      <c r="W523" s="31" t="e">
        <f t="shared" si="107"/>
        <v>#N/A</v>
      </c>
      <c r="X523" s="31" t="e">
        <f t="shared" si="108"/>
        <v>#N/A</v>
      </c>
      <c r="Y523" s="31" t="e">
        <f t="shared" si="109"/>
        <v>#N/A</v>
      </c>
      <c r="Z523" s="31" t="str">
        <f t="shared" si="116"/>
        <v>No</v>
      </c>
      <c r="AA523" s="31"/>
      <c r="AB523" s="31" t="e">
        <f t="shared" si="110"/>
        <v>#N/A</v>
      </c>
      <c r="AC523" s="31" t="str">
        <f>IF(OR(ISNUMBER(MATCH(DATE(VALUE(TEXT(U523,"yyyy")),VALUE(TEXT(U523,"mm")),VALUE(TEXT(U523,"dd"))),HolidayTable[Date],0)),WEEKDAY(E523,1)=1,HOUR(U523)&gt;=21,HOUR(U523)&lt;5),"OP","P")</f>
        <v>P</v>
      </c>
      <c r="AD523" s="31"/>
      <c r="AE523" s="31" t="e">
        <f t="shared" si="111"/>
        <v>#N/A</v>
      </c>
      <c r="AF523" s="31">
        <f t="shared" si="112"/>
        <v>88.5</v>
      </c>
      <c r="AG523" s="31">
        <f t="shared" si="113"/>
        <v>3</v>
      </c>
      <c r="AH523" s="31" t="str">
        <f t="shared" si="114"/>
        <v>ALS KRONOS425N</v>
      </c>
      <c r="AI523" s="31" t="str">
        <f t="shared" si="115"/>
        <v>MRSU 5316528</v>
      </c>
      <c r="AJ523" s="17" t="s">
        <v>624</v>
      </c>
    </row>
    <row r="524" spans="1:36" ht="18" x14ac:dyDescent="0.35">
      <c r="A524" s="30" t="s">
        <v>625</v>
      </c>
      <c r="B524" s="30" t="s">
        <v>2922</v>
      </c>
      <c r="C524" s="30" t="s">
        <v>853</v>
      </c>
      <c r="D524" s="30" t="s">
        <v>398</v>
      </c>
      <c r="E524" s="33">
        <v>45468.57708333333</v>
      </c>
      <c r="F524" s="30" t="s">
        <v>649</v>
      </c>
      <c r="G524" s="30" t="s">
        <v>627</v>
      </c>
      <c r="H524" s="30">
        <v>4510</v>
      </c>
      <c r="I524" s="30" t="s">
        <v>646</v>
      </c>
      <c r="J524" s="30">
        <v>30000</v>
      </c>
      <c r="K524" s="30" t="s">
        <v>630</v>
      </c>
      <c r="L524" s="30" t="s">
        <v>2923</v>
      </c>
      <c r="M524" s="30" t="s">
        <v>2924</v>
      </c>
      <c r="N524" s="30" t="s">
        <v>751</v>
      </c>
      <c r="O524" s="30" t="s">
        <v>752</v>
      </c>
      <c r="P524" s="30">
        <v>935494</v>
      </c>
      <c r="Q524" s="30"/>
      <c r="R524" s="30"/>
      <c r="S524" s="39">
        <v>45473.548611111109</v>
      </c>
      <c r="T524" s="42" t="str">
        <f t="shared" si="104"/>
        <v>40</v>
      </c>
      <c r="U524" s="32">
        <f t="shared" si="105"/>
        <v>45468.57708333333</v>
      </c>
      <c r="V524" s="31">
        <f t="shared" si="106"/>
        <v>4.9715277777795563</v>
      </c>
      <c r="W524" s="31">
        <f t="shared" si="107"/>
        <v>0</v>
      </c>
      <c r="X524" s="31">
        <f t="shared" si="108"/>
        <v>0</v>
      </c>
      <c r="Y524" s="31">
        <f t="shared" si="109"/>
        <v>1</v>
      </c>
      <c r="Z524" s="31" t="str">
        <f t="shared" si="116"/>
        <v>No</v>
      </c>
      <c r="AA524" s="31"/>
      <c r="AB524" s="31">
        <f t="shared" si="110"/>
        <v>0</v>
      </c>
      <c r="AC524" s="31" t="str">
        <f>IF(OR(ISNUMBER(MATCH(DATE(VALUE(TEXT(U524,"yyyy")),VALUE(TEXT(U524,"mm")),VALUE(TEXT(U524,"dd"))),HolidayTable[Date],0)),WEEKDAY(E524,1)=1,HOUR(U524)&gt;=21,HOUR(U524)&lt;5),"OP","P")</f>
        <v>P</v>
      </c>
      <c r="AD524" s="31"/>
      <c r="AE524" s="31">
        <f t="shared" si="111"/>
        <v>0</v>
      </c>
      <c r="AF524" s="31">
        <f t="shared" si="112"/>
        <v>88.5</v>
      </c>
      <c r="AG524" s="31">
        <f t="shared" si="113"/>
        <v>3</v>
      </c>
      <c r="AH524" s="31" t="str">
        <f t="shared" si="114"/>
        <v>XIN BEIJING145E</v>
      </c>
      <c r="AI524" s="31" t="str">
        <f t="shared" si="115"/>
        <v>CAAU 6154770</v>
      </c>
      <c r="AJ524" s="17" t="s">
        <v>624</v>
      </c>
    </row>
    <row r="525" spans="1:36" ht="18" x14ac:dyDescent="0.35">
      <c r="A525" s="30" t="s">
        <v>625</v>
      </c>
      <c r="B525" s="30" t="s">
        <v>2925</v>
      </c>
      <c r="C525" s="30" t="s">
        <v>853</v>
      </c>
      <c r="D525" s="30" t="s">
        <v>398</v>
      </c>
      <c r="E525" s="33">
        <v>45468.577777777777</v>
      </c>
      <c r="F525" s="30" t="s">
        <v>649</v>
      </c>
      <c r="G525" s="30" t="s">
        <v>627</v>
      </c>
      <c r="H525" s="30" t="s">
        <v>672</v>
      </c>
      <c r="I525" s="30" t="s">
        <v>646</v>
      </c>
      <c r="J525" s="30">
        <v>30000</v>
      </c>
      <c r="K525" s="30" t="s">
        <v>630</v>
      </c>
      <c r="L525" s="30" t="s">
        <v>2923</v>
      </c>
      <c r="M525" s="30" t="s">
        <v>2926</v>
      </c>
      <c r="N525" s="30" t="s">
        <v>788</v>
      </c>
      <c r="O525" s="30" t="s">
        <v>789</v>
      </c>
      <c r="P525" s="30">
        <v>753249</v>
      </c>
      <c r="Q525" s="30"/>
      <c r="R525" s="30"/>
      <c r="S525" s="39">
        <v>45473.548611111109</v>
      </c>
      <c r="T525" s="42" t="str">
        <f t="shared" si="104"/>
        <v>40</v>
      </c>
      <c r="U525" s="32">
        <f t="shared" si="105"/>
        <v>45468.577777777777</v>
      </c>
      <c r="V525" s="31">
        <f t="shared" si="106"/>
        <v>4.9708333333328483</v>
      </c>
      <c r="W525" s="31">
        <f t="shared" si="107"/>
        <v>0</v>
      </c>
      <c r="X525" s="31">
        <f t="shared" si="108"/>
        <v>0</v>
      </c>
      <c r="Y525" s="31">
        <f t="shared" si="109"/>
        <v>1</v>
      </c>
      <c r="Z525" s="31" t="str">
        <f t="shared" si="116"/>
        <v>No</v>
      </c>
      <c r="AA525" s="31"/>
      <c r="AB525" s="31">
        <f t="shared" si="110"/>
        <v>0</v>
      </c>
      <c r="AC525" s="31" t="str">
        <f>IF(OR(ISNUMBER(MATCH(DATE(VALUE(TEXT(U525,"yyyy")),VALUE(TEXT(U525,"mm")),VALUE(TEXT(U525,"dd"))),HolidayTable[Date],0)),WEEKDAY(E525,1)=1,HOUR(U525)&gt;=21,HOUR(U525)&lt;5),"OP","P")</f>
        <v>P</v>
      </c>
      <c r="AD525" s="31"/>
      <c r="AE525" s="31">
        <f t="shared" si="111"/>
        <v>0</v>
      </c>
      <c r="AF525" s="31">
        <f t="shared" si="112"/>
        <v>88.5</v>
      </c>
      <c r="AG525" s="31">
        <f t="shared" si="113"/>
        <v>3</v>
      </c>
      <c r="AH525" s="31" t="str">
        <f t="shared" si="114"/>
        <v>XIN BEIJING145E</v>
      </c>
      <c r="AI525" s="31" t="str">
        <f t="shared" si="115"/>
        <v>OOLU 9228344</v>
      </c>
      <c r="AJ525" s="17" t="s">
        <v>624</v>
      </c>
    </row>
    <row r="526" spans="1:36" ht="18" x14ac:dyDescent="0.35">
      <c r="A526" s="30" t="s">
        <v>625</v>
      </c>
      <c r="B526" s="30" t="s">
        <v>2927</v>
      </c>
      <c r="C526" s="30" t="s">
        <v>853</v>
      </c>
      <c r="D526" s="30" t="s">
        <v>398</v>
      </c>
      <c r="E526" s="33">
        <v>45468.579861111109</v>
      </c>
      <c r="F526" s="30" t="s">
        <v>649</v>
      </c>
      <c r="G526" s="30" t="s">
        <v>627</v>
      </c>
      <c r="H526" s="30" t="s">
        <v>672</v>
      </c>
      <c r="I526" s="30" t="s">
        <v>646</v>
      </c>
      <c r="J526" s="30">
        <v>30000</v>
      </c>
      <c r="K526" s="30" t="s">
        <v>630</v>
      </c>
      <c r="L526" s="30" t="s">
        <v>2923</v>
      </c>
      <c r="M526" s="30" t="s">
        <v>2928</v>
      </c>
      <c r="N526" s="30" t="s">
        <v>675</v>
      </c>
      <c r="O526" s="30" t="s">
        <v>676</v>
      </c>
      <c r="P526" s="30">
        <v>957830</v>
      </c>
      <c r="Q526" s="30"/>
      <c r="R526" s="30"/>
      <c r="S526" s="39">
        <v>45473.548611111109</v>
      </c>
      <c r="T526" s="42" t="str">
        <f t="shared" si="104"/>
        <v>40</v>
      </c>
      <c r="U526" s="32">
        <f t="shared" si="105"/>
        <v>45468.579861111109</v>
      </c>
      <c r="V526" s="31">
        <f t="shared" si="106"/>
        <v>4.96875</v>
      </c>
      <c r="W526" s="31">
        <f t="shared" si="107"/>
        <v>0</v>
      </c>
      <c r="X526" s="31">
        <f t="shared" si="108"/>
        <v>0</v>
      </c>
      <c r="Y526" s="31">
        <f t="shared" si="109"/>
        <v>1</v>
      </c>
      <c r="Z526" s="31" t="str">
        <f t="shared" si="116"/>
        <v>No</v>
      </c>
      <c r="AA526" s="31"/>
      <c r="AB526" s="31">
        <f t="shared" si="110"/>
        <v>0</v>
      </c>
      <c r="AC526" s="31" t="str">
        <f>IF(OR(ISNUMBER(MATCH(DATE(VALUE(TEXT(U526,"yyyy")),VALUE(TEXT(U526,"mm")),VALUE(TEXT(U526,"dd"))),HolidayTable[Date],0)),WEEKDAY(E526,1)=1,HOUR(U526)&gt;=21,HOUR(U526)&lt;5),"OP","P")</f>
        <v>P</v>
      </c>
      <c r="AD526" s="31"/>
      <c r="AE526" s="31">
        <f t="shared" si="111"/>
        <v>0</v>
      </c>
      <c r="AF526" s="31">
        <f t="shared" si="112"/>
        <v>88.5</v>
      </c>
      <c r="AG526" s="31">
        <f t="shared" si="113"/>
        <v>3</v>
      </c>
      <c r="AH526" s="31" t="str">
        <f t="shared" si="114"/>
        <v>XIN BEIJING145E</v>
      </c>
      <c r="AI526" s="31" t="str">
        <f t="shared" si="115"/>
        <v>CSNU 7509052</v>
      </c>
      <c r="AJ526" s="17" t="s">
        <v>624</v>
      </c>
    </row>
    <row r="527" spans="1:36" ht="18" x14ac:dyDescent="0.35">
      <c r="A527" s="30" t="s">
        <v>625</v>
      </c>
      <c r="B527" s="30" t="s">
        <v>2929</v>
      </c>
      <c r="C527" s="30" t="s">
        <v>853</v>
      </c>
      <c r="D527" s="30" t="s">
        <v>398</v>
      </c>
      <c r="E527" s="33">
        <v>45468.59097222222</v>
      </c>
      <c r="F527" s="30" t="s">
        <v>649</v>
      </c>
      <c r="G527" s="30" t="s">
        <v>627</v>
      </c>
      <c r="H527" s="30" t="s">
        <v>672</v>
      </c>
      <c r="I527" s="30" t="s">
        <v>646</v>
      </c>
      <c r="J527" s="30">
        <v>30000</v>
      </c>
      <c r="K527" s="30" t="s">
        <v>630</v>
      </c>
      <c r="L527" s="30" t="s">
        <v>2923</v>
      </c>
      <c r="M527" s="30" t="s">
        <v>2930</v>
      </c>
      <c r="N527" s="30" t="s">
        <v>733</v>
      </c>
      <c r="O527" s="30" t="s">
        <v>734</v>
      </c>
      <c r="P527" s="30">
        <v>724385</v>
      </c>
      <c r="Q527" s="30"/>
      <c r="R527" s="30"/>
      <c r="S527" s="39">
        <v>45473.548611111109</v>
      </c>
      <c r="T527" s="42" t="str">
        <f t="shared" si="104"/>
        <v>40</v>
      </c>
      <c r="U527" s="32">
        <f t="shared" si="105"/>
        <v>45468.59097222222</v>
      </c>
      <c r="V527" s="31">
        <f t="shared" si="106"/>
        <v>4.9576388888890506</v>
      </c>
      <c r="W527" s="31">
        <f t="shared" si="107"/>
        <v>0</v>
      </c>
      <c r="X527" s="31">
        <f t="shared" si="108"/>
        <v>0</v>
      </c>
      <c r="Y527" s="31">
        <f t="shared" si="109"/>
        <v>1</v>
      </c>
      <c r="Z527" s="31" t="str">
        <f t="shared" si="116"/>
        <v>No</v>
      </c>
      <c r="AA527" s="31"/>
      <c r="AB527" s="31">
        <f t="shared" si="110"/>
        <v>0</v>
      </c>
      <c r="AC527" s="31" t="str">
        <f>IF(OR(ISNUMBER(MATCH(DATE(VALUE(TEXT(U527,"yyyy")),VALUE(TEXT(U527,"mm")),VALUE(TEXT(U527,"dd"))),HolidayTable[Date],0)),WEEKDAY(E527,1)=1,HOUR(U527)&gt;=21,HOUR(U527)&lt;5),"OP","P")</f>
        <v>P</v>
      </c>
      <c r="AD527" s="31"/>
      <c r="AE527" s="31">
        <f t="shared" si="111"/>
        <v>0</v>
      </c>
      <c r="AF527" s="31">
        <f t="shared" si="112"/>
        <v>88.5</v>
      </c>
      <c r="AG527" s="31">
        <f t="shared" si="113"/>
        <v>3</v>
      </c>
      <c r="AH527" s="31" t="str">
        <f t="shared" si="114"/>
        <v>XIN BEIJING145E</v>
      </c>
      <c r="AI527" s="31" t="str">
        <f t="shared" si="115"/>
        <v>UETU 5384404</v>
      </c>
      <c r="AJ527" s="17" t="s">
        <v>624</v>
      </c>
    </row>
    <row r="528" spans="1:36" ht="18" x14ac:dyDescent="0.35">
      <c r="A528" s="30" t="s">
        <v>625</v>
      </c>
      <c r="B528" s="30" t="s">
        <v>2931</v>
      </c>
      <c r="C528" s="30" t="s">
        <v>853</v>
      </c>
      <c r="D528" s="30" t="s">
        <v>398</v>
      </c>
      <c r="E528" s="33">
        <v>45468.591666666667</v>
      </c>
      <c r="F528" s="30" t="s">
        <v>677</v>
      </c>
      <c r="G528" s="30" t="s">
        <v>627</v>
      </c>
      <c r="H528" s="30" t="s">
        <v>645</v>
      </c>
      <c r="I528" s="30" t="s">
        <v>646</v>
      </c>
      <c r="J528" s="30">
        <v>28418</v>
      </c>
      <c r="K528" s="30" t="s">
        <v>630</v>
      </c>
      <c r="L528" s="30" t="s">
        <v>2516</v>
      </c>
      <c r="M528" s="30" t="s">
        <v>2932</v>
      </c>
      <c r="N528" s="30" t="s">
        <v>705</v>
      </c>
      <c r="O528" s="30" t="s">
        <v>706</v>
      </c>
      <c r="P528" s="30">
        <v>900766</v>
      </c>
      <c r="Q528" s="30"/>
      <c r="R528" s="30"/>
      <c r="S528" s="39">
        <v>45473.548611111109</v>
      </c>
      <c r="T528" s="42" t="str">
        <f t="shared" si="104"/>
        <v>40</v>
      </c>
      <c r="U528" s="32">
        <f t="shared" si="105"/>
        <v>45468.591666666667</v>
      </c>
      <c r="V528" s="31">
        <f t="shared" si="106"/>
        <v>4.9569444444423425</v>
      </c>
      <c r="W528" s="31">
        <f t="shared" si="107"/>
        <v>0</v>
      </c>
      <c r="X528" s="31">
        <f t="shared" si="108"/>
        <v>0</v>
      </c>
      <c r="Y528" s="31">
        <f t="shared" si="109"/>
        <v>1</v>
      </c>
      <c r="Z528" s="31" t="str">
        <f t="shared" si="116"/>
        <v>No</v>
      </c>
      <c r="AA528" s="31"/>
      <c r="AB528" s="31">
        <f t="shared" si="110"/>
        <v>0</v>
      </c>
      <c r="AC528" s="31" t="str">
        <f>IF(OR(ISNUMBER(MATCH(DATE(VALUE(TEXT(U528,"yyyy")),VALUE(TEXT(U528,"mm")),VALUE(TEXT(U528,"dd"))),HolidayTable[Date],0)),WEEKDAY(E528,1)=1,HOUR(U528)&gt;=21,HOUR(U528)&lt;5),"OP","P")</f>
        <v>P</v>
      </c>
      <c r="AD528" s="31"/>
      <c r="AE528" s="31">
        <f t="shared" si="111"/>
        <v>0</v>
      </c>
      <c r="AF528" s="31">
        <f t="shared" si="112"/>
        <v>88.5</v>
      </c>
      <c r="AG528" s="31">
        <f t="shared" si="113"/>
        <v>3</v>
      </c>
      <c r="AH528" s="31" t="str">
        <f t="shared" si="114"/>
        <v>XIN BEIJING145E</v>
      </c>
      <c r="AI528" s="31" t="str">
        <f t="shared" si="115"/>
        <v>OOLU 4323570</v>
      </c>
      <c r="AJ528" s="17" t="s">
        <v>624</v>
      </c>
    </row>
    <row r="529" spans="1:36" ht="18" x14ac:dyDescent="0.35">
      <c r="A529" s="30" t="s">
        <v>625</v>
      </c>
      <c r="B529" s="30" t="s">
        <v>2933</v>
      </c>
      <c r="C529" s="30" t="s">
        <v>853</v>
      </c>
      <c r="D529" s="30" t="s">
        <v>398</v>
      </c>
      <c r="E529" s="33">
        <v>45468.59652777778</v>
      </c>
      <c r="F529" s="30" t="s">
        <v>649</v>
      </c>
      <c r="G529" s="30" t="s">
        <v>627</v>
      </c>
      <c r="H529" s="30" t="s">
        <v>672</v>
      </c>
      <c r="I529" s="30" t="s">
        <v>646</v>
      </c>
      <c r="J529" s="30">
        <v>30000</v>
      </c>
      <c r="K529" s="30" t="s">
        <v>630</v>
      </c>
      <c r="L529" s="30" t="s">
        <v>2934</v>
      </c>
      <c r="M529" s="30" t="s">
        <v>2935</v>
      </c>
      <c r="N529" s="30" t="s">
        <v>718</v>
      </c>
      <c r="O529" s="30" t="s">
        <v>719</v>
      </c>
      <c r="P529" s="30">
        <v>697446</v>
      </c>
      <c r="Q529" s="30"/>
      <c r="R529" s="30"/>
      <c r="S529" s="39">
        <v>45473.548611111109</v>
      </c>
      <c r="T529" s="42" t="str">
        <f t="shared" si="104"/>
        <v>40</v>
      </c>
      <c r="U529" s="32">
        <f t="shared" si="105"/>
        <v>45468.59652777778</v>
      </c>
      <c r="V529" s="31">
        <f t="shared" si="106"/>
        <v>4.9520833333299379</v>
      </c>
      <c r="W529" s="31">
        <f t="shared" si="107"/>
        <v>0</v>
      </c>
      <c r="X529" s="31">
        <f t="shared" si="108"/>
        <v>0</v>
      </c>
      <c r="Y529" s="31">
        <f t="shared" si="109"/>
        <v>1</v>
      </c>
      <c r="Z529" s="31" t="str">
        <f t="shared" si="116"/>
        <v>No</v>
      </c>
      <c r="AA529" s="31"/>
      <c r="AB529" s="31">
        <f t="shared" si="110"/>
        <v>0</v>
      </c>
      <c r="AC529" s="31" t="str">
        <f>IF(OR(ISNUMBER(MATCH(DATE(VALUE(TEXT(U529,"yyyy")),VALUE(TEXT(U529,"mm")),VALUE(TEXT(U529,"dd"))),HolidayTable[Date],0)),WEEKDAY(E529,1)=1,HOUR(U529)&gt;=21,HOUR(U529)&lt;5),"OP","P")</f>
        <v>P</v>
      </c>
      <c r="AD529" s="31"/>
      <c r="AE529" s="31">
        <f t="shared" si="111"/>
        <v>0</v>
      </c>
      <c r="AF529" s="31">
        <f t="shared" si="112"/>
        <v>88.5</v>
      </c>
      <c r="AG529" s="31">
        <f t="shared" si="113"/>
        <v>3</v>
      </c>
      <c r="AH529" s="31" t="str">
        <f t="shared" si="114"/>
        <v>XIN BEIJING145E</v>
      </c>
      <c r="AI529" s="31" t="str">
        <f t="shared" si="115"/>
        <v>TRHU 5383724</v>
      </c>
      <c r="AJ529" s="17" t="s">
        <v>624</v>
      </c>
    </row>
    <row r="530" spans="1:36" ht="18" x14ac:dyDescent="0.35">
      <c r="A530" s="30" t="s">
        <v>625</v>
      </c>
      <c r="B530" s="30" t="s">
        <v>2936</v>
      </c>
      <c r="C530" s="30" t="s">
        <v>2937</v>
      </c>
      <c r="D530" s="30" t="s">
        <v>2938</v>
      </c>
      <c r="E530" s="33">
        <v>45468.601388888892</v>
      </c>
      <c r="F530" s="30" t="s">
        <v>663</v>
      </c>
      <c r="G530" s="30" t="s">
        <v>627</v>
      </c>
      <c r="H530" s="30" t="s">
        <v>645</v>
      </c>
      <c r="I530" s="30" t="s">
        <v>646</v>
      </c>
      <c r="J530" s="30">
        <v>29090</v>
      </c>
      <c r="K530" s="30" t="s">
        <v>630</v>
      </c>
      <c r="L530" s="30" t="s">
        <v>2939</v>
      </c>
      <c r="M530" s="30" t="s">
        <v>2940</v>
      </c>
      <c r="N530" s="30" t="s">
        <v>760</v>
      </c>
      <c r="O530" s="30" t="s">
        <v>761</v>
      </c>
      <c r="P530" s="30">
        <v>949761</v>
      </c>
      <c r="Q530" s="30"/>
      <c r="R530" s="30"/>
      <c r="S530" s="39">
        <v>45477</v>
      </c>
      <c r="T530" s="42" t="str">
        <f t="shared" si="104"/>
        <v>40</v>
      </c>
      <c r="U530" s="32">
        <f t="shared" si="105"/>
        <v>45468.601388888892</v>
      </c>
      <c r="V530" s="31">
        <f t="shared" si="106"/>
        <v>8.398611111108039</v>
      </c>
      <c r="W530" s="31">
        <f t="shared" si="107"/>
        <v>0</v>
      </c>
      <c r="X530" s="31">
        <f t="shared" si="108"/>
        <v>0</v>
      </c>
      <c r="Y530" s="31">
        <f t="shared" si="109"/>
        <v>1</v>
      </c>
      <c r="Z530" s="31" t="str">
        <f t="shared" si="116"/>
        <v>No</v>
      </c>
      <c r="AA530" s="31"/>
      <c r="AB530" s="31">
        <f t="shared" si="110"/>
        <v>0</v>
      </c>
      <c r="AC530" s="31" t="str">
        <f>IF(OR(ISNUMBER(MATCH(DATE(VALUE(TEXT(U530,"yyyy")),VALUE(TEXT(U530,"mm")),VALUE(TEXT(U530,"dd"))),HolidayTable[Date],0)),WEEKDAY(E530,1)=1,HOUR(U530)&gt;=21,HOUR(U530)&lt;5),"OP","P")</f>
        <v>P</v>
      </c>
      <c r="AD530" s="31"/>
      <c r="AE530" s="31">
        <f t="shared" si="111"/>
        <v>0</v>
      </c>
      <c r="AF530" s="31">
        <f t="shared" si="112"/>
        <v>88.5</v>
      </c>
      <c r="AG530" s="31">
        <f t="shared" si="113"/>
        <v>3</v>
      </c>
      <c r="AH530" s="31" t="str">
        <f t="shared" si="114"/>
        <v>SEASPAN KYOT111S</v>
      </c>
      <c r="AI530" s="31" t="str">
        <f t="shared" si="115"/>
        <v>UACU 8587099</v>
      </c>
      <c r="AJ530" s="17" t="s">
        <v>624</v>
      </c>
    </row>
    <row r="531" spans="1:36" ht="18" x14ac:dyDescent="0.35">
      <c r="A531" s="30" t="s">
        <v>625</v>
      </c>
      <c r="B531" s="30" t="s">
        <v>2941</v>
      </c>
      <c r="C531" s="30" t="s">
        <v>2901</v>
      </c>
      <c r="D531" s="30" t="s">
        <v>409</v>
      </c>
      <c r="E531" s="33">
        <v>45468.609027777777</v>
      </c>
      <c r="F531" s="30" t="s">
        <v>663</v>
      </c>
      <c r="G531" s="30" t="s">
        <v>627</v>
      </c>
      <c r="H531" s="30" t="s">
        <v>672</v>
      </c>
      <c r="I531" s="30" t="s">
        <v>646</v>
      </c>
      <c r="J531" s="30">
        <v>30000</v>
      </c>
      <c r="K531" s="30" t="s">
        <v>630</v>
      </c>
      <c r="L531" s="30" t="s">
        <v>2902</v>
      </c>
      <c r="M531" s="30" t="s">
        <v>2942</v>
      </c>
      <c r="N531" s="30" t="s">
        <v>681</v>
      </c>
      <c r="O531" s="30" t="s">
        <v>682</v>
      </c>
      <c r="P531" s="30">
        <v>901896</v>
      </c>
      <c r="Q531" s="30"/>
      <c r="R531" s="30"/>
      <c r="S531" s="39" t="e">
        <f>VLOOKUP(AH531,export!G:T,13,FALSE)</f>
        <v>#N/A</v>
      </c>
      <c r="T531" s="42" t="str">
        <f t="shared" si="104"/>
        <v>40</v>
      </c>
      <c r="U531" s="32">
        <f t="shared" si="105"/>
        <v>45468.609027777777</v>
      </c>
      <c r="V531" s="31" t="e">
        <f t="shared" si="106"/>
        <v>#N/A</v>
      </c>
      <c r="W531" s="31" t="e">
        <f t="shared" si="107"/>
        <v>#N/A</v>
      </c>
      <c r="X531" s="31" t="e">
        <f t="shared" si="108"/>
        <v>#N/A</v>
      </c>
      <c r="Y531" s="31" t="e">
        <f t="shared" si="109"/>
        <v>#N/A</v>
      </c>
      <c r="Z531" s="31" t="str">
        <f t="shared" si="116"/>
        <v>No</v>
      </c>
      <c r="AA531" s="31"/>
      <c r="AB531" s="31" t="e">
        <f t="shared" si="110"/>
        <v>#N/A</v>
      </c>
      <c r="AC531" s="31" t="str">
        <f>IF(OR(ISNUMBER(MATCH(DATE(VALUE(TEXT(U531,"yyyy")),VALUE(TEXT(U531,"mm")),VALUE(TEXT(U531,"dd"))),HolidayTable[Date],0)),WEEKDAY(E531,1)=1,HOUR(U531)&gt;=21,HOUR(U531)&lt;5),"OP","P")</f>
        <v>P</v>
      </c>
      <c r="AD531" s="31"/>
      <c r="AE531" s="31" t="e">
        <f t="shared" si="111"/>
        <v>#N/A</v>
      </c>
      <c r="AF531" s="31">
        <f t="shared" si="112"/>
        <v>88.5</v>
      </c>
      <c r="AG531" s="31">
        <f t="shared" si="113"/>
        <v>3</v>
      </c>
      <c r="AH531" s="31" t="str">
        <f t="shared" si="114"/>
        <v>CHARLESTON E001E</v>
      </c>
      <c r="AI531" s="31" t="str">
        <f t="shared" si="115"/>
        <v>BEAU 4704094</v>
      </c>
      <c r="AJ531" s="17" t="s">
        <v>624</v>
      </c>
    </row>
    <row r="532" spans="1:36" ht="18" x14ac:dyDescent="0.35">
      <c r="A532" s="30" t="s">
        <v>625</v>
      </c>
      <c r="B532" s="30" t="s">
        <v>2943</v>
      </c>
      <c r="C532" s="30" t="s">
        <v>429</v>
      </c>
      <c r="D532" s="30" t="s">
        <v>1076</v>
      </c>
      <c r="E532" s="33">
        <v>45468.61041666667</v>
      </c>
      <c r="F532" s="30" t="s">
        <v>649</v>
      </c>
      <c r="G532" s="30" t="s">
        <v>627</v>
      </c>
      <c r="H532" s="30" t="s">
        <v>672</v>
      </c>
      <c r="I532" s="30" t="s">
        <v>646</v>
      </c>
      <c r="J532" s="30">
        <v>30000</v>
      </c>
      <c r="K532" s="30" t="s">
        <v>630</v>
      </c>
      <c r="L532" s="30" t="s">
        <v>2944</v>
      </c>
      <c r="M532" s="30" t="s">
        <v>2945</v>
      </c>
      <c r="N532" s="30"/>
      <c r="O532" s="30" t="s">
        <v>704</v>
      </c>
      <c r="P532" s="30">
        <v>947739</v>
      </c>
      <c r="Q532" s="30"/>
      <c r="R532" s="30"/>
      <c r="S532" s="39">
        <f>VLOOKUP(AH532,export!G:T,13,FALSE)</f>
        <v>45472.743055555555</v>
      </c>
      <c r="T532" s="42" t="str">
        <f t="shared" si="104"/>
        <v>40</v>
      </c>
      <c r="U532" s="32">
        <f t="shared" si="105"/>
        <v>45468.61041666667</v>
      </c>
      <c r="V532" s="31">
        <f t="shared" si="106"/>
        <v>4.132638888884685</v>
      </c>
      <c r="W532" s="31">
        <f t="shared" si="107"/>
        <v>0</v>
      </c>
      <c r="X532" s="31">
        <f t="shared" si="108"/>
        <v>0</v>
      </c>
      <c r="Y532" s="31">
        <f t="shared" si="109"/>
        <v>1</v>
      </c>
      <c r="Z532" s="31" t="str">
        <f t="shared" si="116"/>
        <v>No</v>
      </c>
      <c r="AA532" s="31"/>
      <c r="AB532" s="31">
        <f t="shared" si="110"/>
        <v>0</v>
      </c>
      <c r="AC532" s="31" t="str">
        <f>IF(OR(ISNUMBER(MATCH(DATE(VALUE(TEXT(U532,"yyyy")),VALUE(TEXT(U532,"mm")),VALUE(TEXT(U532,"dd"))),HolidayTable[Date],0)),WEEKDAY(E532,1)=1,HOUR(U532)&gt;=21,HOUR(U532)&lt;5),"OP","P")</f>
        <v>P</v>
      </c>
      <c r="AD532" s="31"/>
      <c r="AE532" s="31">
        <f t="shared" si="111"/>
        <v>0</v>
      </c>
      <c r="AF532" s="31">
        <f t="shared" si="112"/>
        <v>88.5</v>
      </c>
      <c r="AG532" s="31">
        <f t="shared" si="113"/>
        <v>3</v>
      </c>
      <c r="AH532" s="31" t="str">
        <f t="shared" si="114"/>
        <v>CNC SATURN59E1NC</v>
      </c>
      <c r="AI532" s="31" t="str">
        <f t="shared" si="115"/>
        <v>CSNU 6754841</v>
      </c>
      <c r="AJ532" s="17" t="s">
        <v>624</v>
      </c>
    </row>
    <row r="533" spans="1:36" ht="18" x14ac:dyDescent="0.35">
      <c r="A533" s="30" t="s">
        <v>625</v>
      </c>
      <c r="B533" s="30" t="s">
        <v>2946</v>
      </c>
      <c r="C533" s="30" t="s">
        <v>853</v>
      </c>
      <c r="D533" s="30" t="s">
        <v>398</v>
      </c>
      <c r="E533" s="33">
        <v>45468.622916666667</v>
      </c>
      <c r="F533" s="30" t="s">
        <v>649</v>
      </c>
      <c r="G533" s="30" t="s">
        <v>627</v>
      </c>
      <c r="H533" s="30" t="s">
        <v>672</v>
      </c>
      <c r="I533" s="30" t="s">
        <v>646</v>
      </c>
      <c r="J533" s="30">
        <v>30000</v>
      </c>
      <c r="K533" s="30" t="s">
        <v>630</v>
      </c>
      <c r="L533" s="30" t="s">
        <v>2947</v>
      </c>
      <c r="M533" s="30" t="s">
        <v>2948</v>
      </c>
      <c r="N533" s="30" t="s">
        <v>747</v>
      </c>
      <c r="O533" s="30" t="s">
        <v>748</v>
      </c>
      <c r="P533" s="30">
        <v>619336</v>
      </c>
      <c r="Q533" s="30"/>
      <c r="R533" s="30"/>
      <c r="S533" s="39">
        <v>45473.548611111109</v>
      </c>
      <c r="T533" s="42" t="str">
        <f t="shared" si="104"/>
        <v>40</v>
      </c>
      <c r="U533" s="32">
        <f t="shared" si="105"/>
        <v>45468.622916666667</v>
      </c>
      <c r="V533" s="31">
        <f t="shared" si="106"/>
        <v>4.9256944444423425</v>
      </c>
      <c r="W533" s="31">
        <f t="shared" si="107"/>
        <v>0</v>
      </c>
      <c r="X533" s="31">
        <f t="shared" si="108"/>
        <v>0</v>
      </c>
      <c r="Y533" s="31">
        <f t="shared" si="109"/>
        <v>1</v>
      </c>
      <c r="Z533" s="31" t="str">
        <f t="shared" si="116"/>
        <v>No</v>
      </c>
      <c r="AA533" s="31"/>
      <c r="AB533" s="31">
        <f t="shared" si="110"/>
        <v>0</v>
      </c>
      <c r="AC533" s="31" t="str">
        <f>IF(OR(ISNUMBER(MATCH(DATE(VALUE(TEXT(U533,"yyyy")),VALUE(TEXT(U533,"mm")),VALUE(TEXT(U533,"dd"))),HolidayTable[Date],0)),WEEKDAY(E533,1)=1,HOUR(U533)&gt;=21,HOUR(U533)&lt;5),"OP","P")</f>
        <v>P</v>
      </c>
      <c r="AD533" s="31"/>
      <c r="AE533" s="31">
        <f t="shared" si="111"/>
        <v>0</v>
      </c>
      <c r="AF533" s="31">
        <f t="shared" si="112"/>
        <v>88.5</v>
      </c>
      <c r="AG533" s="31">
        <f t="shared" si="113"/>
        <v>3</v>
      </c>
      <c r="AH533" s="31" t="str">
        <f t="shared" si="114"/>
        <v>XIN BEIJING145E</v>
      </c>
      <c r="AI533" s="31" t="str">
        <f t="shared" si="115"/>
        <v>OOCU 6737505</v>
      </c>
      <c r="AJ533" s="17" t="s">
        <v>624</v>
      </c>
    </row>
    <row r="534" spans="1:36" ht="18" x14ac:dyDescent="0.35">
      <c r="A534" s="30" t="s">
        <v>625</v>
      </c>
      <c r="B534" s="30" t="s">
        <v>2949</v>
      </c>
      <c r="C534" s="30" t="s">
        <v>478</v>
      </c>
      <c r="D534" s="30" t="s">
        <v>2950</v>
      </c>
      <c r="E534" s="33">
        <v>45468.625694444447</v>
      </c>
      <c r="F534" s="30" t="s">
        <v>649</v>
      </c>
      <c r="G534" s="30" t="s">
        <v>627</v>
      </c>
      <c r="H534" s="30" t="s">
        <v>672</v>
      </c>
      <c r="I534" s="30" t="s">
        <v>646</v>
      </c>
      <c r="J534" s="30">
        <v>29090</v>
      </c>
      <c r="K534" s="30" t="s">
        <v>630</v>
      </c>
      <c r="L534" s="30" t="s">
        <v>2951</v>
      </c>
      <c r="M534" s="30" t="s">
        <v>2952</v>
      </c>
      <c r="N534" s="30"/>
      <c r="O534" s="30" t="s">
        <v>686</v>
      </c>
      <c r="P534" s="30">
        <v>900868</v>
      </c>
      <c r="Q534" s="30"/>
      <c r="R534" s="30"/>
      <c r="S534" s="39">
        <v>45478.6875</v>
      </c>
      <c r="T534" s="42" t="str">
        <f t="shared" si="104"/>
        <v>40</v>
      </c>
      <c r="U534" s="32">
        <f t="shared" si="105"/>
        <v>45468.625694444447</v>
      </c>
      <c r="V534" s="31">
        <f t="shared" si="106"/>
        <v>10.061805555553292</v>
      </c>
      <c r="W534" s="31">
        <f t="shared" si="107"/>
        <v>0</v>
      </c>
      <c r="X534" s="31">
        <f t="shared" si="108"/>
        <v>0</v>
      </c>
      <c r="Y534" s="31">
        <f t="shared" si="109"/>
        <v>1</v>
      </c>
      <c r="Z534" s="31" t="str">
        <f t="shared" si="116"/>
        <v>No</v>
      </c>
      <c r="AA534" s="31"/>
      <c r="AB534" s="31">
        <f t="shared" si="110"/>
        <v>0</v>
      </c>
      <c r="AC534" s="31" t="str">
        <f>IF(OR(ISNUMBER(MATCH(DATE(VALUE(TEXT(U534,"yyyy")),VALUE(TEXT(U534,"mm")),VALUE(TEXT(U534,"dd"))),HolidayTable[Date],0)),WEEKDAY(E534,1)=1,HOUR(U534)&gt;=21,HOUR(U534)&lt;5),"OP","P")</f>
        <v>P</v>
      </c>
      <c r="AD534" s="31"/>
      <c r="AE534" s="31">
        <f t="shared" si="111"/>
        <v>0</v>
      </c>
      <c r="AF534" s="31">
        <f t="shared" si="112"/>
        <v>88.5</v>
      </c>
      <c r="AG534" s="31">
        <f t="shared" si="113"/>
        <v>3</v>
      </c>
      <c r="AH534" s="31" t="str">
        <f t="shared" si="114"/>
        <v>MTT SAMALAJU24011N</v>
      </c>
      <c r="AI534" s="31" t="str">
        <f t="shared" si="115"/>
        <v>TCNU 5402712</v>
      </c>
      <c r="AJ534" s="17" t="s">
        <v>624</v>
      </c>
    </row>
    <row r="535" spans="1:36" ht="18" x14ac:dyDescent="0.35">
      <c r="A535" s="30" t="s">
        <v>625</v>
      </c>
      <c r="B535" s="30" t="s">
        <v>2953</v>
      </c>
      <c r="C535" s="30" t="s">
        <v>429</v>
      </c>
      <c r="D535" s="30" t="s">
        <v>1076</v>
      </c>
      <c r="E535" s="33">
        <v>45468.628472222219</v>
      </c>
      <c r="F535" s="30" t="s">
        <v>649</v>
      </c>
      <c r="G535" s="30" t="s">
        <v>627</v>
      </c>
      <c r="H535" s="30" t="s">
        <v>672</v>
      </c>
      <c r="I535" s="30" t="s">
        <v>646</v>
      </c>
      <c r="J535" s="30">
        <v>30000</v>
      </c>
      <c r="K535" s="30" t="s">
        <v>630</v>
      </c>
      <c r="L535" s="30" t="s">
        <v>2944</v>
      </c>
      <c r="M535" s="30" t="s">
        <v>2954</v>
      </c>
      <c r="N535" s="30" t="s">
        <v>741</v>
      </c>
      <c r="O535" s="30" t="s">
        <v>742</v>
      </c>
      <c r="P535" s="30">
        <v>711999</v>
      </c>
      <c r="Q535" s="30"/>
      <c r="R535" s="30"/>
      <c r="S535" s="39">
        <f>VLOOKUP(AH535,export!G:T,13,FALSE)</f>
        <v>45472.743055555555</v>
      </c>
      <c r="T535" s="42" t="str">
        <f t="shared" si="104"/>
        <v>40</v>
      </c>
      <c r="U535" s="32">
        <f t="shared" si="105"/>
        <v>45468.628472222219</v>
      </c>
      <c r="V535" s="31">
        <f t="shared" si="106"/>
        <v>4.1145833333357587</v>
      </c>
      <c r="W535" s="31">
        <f t="shared" si="107"/>
        <v>0</v>
      </c>
      <c r="X535" s="31">
        <f t="shared" si="108"/>
        <v>0</v>
      </c>
      <c r="Y535" s="31">
        <f t="shared" si="109"/>
        <v>1</v>
      </c>
      <c r="Z535" s="31" t="str">
        <f t="shared" si="116"/>
        <v>No</v>
      </c>
      <c r="AA535" s="31"/>
      <c r="AB535" s="31">
        <f t="shared" si="110"/>
        <v>0</v>
      </c>
      <c r="AC535" s="31" t="str">
        <f>IF(OR(ISNUMBER(MATCH(DATE(VALUE(TEXT(U535,"yyyy")),VALUE(TEXT(U535,"mm")),VALUE(TEXT(U535,"dd"))),HolidayTable[Date],0)),WEEKDAY(E535,1)=1,HOUR(U535)&gt;=21,HOUR(U535)&lt;5),"OP","P")</f>
        <v>P</v>
      </c>
      <c r="AD535" s="31"/>
      <c r="AE535" s="31">
        <f t="shared" si="111"/>
        <v>0</v>
      </c>
      <c r="AF535" s="31">
        <f t="shared" si="112"/>
        <v>88.5</v>
      </c>
      <c r="AG535" s="31">
        <f t="shared" si="113"/>
        <v>3</v>
      </c>
      <c r="AH535" s="31" t="str">
        <f t="shared" si="114"/>
        <v>CNC SATURN59E1NC</v>
      </c>
      <c r="AI535" s="31" t="str">
        <f t="shared" si="115"/>
        <v>FCIU 9147991</v>
      </c>
      <c r="AJ535" s="17" t="s">
        <v>624</v>
      </c>
    </row>
    <row r="536" spans="1:36" ht="18" x14ac:dyDescent="0.35">
      <c r="A536" s="30" t="s">
        <v>625</v>
      </c>
      <c r="B536" s="30" t="s">
        <v>2955</v>
      </c>
      <c r="C536" s="30" t="s">
        <v>853</v>
      </c>
      <c r="D536" s="30" t="s">
        <v>398</v>
      </c>
      <c r="E536" s="33">
        <v>45468.631249999999</v>
      </c>
      <c r="F536" s="30" t="s">
        <v>677</v>
      </c>
      <c r="G536" s="30" t="s">
        <v>627</v>
      </c>
      <c r="H536" s="30" t="s">
        <v>645</v>
      </c>
      <c r="I536" s="30" t="s">
        <v>646</v>
      </c>
      <c r="J536" s="30">
        <v>24370</v>
      </c>
      <c r="K536" s="30" t="s">
        <v>630</v>
      </c>
      <c r="L536" s="30" t="s">
        <v>2838</v>
      </c>
      <c r="M536" s="30" t="s">
        <v>2956</v>
      </c>
      <c r="N536" s="30" t="s">
        <v>829</v>
      </c>
      <c r="O536" s="30" t="s">
        <v>830</v>
      </c>
      <c r="P536" s="30">
        <v>742484</v>
      </c>
      <c r="Q536" s="30"/>
      <c r="R536" s="30"/>
      <c r="S536" s="39">
        <v>45473.548611111109</v>
      </c>
      <c r="T536" s="42" t="str">
        <f t="shared" si="104"/>
        <v>40</v>
      </c>
      <c r="U536" s="32">
        <f t="shared" si="105"/>
        <v>45468.631249999999</v>
      </c>
      <c r="V536" s="31">
        <f t="shared" si="106"/>
        <v>4.9173611111109494</v>
      </c>
      <c r="W536" s="31">
        <f t="shared" si="107"/>
        <v>0</v>
      </c>
      <c r="X536" s="31">
        <f t="shared" si="108"/>
        <v>0</v>
      </c>
      <c r="Y536" s="31">
        <f t="shared" si="109"/>
        <v>1</v>
      </c>
      <c r="Z536" s="31" t="str">
        <f t="shared" si="116"/>
        <v>No</v>
      </c>
      <c r="AA536" s="31"/>
      <c r="AB536" s="31">
        <f t="shared" si="110"/>
        <v>0</v>
      </c>
      <c r="AC536" s="31" t="str">
        <f>IF(OR(ISNUMBER(MATCH(DATE(VALUE(TEXT(U536,"yyyy")),VALUE(TEXT(U536,"mm")),VALUE(TEXT(U536,"dd"))),HolidayTable[Date],0)),WEEKDAY(E536,1)=1,HOUR(U536)&gt;=21,HOUR(U536)&lt;5),"OP","P")</f>
        <v>P</v>
      </c>
      <c r="AD536" s="31"/>
      <c r="AE536" s="31">
        <f t="shared" si="111"/>
        <v>0</v>
      </c>
      <c r="AF536" s="31">
        <f t="shared" si="112"/>
        <v>88.5</v>
      </c>
      <c r="AG536" s="31">
        <f t="shared" si="113"/>
        <v>3</v>
      </c>
      <c r="AH536" s="31" t="str">
        <f t="shared" si="114"/>
        <v>XIN BEIJING145E</v>
      </c>
      <c r="AI536" s="31" t="str">
        <f t="shared" si="115"/>
        <v>OOLU 4421880</v>
      </c>
      <c r="AJ536" s="17" t="s">
        <v>624</v>
      </c>
    </row>
    <row r="537" spans="1:36" ht="18" x14ac:dyDescent="0.35">
      <c r="A537" s="30" t="s">
        <v>625</v>
      </c>
      <c r="B537" s="30" t="s">
        <v>2957</v>
      </c>
      <c r="C537" s="30" t="s">
        <v>853</v>
      </c>
      <c r="D537" s="30" t="s">
        <v>398</v>
      </c>
      <c r="E537" s="33">
        <v>45468.631944444445</v>
      </c>
      <c r="F537" s="30" t="s">
        <v>649</v>
      </c>
      <c r="G537" s="30" t="s">
        <v>627</v>
      </c>
      <c r="H537" s="30" t="s">
        <v>672</v>
      </c>
      <c r="I537" s="30" t="s">
        <v>646</v>
      </c>
      <c r="J537" s="30">
        <v>29250</v>
      </c>
      <c r="K537" s="30" t="s">
        <v>630</v>
      </c>
      <c r="L537" s="30" t="s">
        <v>2958</v>
      </c>
      <c r="M537" s="30" t="s">
        <v>2959</v>
      </c>
      <c r="N537" s="30" t="s">
        <v>718</v>
      </c>
      <c r="O537" s="30" t="s">
        <v>719</v>
      </c>
      <c r="P537" s="30">
        <v>697446</v>
      </c>
      <c r="Q537" s="30"/>
      <c r="R537" s="30"/>
      <c r="S537" s="39">
        <v>45473.548611111109</v>
      </c>
      <c r="T537" s="42" t="str">
        <f t="shared" si="104"/>
        <v>40</v>
      </c>
      <c r="U537" s="32">
        <f t="shared" si="105"/>
        <v>45468.631944444445</v>
      </c>
      <c r="V537" s="31">
        <f t="shared" si="106"/>
        <v>4.9166666666642413</v>
      </c>
      <c r="W537" s="31">
        <f t="shared" si="107"/>
        <v>0</v>
      </c>
      <c r="X537" s="31">
        <f t="shared" si="108"/>
        <v>0</v>
      </c>
      <c r="Y537" s="31">
        <f t="shared" si="109"/>
        <v>1</v>
      </c>
      <c r="Z537" s="31" t="str">
        <f t="shared" si="116"/>
        <v>No</v>
      </c>
      <c r="AA537" s="31"/>
      <c r="AB537" s="31">
        <f t="shared" si="110"/>
        <v>0</v>
      </c>
      <c r="AC537" s="31" t="str">
        <f>IF(OR(ISNUMBER(MATCH(DATE(VALUE(TEXT(U537,"yyyy")),VALUE(TEXT(U537,"mm")),VALUE(TEXT(U537,"dd"))),HolidayTable[Date],0)),WEEKDAY(E537,1)=1,HOUR(U537)&gt;=21,HOUR(U537)&lt;5),"OP","P")</f>
        <v>P</v>
      </c>
      <c r="AD537" s="31"/>
      <c r="AE537" s="31">
        <f t="shared" si="111"/>
        <v>0</v>
      </c>
      <c r="AF537" s="31">
        <f t="shared" si="112"/>
        <v>88.5</v>
      </c>
      <c r="AG537" s="31">
        <f t="shared" si="113"/>
        <v>3</v>
      </c>
      <c r="AH537" s="31" t="str">
        <f t="shared" si="114"/>
        <v>XIN BEIJING145E</v>
      </c>
      <c r="AI537" s="31" t="str">
        <f t="shared" si="115"/>
        <v>TGBU 4081048</v>
      </c>
      <c r="AJ537" s="17" t="s">
        <v>624</v>
      </c>
    </row>
    <row r="538" spans="1:36" ht="18" x14ac:dyDescent="0.35">
      <c r="A538" s="30" t="s">
        <v>625</v>
      </c>
      <c r="B538" s="30" t="s">
        <v>2960</v>
      </c>
      <c r="C538" s="30" t="s">
        <v>429</v>
      </c>
      <c r="D538" s="30" t="s">
        <v>1076</v>
      </c>
      <c r="E538" s="33">
        <v>45468.632638888892</v>
      </c>
      <c r="F538" s="30" t="s">
        <v>649</v>
      </c>
      <c r="G538" s="30" t="s">
        <v>627</v>
      </c>
      <c r="H538" s="30" t="s">
        <v>672</v>
      </c>
      <c r="I538" s="30" t="s">
        <v>646</v>
      </c>
      <c r="J538" s="30">
        <v>30000</v>
      </c>
      <c r="K538" s="30" t="s">
        <v>630</v>
      </c>
      <c r="L538" s="30" t="s">
        <v>2944</v>
      </c>
      <c r="M538" s="30" t="s">
        <v>2961</v>
      </c>
      <c r="N538" s="30" t="s">
        <v>745</v>
      </c>
      <c r="O538" s="30" t="s">
        <v>746</v>
      </c>
      <c r="P538" s="30">
        <v>697577</v>
      </c>
      <c r="Q538" s="30"/>
      <c r="R538" s="30"/>
      <c r="S538" s="39">
        <f>VLOOKUP(AH538,export!G:T,13,FALSE)</f>
        <v>45472.743055555555</v>
      </c>
      <c r="T538" s="42" t="str">
        <f t="shared" si="104"/>
        <v>40</v>
      </c>
      <c r="U538" s="32">
        <f t="shared" si="105"/>
        <v>45468.632638888892</v>
      </c>
      <c r="V538" s="31">
        <f t="shared" si="106"/>
        <v>4.1104166666627862</v>
      </c>
      <c r="W538" s="31">
        <f t="shared" si="107"/>
        <v>0</v>
      </c>
      <c r="X538" s="31">
        <f t="shared" si="108"/>
        <v>0</v>
      </c>
      <c r="Y538" s="31">
        <f t="shared" si="109"/>
        <v>1</v>
      </c>
      <c r="Z538" s="31" t="str">
        <f t="shared" si="116"/>
        <v>No</v>
      </c>
      <c r="AA538" s="31"/>
      <c r="AB538" s="31">
        <f t="shared" si="110"/>
        <v>0</v>
      </c>
      <c r="AC538" s="31" t="str">
        <f>IF(OR(ISNUMBER(MATCH(DATE(VALUE(TEXT(U538,"yyyy")),VALUE(TEXT(U538,"mm")),VALUE(TEXT(U538,"dd"))),HolidayTable[Date],0)),WEEKDAY(E538,1)=1,HOUR(U538)&gt;=21,HOUR(U538)&lt;5),"OP","P")</f>
        <v>P</v>
      </c>
      <c r="AD538" s="31"/>
      <c r="AE538" s="31">
        <f t="shared" si="111"/>
        <v>0</v>
      </c>
      <c r="AF538" s="31">
        <f t="shared" si="112"/>
        <v>88.5</v>
      </c>
      <c r="AG538" s="31">
        <f t="shared" si="113"/>
        <v>3</v>
      </c>
      <c r="AH538" s="31" t="str">
        <f t="shared" si="114"/>
        <v>CNC SATURN59E1NC</v>
      </c>
      <c r="AI538" s="31" t="str">
        <f t="shared" si="115"/>
        <v>TGHU 6924293</v>
      </c>
      <c r="AJ538" s="17" t="s">
        <v>624</v>
      </c>
    </row>
    <row r="539" spans="1:36" ht="18" x14ac:dyDescent="0.35">
      <c r="A539" s="30" t="s">
        <v>625</v>
      </c>
      <c r="B539" s="30" t="s">
        <v>2962</v>
      </c>
      <c r="C539" s="30" t="s">
        <v>369</v>
      </c>
      <c r="D539" s="30" t="s">
        <v>854</v>
      </c>
      <c r="E539" s="33">
        <v>45468.636805555558</v>
      </c>
      <c r="F539" s="30" t="s">
        <v>663</v>
      </c>
      <c r="G539" s="30" t="s">
        <v>627</v>
      </c>
      <c r="H539" s="30" t="s">
        <v>672</v>
      </c>
      <c r="I539" s="30" t="s">
        <v>646</v>
      </c>
      <c r="J539" s="30">
        <v>29250</v>
      </c>
      <c r="K539" s="30" t="s">
        <v>630</v>
      </c>
      <c r="L539" s="30" t="s">
        <v>2963</v>
      </c>
      <c r="M539" s="30" t="s">
        <v>2964</v>
      </c>
      <c r="N539" s="30"/>
      <c r="O539" s="30" t="s">
        <v>687</v>
      </c>
      <c r="P539" s="30">
        <v>742106</v>
      </c>
      <c r="Q539" s="30"/>
      <c r="R539" s="30"/>
      <c r="S539" s="39">
        <v>45472.065972222219</v>
      </c>
      <c r="T539" s="42" t="str">
        <f t="shared" si="104"/>
        <v>40</v>
      </c>
      <c r="U539" s="32">
        <f t="shared" si="105"/>
        <v>45468.636805555558</v>
      </c>
      <c r="V539" s="31">
        <f t="shared" si="106"/>
        <v>3.429166666661331</v>
      </c>
      <c r="W539" s="31">
        <f t="shared" si="107"/>
        <v>0</v>
      </c>
      <c r="X539" s="31">
        <f t="shared" si="108"/>
        <v>0</v>
      </c>
      <c r="Y539" s="31">
        <f t="shared" si="109"/>
        <v>1</v>
      </c>
      <c r="Z539" s="31" t="str">
        <f t="shared" si="116"/>
        <v>No</v>
      </c>
      <c r="AA539" s="31"/>
      <c r="AB539" s="31">
        <f t="shared" si="110"/>
        <v>0</v>
      </c>
      <c r="AC539" s="31" t="str">
        <f>IF(OR(ISNUMBER(MATCH(DATE(VALUE(TEXT(U539,"yyyy")),VALUE(TEXT(U539,"mm")),VALUE(TEXT(U539,"dd"))),HolidayTable[Date],0)),WEEKDAY(E539,1)=1,HOUR(U539)&gt;=21,HOUR(U539)&lt;5),"OP","P")</f>
        <v>P</v>
      </c>
      <c r="AD539" s="31"/>
      <c r="AE539" s="31">
        <f t="shared" si="111"/>
        <v>0</v>
      </c>
      <c r="AF539" s="31">
        <f t="shared" si="112"/>
        <v>88.5</v>
      </c>
      <c r="AG539" s="31">
        <f t="shared" si="113"/>
        <v>3</v>
      </c>
      <c r="AH539" s="31" t="str">
        <f t="shared" si="114"/>
        <v>SEVILLIA934S</v>
      </c>
      <c r="AI539" s="31" t="str">
        <f t="shared" si="115"/>
        <v>FANU 1622113</v>
      </c>
      <c r="AJ539" s="17" t="s">
        <v>624</v>
      </c>
    </row>
    <row r="540" spans="1:36" ht="18" x14ac:dyDescent="0.35">
      <c r="A540" s="30" t="s">
        <v>625</v>
      </c>
      <c r="B540" s="30" t="s">
        <v>2965</v>
      </c>
      <c r="C540" s="30" t="s">
        <v>853</v>
      </c>
      <c r="D540" s="30" t="s">
        <v>398</v>
      </c>
      <c r="E540" s="33">
        <v>45468.638194444444</v>
      </c>
      <c r="F540" s="30" t="s">
        <v>649</v>
      </c>
      <c r="G540" s="30" t="s">
        <v>627</v>
      </c>
      <c r="H540" s="30">
        <v>4510</v>
      </c>
      <c r="I540" s="30" t="s">
        <v>646</v>
      </c>
      <c r="J540" s="30">
        <v>30000</v>
      </c>
      <c r="K540" s="30" t="s">
        <v>630</v>
      </c>
      <c r="L540" s="30" t="s">
        <v>2947</v>
      </c>
      <c r="M540" s="30" t="s">
        <v>2966</v>
      </c>
      <c r="N540" s="30" t="s">
        <v>739</v>
      </c>
      <c r="O540" s="30" t="s">
        <v>740</v>
      </c>
      <c r="P540" s="30">
        <v>686467</v>
      </c>
      <c r="Q540" s="30"/>
      <c r="R540" s="30"/>
      <c r="S540" s="39">
        <v>45473.548611111109</v>
      </c>
      <c r="T540" s="42" t="str">
        <f t="shared" si="104"/>
        <v>40</v>
      </c>
      <c r="U540" s="32">
        <f t="shared" si="105"/>
        <v>45468.638194444444</v>
      </c>
      <c r="V540" s="31">
        <f t="shared" si="106"/>
        <v>4.9104166666656965</v>
      </c>
      <c r="W540" s="31">
        <f t="shared" si="107"/>
        <v>0</v>
      </c>
      <c r="X540" s="31">
        <f t="shared" si="108"/>
        <v>0</v>
      </c>
      <c r="Y540" s="31">
        <f t="shared" si="109"/>
        <v>1</v>
      </c>
      <c r="Z540" s="31" t="str">
        <f t="shared" si="116"/>
        <v>No</v>
      </c>
      <c r="AA540" s="31"/>
      <c r="AB540" s="31">
        <f t="shared" si="110"/>
        <v>0</v>
      </c>
      <c r="AC540" s="31" t="str">
        <f>IF(OR(ISNUMBER(MATCH(DATE(VALUE(TEXT(U540,"yyyy")),VALUE(TEXT(U540,"mm")),VALUE(TEXT(U540,"dd"))),HolidayTable[Date],0)),WEEKDAY(E540,1)=1,HOUR(U540)&gt;=21,HOUR(U540)&lt;5),"OP","P")</f>
        <v>P</v>
      </c>
      <c r="AD540" s="31"/>
      <c r="AE540" s="31">
        <f t="shared" si="111"/>
        <v>0</v>
      </c>
      <c r="AF540" s="31">
        <f t="shared" si="112"/>
        <v>88.5</v>
      </c>
      <c r="AG540" s="31">
        <f t="shared" si="113"/>
        <v>3</v>
      </c>
      <c r="AH540" s="31" t="str">
        <f t="shared" si="114"/>
        <v>XIN BEIJING145E</v>
      </c>
      <c r="AI540" s="31" t="str">
        <f t="shared" si="115"/>
        <v>CBHU 9083040</v>
      </c>
      <c r="AJ540" s="17" t="s">
        <v>624</v>
      </c>
    </row>
    <row r="541" spans="1:36" ht="18" x14ac:dyDescent="0.35">
      <c r="A541" s="30" t="s">
        <v>625</v>
      </c>
      <c r="B541" s="30" t="s">
        <v>2967</v>
      </c>
      <c r="C541" s="30" t="s">
        <v>853</v>
      </c>
      <c r="D541" s="30" t="s">
        <v>398</v>
      </c>
      <c r="E541" s="33">
        <v>45468.63958333333</v>
      </c>
      <c r="F541" s="30" t="s">
        <v>649</v>
      </c>
      <c r="G541" s="30" t="s">
        <v>627</v>
      </c>
      <c r="H541" s="30" t="s">
        <v>722</v>
      </c>
      <c r="I541" s="30" t="s">
        <v>646</v>
      </c>
      <c r="J541" s="30">
        <v>29250</v>
      </c>
      <c r="K541" s="30" t="s">
        <v>630</v>
      </c>
      <c r="L541" s="30" t="s">
        <v>2958</v>
      </c>
      <c r="M541" s="30" t="s">
        <v>2968</v>
      </c>
      <c r="N541" s="30" t="s">
        <v>711</v>
      </c>
      <c r="O541" s="30" t="s">
        <v>712</v>
      </c>
      <c r="P541" s="30">
        <v>935540</v>
      </c>
      <c r="Q541" s="30"/>
      <c r="R541" s="30"/>
      <c r="S541" s="39">
        <v>45473.548611111109</v>
      </c>
      <c r="T541" s="42" t="str">
        <f t="shared" si="104"/>
        <v>40</v>
      </c>
      <c r="U541" s="32">
        <f t="shared" si="105"/>
        <v>45468.63958333333</v>
      </c>
      <c r="V541" s="31">
        <f t="shared" si="106"/>
        <v>4.9090277777795563</v>
      </c>
      <c r="W541" s="31">
        <f t="shared" si="107"/>
        <v>0</v>
      </c>
      <c r="X541" s="31">
        <f t="shared" si="108"/>
        <v>0</v>
      </c>
      <c r="Y541" s="31">
        <f t="shared" si="109"/>
        <v>1</v>
      </c>
      <c r="Z541" s="31" t="str">
        <f t="shared" si="116"/>
        <v>No</v>
      </c>
      <c r="AA541" s="31"/>
      <c r="AB541" s="31">
        <f t="shared" si="110"/>
        <v>0</v>
      </c>
      <c r="AC541" s="31" t="str">
        <f>IF(OR(ISNUMBER(MATCH(DATE(VALUE(TEXT(U541,"yyyy")),VALUE(TEXT(U541,"mm")),VALUE(TEXT(U541,"dd"))),HolidayTable[Date],0)),WEEKDAY(E541,1)=1,HOUR(U541)&gt;=21,HOUR(U541)&lt;5),"OP","P")</f>
        <v>P</v>
      </c>
      <c r="AD541" s="31"/>
      <c r="AE541" s="31">
        <f t="shared" si="111"/>
        <v>0</v>
      </c>
      <c r="AF541" s="31">
        <f t="shared" si="112"/>
        <v>88.5</v>
      </c>
      <c r="AG541" s="31">
        <f t="shared" si="113"/>
        <v>3</v>
      </c>
      <c r="AH541" s="31" t="str">
        <f t="shared" si="114"/>
        <v>XIN BEIJING145E</v>
      </c>
      <c r="AI541" s="31" t="str">
        <f t="shared" si="115"/>
        <v>FFAU 2546605</v>
      </c>
      <c r="AJ541" s="17" t="s">
        <v>624</v>
      </c>
    </row>
    <row r="542" spans="1:36" ht="18" x14ac:dyDescent="0.35">
      <c r="A542" s="30" t="s">
        <v>625</v>
      </c>
      <c r="B542" s="30" t="s">
        <v>2969</v>
      </c>
      <c r="C542" s="30" t="s">
        <v>853</v>
      </c>
      <c r="D542" s="30" t="s">
        <v>398</v>
      </c>
      <c r="E542" s="33">
        <v>45468.642361111109</v>
      </c>
      <c r="F542" s="30" t="s">
        <v>649</v>
      </c>
      <c r="G542" s="30" t="s">
        <v>627</v>
      </c>
      <c r="H542" s="30" t="s">
        <v>672</v>
      </c>
      <c r="I542" s="30" t="s">
        <v>646</v>
      </c>
      <c r="J542" s="30">
        <v>30000</v>
      </c>
      <c r="K542" s="30" t="s">
        <v>630</v>
      </c>
      <c r="L542" s="30" t="s">
        <v>2970</v>
      </c>
      <c r="M542" s="30" t="s">
        <v>2971</v>
      </c>
      <c r="N542" s="30" t="s">
        <v>788</v>
      </c>
      <c r="O542" s="30" t="s">
        <v>789</v>
      </c>
      <c r="P542" s="30">
        <v>753249</v>
      </c>
      <c r="Q542" s="30"/>
      <c r="R542" s="30"/>
      <c r="S542" s="39">
        <v>45473.548611111109</v>
      </c>
      <c r="T542" s="42" t="str">
        <f t="shared" si="104"/>
        <v>40</v>
      </c>
      <c r="U542" s="32">
        <f t="shared" si="105"/>
        <v>45468.642361111109</v>
      </c>
      <c r="V542" s="31">
        <f t="shared" si="106"/>
        <v>4.90625</v>
      </c>
      <c r="W542" s="31">
        <f t="shared" si="107"/>
        <v>0</v>
      </c>
      <c r="X542" s="31">
        <f t="shared" si="108"/>
        <v>0</v>
      </c>
      <c r="Y542" s="31">
        <f t="shared" si="109"/>
        <v>1</v>
      </c>
      <c r="Z542" s="31" t="str">
        <f t="shared" si="116"/>
        <v>No</v>
      </c>
      <c r="AA542" s="31"/>
      <c r="AB542" s="31">
        <f t="shared" si="110"/>
        <v>0</v>
      </c>
      <c r="AC542" s="31" t="str">
        <f>IF(OR(ISNUMBER(MATCH(DATE(VALUE(TEXT(U542,"yyyy")),VALUE(TEXT(U542,"mm")),VALUE(TEXT(U542,"dd"))),HolidayTable[Date],0)),WEEKDAY(E542,1)=1,HOUR(U542)&gt;=21,HOUR(U542)&lt;5),"OP","P")</f>
        <v>P</v>
      </c>
      <c r="AD542" s="31"/>
      <c r="AE542" s="31">
        <f t="shared" si="111"/>
        <v>0</v>
      </c>
      <c r="AF542" s="31">
        <f t="shared" si="112"/>
        <v>88.5</v>
      </c>
      <c r="AG542" s="31">
        <f t="shared" si="113"/>
        <v>3</v>
      </c>
      <c r="AH542" s="31" t="str">
        <f t="shared" si="114"/>
        <v>XIN BEIJING145E</v>
      </c>
      <c r="AI542" s="31" t="str">
        <f t="shared" si="115"/>
        <v>TGHU 9652898</v>
      </c>
      <c r="AJ542" s="17" t="s">
        <v>624</v>
      </c>
    </row>
    <row r="543" spans="1:36" ht="18" x14ac:dyDescent="0.35">
      <c r="A543" s="30" t="s">
        <v>625</v>
      </c>
      <c r="B543" s="30" t="s">
        <v>2972</v>
      </c>
      <c r="C543" s="30" t="s">
        <v>853</v>
      </c>
      <c r="D543" s="30" t="s">
        <v>398</v>
      </c>
      <c r="E543" s="33">
        <v>45468.648611111108</v>
      </c>
      <c r="F543" s="30" t="s">
        <v>649</v>
      </c>
      <c r="G543" s="30" t="s">
        <v>627</v>
      </c>
      <c r="H543" s="30" t="s">
        <v>672</v>
      </c>
      <c r="I543" s="30" t="s">
        <v>646</v>
      </c>
      <c r="J543" s="30">
        <v>29250</v>
      </c>
      <c r="K543" s="30" t="s">
        <v>630</v>
      </c>
      <c r="L543" s="30" t="s">
        <v>2973</v>
      </c>
      <c r="M543" s="30" t="s">
        <v>2974</v>
      </c>
      <c r="N543" s="30" t="s">
        <v>751</v>
      </c>
      <c r="O543" s="30" t="s">
        <v>752</v>
      </c>
      <c r="P543" s="30">
        <v>935494</v>
      </c>
      <c r="Q543" s="30"/>
      <c r="R543" s="30"/>
      <c r="S543" s="39">
        <v>45473.548611111109</v>
      </c>
      <c r="T543" s="42" t="str">
        <f t="shared" si="104"/>
        <v>40</v>
      </c>
      <c r="U543" s="32">
        <f t="shared" si="105"/>
        <v>45468.648611111108</v>
      </c>
      <c r="V543" s="31">
        <f t="shared" si="106"/>
        <v>4.9000000000014552</v>
      </c>
      <c r="W543" s="31">
        <f t="shared" si="107"/>
        <v>0</v>
      </c>
      <c r="X543" s="31">
        <f t="shared" si="108"/>
        <v>0</v>
      </c>
      <c r="Y543" s="31">
        <f t="shared" si="109"/>
        <v>1</v>
      </c>
      <c r="Z543" s="31" t="str">
        <f t="shared" si="116"/>
        <v>No</v>
      </c>
      <c r="AA543" s="31"/>
      <c r="AB543" s="31">
        <f t="shared" si="110"/>
        <v>0</v>
      </c>
      <c r="AC543" s="31" t="str">
        <f>IF(OR(ISNUMBER(MATCH(DATE(VALUE(TEXT(U543,"yyyy")),VALUE(TEXT(U543,"mm")),VALUE(TEXT(U543,"dd"))),HolidayTable[Date],0)),WEEKDAY(E543,1)=1,HOUR(U543)&gt;=21,HOUR(U543)&lt;5),"OP","P")</f>
        <v>P</v>
      </c>
      <c r="AD543" s="31"/>
      <c r="AE543" s="31">
        <f t="shared" si="111"/>
        <v>0</v>
      </c>
      <c r="AF543" s="31">
        <f t="shared" si="112"/>
        <v>88.5</v>
      </c>
      <c r="AG543" s="31">
        <f t="shared" si="113"/>
        <v>3</v>
      </c>
      <c r="AH543" s="31" t="str">
        <f t="shared" si="114"/>
        <v>XIN BEIJING145E</v>
      </c>
      <c r="AI543" s="31" t="str">
        <f t="shared" si="115"/>
        <v>FFAU 3215474</v>
      </c>
      <c r="AJ543" s="17" t="s">
        <v>624</v>
      </c>
    </row>
    <row r="544" spans="1:36" ht="18" x14ac:dyDescent="0.35">
      <c r="A544" s="30" t="s">
        <v>625</v>
      </c>
      <c r="B544" s="30" t="s">
        <v>2975</v>
      </c>
      <c r="C544" s="30" t="s">
        <v>2901</v>
      </c>
      <c r="D544" s="30" t="s">
        <v>409</v>
      </c>
      <c r="E544" s="33">
        <v>45468.648611111108</v>
      </c>
      <c r="F544" s="30" t="s">
        <v>663</v>
      </c>
      <c r="G544" s="30" t="s">
        <v>627</v>
      </c>
      <c r="H544" s="30" t="s">
        <v>672</v>
      </c>
      <c r="I544" s="30" t="s">
        <v>646</v>
      </c>
      <c r="J544" s="30">
        <v>30000</v>
      </c>
      <c r="K544" s="30" t="s">
        <v>630</v>
      </c>
      <c r="L544" s="30" t="s">
        <v>2976</v>
      </c>
      <c r="M544" s="30" t="s">
        <v>2977</v>
      </c>
      <c r="N544" s="30" t="s">
        <v>675</v>
      </c>
      <c r="O544" s="30" t="s">
        <v>676</v>
      </c>
      <c r="P544" s="30">
        <v>957830</v>
      </c>
      <c r="Q544" s="30"/>
      <c r="R544" s="30"/>
      <c r="S544" s="39" t="e">
        <f>VLOOKUP(AH544,export!G:T,13,FALSE)</f>
        <v>#N/A</v>
      </c>
      <c r="T544" s="42" t="str">
        <f t="shared" si="104"/>
        <v>40</v>
      </c>
      <c r="U544" s="32">
        <f t="shared" si="105"/>
        <v>45468.648611111108</v>
      </c>
      <c r="V544" s="31" t="e">
        <f t="shared" si="106"/>
        <v>#N/A</v>
      </c>
      <c r="W544" s="31" t="e">
        <f t="shared" si="107"/>
        <v>#N/A</v>
      </c>
      <c r="X544" s="31" t="e">
        <f t="shared" si="108"/>
        <v>#N/A</v>
      </c>
      <c r="Y544" s="31" t="e">
        <f t="shared" si="109"/>
        <v>#N/A</v>
      </c>
      <c r="Z544" s="31" t="str">
        <f t="shared" si="116"/>
        <v>No</v>
      </c>
      <c r="AA544" s="31"/>
      <c r="AB544" s="31" t="e">
        <f t="shared" si="110"/>
        <v>#N/A</v>
      </c>
      <c r="AC544" s="31" t="str">
        <f>IF(OR(ISNUMBER(MATCH(DATE(VALUE(TEXT(U544,"yyyy")),VALUE(TEXT(U544,"mm")),VALUE(TEXT(U544,"dd"))),HolidayTable[Date],0)),WEEKDAY(E544,1)=1,HOUR(U544)&gt;=21,HOUR(U544)&lt;5),"OP","P")</f>
        <v>P</v>
      </c>
      <c r="AD544" s="31"/>
      <c r="AE544" s="31" t="e">
        <f t="shared" si="111"/>
        <v>#N/A</v>
      </c>
      <c r="AF544" s="31">
        <f t="shared" si="112"/>
        <v>88.5</v>
      </c>
      <c r="AG544" s="31">
        <f t="shared" si="113"/>
        <v>3</v>
      </c>
      <c r="AH544" s="31" t="str">
        <f t="shared" si="114"/>
        <v>CHARLESTON E001E</v>
      </c>
      <c r="AI544" s="31" t="str">
        <f t="shared" si="115"/>
        <v>HLBU 2838105</v>
      </c>
      <c r="AJ544" s="17" t="s">
        <v>624</v>
      </c>
    </row>
    <row r="545" spans="1:36" ht="18" x14ac:dyDescent="0.35">
      <c r="A545" s="30" t="s">
        <v>625</v>
      </c>
      <c r="B545" s="30" t="s">
        <v>2978</v>
      </c>
      <c r="C545" s="30" t="s">
        <v>853</v>
      </c>
      <c r="D545" s="30" t="s">
        <v>398</v>
      </c>
      <c r="E545" s="33">
        <v>45468.649305555555</v>
      </c>
      <c r="F545" s="30" t="s">
        <v>649</v>
      </c>
      <c r="G545" s="30" t="s">
        <v>627</v>
      </c>
      <c r="H545" s="30" t="s">
        <v>672</v>
      </c>
      <c r="I545" s="30" t="s">
        <v>646</v>
      </c>
      <c r="J545" s="30">
        <v>29250</v>
      </c>
      <c r="K545" s="30" t="s">
        <v>630</v>
      </c>
      <c r="L545" s="30" t="s">
        <v>2979</v>
      </c>
      <c r="M545" s="30" t="s">
        <v>2980</v>
      </c>
      <c r="N545" s="30" t="s">
        <v>733</v>
      </c>
      <c r="O545" s="30" t="s">
        <v>734</v>
      </c>
      <c r="P545" s="30">
        <v>724385</v>
      </c>
      <c r="Q545" s="30"/>
      <c r="R545" s="30"/>
      <c r="S545" s="39">
        <v>45473.548611111109</v>
      </c>
      <c r="T545" s="42" t="str">
        <f t="shared" si="104"/>
        <v>40</v>
      </c>
      <c r="U545" s="32">
        <f t="shared" si="105"/>
        <v>45468.649305555555</v>
      </c>
      <c r="V545" s="31">
        <f t="shared" si="106"/>
        <v>4.8993055555547471</v>
      </c>
      <c r="W545" s="31">
        <f t="shared" si="107"/>
        <v>0</v>
      </c>
      <c r="X545" s="31">
        <f t="shared" si="108"/>
        <v>0</v>
      </c>
      <c r="Y545" s="31">
        <f t="shared" si="109"/>
        <v>1</v>
      </c>
      <c r="Z545" s="31" t="str">
        <f t="shared" si="116"/>
        <v>No</v>
      </c>
      <c r="AA545" s="31"/>
      <c r="AB545" s="31">
        <f t="shared" si="110"/>
        <v>0</v>
      </c>
      <c r="AC545" s="31" t="str">
        <f>IF(OR(ISNUMBER(MATCH(DATE(VALUE(TEXT(U545,"yyyy")),VALUE(TEXT(U545,"mm")),VALUE(TEXT(U545,"dd"))),HolidayTable[Date],0)),WEEKDAY(E545,1)=1,HOUR(U545)&gt;=21,HOUR(U545)&lt;5),"OP","P")</f>
        <v>P</v>
      </c>
      <c r="AD545" s="31"/>
      <c r="AE545" s="31">
        <f t="shared" si="111"/>
        <v>0</v>
      </c>
      <c r="AF545" s="31">
        <f t="shared" si="112"/>
        <v>88.5</v>
      </c>
      <c r="AG545" s="31">
        <f t="shared" si="113"/>
        <v>3</v>
      </c>
      <c r="AH545" s="31" t="str">
        <f t="shared" si="114"/>
        <v>XIN BEIJING145E</v>
      </c>
      <c r="AI545" s="31" t="str">
        <f t="shared" si="115"/>
        <v>OOCU 9040345</v>
      </c>
      <c r="AJ545" s="17" t="s">
        <v>624</v>
      </c>
    </row>
    <row r="546" spans="1:36" ht="18" x14ac:dyDescent="0.35">
      <c r="A546" s="30" t="s">
        <v>625</v>
      </c>
      <c r="B546" s="30" t="s">
        <v>2981</v>
      </c>
      <c r="C546" s="30" t="s">
        <v>2937</v>
      </c>
      <c r="D546" s="30" t="s">
        <v>2938</v>
      </c>
      <c r="E546" s="33">
        <v>45468.652083333334</v>
      </c>
      <c r="F546" s="30" t="s">
        <v>663</v>
      </c>
      <c r="G546" s="30" t="s">
        <v>627</v>
      </c>
      <c r="H546" s="30" t="s">
        <v>645</v>
      </c>
      <c r="I546" s="30" t="s">
        <v>646</v>
      </c>
      <c r="J546" s="30">
        <v>29090</v>
      </c>
      <c r="K546" s="30" t="s">
        <v>630</v>
      </c>
      <c r="L546" s="30" t="s">
        <v>2982</v>
      </c>
      <c r="M546" s="30" t="s">
        <v>2983</v>
      </c>
      <c r="N546" s="30" t="s">
        <v>688</v>
      </c>
      <c r="O546" s="30" t="s">
        <v>689</v>
      </c>
      <c r="P546" s="30">
        <v>939548</v>
      </c>
      <c r="Q546" s="30"/>
      <c r="R546" s="30"/>
      <c r="S546" s="39">
        <v>45477</v>
      </c>
      <c r="T546" s="42" t="str">
        <f t="shared" si="104"/>
        <v>40</v>
      </c>
      <c r="U546" s="32">
        <f t="shared" si="105"/>
        <v>45468.652083333334</v>
      </c>
      <c r="V546" s="31">
        <f t="shared" si="106"/>
        <v>8.3479166666656965</v>
      </c>
      <c r="W546" s="31">
        <f t="shared" si="107"/>
        <v>0</v>
      </c>
      <c r="X546" s="31">
        <f t="shared" si="108"/>
        <v>0</v>
      </c>
      <c r="Y546" s="31">
        <f t="shared" si="109"/>
        <v>1</v>
      </c>
      <c r="Z546" s="31" t="str">
        <f t="shared" si="116"/>
        <v>No</v>
      </c>
      <c r="AA546" s="31"/>
      <c r="AB546" s="31">
        <f t="shared" si="110"/>
        <v>0</v>
      </c>
      <c r="AC546" s="31" t="str">
        <f>IF(OR(ISNUMBER(MATCH(DATE(VALUE(TEXT(U546,"yyyy")),VALUE(TEXT(U546,"mm")),VALUE(TEXT(U546,"dd"))),HolidayTable[Date],0)),WEEKDAY(E546,1)=1,HOUR(U546)&gt;=21,HOUR(U546)&lt;5),"OP","P")</f>
        <v>P</v>
      </c>
      <c r="AD546" s="31"/>
      <c r="AE546" s="31">
        <f t="shared" si="111"/>
        <v>0</v>
      </c>
      <c r="AF546" s="31">
        <f t="shared" si="112"/>
        <v>88.5</v>
      </c>
      <c r="AG546" s="31">
        <f t="shared" si="113"/>
        <v>3</v>
      </c>
      <c r="AH546" s="31" t="str">
        <f t="shared" si="114"/>
        <v>SEASPAN KYOT111S</v>
      </c>
      <c r="AI546" s="31" t="str">
        <f t="shared" si="115"/>
        <v>TCKU 4653684</v>
      </c>
      <c r="AJ546" s="17" t="s">
        <v>624</v>
      </c>
    </row>
    <row r="547" spans="1:36" ht="18" x14ac:dyDescent="0.35">
      <c r="A547" s="30" t="s">
        <v>625</v>
      </c>
      <c r="B547" s="30" t="s">
        <v>2984</v>
      </c>
      <c r="C547" s="30" t="s">
        <v>853</v>
      </c>
      <c r="D547" s="30" t="s">
        <v>398</v>
      </c>
      <c r="E547" s="33">
        <v>45468.659722222219</v>
      </c>
      <c r="F547" s="30" t="s">
        <v>677</v>
      </c>
      <c r="G547" s="30" t="s">
        <v>627</v>
      </c>
      <c r="H547" s="30" t="s">
        <v>645</v>
      </c>
      <c r="I547" s="30" t="s">
        <v>646</v>
      </c>
      <c r="J547" s="30">
        <v>24370</v>
      </c>
      <c r="K547" s="30" t="s">
        <v>630</v>
      </c>
      <c r="L547" s="30" t="s">
        <v>2838</v>
      </c>
      <c r="M547" s="30" t="s">
        <v>2985</v>
      </c>
      <c r="N547" s="30" t="s">
        <v>705</v>
      </c>
      <c r="O547" s="30" t="s">
        <v>706</v>
      </c>
      <c r="P547" s="30">
        <v>900766</v>
      </c>
      <c r="Q547" s="30"/>
      <c r="R547" s="30"/>
      <c r="S547" s="39">
        <v>45473.548611111109</v>
      </c>
      <c r="T547" s="42" t="str">
        <f t="shared" si="104"/>
        <v>40</v>
      </c>
      <c r="U547" s="32">
        <f t="shared" si="105"/>
        <v>45468.659722222219</v>
      </c>
      <c r="V547" s="31">
        <f t="shared" si="106"/>
        <v>4.8888888888905058</v>
      </c>
      <c r="W547" s="31">
        <f t="shared" si="107"/>
        <v>0</v>
      </c>
      <c r="X547" s="31">
        <f t="shared" si="108"/>
        <v>0</v>
      </c>
      <c r="Y547" s="31">
        <f t="shared" si="109"/>
        <v>1</v>
      </c>
      <c r="Z547" s="31" t="str">
        <f t="shared" si="116"/>
        <v>No</v>
      </c>
      <c r="AA547" s="31"/>
      <c r="AB547" s="31">
        <f t="shared" si="110"/>
        <v>0</v>
      </c>
      <c r="AC547" s="31" t="str">
        <f>IF(OR(ISNUMBER(MATCH(DATE(VALUE(TEXT(U547,"yyyy")),VALUE(TEXT(U547,"mm")),VALUE(TEXT(U547,"dd"))),HolidayTable[Date],0)),WEEKDAY(E547,1)=1,HOUR(U547)&gt;=21,HOUR(U547)&lt;5),"OP","P")</f>
        <v>P</v>
      </c>
      <c r="AD547" s="31"/>
      <c r="AE547" s="31">
        <f t="shared" si="111"/>
        <v>0</v>
      </c>
      <c r="AF547" s="31">
        <f t="shared" si="112"/>
        <v>88.5</v>
      </c>
      <c r="AG547" s="31">
        <f t="shared" si="113"/>
        <v>3</v>
      </c>
      <c r="AH547" s="31" t="str">
        <f t="shared" si="114"/>
        <v>XIN BEIJING145E</v>
      </c>
      <c r="AI547" s="31" t="str">
        <f t="shared" si="115"/>
        <v>OOLU 4426460</v>
      </c>
      <c r="AJ547" s="17" t="s">
        <v>624</v>
      </c>
    </row>
    <row r="548" spans="1:36" ht="18" x14ac:dyDescent="0.35">
      <c r="A548" s="30" t="s">
        <v>625</v>
      </c>
      <c r="B548" s="30" t="s">
        <v>2986</v>
      </c>
      <c r="C548" s="30" t="s">
        <v>2901</v>
      </c>
      <c r="D548" s="30" t="s">
        <v>409</v>
      </c>
      <c r="E548" s="33">
        <v>45468.659722222219</v>
      </c>
      <c r="F548" s="30" t="s">
        <v>663</v>
      </c>
      <c r="G548" s="30" t="s">
        <v>627</v>
      </c>
      <c r="H548" s="30" t="s">
        <v>672</v>
      </c>
      <c r="I548" s="30" t="s">
        <v>646</v>
      </c>
      <c r="J548" s="30">
        <v>30000</v>
      </c>
      <c r="K548" s="30" t="s">
        <v>630</v>
      </c>
      <c r="L548" s="30" t="s">
        <v>2976</v>
      </c>
      <c r="M548" s="30" t="s">
        <v>2987</v>
      </c>
      <c r="N548" s="30" t="s">
        <v>735</v>
      </c>
      <c r="O548" s="30" t="s">
        <v>736</v>
      </c>
      <c r="P548" s="30">
        <v>908907</v>
      </c>
      <c r="Q548" s="30"/>
      <c r="R548" s="30"/>
      <c r="S548" s="39" t="e">
        <f>VLOOKUP(AH548,export!G:T,13,FALSE)</f>
        <v>#N/A</v>
      </c>
      <c r="T548" s="42" t="str">
        <f t="shared" si="104"/>
        <v>40</v>
      </c>
      <c r="U548" s="32">
        <f t="shared" si="105"/>
        <v>45468.659722222219</v>
      </c>
      <c r="V548" s="31" t="e">
        <f t="shared" si="106"/>
        <v>#N/A</v>
      </c>
      <c r="W548" s="31" t="e">
        <f t="shared" si="107"/>
        <v>#N/A</v>
      </c>
      <c r="X548" s="31" t="e">
        <f t="shared" si="108"/>
        <v>#N/A</v>
      </c>
      <c r="Y548" s="31" t="e">
        <f t="shared" si="109"/>
        <v>#N/A</v>
      </c>
      <c r="Z548" s="31" t="str">
        <f t="shared" si="116"/>
        <v>No</v>
      </c>
      <c r="AA548" s="31"/>
      <c r="AB548" s="31" t="e">
        <f t="shared" si="110"/>
        <v>#N/A</v>
      </c>
      <c r="AC548" s="31" t="str">
        <f>IF(OR(ISNUMBER(MATCH(DATE(VALUE(TEXT(U548,"yyyy")),VALUE(TEXT(U548,"mm")),VALUE(TEXT(U548,"dd"))),HolidayTable[Date],0)),WEEKDAY(E548,1)=1,HOUR(U548)&gt;=21,HOUR(U548)&lt;5),"OP","P")</f>
        <v>P</v>
      </c>
      <c r="AD548" s="31"/>
      <c r="AE548" s="31" t="e">
        <f t="shared" si="111"/>
        <v>#N/A</v>
      </c>
      <c r="AF548" s="31">
        <f t="shared" si="112"/>
        <v>88.5</v>
      </c>
      <c r="AG548" s="31">
        <f t="shared" si="113"/>
        <v>3</v>
      </c>
      <c r="AH548" s="31" t="str">
        <f t="shared" si="114"/>
        <v>CHARLESTON E001E</v>
      </c>
      <c r="AI548" s="31" t="str">
        <f t="shared" si="115"/>
        <v>TCNU 1041294</v>
      </c>
      <c r="AJ548" s="17" t="s">
        <v>624</v>
      </c>
    </row>
    <row r="549" spans="1:36" ht="18" x14ac:dyDescent="0.35">
      <c r="A549" s="30" t="s">
        <v>625</v>
      </c>
      <c r="B549" s="30" t="s">
        <v>2988</v>
      </c>
      <c r="C549" s="30" t="s">
        <v>2901</v>
      </c>
      <c r="D549" s="30" t="s">
        <v>409</v>
      </c>
      <c r="E549" s="33">
        <v>45468.660416666666</v>
      </c>
      <c r="F549" s="30" t="s">
        <v>663</v>
      </c>
      <c r="G549" s="30" t="s">
        <v>627</v>
      </c>
      <c r="H549" s="30" t="s">
        <v>672</v>
      </c>
      <c r="I549" s="30" t="s">
        <v>646</v>
      </c>
      <c r="J549" s="30">
        <v>30000</v>
      </c>
      <c r="K549" s="30" t="s">
        <v>630</v>
      </c>
      <c r="L549" s="30" t="s">
        <v>2976</v>
      </c>
      <c r="M549" s="30" t="s">
        <v>2989</v>
      </c>
      <c r="N549" s="30" t="s">
        <v>836</v>
      </c>
      <c r="O549" s="30" t="s">
        <v>837</v>
      </c>
      <c r="P549" s="30">
        <v>913642</v>
      </c>
      <c r="Q549" s="30"/>
      <c r="R549" s="30"/>
      <c r="S549" s="39" t="e">
        <f>VLOOKUP(AH549,export!G:T,13,FALSE)</f>
        <v>#N/A</v>
      </c>
      <c r="T549" s="42" t="str">
        <f t="shared" si="104"/>
        <v>40</v>
      </c>
      <c r="U549" s="32">
        <f t="shared" si="105"/>
        <v>45468.660416666666</v>
      </c>
      <c r="V549" s="31" t="e">
        <f t="shared" si="106"/>
        <v>#N/A</v>
      </c>
      <c r="W549" s="31" t="e">
        <f t="shared" si="107"/>
        <v>#N/A</v>
      </c>
      <c r="X549" s="31" t="e">
        <f t="shared" si="108"/>
        <v>#N/A</v>
      </c>
      <c r="Y549" s="31" t="e">
        <f t="shared" si="109"/>
        <v>#N/A</v>
      </c>
      <c r="Z549" s="31" t="str">
        <f t="shared" si="116"/>
        <v>No</v>
      </c>
      <c r="AA549" s="31"/>
      <c r="AB549" s="31" t="e">
        <f t="shared" si="110"/>
        <v>#N/A</v>
      </c>
      <c r="AC549" s="31" t="str">
        <f>IF(OR(ISNUMBER(MATCH(DATE(VALUE(TEXT(U549,"yyyy")),VALUE(TEXT(U549,"mm")),VALUE(TEXT(U549,"dd"))),HolidayTable[Date],0)),WEEKDAY(E549,1)=1,HOUR(U549)&gt;=21,HOUR(U549)&lt;5),"OP","P")</f>
        <v>P</v>
      </c>
      <c r="AD549" s="31"/>
      <c r="AE549" s="31" t="e">
        <f t="shared" si="111"/>
        <v>#N/A</v>
      </c>
      <c r="AF549" s="31">
        <f t="shared" si="112"/>
        <v>88.5</v>
      </c>
      <c r="AG549" s="31">
        <f t="shared" si="113"/>
        <v>3</v>
      </c>
      <c r="AH549" s="31" t="str">
        <f t="shared" si="114"/>
        <v>CHARLESTON E001E</v>
      </c>
      <c r="AI549" s="31" t="str">
        <f t="shared" si="115"/>
        <v>HLBU 1436605</v>
      </c>
      <c r="AJ549" s="17" t="s">
        <v>624</v>
      </c>
    </row>
    <row r="550" spans="1:36" ht="18" x14ac:dyDescent="0.35">
      <c r="A550" s="30" t="s">
        <v>625</v>
      </c>
      <c r="B550" s="30" t="s">
        <v>2990</v>
      </c>
      <c r="C550" s="30" t="s">
        <v>2901</v>
      </c>
      <c r="D550" s="30" t="s">
        <v>409</v>
      </c>
      <c r="E550" s="33">
        <v>45468.661805555559</v>
      </c>
      <c r="F550" s="30" t="s">
        <v>663</v>
      </c>
      <c r="G550" s="30" t="s">
        <v>627</v>
      </c>
      <c r="H550" s="30" t="s">
        <v>672</v>
      </c>
      <c r="I550" s="30" t="s">
        <v>646</v>
      </c>
      <c r="J550" s="30">
        <v>30000</v>
      </c>
      <c r="K550" s="30" t="s">
        <v>630</v>
      </c>
      <c r="L550" s="30" t="s">
        <v>2976</v>
      </c>
      <c r="M550" s="30" t="s">
        <v>2991</v>
      </c>
      <c r="N550" s="30" t="s">
        <v>681</v>
      </c>
      <c r="O550" s="30" t="s">
        <v>682</v>
      </c>
      <c r="P550" s="30">
        <v>901896</v>
      </c>
      <c r="Q550" s="30"/>
      <c r="R550" s="30"/>
      <c r="S550" s="39" t="e">
        <f>VLOOKUP(AH550,export!G:T,13,FALSE)</f>
        <v>#N/A</v>
      </c>
      <c r="T550" s="42" t="str">
        <f t="shared" si="104"/>
        <v>40</v>
      </c>
      <c r="U550" s="32">
        <f t="shared" si="105"/>
        <v>45468.661805555559</v>
      </c>
      <c r="V550" s="31" t="e">
        <f t="shared" si="106"/>
        <v>#N/A</v>
      </c>
      <c r="W550" s="31" t="e">
        <f t="shared" si="107"/>
        <v>#N/A</v>
      </c>
      <c r="X550" s="31" t="e">
        <f t="shared" si="108"/>
        <v>#N/A</v>
      </c>
      <c r="Y550" s="31" t="e">
        <f t="shared" si="109"/>
        <v>#N/A</v>
      </c>
      <c r="Z550" s="31" t="str">
        <f t="shared" si="116"/>
        <v>No</v>
      </c>
      <c r="AA550" s="31"/>
      <c r="AB550" s="31" t="e">
        <f t="shared" si="110"/>
        <v>#N/A</v>
      </c>
      <c r="AC550" s="31" t="str">
        <f>IF(OR(ISNUMBER(MATCH(DATE(VALUE(TEXT(U550,"yyyy")),VALUE(TEXT(U550,"mm")),VALUE(TEXT(U550,"dd"))),HolidayTable[Date],0)),WEEKDAY(E550,1)=1,HOUR(U550)&gt;=21,HOUR(U550)&lt;5),"OP","P")</f>
        <v>P</v>
      </c>
      <c r="AD550" s="31"/>
      <c r="AE550" s="31" t="e">
        <f t="shared" si="111"/>
        <v>#N/A</v>
      </c>
      <c r="AF550" s="31">
        <f t="shared" si="112"/>
        <v>88.5</v>
      </c>
      <c r="AG550" s="31">
        <f t="shared" si="113"/>
        <v>3</v>
      </c>
      <c r="AH550" s="31" t="str">
        <f t="shared" si="114"/>
        <v>CHARLESTON E001E</v>
      </c>
      <c r="AI550" s="31" t="str">
        <f t="shared" si="115"/>
        <v>HLBU 2397102</v>
      </c>
      <c r="AJ550" s="17" t="s">
        <v>624</v>
      </c>
    </row>
    <row r="551" spans="1:36" ht="18" x14ac:dyDescent="0.35">
      <c r="A551" s="30" t="s">
        <v>625</v>
      </c>
      <c r="B551" s="30" t="s">
        <v>2992</v>
      </c>
      <c r="C551" s="30" t="s">
        <v>2901</v>
      </c>
      <c r="D551" s="30" t="s">
        <v>409</v>
      </c>
      <c r="E551" s="33">
        <v>45468.662499999999</v>
      </c>
      <c r="F551" s="30" t="s">
        <v>663</v>
      </c>
      <c r="G551" s="30" t="s">
        <v>627</v>
      </c>
      <c r="H551" s="30" t="s">
        <v>672</v>
      </c>
      <c r="I551" s="30" t="s">
        <v>646</v>
      </c>
      <c r="J551" s="30">
        <v>30000</v>
      </c>
      <c r="K551" s="30" t="s">
        <v>630</v>
      </c>
      <c r="L551" s="30" t="s">
        <v>2976</v>
      </c>
      <c r="M551" s="30" t="s">
        <v>2993</v>
      </c>
      <c r="N551" s="30"/>
      <c r="O551" s="30" t="s">
        <v>704</v>
      </c>
      <c r="P551" s="30">
        <v>947739</v>
      </c>
      <c r="Q551" s="30"/>
      <c r="R551" s="30"/>
      <c r="S551" s="39" t="e">
        <f>VLOOKUP(AH551,export!G:T,13,FALSE)</f>
        <v>#N/A</v>
      </c>
      <c r="T551" s="42" t="str">
        <f t="shared" si="104"/>
        <v>40</v>
      </c>
      <c r="U551" s="32">
        <f t="shared" si="105"/>
        <v>45468.662499999999</v>
      </c>
      <c r="V551" s="31" t="e">
        <f t="shared" si="106"/>
        <v>#N/A</v>
      </c>
      <c r="W551" s="31" t="e">
        <f t="shared" si="107"/>
        <v>#N/A</v>
      </c>
      <c r="X551" s="31" t="e">
        <f t="shared" si="108"/>
        <v>#N/A</v>
      </c>
      <c r="Y551" s="31" t="e">
        <f t="shared" si="109"/>
        <v>#N/A</v>
      </c>
      <c r="Z551" s="31" t="str">
        <f t="shared" si="116"/>
        <v>No</v>
      </c>
      <c r="AA551" s="31"/>
      <c r="AB551" s="31" t="e">
        <f t="shared" si="110"/>
        <v>#N/A</v>
      </c>
      <c r="AC551" s="31" t="str">
        <f>IF(OR(ISNUMBER(MATCH(DATE(VALUE(TEXT(U551,"yyyy")),VALUE(TEXT(U551,"mm")),VALUE(TEXT(U551,"dd"))),HolidayTable[Date],0)),WEEKDAY(E551,1)=1,HOUR(U551)&gt;=21,HOUR(U551)&lt;5),"OP","P")</f>
        <v>P</v>
      </c>
      <c r="AD551" s="31"/>
      <c r="AE551" s="31" t="e">
        <f t="shared" si="111"/>
        <v>#N/A</v>
      </c>
      <c r="AF551" s="31">
        <f t="shared" si="112"/>
        <v>88.5</v>
      </c>
      <c r="AG551" s="31">
        <f t="shared" si="113"/>
        <v>3</v>
      </c>
      <c r="AH551" s="31" t="str">
        <f t="shared" si="114"/>
        <v>CHARLESTON E001E</v>
      </c>
      <c r="AI551" s="31" t="str">
        <f t="shared" si="115"/>
        <v>HLXU 8149374</v>
      </c>
      <c r="AJ551" s="17" t="s">
        <v>624</v>
      </c>
    </row>
    <row r="552" spans="1:36" ht="18" x14ac:dyDescent="0.35">
      <c r="A552" s="30" t="s">
        <v>625</v>
      </c>
      <c r="B552" s="30" t="s">
        <v>2994</v>
      </c>
      <c r="C552" s="30" t="s">
        <v>487</v>
      </c>
      <c r="D552" s="30" t="s">
        <v>295</v>
      </c>
      <c r="E552" s="33">
        <v>45468.662499999999</v>
      </c>
      <c r="F552" s="30" t="s">
        <v>649</v>
      </c>
      <c r="G552" s="30" t="s">
        <v>627</v>
      </c>
      <c r="H552" s="30" t="s">
        <v>672</v>
      </c>
      <c r="I552" s="30" t="s">
        <v>646</v>
      </c>
      <c r="J552" s="30">
        <v>29250</v>
      </c>
      <c r="K552" s="30" t="s">
        <v>630</v>
      </c>
      <c r="L552" s="30" t="s">
        <v>2995</v>
      </c>
      <c r="M552" s="30" t="s">
        <v>2996</v>
      </c>
      <c r="N552" s="30" t="s">
        <v>678</v>
      </c>
      <c r="O552" s="30" t="s">
        <v>679</v>
      </c>
      <c r="P552" s="30">
        <v>920454</v>
      </c>
      <c r="Q552" s="30"/>
      <c r="R552" s="30"/>
      <c r="S552" s="39">
        <v>45474.25</v>
      </c>
      <c r="T552" s="42" t="str">
        <f t="shared" si="104"/>
        <v>40</v>
      </c>
      <c r="U552" s="32">
        <f t="shared" si="105"/>
        <v>45468.662499999999</v>
      </c>
      <c r="V552" s="31">
        <f t="shared" si="106"/>
        <v>5.5875000000014552</v>
      </c>
      <c r="W552" s="31">
        <f t="shared" si="107"/>
        <v>0</v>
      </c>
      <c r="X552" s="31">
        <f t="shared" si="108"/>
        <v>0</v>
      </c>
      <c r="Y552" s="31">
        <f t="shared" si="109"/>
        <v>1</v>
      </c>
      <c r="Z552" s="31" t="str">
        <f t="shared" si="116"/>
        <v>No</v>
      </c>
      <c r="AA552" s="31"/>
      <c r="AB552" s="31">
        <f t="shared" si="110"/>
        <v>0</v>
      </c>
      <c r="AC552" s="31" t="str">
        <f>IF(OR(ISNUMBER(MATCH(DATE(VALUE(TEXT(U552,"yyyy")),VALUE(TEXT(U552,"mm")),VALUE(TEXT(U552,"dd"))),HolidayTable[Date],0)),WEEKDAY(E552,1)=1,HOUR(U552)&gt;=21,HOUR(U552)&lt;5),"OP","P")</f>
        <v>P</v>
      </c>
      <c r="AD552" s="31"/>
      <c r="AE552" s="31">
        <f t="shared" si="111"/>
        <v>0</v>
      </c>
      <c r="AF552" s="31">
        <f t="shared" si="112"/>
        <v>88.5</v>
      </c>
      <c r="AG552" s="31">
        <f t="shared" si="113"/>
        <v>3</v>
      </c>
      <c r="AH552" s="31" t="str">
        <f t="shared" si="114"/>
        <v>SINAR SUNDA167S</v>
      </c>
      <c r="AI552" s="31" t="str">
        <f t="shared" si="115"/>
        <v>OOCU 7268336</v>
      </c>
      <c r="AJ552" s="17" t="s">
        <v>624</v>
      </c>
    </row>
    <row r="553" spans="1:36" ht="18" x14ac:dyDescent="0.35">
      <c r="A553" s="30" t="s">
        <v>625</v>
      </c>
      <c r="B553" s="30" t="s">
        <v>2997</v>
      </c>
      <c r="C553" s="30" t="s">
        <v>487</v>
      </c>
      <c r="D553" s="30" t="s">
        <v>295</v>
      </c>
      <c r="E553" s="33">
        <v>45468.665972222225</v>
      </c>
      <c r="F553" s="30" t="s">
        <v>649</v>
      </c>
      <c r="G553" s="30" t="s">
        <v>627</v>
      </c>
      <c r="H553" s="30" t="s">
        <v>672</v>
      </c>
      <c r="I553" s="30" t="s">
        <v>646</v>
      </c>
      <c r="J553" s="30">
        <v>29250</v>
      </c>
      <c r="K553" s="30" t="s">
        <v>630</v>
      </c>
      <c r="L553" s="30" t="s">
        <v>2995</v>
      </c>
      <c r="M553" s="30" t="s">
        <v>2998</v>
      </c>
      <c r="N553" s="30" t="s">
        <v>718</v>
      </c>
      <c r="O553" s="30" t="s">
        <v>719</v>
      </c>
      <c r="P553" s="30">
        <v>697446</v>
      </c>
      <c r="Q553" s="30"/>
      <c r="R553" s="30"/>
      <c r="S553" s="39">
        <v>45474.25</v>
      </c>
      <c r="T553" s="42" t="str">
        <f t="shared" si="104"/>
        <v>40</v>
      </c>
      <c r="U553" s="32">
        <f t="shared" si="105"/>
        <v>45468.665972222225</v>
      </c>
      <c r="V553" s="31">
        <f t="shared" si="106"/>
        <v>5.5840277777751908</v>
      </c>
      <c r="W553" s="31">
        <f t="shared" si="107"/>
        <v>0</v>
      </c>
      <c r="X553" s="31">
        <f t="shared" si="108"/>
        <v>0</v>
      </c>
      <c r="Y553" s="31">
        <f t="shared" si="109"/>
        <v>1</v>
      </c>
      <c r="Z553" s="31" t="str">
        <f t="shared" si="116"/>
        <v>No</v>
      </c>
      <c r="AA553" s="31"/>
      <c r="AB553" s="31">
        <f t="shared" si="110"/>
        <v>0</v>
      </c>
      <c r="AC553" s="31" t="str">
        <f>IF(OR(ISNUMBER(MATCH(DATE(VALUE(TEXT(U553,"yyyy")),VALUE(TEXT(U553,"mm")),VALUE(TEXT(U553,"dd"))),HolidayTable[Date],0)),WEEKDAY(E553,1)=1,HOUR(U553)&gt;=21,HOUR(U553)&lt;5),"OP","P")</f>
        <v>P</v>
      </c>
      <c r="AD553" s="31"/>
      <c r="AE553" s="31">
        <f t="shared" si="111"/>
        <v>0</v>
      </c>
      <c r="AF553" s="31">
        <f t="shared" si="112"/>
        <v>88.5</v>
      </c>
      <c r="AG553" s="31">
        <f t="shared" si="113"/>
        <v>3</v>
      </c>
      <c r="AH553" s="31" t="str">
        <f t="shared" si="114"/>
        <v>SINAR SUNDA167S</v>
      </c>
      <c r="AI553" s="31" t="str">
        <f t="shared" si="115"/>
        <v>TGBU 4066085</v>
      </c>
      <c r="AJ553" s="17" t="s">
        <v>624</v>
      </c>
    </row>
    <row r="554" spans="1:36" ht="18" x14ac:dyDescent="0.35">
      <c r="A554" s="30" t="s">
        <v>625</v>
      </c>
      <c r="B554" s="30" t="s">
        <v>2999</v>
      </c>
      <c r="C554" s="30" t="s">
        <v>487</v>
      </c>
      <c r="D554" s="30" t="s">
        <v>295</v>
      </c>
      <c r="E554" s="33">
        <v>45468.666666666664</v>
      </c>
      <c r="F554" s="30" t="s">
        <v>649</v>
      </c>
      <c r="G554" s="30" t="s">
        <v>627</v>
      </c>
      <c r="H554" s="30" t="s">
        <v>672</v>
      </c>
      <c r="I554" s="30" t="s">
        <v>646</v>
      </c>
      <c r="J554" s="30">
        <v>29250</v>
      </c>
      <c r="K554" s="30" t="s">
        <v>630</v>
      </c>
      <c r="L554" s="30" t="s">
        <v>2778</v>
      </c>
      <c r="M554" s="30" t="s">
        <v>3000</v>
      </c>
      <c r="N554" s="30" t="s">
        <v>747</v>
      </c>
      <c r="O554" s="30" t="s">
        <v>748</v>
      </c>
      <c r="P554" s="30">
        <v>619336</v>
      </c>
      <c r="Q554" s="30"/>
      <c r="R554" s="30"/>
      <c r="S554" s="39">
        <v>45474.25</v>
      </c>
      <c r="T554" s="42" t="str">
        <f t="shared" si="104"/>
        <v>40</v>
      </c>
      <c r="U554" s="32">
        <f t="shared" si="105"/>
        <v>45468.666666666664</v>
      </c>
      <c r="V554" s="31">
        <f t="shared" si="106"/>
        <v>5.5833333333357587</v>
      </c>
      <c r="W554" s="31">
        <f t="shared" si="107"/>
        <v>0</v>
      </c>
      <c r="X554" s="31">
        <f t="shared" si="108"/>
        <v>0</v>
      </c>
      <c r="Y554" s="31">
        <f t="shared" si="109"/>
        <v>1</v>
      </c>
      <c r="Z554" s="31" t="str">
        <f t="shared" si="116"/>
        <v>No</v>
      </c>
      <c r="AA554" s="31"/>
      <c r="AB554" s="31">
        <f t="shared" si="110"/>
        <v>0</v>
      </c>
      <c r="AC554" s="31" t="str">
        <f>IF(OR(ISNUMBER(MATCH(DATE(VALUE(TEXT(U554,"yyyy")),VALUE(TEXT(U554,"mm")),VALUE(TEXT(U554,"dd"))),HolidayTable[Date],0)),WEEKDAY(E554,1)=1,HOUR(U554)&gt;=21,HOUR(U554)&lt;5),"OP","P")</f>
        <v>P</v>
      </c>
      <c r="AD554" s="31"/>
      <c r="AE554" s="31">
        <f t="shared" si="111"/>
        <v>0</v>
      </c>
      <c r="AF554" s="31">
        <f t="shared" si="112"/>
        <v>88.5</v>
      </c>
      <c r="AG554" s="31">
        <f t="shared" si="113"/>
        <v>3</v>
      </c>
      <c r="AH554" s="31" t="str">
        <f t="shared" si="114"/>
        <v>SINAR SUNDA167S</v>
      </c>
      <c r="AI554" s="31" t="str">
        <f t="shared" si="115"/>
        <v>FFAU 3240944</v>
      </c>
      <c r="AJ554" s="17" t="s">
        <v>624</v>
      </c>
    </row>
    <row r="555" spans="1:36" ht="18" x14ac:dyDescent="0.35">
      <c r="A555" s="30" t="s">
        <v>625</v>
      </c>
      <c r="B555" s="30" t="s">
        <v>3001</v>
      </c>
      <c r="C555" s="30" t="s">
        <v>2810</v>
      </c>
      <c r="D555" s="30" t="s">
        <v>764</v>
      </c>
      <c r="E555" s="33">
        <v>45468.689583333333</v>
      </c>
      <c r="F555" s="30" t="s">
        <v>674</v>
      </c>
      <c r="G555" s="30" t="s">
        <v>627</v>
      </c>
      <c r="H555" s="30" t="s">
        <v>672</v>
      </c>
      <c r="I555" s="30" t="s">
        <v>646</v>
      </c>
      <c r="J555" s="30">
        <v>29090</v>
      </c>
      <c r="K555" s="30" t="s">
        <v>630</v>
      </c>
      <c r="L555" s="30" t="s">
        <v>3002</v>
      </c>
      <c r="M555" s="30" t="s">
        <v>3003</v>
      </c>
      <c r="N555" s="30" t="s">
        <v>711</v>
      </c>
      <c r="O555" s="30" t="s">
        <v>712</v>
      </c>
      <c r="P555" s="30">
        <v>935540</v>
      </c>
      <c r="Q555" s="30"/>
      <c r="R555" s="30"/>
      <c r="S555" s="39" t="e">
        <f>VLOOKUP(AH555,export!G:T,13,FALSE)</f>
        <v>#N/A</v>
      </c>
      <c r="T555" s="42" t="str">
        <f t="shared" si="104"/>
        <v>40</v>
      </c>
      <c r="U555" s="32">
        <f t="shared" si="105"/>
        <v>45468.689583333333</v>
      </c>
      <c r="V555" s="31" t="e">
        <f t="shared" si="106"/>
        <v>#N/A</v>
      </c>
      <c r="W555" s="31" t="e">
        <f t="shared" si="107"/>
        <v>#N/A</v>
      </c>
      <c r="X555" s="31" t="e">
        <f t="shared" si="108"/>
        <v>#N/A</v>
      </c>
      <c r="Y555" s="31" t="e">
        <f t="shared" si="109"/>
        <v>#N/A</v>
      </c>
      <c r="Z555" s="31" t="str">
        <f t="shared" si="116"/>
        <v>No</v>
      </c>
      <c r="AA555" s="31"/>
      <c r="AB555" s="31" t="e">
        <f t="shared" si="110"/>
        <v>#N/A</v>
      </c>
      <c r="AC555" s="31" t="str">
        <f>IF(OR(ISNUMBER(MATCH(DATE(VALUE(TEXT(U555,"yyyy")),VALUE(TEXT(U555,"mm")),VALUE(TEXT(U555,"dd"))),HolidayTable[Date],0)),WEEKDAY(E555,1)=1,HOUR(U555)&gt;=21,HOUR(U555)&lt;5),"OP","P")</f>
        <v>P</v>
      </c>
      <c r="AD555" s="31"/>
      <c r="AE555" s="31" t="e">
        <f t="shared" si="111"/>
        <v>#N/A</v>
      </c>
      <c r="AF555" s="31">
        <f t="shared" si="112"/>
        <v>88.5</v>
      </c>
      <c r="AG555" s="31">
        <f t="shared" si="113"/>
        <v>3</v>
      </c>
      <c r="AH555" s="31" t="str">
        <f t="shared" si="114"/>
        <v>MAE CHATTOGR425N</v>
      </c>
      <c r="AI555" s="31" t="str">
        <f t="shared" si="115"/>
        <v>MRSU 4476917</v>
      </c>
      <c r="AJ555" s="17" t="s">
        <v>624</v>
      </c>
    </row>
    <row r="556" spans="1:36" ht="18" x14ac:dyDescent="0.35">
      <c r="A556" s="30" t="s">
        <v>625</v>
      </c>
      <c r="B556" s="30" t="s">
        <v>3004</v>
      </c>
      <c r="C556" s="30" t="s">
        <v>3005</v>
      </c>
      <c r="D556" s="30" t="s">
        <v>3006</v>
      </c>
      <c r="E556" s="33">
        <v>45468.69027777778</v>
      </c>
      <c r="F556" s="30" t="s">
        <v>663</v>
      </c>
      <c r="G556" s="30" t="s">
        <v>627</v>
      </c>
      <c r="H556" s="30" t="s">
        <v>645</v>
      </c>
      <c r="I556" s="30" t="s">
        <v>646</v>
      </c>
      <c r="J556" s="30">
        <v>29090</v>
      </c>
      <c r="K556" s="30" t="s">
        <v>630</v>
      </c>
      <c r="L556" s="30" t="s">
        <v>3007</v>
      </c>
      <c r="M556" s="30" t="s">
        <v>3008</v>
      </c>
      <c r="N556" s="30" t="s">
        <v>700</v>
      </c>
      <c r="O556" s="30" t="s">
        <v>701</v>
      </c>
      <c r="P556" s="30">
        <v>781152</v>
      </c>
      <c r="Q556" s="30"/>
      <c r="R556" s="30"/>
      <c r="S556" s="39">
        <v>45478.5</v>
      </c>
      <c r="T556" s="42" t="str">
        <f t="shared" si="104"/>
        <v>40</v>
      </c>
      <c r="U556" s="32">
        <f t="shared" si="105"/>
        <v>45468.69027777778</v>
      </c>
      <c r="V556" s="31">
        <f t="shared" si="106"/>
        <v>9.8097222222204437</v>
      </c>
      <c r="W556" s="31">
        <f t="shared" si="107"/>
        <v>0</v>
      </c>
      <c r="X556" s="31">
        <f t="shared" si="108"/>
        <v>0</v>
      </c>
      <c r="Y556" s="31">
        <f t="shared" si="109"/>
        <v>1</v>
      </c>
      <c r="Z556" s="31" t="str">
        <f t="shared" si="116"/>
        <v>No</v>
      </c>
      <c r="AA556" s="31"/>
      <c r="AB556" s="31">
        <f t="shared" si="110"/>
        <v>0</v>
      </c>
      <c r="AC556" s="31" t="str">
        <f>IF(OR(ISNUMBER(MATCH(DATE(VALUE(TEXT(U556,"yyyy")),VALUE(TEXT(U556,"mm")),VALUE(TEXT(U556,"dd"))),HolidayTable[Date],0)),WEEKDAY(E556,1)=1,HOUR(U556)&gt;=21,HOUR(U556)&lt;5),"OP","P")</f>
        <v>P</v>
      </c>
      <c r="AD556" s="31"/>
      <c r="AE556" s="31">
        <f t="shared" si="111"/>
        <v>0</v>
      </c>
      <c r="AF556" s="31">
        <f t="shared" si="112"/>
        <v>88.5</v>
      </c>
      <c r="AG556" s="31">
        <f t="shared" si="113"/>
        <v>3</v>
      </c>
      <c r="AH556" s="31" t="str">
        <f t="shared" si="114"/>
        <v>HMM RAON015E</v>
      </c>
      <c r="AI556" s="31" t="str">
        <f t="shared" si="115"/>
        <v>TCLU 4336542</v>
      </c>
      <c r="AJ556" s="17" t="s">
        <v>624</v>
      </c>
    </row>
    <row r="557" spans="1:36" ht="18" x14ac:dyDescent="0.35">
      <c r="A557" s="30" t="s">
        <v>625</v>
      </c>
      <c r="B557" s="30" t="s">
        <v>3009</v>
      </c>
      <c r="C557" s="30" t="s">
        <v>3005</v>
      </c>
      <c r="D557" s="30" t="s">
        <v>3006</v>
      </c>
      <c r="E557" s="33">
        <v>45468.691666666666</v>
      </c>
      <c r="F557" s="30" t="s">
        <v>663</v>
      </c>
      <c r="G557" s="30" t="s">
        <v>627</v>
      </c>
      <c r="H557" s="30" t="s">
        <v>645</v>
      </c>
      <c r="I557" s="30" t="s">
        <v>646</v>
      </c>
      <c r="J557" s="30">
        <v>29090</v>
      </c>
      <c r="K557" s="30" t="s">
        <v>630</v>
      </c>
      <c r="L557" s="30" t="s">
        <v>3007</v>
      </c>
      <c r="M557" s="30" t="s">
        <v>3010</v>
      </c>
      <c r="N557" s="30"/>
      <c r="O557" s="30" t="s">
        <v>757</v>
      </c>
      <c r="P557" s="30">
        <v>939081</v>
      </c>
      <c r="Q557" s="30"/>
      <c r="R557" s="30"/>
      <c r="S557" s="39">
        <v>45478.5</v>
      </c>
      <c r="T557" s="42" t="str">
        <f t="shared" si="104"/>
        <v>40</v>
      </c>
      <c r="U557" s="32">
        <f t="shared" si="105"/>
        <v>45468.691666666666</v>
      </c>
      <c r="V557" s="31">
        <f t="shared" si="106"/>
        <v>9.8083333333343035</v>
      </c>
      <c r="W557" s="31">
        <f t="shared" si="107"/>
        <v>0</v>
      </c>
      <c r="X557" s="31">
        <f t="shared" si="108"/>
        <v>0</v>
      </c>
      <c r="Y557" s="31">
        <f t="shared" si="109"/>
        <v>1</v>
      </c>
      <c r="Z557" s="31" t="str">
        <f t="shared" si="116"/>
        <v>No</v>
      </c>
      <c r="AA557" s="31"/>
      <c r="AB557" s="31">
        <f t="shared" si="110"/>
        <v>0</v>
      </c>
      <c r="AC557" s="31" t="str">
        <f>IF(OR(ISNUMBER(MATCH(DATE(VALUE(TEXT(U557,"yyyy")),VALUE(TEXT(U557,"mm")),VALUE(TEXT(U557,"dd"))),HolidayTable[Date],0)),WEEKDAY(E557,1)=1,HOUR(U557)&gt;=21,HOUR(U557)&lt;5),"OP","P")</f>
        <v>P</v>
      </c>
      <c r="AD557" s="31"/>
      <c r="AE557" s="31">
        <f t="shared" si="111"/>
        <v>0</v>
      </c>
      <c r="AF557" s="31">
        <f t="shared" si="112"/>
        <v>88.5</v>
      </c>
      <c r="AG557" s="31">
        <f t="shared" si="113"/>
        <v>3</v>
      </c>
      <c r="AH557" s="31" t="str">
        <f t="shared" si="114"/>
        <v>HMM RAON015E</v>
      </c>
      <c r="AI557" s="31" t="str">
        <f t="shared" si="115"/>
        <v>UACU 8500123</v>
      </c>
      <c r="AJ557" s="17" t="s">
        <v>624</v>
      </c>
    </row>
    <row r="558" spans="1:36" ht="18" x14ac:dyDescent="0.35">
      <c r="A558" s="30" t="s">
        <v>625</v>
      </c>
      <c r="B558" s="30" t="s">
        <v>3011</v>
      </c>
      <c r="C558" s="30" t="s">
        <v>2901</v>
      </c>
      <c r="D558" s="30" t="s">
        <v>409</v>
      </c>
      <c r="E558" s="33">
        <v>45468.691666666666</v>
      </c>
      <c r="F558" s="30" t="s">
        <v>663</v>
      </c>
      <c r="G558" s="30" t="s">
        <v>627</v>
      </c>
      <c r="H558" s="30" t="s">
        <v>672</v>
      </c>
      <c r="I558" s="30" t="s">
        <v>646</v>
      </c>
      <c r="J558" s="30">
        <v>30000</v>
      </c>
      <c r="K558" s="30" t="s">
        <v>630</v>
      </c>
      <c r="L558" s="30" t="s">
        <v>3012</v>
      </c>
      <c r="M558" s="30" t="s">
        <v>3013</v>
      </c>
      <c r="N558" s="30" t="s">
        <v>741</v>
      </c>
      <c r="O558" s="30" t="s">
        <v>742</v>
      </c>
      <c r="P558" s="30">
        <v>711999</v>
      </c>
      <c r="Q558" s="30"/>
      <c r="R558" s="30"/>
      <c r="S558" s="39" t="e">
        <f>VLOOKUP(AH558,export!G:T,13,FALSE)</f>
        <v>#N/A</v>
      </c>
      <c r="T558" s="42" t="str">
        <f t="shared" si="104"/>
        <v>40</v>
      </c>
      <c r="U558" s="32">
        <f t="shared" si="105"/>
        <v>45468.691666666666</v>
      </c>
      <c r="V558" s="31" t="e">
        <f t="shared" si="106"/>
        <v>#N/A</v>
      </c>
      <c r="W558" s="31" t="e">
        <f t="shared" si="107"/>
        <v>#N/A</v>
      </c>
      <c r="X558" s="31" t="e">
        <f t="shared" si="108"/>
        <v>#N/A</v>
      </c>
      <c r="Y558" s="31" t="e">
        <f t="shared" si="109"/>
        <v>#N/A</v>
      </c>
      <c r="Z558" s="31" t="str">
        <f t="shared" si="116"/>
        <v>No</v>
      </c>
      <c r="AA558" s="31"/>
      <c r="AB558" s="31" t="e">
        <f t="shared" si="110"/>
        <v>#N/A</v>
      </c>
      <c r="AC558" s="31" t="str">
        <f>IF(OR(ISNUMBER(MATCH(DATE(VALUE(TEXT(U558,"yyyy")),VALUE(TEXT(U558,"mm")),VALUE(TEXT(U558,"dd"))),HolidayTable[Date],0)),WEEKDAY(E558,1)=1,HOUR(U558)&gt;=21,HOUR(U558)&lt;5),"OP","P")</f>
        <v>P</v>
      </c>
      <c r="AD558" s="31"/>
      <c r="AE558" s="31" t="e">
        <f t="shared" si="111"/>
        <v>#N/A</v>
      </c>
      <c r="AF558" s="31">
        <f t="shared" si="112"/>
        <v>88.5</v>
      </c>
      <c r="AG558" s="31">
        <f t="shared" si="113"/>
        <v>3</v>
      </c>
      <c r="AH558" s="31" t="str">
        <f t="shared" si="114"/>
        <v>CHARLESTON E001E</v>
      </c>
      <c r="AI558" s="31" t="str">
        <f t="shared" si="115"/>
        <v>HLBU 1482452</v>
      </c>
      <c r="AJ558" s="17" t="s">
        <v>624</v>
      </c>
    </row>
    <row r="559" spans="1:36" ht="18" x14ac:dyDescent="0.35">
      <c r="A559" s="30" t="s">
        <v>625</v>
      </c>
      <c r="B559" s="30" t="s">
        <v>3014</v>
      </c>
      <c r="C559" s="30" t="s">
        <v>583</v>
      </c>
      <c r="D559" s="30" t="s">
        <v>764</v>
      </c>
      <c r="E559" s="33">
        <v>45468.692361111112</v>
      </c>
      <c r="F559" s="30" t="s">
        <v>674</v>
      </c>
      <c r="G559" s="30" t="s">
        <v>627</v>
      </c>
      <c r="H559" s="30" t="s">
        <v>645</v>
      </c>
      <c r="I559" s="30" t="s">
        <v>646</v>
      </c>
      <c r="J559" s="30">
        <v>29090</v>
      </c>
      <c r="K559" s="30" t="s">
        <v>630</v>
      </c>
      <c r="L559" s="30" t="s">
        <v>2263</v>
      </c>
      <c r="M559" s="30" t="s">
        <v>3015</v>
      </c>
      <c r="N559" s="30" t="s">
        <v>751</v>
      </c>
      <c r="O559" s="30" t="s">
        <v>752</v>
      </c>
      <c r="P559" s="30">
        <v>935494</v>
      </c>
      <c r="Q559" s="30"/>
      <c r="R559" s="30"/>
      <c r="S559" s="39" t="e">
        <f>VLOOKUP(AH559,export!G:T,13,FALSE)</f>
        <v>#N/A</v>
      </c>
      <c r="T559" s="42" t="str">
        <f t="shared" si="104"/>
        <v>40</v>
      </c>
      <c r="U559" s="32">
        <f t="shared" si="105"/>
        <v>45468.692361111112</v>
      </c>
      <c r="V559" s="31" t="e">
        <f t="shared" si="106"/>
        <v>#N/A</v>
      </c>
      <c r="W559" s="31" t="e">
        <f t="shared" si="107"/>
        <v>#N/A</v>
      </c>
      <c r="X559" s="31" t="e">
        <f t="shared" si="108"/>
        <v>#N/A</v>
      </c>
      <c r="Y559" s="31" t="e">
        <f t="shared" si="109"/>
        <v>#N/A</v>
      </c>
      <c r="Z559" s="31" t="str">
        <f t="shared" si="116"/>
        <v>No</v>
      </c>
      <c r="AA559" s="31"/>
      <c r="AB559" s="31" t="e">
        <f t="shared" si="110"/>
        <v>#N/A</v>
      </c>
      <c r="AC559" s="31" t="str">
        <f>IF(OR(ISNUMBER(MATCH(DATE(VALUE(TEXT(U559,"yyyy")),VALUE(TEXT(U559,"mm")),VALUE(TEXT(U559,"dd"))),HolidayTable[Date],0)),WEEKDAY(E559,1)=1,HOUR(U559)&gt;=21,HOUR(U559)&lt;5),"OP","P")</f>
        <v>P</v>
      </c>
      <c r="AD559" s="31"/>
      <c r="AE559" s="31" t="e">
        <f t="shared" si="111"/>
        <v>#N/A</v>
      </c>
      <c r="AF559" s="31">
        <f t="shared" si="112"/>
        <v>88.5</v>
      </c>
      <c r="AG559" s="31">
        <f t="shared" si="113"/>
        <v>3</v>
      </c>
      <c r="AH559" s="31" t="str">
        <f t="shared" si="114"/>
        <v>ALS KRONOS425N</v>
      </c>
      <c r="AI559" s="31" t="str">
        <f t="shared" si="115"/>
        <v>MRKU 1077654</v>
      </c>
      <c r="AJ559" s="17" t="s">
        <v>624</v>
      </c>
    </row>
    <row r="560" spans="1:36" ht="18" x14ac:dyDescent="0.35">
      <c r="A560" s="30" t="s">
        <v>625</v>
      </c>
      <c r="B560" s="30" t="s">
        <v>3016</v>
      </c>
      <c r="C560" s="30" t="s">
        <v>332</v>
      </c>
      <c r="D560" s="30" t="s">
        <v>2396</v>
      </c>
      <c r="E560" s="33">
        <v>45468.695138888892</v>
      </c>
      <c r="F560" s="30" t="s">
        <v>658</v>
      </c>
      <c r="G560" s="30" t="s">
        <v>627</v>
      </c>
      <c r="H560" s="30" t="s">
        <v>672</v>
      </c>
      <c r="I560" s="30" t="s">
        <v>646</v>
      </c>
      <c r="J560" s="30">
        <v>30000</v>
      </c>
      <c r="K560" s="30" t="s">
        <v>630</v>
      </c>
      <c r="L560" s="30" t="s">
        <v>3017</v>
      </c>
      <c r="M560" s="30" t="s">
        <v>3018</v>
      </c>
      <c r="N560" s="30" t="s">
        <v>718</v>
      </c>
      <c r="O560" s="30" t="s">
        <v>719</v>
      </c>
      <c r="P560" s="30">
        <v>697446</v>
      </c>
      <c r="Q560" s="30"/>
      <c r="R560" s="30"/>
      <c r="S560" s="39" t="e">
        <f>VLOOKUP(AH560,export!G:T,13,FALSE)</f>
        <v>#N/A</v>
      </c>
      <c r="T560" s="42" t="str">
        <f t="shared" si="104"/>
        <v>40</v>
      </c>
      <c r="U560" s="32">
        <f t="shared" si="105"/>
        <v>45468.695138888892</v>
      </c>
      <c r="V560" s="31" t="e">
        <f t="shared" si="106"/>
        <v>#N/A</v>
      </c>
      <c r="W560" s="31" t="e">
        <f t="shared" si="107"/>
        <v>#N/A</v>
      </c>
      <c r="X560" s="31" t="e">
        <f t="shared" si="108"/>
        <v>#N/A</v>
      </c>
      <c r="Y560" s="31" t="e">
        <f t="shared" si="109"/>
        <v>#N/A</v>
      </c>
      <c r="Z560" s="31" t="str">
        <f t="shared" si="116"/>
        <v>No</v>
      </c>
      <c r="AA560" s="31"/>
      <c r="AB560" s="31" t="e">
        <f t="shared" si="110"/>
        <v>#N/A</v>
      </c>
      <c r="AC560" s="31" t="str">
        <f>IF(OR(ISNUMBER(MATCH(DATE(VALUE(TEXT(U560,"yyyy")),VALUE(TEXT(U560,"mm")),VALUE(TEXT(U560,"dd"))),HolidayTable[Date],0)),WEEKDAY(E560,1)=1,HOUR(U560)&gt;=21,HOUR(U560)&lt;5),"OP","P")</f>
        <v>P</v>
      </c>
      <c r="AD560" s="31"/>
      <c r="AE560" s="31" t="e">
        <f t="shared" si="111"/>
        <v>#N/A</v>
      </c>
      <c r="AF560" s="31">
        <f t="shared" si="112"/>
        <v>88.5</v>
      </c>
      <c r="AG560" s="31">
        <f t="shared" si="113"/>
        <v>3</v>
      </c>
      <c r="AH560" s="31" t="str">
        <f t="shared" si="114"/>
        <v>CAP ANDREAS012W</v>
      </c>
      <c r="AI560" s="31" t="str">
        <f t="shared" si="115"/>
        <v>GCXU 5495688</v>
      </c>
      <c r="AJ560" s="17" t="s">
        <v>624</v>
      </c>
    </row>
    <row r="561" spans="1:36" ht="18" x14ac:dyDescent="0.35">
      <c r="A561" s="30" t="s">
        <v>625</v>
      </c>
      <c r="B561" s="30" t="s">
        <v>3019</v>
      </c>
      <c r="C561" s="30" t="s">
        <v>2901</v>
      </c>
      <c r="D561" s="30" t="s">
        <v>409</v>
      </c>
      <c r="E561" s="33">
        <v>45468.698611111111</v>
      </c>
      <c r="F561" s="30" t="s">
        <v>663</v>
      </c>
      <c r="G561" s="30" t="s">
        <v>627</v>
      </c>
      <c r="H561" s="30" t="s">
        <v>672</v>
      </c>
      <c r="I561" s="30" t="s">
        <v>646</v>
      </c>
      <c r="J561" s="30">
        <v>30000</v>
      </c>
      <c r="K561" s="30" t="s">
        <v>630</v>
      </c>
      <c r="L561" s="30" t="s">
        <v>3012</v>
      </c>
      <c r="M561" s="30" t="s">
        <v>3020</v>
      </c>
      <c r="N561" s="30" t="s">
        <v>745</v>
      </c>
      <c r="O561" s="30" t="s">
        <v>746</v>
      </c>
      <c r="P561" s="30">
        <v>697577</v>
      </c>
      <c r="Q561" s="30"/>
      <c r="R561" s="30"/>
      <c r="S561" s="39" t="e">
        <f>VLOOKUP(AH561,export!G:T,13,FALSE)</f>
        <v>#N/A</v>
      </c>
      <c r="T561" s="42" t="str">
        <f t="shared" si="104"/>
        <v>40</v>
      </c>
      <c r="U561" s="32">
        <f t="shared" si="105"/>
        <v>45468.698611111111</v>
      </c>
      <c r="V561" s="31" t="e">
        <f t="shared" si="106"/>
        <v>#N/A</v>
      </c>
      <c r="W561" s="31" t="e">
        <f t="shared" si="107"/>
        <v>#N/A</v>
      </c>
      <c r="X561" s="31" t="e">
        <f t="shared" si="108"/>
        <v>#N/A</v>
      </c>
      <c r="Y561" s="31" t="e">
        <f t="shared" si="109"/>
        <v>#N/A</v>
      </c>
      <c r="Z561" s="31" t="str">
        <f t="shared" si="116"/>
        <v>No</v>
      </c>
      <c r="AA561" s="31"/>
      <c r="AB561" s="31" t="e">
        <f t="shared" si="110"/>
        <v>#N/A</v>
      </c>
      <c r="AC561" s="31" t="str">
        <f>IF(OR(ISNUMBER(MATCH(DATE(VALUE(TEXT(U561,"yyyy")),VALUE(TEXT(U561,"mm")),VALUE(TEXT(U561,"dd"))),HolidayTable[Date],0)),WEEKDAY(E561,1)=1,HOUR(U561)&gt;=21,HOUR(U561)&lt;5),"OP","P")</f>
        <v>P</v>
      </c>
      <c r="AD561" s="31"/>
      <c r="AE561" s="31" t="e">
        <f t="shared" si="111"/>
        <v>#N/A</v>
      </c>
      <c r="AF561" s="31">
        <f t="shared" si="112"/>
        <v>88.5</v>
      </c>
      <c r="AG561" s="31">
        <f t="shared" si="113"/>
        <v>3</v>
      </c>
      <c r="AH561" s="31" t="str">
        <f t="shared" si="114"/>
        <v>CHARLESTON E001E</v>
      </c>
      <c r="AI561" s="31" t="str">
        <f t="shared" si="115"/>
        <v>BSIU 9558264</v>
      </c>
      <c r="AJ561" s="17" t="s">
        <v>624</v>
      </c>
    </row>
    <row r="562" spans="1:36" ht="18" x14ac:dyDescent="0.35">
      <c r="A562" s="30" t="s">
        <v>625</v>
      </c>
      <c r="B562" s="30" t="s">
        <v>3021</v>
      </c>
      <c r="C562" s="30" t="s">
        <v>2866</v>
      </c>
      <c r="D562" s="30" t="s">
        <v>2867</v>
      </c>
      <c r="E562" s="33">
        <v>45468.703472222223</v>
      </c>
      <c r="F562" s="30" t="s">
        <v>649</v>
      </c>
      <c r="G562" s="30" t="s">
        <v>627</v>
      </c>
      <c r="H562" s="30">
        <v>4510</v>
      </c>
      <c r="I562" s="30" t="s">
        <v>646</v>
      </c>
      <c r="J562" s="30">
        <v>29090</v>
      </c>
      <c r="K562" s="30" t="s">
        <v>630</v>
      </c>
      <c r="L562" s="30" t="s">
        <v>3022</v>
      </c>
      <c r="M562" s="30" t="s">
        <v>3023</v>
      </c>
      <c r="N562" s="30" t="s">
        <v>698</v>
      </c>
      <c r="O562" s="30" t="s">
        <v>699</v>
      </c>
      <c r="P562" s="30">
        <v>780136</v>
      </c>
      <c r="Q562" s="30"/>
      <c r="R562" s="30"/>
      <c r="S562" s="39" t="e">
        <f>VLOOKUP(AH562,export!G:T,13,FALSE)</f>
        <v>#N/A</v>
      </c>
      <c r="T562" s="42" t="str">
        <f t="shared" si="104"/>
        <v>40</v>
      </c>
      <c r="U562" s="32">
        <f t="shared" si="105"/>
        <v>45468.703472222223</v>
      </c>
      <c r="V562" s="31" t="e">
        <f t="shared" si="106"/>
        <v>#N/A</v>
      </c>
      <c r="W562" s="31" t="e">
        <f t="shared" si="107"/>
        <v>#N/A</v>
      </c>
      <c r="X562" s="31" t="e">
        <f t="shared" si="108"/>
        <v>#N/A</v>
      </c>
      <c r="Y562" s="31" t="e">
        <f t="shared" si="109"/>
        <v>#N/A</v>
      </c>
      <c r="Z562" s="31" t="str">
        <f t="shared" si="116"/>
        <v>No</v>
      </c>
      <c r="AA562" s="31"/>
      <c r="AB562" s="31" t="e">
        <f t="shared" si="110"/>
        <v>#N/A</v>
      </c>
      <c r="AC562" s="31" t="str">
        <f>IF(OR(ISNUMBER(MATCH(DATE(VALUE(TEXT(U562,"yyyy")),VALUE(TEXT(U562,"mm")),VALUE(TEXT(U562,"dd"))),HolidayTable[Date],0)),WEEKDAY(E562,1)=1,HOUR(U562)&gt;=21,HOUR(U562)&lt;5),"OP","P")</f>
        <v>P</v>
      </c>
      <c r="AD562" s="31"/>
      <c r="AE562" s="31" t="e">
        <f t="shared" si="111"/>
        <v>#N/A</v>
      </c>
      <c r="AF562" s="31">
        <f t="shared" si="112"/>
        <v>88.5</v>
      </c>
      <c r="AG562" s="31">
        <f t="shared" si="113"/>
        <v>3</v>
      </c>
      <c r="AH562" s="31" t="str">
        <f t="shared" si="114"/>
        <v>MOL EARN093E</v>
      </c>
      <c r="AI562" s="31" t="str">
        <f t="shared" si="115"/>
        <v>CBHU 7025126</v>
      </c>
      <c r="AJ562" s="17" t="s">
        <v>624</v>
      </c>
    </row>
    <row r="563" spans="1:36" ht="18" x14ac:dyDescent="0.35">
      <c r="A563" s="30" t="s">
        <v>625</v>
      </c>
      <c r="B563" s="30" t="s">
        <v>3024</v>
      </c>
      <c r="C563" s="30" t="s">
        <v>2901</v>
      </c>
      <c r="D563" s="30" t="s">
        <v>409</v>
      </c>
      <c r="E563" s="33">
        <v>45468.703472222223</v>
      </c>
      <c r="F563" s="30" t="s">
        <v>663</v>
      </c>
      <c r="G563" s="30" t="s">
        <v>627</v>
      </c>
      <c r="H563" s="30" t="s">
        <v>672</v>
      </c>
      <c r="I563" s="30" t="s">
        <v>646</v>
      </c>
      <c r="J563" s="30">
        <v>30000</v>
      </c>
      <c r="K563" s="30" t="s">
        <v>630</v>
      </c>
      <c r="L563" s="30" t="s">
        <v>3012</v>
      </c>
      <c r="M563" s="30" t="s">
        <v>3025</v>
      </c>
      <c r="N563" s="30"/>
      <c r="O563" s="30" t="s">
        <v>687</v>
      </c>
      <c r="P563" s="30">
        <v>742106</v>
      </c>
      <c r="Q563" s="30"/>
      <c r="R563" s="30"/>
      <c r="S563" s="39" t="e">
        <f>VLOOKUP(AH563,export!G:T,13,FALSE)</f>
        <v>#N/A</v>
      </c>
      <c r="T563" s="42" t="str">
        <f t="shared" si="104"/>
        <v>40</v>
      </c>
      <c r="U563" s="32">
        <f t="shared" si="105"/>
        <v>45468.703472222223</v>
      </c>
      <c r="V563" s="31" t="e">
        <f t="shared" si="106"/>
        <v>#N/A</v>
      </c>
      <c r="W563" s="31" t="e">
        <f t="shared" si="107"/>
        <v>#N/A</v>
      </c>
      <c r="X563" s="31" t="e">
        <f t="shared" si="108"/>
        <v>#N/A</v>
      </c>
      <c r="Y563" s="31" t="e">
        <f t="shared" si="109"/>
        <v>#N/A</v>
      </c>
      <c r="Z563" s="31" t="str">
        <f t="shared" si="116"/>
        <v>No</v>
      </c>
      <c r="AA563" s="31"/>
      <c r="AB563" s="31" t="e">
        <f t="shared" si="110"/>
        <v>#N/A</v>
      </c>
      <c r="AC563" s="31" t="str">
        <f>IF(OR(ISNUMBER(MATCH(DATE(VALUE(TEXT(U563,"yyyy")),VALUE(TEXT(U563,"mm")),VALUE(TEXT(U563,"dd"))),HolidayTable[Date],0)),WEEKDAY(E563,1)=1,HOUR(U563)&gt;=21,HOUR(U563)&lt;5),"OP","P")</f>
        <v>P</v>
      </c>
      <c r="AD563" s="31"/>
      <c r="AE563" s="31" t="e">
        <f t="shared" si="111"/>
        <v>#N/A</v>
      </c>
      <c r="AF563" s="31">
        <f t="shared" si="112"/>
        <v>88.5</v>
      </c>
      <c r="AG563" s="31">
        <f t="shared" si="113"/>
        <v>3</v>
      </c>
      <c r="AH563" s="31" t="str">
        <f t="shared" si="114"/>
        <v>CHARLESTON E001E</v>
      </c>
      <c r="AI563" s="31" t="str">
        <f t="shared" si="115"/>
        <v>CAIU 8456088</v>
      </c>
      <c r="AJ563" s="17" t="s">
        <v>624</v>
      </c>
    </row>
    <row r="564" spans="1:36" ht="18" x14ac:dyDescent="0.35">
      <c r="A564" s="30" t="s">
        <v>625</v>
      </c>
      <c r="B564" s="30" t="s">
        <v>3026</v>
      </c>
      <c r="C564" s="30" t="s">
        <v>332</v>
      </c>
      <c r="D564" s="30" t="s">
        <v>2396</v>
      </c>
      <c r="E564" s="33">
        <v>45468.704861111109</v>
      </c>
      <c r="F564" s="30" t="s">
        <v>658</v>
      </c>
      <c r="G564" s="30" t="s">
        <v>627</v>
      </c>
      <c r="H564" s="30">
        <v>4500</v>
      </c>
      <c r="I564" s="30" t="s">
        <v>646</v>
      </c>
      <c r="J564" s="30">
        <v>30000</v>
      </c>
      <c r="K564" s="30" t="s">
        <v>630</v>
      </c>
      <c r="L564" s="30" t="s">
        <v>3017</v>
      </c>
      <c r="M564" s="30" t="s">
        <v>3027</v>
      </c>
      <c r="N564" s="30" t="s">
        <v>739</v>
      </c>
      <c r="O564" s="30" t="s">
        <v>740</v>
      </c>
      <c r="P564" s="30">
        <v>686467</v>
      </c>
      <c r="Q564" s="30"/>
      <c r="R564" s="30"/>
      <c r="S564" s="39" t="e">
        <f>VLOOKUP(AH564,export!G:T,13,FALSE)</f>
        <v>#N/A</v>
      </c>
      <c r="T564" s="42" t="str">
        <f t="shared" si="104"/>
        <v>40</v>
      </c>
      <c r="U564" s="32">
        <f t="shared" si="105"/>
        <v>45468.704861111109</v>
      </c>
      <c r="V564" s="31" t="e">
        <f t="shared" si="106"/>
        <v>#N/A</v>
      </c>
      <c r="W564" s="31" t="e">
        <f t="shared" si="107"/>
        <v>#N/A</v>
      </c>
      <c r="X564" s="31" t="e">
        <f t="shared" si="108"/>
        <v>#N/A</v>
      </c>
      <c r="Y564" s="31" t="e">
        <f t="shared" si="109"/>
        <v>#N/A</v>
      </c>
      <c r="Z564" s="31" t="str">
        <f t="shared" si="116"/>
        <v>No</v>
      </c>
      <c r="AA564" s="31"/>
      <c r="AB564" s="31" t="e">
        <f t="shared" si="110"/>
        <v>#N/A</v>
      </c>
      <c r="AC564" s="31" t="str">
        <f>IF(OR(ISNUMBER(MATCH(DATE(VALUE(TEXT(U564,"yyyy")),VALUE(TEXT(U564,"mm")),VALUE(TEXT(U564,"dd"))),HolidayTable[Date],0)),WEEKDAY(E564,1)=1,HOUR(U564)&gt;=21,HOUR(U564)&lt;5),"OP","P")</f>
        <v>P</v>
      </c>
      <c r="AD564" s="31"/>
      <c r="AE564" s="31" t="e">
        <f t="shared" si="111"/>
        <v>#N/A</v>
      </c>
      <c r="AF564" s="31">
        <f t="shared" si="112"/>
        <v>88.5</v>
      </c>
      <c r="AG564" s="31">
        <f t="shared" si="113"/>
        <v>3</v>
      </c>
      <c r="AH564" s="31" t="str">
        <f t="shared" si="114"/>
        <v>CAP ANDREAS012W</v>
      </c>
      <c r="AI564" s="31" t="str">
        <f t="shared" si="115"/>
        <v>TGBU 5114193</v>
      </c>
      <c r="AJ564" s="17" t="s">
        <v>624</v>
      </c>
    </row>
    <row r="565" spans="1:36" ht="18" x14ac:dyDescent="0.35">
      <c r="A565" s="30" t="s">
        <v>625</v>
      </c>
      <c r="B565" s="30" t="s">
        <v>3028</v>
      </c>
      <c r="C565" s="30" t="s">
        <v>332</v>
      </c>
      <c r="D565" s="30" t="s">
        <v>2396</v>
      </c>
      <c r="E565" s="33">
        <v>45468.704861111109</v>
      </c>
      <c r="F565" s="30" t="s">
        <v>658</v>
      </c>
      <c r="G565" s="30" t="s">
        <v>627</v>
      </c>
      <c r="H565" s="30" t="s">
        <v>672</v>
      </c>
      <c r="I565" s="30" t="s">
        <v>646</v>
      </c>
      <c r="J565" s="30">
        <v>30000</v>
      </c>
      <c r="K565" s="30" t="s">
        <v>630</v>
      </c>
      <c r="L565" s="30" t="s">
        <v>3017</v>
      </c>
      <c r="M565" s="30" t="s">
        <v>3029</v>
      </c>
      <c r="N565" s="30" t="s">
        <v>733</v>
      </c>
      <c r="O565" s="30" t="s">
        <v>734</v>
      </c>
      <c r="P565" s="30">
        <v>724385</v>
      </c>
      <c r="Q565" s="30"/>
      <c r="R565" s="30"/>
      <c r="S565" s="39" t="e">
        <f>VLOOKUP(AH565,export!G:T,13,FALSE)</f>
        <v>#N/A</v>
      </c>
      <c r="T565" s="42" t="str">
        <f t="shared" si="104"/>
        <v>40</v>
      </c>
      <c r="U565" s="32">
        <f t="shared" si="105"/>
        <v>45468.704861111109</v>
      </c>
      <c r="V565" s="31" t="e">
        <f t="shared" si="106"/>
        <v>#N/A</v>
      </c>
      <c r="W565" s="31" t="e">
        <f t="shared" si="107"/>
        <v>#N/A</v>
      </c>
      <c r="X565" s="31" t="e">
        <f t="shared" si="108"/>
        <v>#N/A</v>
      </c>
      <c r="Y565" s="31" t="e">
        <f t="shared" si="109"/>
        <v>#N/A</v>
      </c>
      <c r="Z565" s="31" t="str">
        <f t="shared" si="116"/>
        <v>No</v>
      </c>
      <c r="AA565" s="31"/>
      <c r="AB565" s="31" t="e">
        <f t="shared" si="110"/>
        <v>#N/A</v>
      </c>
      <c r="AC565" s="31" t="str">
        <f>IF(OR(ISNUMBER(MATCH(DATE(VALUE(TEXT(U565,"yyyy")),VALUE(TEXT(U565,"mm")),VALUE(TEXT(U565,"dd"))),HolidayTable[Date],0)),WEEKDAY(E565,1)=1,HOUR(U565)&gt;=21,HOUR(U565)&lt;5),"OP","P")</f>
        <v>P</v>
      </c>
      <c r="AD565" s="31"/>
      <c r="AE565" s="31" t="e">
        <f t="shared" si="111"/>
        <v>#N/A</v>
      </c>
      <c r="AF565" s="31">
        <f t="shared" si="112"/>
        <v>88.5</v>
      </c>
      <c r="AG565" s="31">
        <f t="shared" si="113"/>
        <v>3</v>
      </c>
      <c r="AH565" s="31" t="str">
        <f t="shared" si="114"/>
        <v>CAP ANDREAS012W</v>
      </c>
      <c r="AI565" s="31" t="str">
        <f t="shared" si="115"/>
        <v>TRHU 5138922</v>
      </c>
      <c r="AJ565" s="17" t="s">
        <v>624</v>
      </c>
    </row>
    <row r="566" spans="1:36" ht="18" x14ac:dyDescent="0.35">
      <c r="A566" s="30" t="s">
        <v>625</v>
      </c>
      <c r="B566" s="30" t="s">
        <v>3030</v>
      </c>
      <c r="C566" s="30" t="s">
        <v>2901</v>
      </c>
      <c r="D566" s="30" t="s">
        <v>409</v>
      </c>
      <c r="E566" s="33">
        <v>45468.707638888889</v>
      </c>
      <c r="F566" s="30" t="s">
        <v>663</v>
      </c>
      <c r="G566" s="30" t="s">
        <v>627</v>
      </c>
      <c r="H566" s="30" t="s">
        <v>672</v>
      </c>
      <c r="I566" s="30" t="s">
        <v>646</v>
      </c>
      <c r="J566" s="30">
        <v>30000</v>
      </c>
      <c r="K566" s="30" t="s">
        <v>630</v>
      </c>
      <c r="L566" s="30" t="s">
        <v>3031</v>
      </c>
      <c r="M566" s="30" t="s">
        <v>3032</v>
      </c>
      <c r="N566" s="30" t="s">
        <v>675</v>
      </c>
      <c r="O566" s="30" t="s">
        <v>676</v>
      </c>
      <c r="P566" s="30">
        <v>957830</v>
      </c>
      <c r="Q566" s="30"/>
      <c r="R566" s="30"/>
      <c r="S566" s="39" t="e">
        <f>VLOOKUP(AH566,export!G:T,13,FALSE)</f>
        <v>#N/A</v>
      </c>
      <c r="T566" s="42" t="str">
        <f t="shared" si="104"/>
        <v>40</v>
      </c>
      <c r="U566" s="32">
        <f t="shared" si="105"/>
        <v>45468.707638888889</v>
      </c>
      <c r="V566" s="31" t="e">
        <f t="shared" si="106"/>
        <v>#N/A</v>
      </c>
      <c r="W566" s="31" t="e">
        <f t="shared" si="107"/>
        <v>#N/A</v>
      </c>
      <c r="X566" s="31" t="e">
        <f t="shared" si="108"/>
        <v>#N/A</v>
      </c>
      <c r="Y566" s="31" t="e">
        <f t="shared" si="109"/>
        <v>#N/A</v>
      </c>
      <c r="Z566" s="31" t="str">
        <f t="shared" si="116"/>
        <v>No</v>
      </c>
      <c r="AA566" s="31"/>
      <c r="AB566" s="31" t="e">
        <f t="shared" si="110"/>
        <v>#N/A</v>
      </c>
      <c r="AC566" s="31" t="str">
        <f>IF(OR(ISNUMBER(MATCH(DATE(VALUE(TEXT(U566,"yyyy")),VALUE(TEXT(U566,"mm")),VALUE(TEXT(U566,"dd"))),HolidayTable[Date],0)),WEEKDAY(E566,1)=1,HOUR(U566)&gt;=21,HOUR(U566)&lt;5),"OP","P")</f>
        <v>P</v>
      </c>
      <c r="AD566" s="31"/>
      <c r="AE566" s="31" t="e">
        <f t="shared" si="111"/>
        <v>#N/A</v>
      </c>
      <c r="AF566" s="31">
        <f t="shared" si="112"/>
        <v>88.5</v>
      </c>
      <c r="AG566" s="31">
        <f t="shared" si="113"/>
        <v>3</v>
      </c>
      <c r="AH566" s="31" t="str">
        <f t="shared" si="114"/>
        <v>CHARLESTON E001E</v>
      </c>
      <c r="AI566" s="31" t="str">
        <f t="shared" si="115"/>
        <v>FANU 3687371</v>
      </c>
      <c r="AJ566" s="17" t="s">
        <v>624</v>
      </c>
    </row>
    <row r="567" spans="1:36" ht="18" x14ac:dyDescent="0.35">
      <c r="A567" s="30" t="s">
        <v>625</v>
      </c>
      <c r="B567" s="30" t="s">
        <v>3033</v>
      </c>
      <c r="C567" s="30" t="s">
        <v>2901</v>
      </c>
      <c r="D567" s="30" t="s">
        <v>409</v>
      </c>
      <c r="E567" s="33">
        <v>45468.71597222222</v>
      </c>
      <c r="F567" s="30" t="s">
        <v>663</v>
      </c>
      <c r="G567" s="30" t="s">
        <v>627</v>
      </c>
      <c r="H567" s="30" t="s">
        <v>672</v>
      </c>
      <c r="I567" s="30" t="s">
        <v>646</v>
      </c>
      <c r="J567" s="30">
        <v>30000</v>
      </c>
      <c r="K567" s="30" t="s">
        <v>630</v>
      </c>
      <c r="L567" s="30" t="s">
        <v>3031</v>
      </c>
      <c r="M567" s="30" t="s">
        <v>3034</v>
      </c>
      <c r="N567" s="30" t="s">
        <v>681</v>
      </c>
      <c r="O567" s="30" t="s">
        <v>682</v>
      </c>
      <c r="P567" s="30">
        <v>901896</v>
      </c>
      <c r="Q567" s="30"/>
      <c r="R567" s="30"/>
      <c r="S567" s="39" t="e">
        <f>VLOOKUP(AH567,export!G:T,13,FALSE)</f>
        <v>#N/A</v>
      </c>
      <c r="T567" s="42" t="str">
        <f t="shared" si="104"/>
        <v>40</v>
      </c>
      <c r="U567" s="32">
        <f t="shared" si="105"/>
        <v>45468.71597222222</v>
      </c>
      <c r="V567" s="31" t="e">
        <f t="shared" si="106"/>
        <v>#N/A</v>
      </c>
      <c r="W567" s="31" t="e">
        <f t="shared" si="107"/>
        <v>#N/A</v>
      </c>
      <c r="X567" s="31" t="e">
        <f t="shared" si="108"/>
        <v>#N/A</v>
      </c>
      <c r="Y567" s="31" t="e">
        <f t="shared" si="109"/>
        <v>#N/A</v>
      </c>
      <c r="Z567" s="31" t="str">
        <f t="shared" si="116"/>
        <v>No</v>
      </c>
      <c r="AA567" s="31"/>
      <c r="AB567" s="31" t="e">
        <f t="shared" si="110"/>
        <v>#N/A</v>
      </c>
      <c r="AC567" s="31" t="str">
        <f>IF(OR(ISNUMBER(MATCH(DATE(VALUE(TEXT(U567,"yyyy")),VALUE(TEXT(U567,"mm")),VALUE(TEXT(U567,"dd"))),HolidayTable[Date],0)),WEEKDAY(E567,1)=1,HOUR(U567)&gt;=21,HOUR(U567)&lt;5),"OP","P")</f>
        <v>P</v>
      </c>
      <c r="AD567" s="31"/>
      <c r="AE567" s="31" t="e">
        <f t="shared" si="111"/>
        <v>#N/A</v>
      </c>
      <c r="AF567" s="31">
        <f t="shared" si="112"/>
        <v>88.5</v>
      </c>
      <c r="AG567" s="31">
        <f t="shared" si="113"/>
        <v>3</v>
      </c>
      <c r="AH567" s="31" t="str">
        <f t="shared" si="114"/>
        <v>CHARLESTON E001E</v>
      </c>
      <c r="AI567" s="31" t="str">
        <f t="shared" si="115"/>
        <v>GESU 6398468</v>
      </c>
      <c r="AJ567" s="17" t="s">
        <v>624</v>
      </c>
    </row>
    <row r="568" spans="1:36" ht="18" x14ac:dyDescent="0.35">
      <c r="A568" s="30" t="s">
        <v>625</v>
      </c>
      <c r="B568" s="30" t="s">
        <v>3035</v>
      </c>
      <c r="C568" s="30" t="s">
        <v>2901</v>
      </c>
      <c r="D568" s="30" t="s">
        <v>409</v>
      </c>
      <c r="E568" s="33">
        <v>45468.719444444447</v>
      </c>
      <c r="F568" s="30" t="s">
        <v>663</v>
      </c>
      <c r="G568" s="30" t="s">
        <v>627</v>
      </c>
      <c r="H568" s="30" t="s">
        <v>672</v>
      </c>
      <c r="I568" s="30" t="s">
        <v>646</v>
      </c>
      <c r="J568" s="30">
        <v>30000</v>
      </c>
      <c r="K568" s="30" t="s">
        <v>630</v>
      </c>
      <c r="L568" s="30" t="s">
        <v>3031</v>
      </c>
      <c r="M568" s="30" t="s">
        <v>3036</v>
      </c>
      <c r="N568" s="30" t="s">
        <v>735</v>
      </c>
      <c r="O568" s="30" t="s">
        <v>736</v>
      </c>
      <c r="P568" s="30">
        <v>908907</v>
      </c>
      <c r="Q568" s="30"/>
      <c r="R568" s="30"/>
      <c r="S568" s="39" t="e">
        <f>VLOOKUP(AH568,export!G:T,13,FALSE)</f>
        <v>#N/A</v>
      </c>
      <c r="T568" s="42" t="str">
        <f t="shared" si="104"/>
        <v>40</v>
      </c>
      <c r="U568" s="32">
        <f t="shared" si="105"/>
        <v>45468.719444444447</v>
      </c>
      <c r="V568" s="31" t="e">
        <f t="shared" si="106"/>
        <v>#N/A</v>
      </c>
      <c r="W568" s="31" t="e">
        <f t="shared" si="107"/>
        <v>#N/A</v>
      </c>
      <c r="X568" s="31" t="e">
        <f t="shared" si="108"/>
        <v>#N/A</v>
      </c>
      <c r="Y568" s="31" t="e">
        <f t="shared" si="109"/>
        <v>#N/A</v>
      </c>
      <c r="Z568" s="31" t="str">
        <f t="shared" si="116"/>
        <v>No</v>
      </c>
      <c r="AA568" s="31"/>
      <c r="AB568" s="31" t="e">
        <f t="shared" si="110"/>
        <v>#N/A</v>
      </c>
      <c r="AC568" s="31" t="str">
        <f>IF(OR(ISNUMBER(MATCH(DATE(VALUE(TEXT(U568,"yyyy")),VALUE(TEXT(U568,"mm")),VALUE(TEXT(U568,"dd"))),HolidayTable[Date],0)),WEEKDAY(E568,1)=1,HOUR(U568)&gt;=21,HOUR(U568)&lt;5),"OP","P")</f>
        <v>P</v>
      </c>
      <c r="AD568" s="31"/>
      <c r="AE568" s="31" t="e">
        <f t="shared" si="111"/>
        <v>#N/A</v>
      </c>
      <c r="AF568" s="31">
        <f t="shared" si="112"/>
        <v>88.5</v>
      </c>
      <c r="AG568" s="31">
        <f t="shared" si="113"/>
        <v>3</v>
      </c>
      <c r="AH568" s="31" t="str">
        <f t="shared" si="114"/>
        <v>CHARLESTON E001E</v>
      </c>
      <c r="AI568" s="31" t="str">
        <f t="shared" si="115"/>
        <v>TXGU 7030793</v>
      </c>
      <c r="AJ568" s="17" t="s">
        <v>624</v>
      </c>
    </row>
    <row r="569" spans="1:36" ht="18" x14ac:dyDescent="0.35">
      <c r="A569" s="30" t="s">
        <v>625</v>
      </c>
      <c r="B569" s="30" t="s">
        <v>3037</v>
      </c>
      <c r="C569" s="30" t="s">
        <v>332</v>
      </c>
      <c r="D569" s="30" t="s">
        <v>2396</v>
      </c>
      <c r="E569" s="33">
        <v>45468.722222222219</v>
      </c>
      <c r="F569" s="30" t="s">
        <v>658</v>
      </c>
      <c r="G569" s="30" t="s">
        <v>627</v>
      </c>
      <c r="H569" s="30" t="s">
        <v>672</v>
      </c>
      <c r="I569" s="30" t="s">
        <v>646</v>
      </c>
      <c r="J569" s="30">
        <v>30000</v>
      </c>
      <c r="K569" s="30" t="s">
        <v>630</v>
      </c>
      <c r="L569" s="30" t="s">
        <v>3017</v>
      </c>
      <c r="M569" s="30" t="s">
        <v>3038</v>
      </c>
      <c r="N569" s="30" t="s">
        <v>684</v>
      </c>
      <c r="O569" s="30" t="s">
        <v>685</v>
      </c>
      <c r="P569" s="30">
        <v>779249</v>
      </c>
      <c r="Q569" s="30"/>
      <c r="R569" s="30"/>
      <c r="S569" s="39" t="e">
        <f>VLOOKUP(AH569,export!G:T,13,FALSE)</f>
        <v>#N/A</v>
      </c>
      <c r="T569" s="42" t="str">
        <f t="shared" si="104"/>
        <v>40</v>
      </c>
      <c r="U569" s="32">
        <f t="shared" si="105"/>
        <v>45468.722222222219</v>
      </c>
      <c r="V569" s="31" t="e">
        <f t="shared" si="106"/>
        <v>#N/A</v>
      </c>
      <c r="W569" s="31" t="e">
        <f t="shared" si="107"/>
        <v>#N/A</v>
      </c>
      <c r="X569" s="31" t="e">
        <f t="shared" si="108"/>
        <v>#N/A</v>
      </c>
      <c r="Y569" s="31" t="e">
        <f t="shared" si="109"/>
        <v>#N/A</v>
      </c>
      <c r="Z569" s="31" t="str">
        <f t="shared" si="116"/>
        <v>No</v>
      </c>
      <c r="AA569" s="31"/>
      <c r="AB569" s="31" t="e">
        <f t="shared" si="110"/>
        <v>#N/A</v>
      </c>
      <c r="AC569" s="31" t="str">
        <f>IF(OR(ISNUMBER(MATCH(DATE(VALUE(TEXT(U569,"yyyy")),VALUE(TEXT(U569,"mm")),VALUE(TEXT(U569,"dd"))),HolidayTable[Date],0)),WEEKDAY(E569,1)=1,HOUR(U569)&gt;=21,HOUR(U569)&lt;5),"OP","P")</f>
        <v>P</v>
      </c>
      <c r="AD569" s="31"/>
      <c r="AE569" s="31" t="e">
        <f t="shared" si="111"/>
        <v>#N/A</v>
      </c>
      <c r="AF569" s="31">
        <f t="shared" si="112"/>
        <v>88.5</v>
      </c>
      <c r="AG569" s="31">
        <f t="shared" si="113"/>
        <v>3</v>
      </c>
      <c r="AH569" s="31" t="str">
        <f t="shared" si="114"/>
        <v>CAP ANDREAS012W</v>
      </c>
      <c r="AI569" s="31" t="str">
        <f t="shared" si="115"/>
        <v>FFAU 3643810</v>
      </c>
      <c r="AJ569" s="17" t="s">
        <v>624</v>
      </c>
    </row>
    <row r="570" spans="1:36" ht="18" x14ac:dyDescent="0.35">
      <c r="A570" s="30" t="s">
        <v>625</v>
      </c>
      <c r="B570" s="30" t="s">
        <v>3039</v>
      </c>
      <c r="C570" s="30" t="s">
        <v>2901</v>
      </c>
      <c r="D570" s="30" t="s">
        <v>409</v>
      </c>
      <c r="E570" s="33">
        <v>45468.723611111112</v>
      </c>
      <c r="F570" s="30" t="s">
        <v>663</v>
      </c>
      <c r="G570" s="30" t="s">
        <v>627</v>
      </c>
      <c r="H570" s="30" t="s">
        <v>672</v>
      </c>
      <c r="I570" s="30" t="s">
        <v>646</v>
      </c>
      <c r="J570" s="30">
        <v>30000</v>
      </c>
      <c r="K570" s="30" t="s">
        <v>630</v>
      </c>
      <c r="L570" s="30" t="s">
        <v>3031</v>
      </c>
      <c r="M570" s="30" t="s">
        <v>3040</v>
      </c>
      <c r="N570" s="30" t="s">
        <v>836</v>
      </c>
      <c r="O570" s="30" t="s">
        <v>837</v>
      </c>
      <c r="P570" s="30">
        <v>913642</v>
      </c>
      <c r="Q570" s="30"/>
      <c r="R570" s="30"/>
      <c r="S570" s="39" t="e">
        <f>VLOOKUP(AH570,export!G:T,13,FALSE)</f>
        <v>#N/A</v>
      </c>
      <c r="T570" s="42" t="str">
        <f t="shared" si="104"/>
        <v>40</v>
      </c>
      <c r="U570" s="32">
        <f t="shared" si="105"/>
        <v>45468.723611111112</v>
      </c>
      <c r="V570" s="31" t="e">
        <f t="shared" si="106"/>
        <v>#N/A</v>
      </c>
      <c r="W570" s="31" t="e">
        <f t="shared" si="107"/>
        <v>#N/A</v>
      </c>
      <c r="X570" s="31" t="e">
        <f t="shared" si="108"/>
        <v>#N/A</v>
      </c>
      <c r="Y570" s="31" t="e">
        <f t="shared" si="109"/>
        <v>#N/A</v>
      </c>
      <c r="Z570" s="31" t="str">
        <f t="shared" si="116"/>
        <v>No</v>
      </c>
      <c r="AA570" s="31"/>
      <c r="AB570" s="31" t="e">
        <f t="shared" si="110"/>
        <v>#N/A</v>
      </c>
      <c r="AC570" s="31" t="str">
        <f>IF(OR(ISNUMBER(MATCH(DATE(VALUE(TEXT(U570,"yyyy")),VALUE(TEXT(U570,"mm")),VALUE(TEXT(U570,"dd"))),HolidayTable[Date],0)),WEEKDAY(E570,1)=1,HOUR(U570)&gt;=21,HOUR(U570)&lt;5),"OP","P")</f>
        <v>P</v>
      </c>
      <c r="AD570" s="31"/>
      <c r="AE570" s="31" t="e">
        <f t="shared" si="111"/>
        <v>#N/A</v>
      </c>
      <c r="AF570" s="31">
        <f t="shared" si="112"/>
        <v>88.5</v>
      </c>
      <c r="AG570" s="31">
        <f t="shared" si="113"/>
        <v>3</v>
      </c>
      <c r="AH570" s="31" t="str">
        <f t="shared" si="114"/>
        <v>CHARLESTON E001E</v>
      </c>
      <c r="AI570" s="31" t="str">
        <f t="shared" si="115"/>
        <v>UETU 6482241</v>
      </c>
      <c r="AJ570" s="17" t="s">
        <v>624</v>
      </c>
    </row>
    <row r="571" spans="1:36" ht="18" x14ac:dyDescent="0.35">
      <c r="A571" s="30" t="s">
        <v>625</v>
      </c>
      <c r="B571" s="30" t="s">
        <v>3041</v>
      </c>
      <c r="C571" s="30" t="s">
        <v>796</v>
      </c>
      <c r="D571" s="30" t="s">
        <v>797</v>
      </c>
      <c r="E571" s="33">
        <v>45468.727777777778</v>
      </c>
      <c r="F571" s="30" t="s">
        <v>644</v>
      </c>
      <c r="G571" s="30" t="s">
        <v>627</v>
      </c>
      <c r="H571" s="30">
        <v>4500</v>
      </c>
      <c r="I571" s="30" t="s">
        <v>646</v>
      </c>
      <c r="J571" s="30">
        <v>29250</v>
      </c>
      <c r="K571" s="30" t="s">
        <v>630</v>
      </c>
      <c r="L571" s="30" t="s">
        <v>3042</v>
      </c>
      <c r="M571" s="30" t="s">
        <v>3043</v>
      </c>
      <c r="N571" s="30"/>
      <c r="O571" s="30" t="s">
        <v>704</v>
      </c>
      <c r="P571" s="30">
        <v>947739</v>
      </c>
      <c r="Q571" s="30"/>
      <c r="R571" s="30"/>
      <c r="S571" s="39">
        <v>45476.625</v>
      </c>
      <c r="T571" s="42" t="str">
        <f t="shared" si="104"/>
        <v>40</v>
      </c>
      <c r="U571" s="32">
        <f t="shared" si="105"/>
        <v>45468.727777777778</v>
      </c>
      <c r="V571" s="31">
        <f t="shared" si="106"/>
        <v>7.8972222222218988</v>
      </c>
      <c r="W571" s="31">
        <f t="shared" si="107"/>
        <v>0</v>
      </c>
      <c r="X571" s="31">
        <f t="shared" si="108"/>
        <v>0</v>
      </c>
      <c r="Y571" s="31">
        <f t="shared" si="109"/>
        <v>1</v>
      </c>
      <c r="Z571" s="31" t="str">
        <f t="shared" si="116"/>
        <v>No</v>
      </c>
      <c r="AA571" s="31"/>
      <c r="AB571" s="31">
        <f t="shared" si="110"/>
        <v>0</v>
      </c>
      <c r="AC571" s="31" t="str">
        <f>IF(OR(ISNUMBER(MATCH(DATE(VALUE(TEXT(U571,"yyyy")),VALUE(TEXT(U571,"mm")),VALUE(TEXT(U571,"dd"))),HolidayTable[Date],0)),WEEKDAY(E571,1)=1,HOUR(U571)&gt;=21,HOUR(U571)&lt;5),"OP","P")</f>
        <v>P</v>
      </c>
      <c r="AD571" s="31"/>
      <c r="AE571" s="31">
        <f t="shared" si="111"/>
        <v>0</v>
      </c>
      <c r="AF571" s="31">
        <f t="shared" si="112"/>
        <v>88.5</v>
      </c>
      <c r="AG571" s="31">
        <f t="shared" si="113"/>
        <v>3</v>
      </c>
      <c r="AH571" s="31" t="str">
        <f t="shared" si="114"/>
        <v>SHINA007W</v>
      </c>
      <c r="AI571" s="31" t="str">
        <f t="shared" si="115"/>
        <v>EITU 1835630</v>
      </c>
      <c r="AJ571" s="17" t="s">
        <v>624</v>
      </c>
    </row>
    <row r="572" spans="1:36" ht="18" x14ac:dyDescent="0.35">
      <c r="A572" s="30" t="s">
        <v>625</v>
      </c>
      <c r="B572" s="30" t="s">
        <v>3044</v>
      </c>
      <c r="C572" s="30" t="s">
        <v>332</v>
      </c>
      <c r="D572" s="30" t="s">
        <v>2396</v>
      </c>
      <c r="E572" s="33">
        <v>45468.728472222225</v>
      </c>
      <c r="F572" s="30" t="s">
        <v>658</v>
      </c>
      <c r="G572" s="30" t="s">
        <v>627</v>
      </c>
      <c r="H572" s="30" t="s">
        <v>722</v>
      </c>
      <c r="I572" s="30" t="s">
        <v>646</v>
      </c>
      <c r="J572" s="30">
        <v>29250</v>
      </c>
      <c r="K572" s="30" t="s">
        <v>630</v>
      </c>
      <c r="L572" s="30" t="s">
        <v>3045</v>
      </c>
      <c r="M572" s="30" t="s">
        <v>3046</v>
      </c>
      <c r="N572" s="30" t="s">
        <v>718</v>
      </c>
      <c r="O572" s="30" t="s">
        <v>719</v>
      </c>
      <c r="P572" s="30">
        <v>697446</v>
      </c>
      <c r="Q572" s="30"/>
      <c r="R572" s="30"/>
      <c r="S572" s="39" t="e">
        <f>VLOOKUP(AH572,export!G:T,13,FALSE)</f>
        <v>#N/A</v>
      </c>
      <c r="T572" s="42" t="str">
        <f t="shared" si="104"/>
        <v>40</v>
      </c>
      <c r="U572" s="32">
        <f t="shared" si="105"/>
        <v>45468.728472222225</v>
      </c>
      <c r="V572" s="31" t="e">
        <f t="shared" si="106"/>
        <v>#N/A</v>
      </c>
      <c r="W572" s="31" t="e">
        <f t="shared" si="107"/>
        <v>#N/A</v>
      </c>
      <c r="X572" s="31" t="e">
        <f t="shared" si="108"/>
        <v>#N/A</v>
      </c>
      <c r="Y572" s="31" t="e">
        <f t="shared" si="109"/>
        <v>#N/A</v>
      </c>
      <c r="Z572" s="31" t="str">
        <f t="shared" si="116"/>
        <v>No</v>
      </c>
      <c r="AA572" s="31"/>
      <c r="AB572" s="31" t="e">
        <f t="shared" si="110"/>
        <v>#N/A</v>
      </c>
      <c r="AC572" s="31" t="str">
        <f>IF(OR(ISNUMBER(MATCH(DATE(VALUE(TEXT(U572,"yyyy")),VALUE(TEXT(U572,"mm")),VALUE(TEXT(U572,"dd"))),HolidayTable[Date],0)),WEEKDAY(E572,1)=1,HOUR(U572)&gt;=21,HOUR(U572)&lt;5),"OP","P")</f>
        <v>P</v>
      </c>
      <c r="AD572" s="31"/>
      <c r="AE572" s="31" t="e">
        <f t="shared" si="111"/>
        <v>#N/A</v>
      </c>
      <c r="AF572" s="31">
        <f t="shared" si="112"/>
        <v>88.5</v>
      </c>
      <c r="AG572" s="31">
        <f t="shared" si="113"/>
        <v>3</v>
      </c>
      <c r="AH572" s="31" t="str">
        <f t="shared" si="114"/>
        <v>CAP ANDREAS012W</v>
      </c>
      <c r="AI572" s="31" t="str">
        <f t="shared" si="115"/>
        <v>BEAU 5308740</v>
      </c>
      <c r="AJ572" s="17" t="s">
        <v>624</v>
      </c>
    </row>
    <row r="573" spans="1:36" ht="18" x14ac:dyDescent="0.35">
      <c r="A573" s="30" t="s">
        <v>625</v>
      </c>
      <c r="B573" s="30" t="s">
        <v>3047</v>
      </c>
      <c r="C573" s="30" t="s">
        <v>849</v>
      </c>
      <c r="D573" s="30" t="s">
        <v>850</v>
      </c>
      <c r="E573" s="33">
        <v>45468.744444444441</v>
      </c>
      <c r="F573" s="30" t="s">
        <v>677</v>
      </c>
      <c r="G573" s="30" t="s">
        <v>627</v>
      </c>
      <c r="H573" s="30" t="s">
        <v>628</v>
      </c>
      <c r="I573" s="30" t="s">
        <v>629</v>
      </c>
      <c r="J573" s="30">
        <v>8370</v>
      </c>
      <c r="K573" s="30" t="s">
        <v>630</v>
      </c>
      <c r="L573" s="30" t="s">
        <v>3048</v>
      </c>
      <c r="M573" s="30" t="s">
        <v>3049</v>
      </c>
      <c r="N573" s="30" t="s">
        <v>670</v>
      </c>
      <c r="O573" s="30" t="s">
        <v>671</v>
      </c>
      <c r="P573" s="30">
        <v>650107</v>
      </c>
      <c r="Q573" s="30"/>
      <c r="R573" s="30"/>
      <c r="S573" s="39">
        <f>VLOOKUP(AH573,export!G:T,13,FALSE)</f>
        <v>45469.263888888891</v>
      </c>
      <c r="T573" s="42" t="str">
        <f t="shared" si="104"/>
        <v>20</v>
      </c>
      <c r="U573" s="32">
        <f t="shared" si="105"/>
        <v>45468.744444444441</v>
      </c>
      <c r="V573" s="31">
        <f t="shared" si="106"/>
        <v>0.51944444444961846</v>
      </c>
      <c r="W573" s="31">
        <f t="shared" si="107"/>
        <v>1</v>
      </c>
      <c r="X573" s="31">
        <f t="shared" si="108"/>
        <v>0</v>
      </c>
      <c r="Y573" s="31">
        <f t="shared" si="109"/>
        <v>0</v>
      </c>
      <c r="Z573" s="31" t="str">
        <f t="shared" si="116"/>
        <v>No</v>
      </c>
      <c r="AA573" s="31"/>
      <c r="AB573" s="31">
        <f t="shared" si="110"/>
        <v>1</v>
      </c>
      <c r="AC573" s="31" t="str">
        <f>IF(OR(ISNUMBER(MATCH(DATE(VALUE(TEXT(U573,"yyyy")),VALUE(TEXT(U573,"mm")),VALUE(TEXT(U573,"dd"))),HolidayTable[Date],0)),WEEKDAY(E573,1)=1,HOUR(U573)&gt;=21,HOUR(U573)&lt;5),"OP","P")</f>
        <v>P</v>
      </c>
      <c r="AD573" s="31"/>
      <c r="AE573" s="31">
        <f t="shared" si="111"/>
        <v>25</v>
      </c>
      <c r="AF573" s="31">
        <f t="shared" si="112"/>
        <v>59</v>
      </c>
      <c r="AG573" s="31">
        <f t="shared" si="113"/>
        <v>3</v>
      </c>
      <c r="AH573" s="31" t="str">
        <f t="shared" si="114"/>
        <v>XINDAYANGZHO094W</v>
      </c>
      <c r="AI573" s="31" t="str">
        <f t="shared" si="115"/>
        <v>OOLU 1323140</v>
      </c>
    </row>
    <row r="574" spans="1:36" ht="18" x14ac:dyDescent="0.35">
      <c r="A574" s="30" t="s">
        <v>625</v>
      </c>
      <c r="B574" s="30" t="s">
        <v>3050</v>
      </c>
      <c r="C574" s="30" t="s">
        <v>1383</v>
      </c>
      <c r="D574" s="30" t="s">
        <v>1384</v>
      </c>
      <c r="E574" s="33">
        <v>45468.863194444442</v>
      </c>
      <c r="F574" s="30" t="s">
        <v>626</v>
      </c>
      <c r="G574" s="30" t="s">
        <v>627</v>
      </c>
      <c r="H574" s="30" t="s">
        <v>628</v>
      </c>
      <c r="I574" s="30" t="s">
        <v>629</v>
      </c>
      <c r="J574" s="30">
        <v>18327</v>
      </c>
      <c r="K574" s="30" t="s">
        <v>630</v>
      </c>
      <c r="L574" s="30" t="s">
        <v>3051</v>
      </c>
      <c r="M574" s="30" t="s">
        <v>3052</v>
      </c>
      <c r="N574" s="30" t="s">
        <v>633</v>
      </c>
      <c r="O574" s="30" t="s">
        <v>708</v>
      </c>
      <c r="P574" s="30">
        <v>717004</v>
      </c>
      <c r="Q574" s="30"/>
      <c r="R574" s="30"/>
      <c r="S574" s="39">
        <f>VLOOKUP(AH574,export!G:T,13,FALSE)</f>
        <v>45469.3125</v>
      </c>
      <c r="T574" s="42" t="str">
        <f t="shared" si="104"/>
        <v>20</v>
      </c>
      <c r="U574" s="32">
        <f t="shared" si="105"/>
        <v>45468.863194444442</v>
      </c>
      <c r="V574" s="31">
        <f t="shared" si="106"/>
        <v>0.4493055555576575</v>
      </c>
      <c r="W574" s="31">
        <f t="shared" si="107"/>
        <v>1</v>
      </c>
      <c r="X574" s="31">
        <f t="shared" si="108"/>
        <v>0</v>
      </c>
      <c r="Y574" s="31">
        <f t="shared" si="109"/>
        <v>0</v>
      </c>
      <c r="Z574" s="31" t="str">
        <f t="shared" si="116"/>
        <v>No</v>
      </c>
      <c r="AA574" s="31"/>
      <c r="AB574" s="31">
        <f t="shared" si="110"/>
        <v>1</v>
      </c>
      <c r="AC574" s="31" t="str">
        <f>IF(OR(ISNUMBER(MATCH(DATE(VALUE(TEXT(U574,"yyyy")),VALUE(TEXT(U574,"mm")),VALUE(TEXT(U574,"dd"))),HolidayTable[Date],0)),WEEKDAY(E574,1)=1,HOUR(U574)&gt;=21,HOUR(U574)&lt;5),"OP","P")</f>
        <v>P</v>
      </c>
      <c r="AD574" s="31"/>
      <c r="AE574" s="31">
        <f t="shared" si="111"/>
        <v>25</v>
      </c>
      <c r="AF574" s="31">
        <f t="shared" si="112"/>
        <v>59</v>
      </c>
      <c r="AG574" s="31">
        <f t="shared" si="113"/>
        <v>3</v>
      </c>
      <c r="AH574" s="31" t="str">
        <f t="shared" si="114"/>
        <v>KOTA LARIS080S</v>
      </c>
      <c r="AI574" s="31" t="str">
        <f t="shared" si="115"/>
        <v>TLLU 3486823</v>
      </c>
    </row>
    <row r="575" spans="1:36" ht="18" x14ac:dyDescent="0.35">
      <c r="A575" s="30" t="s">
        <v>625</v>
      </c>
      <c r="B575" s="30" t="s">
        <v>3053</v>
      </c>
      <c r="C575" s="30" t="s">
        <v>535</v>
      </c>
      <c r="D575" s="30" t="s">
        <v>878</v>
      </c>
      <c r="E575" s="33">
        <v>45468.887499999997</v>
      </c>
      <c r="F575" s="30" t="s">
        <v>663</v>
      </c>
      <c r="G575" s="30" t="s">
        <v>627</v>
      </c>
      <c r="H575" s="30" t="s">
        <v>628</v>
      </c>
      <c r="I575" s="30" t="s">
        <v>629</v>
      </c>
      <c r="J575" s="30">
        <v>14250</v>
      </c>
      <c r="K575" s="30" t="s">
        <v>630</v>
      </c>
      <c r="L575" s="30" t="s">
        <v>3054</v>
      </c>
      <c r="M575" s="30" t="s">
        <v>3055</v>
      </c>
      <c r="N575" s="30" t="s">
        <v>650</v>
      </c>
      <c r="O575" s="30" t="s">
        <v>651</v>
      </c>
      <c r="P575" s="30">
        <v>687293</v>
      </c>
      <c r="Q575" s="30"/>
      <c r="R575" s="30"/>
      <c r="S575" s="39">
        <v>45469.572916666664</v>
      </c>
      <c r="T575" s="42" t="str">
        <f t="shared" si="104"/>
        <v>20</v>
      </c>
      <c r="U575" s="32">
        <f t="shared" si="105"/>
        <v>45468.887499999997</v>
      </c>
      <c r="V575" s="31">
        <f t="shared" si="106"/>
        <v>0.68541666666715173</v>
      </c>
      <c r="W575" s="31">
        <f t="shared" si="107"/>
        <v>1</v>
      </c>
      <c r="X575" s="31">
        <f t="shared" si="108"/>
        <v>0</v>
      </c>
      <c r="Y575" s="31">
        <f t="shared" si="109"/>
        <v>0</v>
      </c>
      <c r="Z575" s="31" t="str">
        <f t="shared" si="116"/>
        <v>Yes</v>
      </c>
      <c r="AA575" s="31"/>
      <c r="AB575" s="31">
        <f t="shared" si="110"/>
        <v>1</v>
      </c>
      <c r="AC575" s="31" t="str">
        <f>IF(OR(ISNUMBER(MATCH(DATE(VALUE(TEXT(U575,"yyyy")),VALUE(TEXT(U575,"mm")),VALUE(TEXT(U575,"dd"))),HolidayTable[Date],0)),WEEKDAY(E575,1)=1,HOUR(U575)&gt;=21,HOUR(U575)&lt;5),"OP","P")</f>
        <v>OP</v>
      </c>
      <c r="AD575" s="31"/>
      <c r="AE575" s="31">
        <f t="shared" si="111"/>
        <v>35</v>
      </c>
      <c r="AF575" s="31">
        <f t="shared" si="112"/>
        <v>59</v>
      </c>
      <c r="AG575" s="31">
        <f t="shared" si="113"/>
        <v>3</v>
      </c>
      <c r="AH575" s="31" t="str">
        <f t="shared" si="114"/>
        <v>CTP MAKASSAR487N</v>
      </c>
      <c r="AI575" s="31" t="str">
        <f t="shared" si="115"/>
        <v>AMFU 3242193</v>
      </c>
    </row>
    <row r="576" spans="1:36" ht="18" x14ac:dyDescent="0.35">
      <c r="A576" s="30" t="s">
        <v>625</v>
      </c>
      <c r="B576" s="30" t="s">
        <v>3056</v>
      </c>
      <c r="C576" s="30" t="s">
        <v>535</v>
      </c>
      <c r="D576" s="30" t="s">
        <v>878</v>
      </c>
      <c r="E576" s="33">
        <v>45468.887499999997</v>
      </c>
      <c r="F576" s="30" t="s">
        <v>649</v>
      </c>
      <c r="G576" s="30" t="s">
        <v>627</v>
      </c>
      <c r="H576" s="30" t="s">
        <v>628</v>
      </c>
      <c r="I576" s="30" t="s">
        <v>629</v>
      </c>
      <c r="J576" s="30">
        <v>14250</v>
      </c>
      <c r="K576" s="30" t="s">
        <v>630</v>
      </c>
      <c r="L576" s="30" t="s">
        <v>3057</v>
      </c>
      <c r="M576" s="30" t="s">
        <v>3058</v>
      </c>
      <c r="N576" s="30" t="s">
        <v>650</v>
      </c>
      <c r="O576" s="30" t="s">
        <v>651</v>
      </c>
      <c r="P576" s="30">
        <v>687293</v>
      </c>
      <c r="Q576" s="30"/>
      <c r="R576" s="30"/>
      <c r="S576" s="39">
        <v>45469.572916666664</v>
      </c>
      <c r="T576" s="42" t="str">
        <f t="shared" si="104"/>
        <v>20</v>
      </c>
      <c r="U576" s="32">
        <f t="shared" si="105"/>
        <v>45468.887499999997</v>
      </c>
      <c r="V576" s="31">
        <f t="shared" si="106"/>
        <v>0.68541666666715173</v>
      </c>
      <c r="W576" s="31">
        <f t="shared" si="107"/>
        <v>1</v>
      </c>
      <c r="X576" s="31">
        <f t="shared" si="108"/>
        <v>0</v>
      </c>
      <c r="Y576" s="31">
        <f t="shared" si="109"/>
        <v>0</v>
      </c>
      <c r="Z576" s="31" t="str">
        <f t="shared" si="116"/>
        <v>Yes</v>
      </c>
      <c r="AA576" s="31"/>
      <c r="AB576" s="31">
        <f t="shared" si="110"/>
        <v>1</v>
      </c>
      <c r="AC576" s="31" t="str">
        <f>IF(OR(ISNUMBER(MATCH(DATE(VALUE(TEXT(U576,"yyyy")),VALUE(TEXT(U576,"mm")),VALUE(TEXT(U576,"dd"))),HolidayTable[Date],0)),WEEKDAY(E576,1)=1,HOUR(U576)&gt;=21,HOUR(U576)&lt;5),"OP","P")</f>
        <v>OP</v>
      </c>
      <c r="AD576" s="31"/>
      <c r="AE576" s="31">
        <f t="shared" si="111"/>
        <v>35</v>
      </c>
      <c r="AF576" s="31">
        <f t="shared" si="112"/>
        <v>59</v>
      </c>
      <c r="AG576" s="31">
        <f t="shared" si="113"/>
        <v>3</v>
      </c>
      <c r="AH576" s="31" t="str">
        <f t="shared" si="114"/>
        <v>CTP MAKASSAR487N</v>
      </c>
      <c r="AI576" s="31" t="str">
        <f t="shared" si="115"/>
        <v>OOLU 0510151</v>
      </c>
    </row>
    <row r="577" spans="1:35" ht="18" x14ac:dyDescent="0.35">
      <c r="A577" s="30" t="s">
        <v>625</v>
      </c>
      <c r="B577" s="30" t="s">
        <v>3059</v>
      </c>
      <c r="C577" s="30" t="s">
        <v>881</v>
      </c>
      <c r="D577" s="30" t="s">
        <v>882</v>
      </c>
      <c r="E577" s="33">
        <v>45468.892361111109</v>
      </c>
      <c r="F577" s="30" t="s">
        <v>729</v>
      </c>
      <c r="G577" s="30" t="s">
        <v>627</v>
      </c>
      <c r="H577" s="30" t="s">
        <v>628</v>
      </c>
      <c r="I577" s="30" t="s">
        <v>629</v>
      </c>
      <c r="J577" s="30">
        <v>24522</v>
      </c>
      <c r="K577" s="30" t="s">
        <v>630</v>
      </c>
      <c r="L577" s="30" t="s">
        <v>3060</v>
      </c>
      <c r="M577" s="30" t="s">
        <v>3061</v>
      </c>
      <c r="N577" s="30" t="s">
        <v>661</v>
      </c>
      <c r="O577" s="30" t="s">
        <v>662</v>
      </c>
      <c r="P577" s="30">
        <v>692047</v>
      </c>
      <c r="Q577" s="30"/>
      <c r="R577" s="30"/>
      <c r="S577" s="39">
        <f>VLOOKUP(AH577,export!G:T,13,FALSE)</f>
        <v>45470.03125</v>
      </c>
      <c r="T577" s="42" t="str">
        <f t="shared" si="104"/>
        <v>20</v>
      </c>
      <c r="U577" s="32">
        <f t="shared" si="105"/>
        <v>45468.892361111109</v>
      </c>
      <c r="V577" s="31">
        <f t="shared" si="106"/>
        <v>1.1388888888905058</v>
      </c>
      <c r="W577" s="31">
        <f t="shared" si="107"/>
        <v>0</v>
      </c>
      <c r="X577" s="31">
        <f t="shared" si="108"/>
        <v>1</v>
      </c>
      <c r="Y577" s="31">
        <f t="shared" si="109"/>
        <v>0</v>
      </c>
      <c r="Z577" s="31" t="str">
        <f t="shared" si="116"/>
        <v>Yes</v>
      </c>
      <c r="AA577" s="31"/>
      <c r="AB577" s="31">
        <f t="shared" si="110"/>
        <v>2</v>
      </c>
      <c r="AC577" s="31" t="str">
        <f>IF(OR(ISNUMBER(MATCH(DATE(VALUE(TEXT(U577,"yyyy")),VALUE(TEXT(U577,"mm")),VALUE(TEXT(U577,"dd"))),HolidayTable[Date],0)),WEEKDAY(E577,1)=1,HOUR(U577)&gt;=21,HOUR(U577)&lt;5),"OP","P")</f>
        <v>OP</v>
      </c>
      <c r="AD577" s="31"/>
      <c r="AE577" s="31">
        <f t="shared" si="111"/>
        <v>15</v>
      </c>
      <c r="AF577" s="31">
        <f t="shared" si="112"/>
        <v>59</v>
      </c>
      <c r="AG577" s="31">
        <f t="shared" si="113"/>
        <v>3</v>
      </c>
      <c r="AH577" s="31" t="str">
        <f t="shared" si="114"/>
        <v>COSCO HAIFA120N</v>
      </c>
      <c r="AI577" s="31" t="str">
        <f t="shared" si="115"/>
        <v>BEAU 2928984</v>
      </c>
    </row>
    <row r="578" spans="1:35" ht="18" x14ac:dyDescent="0.35">
      <c r="A578" s="30" t="s">
        <v>625</v>
      </c>
      <c r="B578" s="30" t="s">
        <v>3062</v>
      </c>
      <c r="C578" s="30" t="s">
        <v>881</v>
      </c>
      <c r="D578" s="30" t="s">
        <v>882</v>
      </c>
      <c r="E578" s="33">
        <v>45468.892361111109</v>
      </c>
      <c r="F578" s="30" t="s">
        <v>729</v>
      </c>
      <c r="G578" s="30" t="s">
        <v>627</v>
      </c>
      <c r="H578" s="30" t="s">
        <v>628</v>
      </c>
      <c r="I578" s="30" t="s">
        <v>629</v>
      </c>
      <c r="J578" s="30">
        <v>24522</v>
      </c>
      <c r="K578" s="30" t="s">
        <v>630</v>
      </c>
      <c r="L578" s="30" t="s">
        <v>3060</v>
      </c>
      <c r="M578" s="30" t="s">
        <v>3063</v>
      </c>
      <c r="N578" s="30" t="s">
        <v>661</v>
      </c>
      <c r="O578" s="30" t="s">
        <v>662</v>
      </c>
      <c r="P578" s="30">
        <v>692047</v>
      </c>
      <c r="Q578" s="30"/>
      <c r="R578" s="30"/>
      <c r="S578" s="39">
        <f>VLOOKUP(AH578,export!G:T,13,FALSE)</f>
        <v>45470.03125</v>
      </c>
      <c r="T578" s="42" t="str">
        <f t="shared" ref="T578:T641" si="117">LEFT(I578,2)</f>
        <v>20</v>
      </c>
      <c r="U578" s="32">
        <f t="shared" ref="U578:U641" si="118">E578</f>
        <v>45468.892361111109</v>
      </c>
      <c r="V578" s="31">
        <f t="shared" ref="V578:V641" si="119">IF(A578="ARRIVE",S578-U578,IF(A578="EXIT",U578-S578,"Odd Event"))</f>
        <v>1.1388888888905058</v>
      </c>
      <c r="W578" s="31">
        <f t="shared" ref="W578:W641" si="120">IF(V578&lt;=1,1,0)</f>
        <v>0</v>
      </c>
      <c r="X578" s="31">
        <f t="shared" ref="X578:X641" si="121">IF(AND(V578&gt;1,V578&lt;2),1,0)</f>
        <v>1</v>
      </c>
      <c r="Y578" s="31">
        <f t="shared" ref="Y578:Y641" si="122">IF(V578&gt;2,1,0)</f>
        <v>0</v>
      </c>
      <c r="Z578" s="31" t="str">
        <f t="shared" si="116"/>
        <v>Yes</v>
      </c>
      <c r="AA578" s="31"/>
      <c r="AB578" s="31">
        <f t="shared" ref="AB578:AB641" si="123">IF(W578=1,1,IF(X578=1,2,0))</f>
        <v>2</v>
      </c>
      <c r="AC578" s="31" t="str">
        <f>IF(OR(ISNUMBER(MATCH(DATE(VALUE(TEXT(U578,"yyyy")),VALUE(TEXT(U578,"mm")),VALUE(TEXT(U578,"dd"))),HolidayTable[Date],0)),WEEKDAY(E578,1)=1,HOUR(U578)&gt;=21,HOUR(U578)&lt;5),"OP","P")</f>
        <v>OP</v>
      </c>
      <c r="AD578" s="31"/>
      <c r="AE578" s="31">
        <f t="shared" ref="AE578:AE641" si="124">IF(AB578=0,0,IF(OR(T578="40",T578="45"),IF(AC578="OP",IF(AB578=1,52.5,22.5),IF(AB578=1,37.5,15)),IF(T578="20",IF(AC578="OP",IF(AB578=1,35,15),IF(AB578=1,25,10)),"Odd Size")))</f>
        <v>15</v>
      </c>
      <c r="AF578" s="31">
        <f t="shared" ref="AF578:AF641" si="125">IF(OR(T578="45",T578="40"),88.5,0)+IF(T578="20",59,0)</f>
        <v>59</v>
      </c>
      <c r="AG578" s="31">
        <f t="shared" ref="AG578:AG641" si="126">WEEKDAY(E578,1)</f>
        <v>3</v>
      </c>
      <c r="AH578" s="31" t="str">
        <f t="shared" ref="AH578:AH641" si="127">C578&amp;D578</f>
        <v>COSCO HAIFA120N</v>
      </c>
      <c r="AI578" s="31" t="str">
        <f t="shared" ref="AI578:AI641" si="128">B578</f>
        <v>TEMU 5029018</v>
      </c>
    </row>
    <row r="579" spans="1:35" ht="18" x14ac:dyDescent="0.35">
      <c r="A579" s="30" t="s">
        <v>625</v>
      </c>
      <c r="B579" s="30" t="s">
        <v>3064</v>
      </c>
      <c r="C579" s="30" t="s">
        <v>869</v>
      </c>
      <c r="D579" s="30" t="s">
        <v>163</v>
      </c>
      <c r="E579" s="33">
        <v>45468.897916666669</v>
      </c>
      <c r="F579" s="30" t="s">
        <v>674</v>
      </c>
      <c r="G579" s="30" t="s">
        <v>627</v>
      </c>
      <c r="H579" s="30" t="s">
        <v>628</v>
      </c>
      <c r="I579" s="30" t="s">
        <v>629</v>
      </c>
      <c r="J579" s="30">
        <v>24522</v>
      </c>
      <c r="K579" s="30" t="s">
        <v>630</v>
      </c>
      <c r="L579" s="30" t="s">
        <v>3065</v>
      </c>
      <c r="M579" s="30" t="s">
        <v>3066</v>
      </c>
      <c r="N579" s="30" t="s">
        <v>670</v>
      </c>
      <c r="O579" s="30" t="s">
        <v>671</v>
      </c>
      <c r="P579" s="30">
        <v>650107</v>
      </c>
      <c r="Q579" s="30"/>
      <c r="R579" s="30"/>
      <c r="S579" s="39">
        <f>VLOOKUP(AH579,export!G:T,13,FALSE)</f>
        <v>45470.847222222219</v>
      </c>
      <c r="T579" s="42" t="str">
        <f t="shared" si="117"/>
        <v>20</v>
      </c>
      <c r="U579" s="32">
        <f t="shared" si="118"/>
        <v>45468.897916666669</v>
      </c>
      <c r="V579" s="31">
        <f t="shared" si="119"/>
        <v>1.9493055555503815</v>
      </c>
      <c r="W579" s="31">
        <f t="shared" si="120"/>
        <v>0</v>
      </c>
      <c r="X579" s="31">
        <f t="shared" si="121"/>
        <v>1</v>
      </c>
      <c r="Y579" s="31">
        <f t="shared" si="122"/>
        <v>0</v>
      </c>
      <c r="Z579" s="31" t="str">
        <f t="shared" ref="Z579:Z642" si="129">IF(OR(MOD(E579,1)&gt;=TIME(21,0,0),MOD(E579,1)&lt;=TIME(4,59,0)),"Yes","No")</f>
        <v>Yes</v>
      </c>
      <c r="AA579" s="31"/>
      <c r="AB579" s="31">
        <f t="shared" si="123"/>
        <v>2</v>
      </c>
      <c r="AC579" s="31" t="str">
        <f>IF(OR(ISNUMBER(MATCH(DATE(VALUE(TEXT(U579,"yyyy")),VALUE(TEXT(U579,"mm")),VALUE(TEXT(U579,"dd"))),HolidayTable[Date],0)),WEEKDAY(E579,1)=1,HOUR(U579)&gt;=21,HOUR(U579)&lt;5),"OP","P")</f>
        <v>OP</v>
      </c>
      <c r="AD579" s="31"/>
      <c r="AE579" s="31">
        <f t="shared" si="124"/>
        <v>15</v>
      </c>
      <c r="AF579" s="31">
        <f t="shared" si="125"/>
        <v>59</v>
      </c>
      <c r="AG579" s="31">
        <f t="shared" si="126"/>
        <v>3</v>
      </c>
      <c r="AH579" s="31" t="str">
        <f t="shared" si="127"/>
        <v>MS STOCKHOLM425W</v>
      </c>
      <c r="AI579" s="31" t="str">
        <f t="shared" si="128"/>
        <v>MRKU 8633673</v>
      </c>
    </row>
    <row r="580" spans="1:35" ht="18" x14ac:dyDescent="0.35">
      <c r="A580" s="30" t="s">
        <v>625</v>
      </c>
      <c r="B580" s="30" t="s">
        <v>3067</v>
      </c>
      <c r="C580" s="30" t="s">
        <v>869</v>
      </c>
      <c r="D580" s="30" t="s">
        <v>163</v>
      </c>
      <c r="E580" s="33">
        <v>45468.897916666669</v>
      </c>
      <c r="F580" s="30" t="s">
        <v>674</v>
      </c>
      <c r="G580" s="30" t="s">
        <v>627</v>
      </c>
      <c r="H580" s="30" t="s">
        <v>628</v>
      </c>
      <c r="I580" s="30" t="s">
        <v>629</v>
      </c>
      <c r="J580" s="30">
        <v>24522</v>
      </c>
      <c r="K580" s="30" t="s">
        <v>630</v>
      </c>
      <c r="L580" s="30" t="s">
        <v>3065</v>
      </c>
      <c r="M580" s="30" t="s">
        <v>3068</v>
      </c>
      <c r="N580" s="30" t="s">
        <v>670</v>
      </c>
      <c r="O580" s="30" t="s">
        <v>671</v>
      </c>
      <c r="P580" s="30">
        <v>650107</v>
      </c>
      <c r="Q580" s="30"/>
      <c r="R580" s="30"/>
      <c r="S580" s="39">
        <f>VLOOKUP(AH580,export!G:T,13,FALSE)</f>
        <v>45470.847222222219</v>
      </c>
      <c r="T580" s="42" t="str">
        <f t="shared" si="117"/>
        <v>20</v>
      </c>
      <c r="U580" s="32">
        <f t="shared" si="118"/>
        <v>45468.897916666669</v>
      </c>
      <c r="V580" s="31">
        <f t="shared" si="119"/>
        <v>1.9493055555503815</v>
      </c>
      <c r="W580" s="31">
        <f t="shared" si="120"/>
        <v>0</v>
      </c>
      <c r="X580" s="31">
        <f t="shared" si="121"/>
        <v>1</v>
      </c>
      <c r="Y580" s="31">
        <f t="shared" si="122"/>
        <v>0</v>
      </c>
      <c r="Z580" s="31" t="str">
        <f t="shared" si="129"/>
        <v>Yes</v>
      </c>
      <c r="AA580" s="31"/>
      <c r="AB580" s="31">
        <f t="shared" si="123"/>
        <v>2</v>
      </c>
      <c r="AC580" s="31" t="str">
        <f>IF(OR(ISNUMBER(MATCH(DATE(VALUE(TEXT(U580,"yyyy")),VALUE(TEXT(U580,"mm")),VALUE(TEXT(U580,"dd"))),HolidayTable[Date],0)),WEEKDAY(E580,1)=1,HOUR(U580)&gt;=21,HOUR(U580)&lt;5),"OP","P")</f>
        <v>OP</v>
      </c>
      <c r="AD580" s="31"/>
      <c r="AE580" s="31">
        <f t="shared" si="124"/>
        <v>15</v>
      </c>
      <c r="AF580" s="31">
        <f t="shared" si="125"/>
        <v>59</v>
      </c>
      <c r="AG580" s="31">
        <f t="shared" si="126"/>
        <v>3</v>
      </c>
      <c r="AH580" s="31" t="str">
        <f t="shared" si="127"/>
        <v>MS STOCKHOLM425W</v>
      </c>
      <c r="AI580" s="31" t="str">
        <f t="shared" si="128"/>
        <v>MSKU 5991124</v>
      </c>
    </row>
    <row r="581" spans="1:35" ht="18" x14ac:dyDescent="0.35">
      <c r="A581" s="30" t="s">
        <v>625</v>
      </c>
      <c r="B581" s="30" t="s">
        <v>3069</v>
      </c>
      <c r="C581" s="30" t="s">
        <v>1383</v>
      </c>
      <c r="D581" s="30" t="s">
        <v>1384</v>
      </c>
      <c r="E581" s="33">
        <v>45468.906944444447</v>
      </c>
      <c r="F581" s="30" t="s">
        <v>677</v>
      </c>
      <c r="G581" s="30" t="s">
        <v>627</v>
      </c>
      <c r="H581" s="30" t="s">
        <v>628</v>
      </c>
      <c r="I581" s="30" t="s">
        <v>629</v>
      </c>
      <c r="J581" s="30">
        <v>17347</v>
      </c>
      <c r="K581" s="30" t="s">
        <v>630</v>
      </c>
      <c r="L581" s="30" t="s">
        <v>3070</v>
      </c>
      <c r="M581" s="30" t="s">
        <v>3071</v>
      </c>
      <c r="N581" s="30" t="s">
        <v>2610</v>
      </c>
      <c r="O581" s="30" t="s">
        <v>2611</v>
      </c>
      <c r="P581" s="30">
        <v>734770</v>
      </c>
      <c r="Q581" s="30"/>
      <c r="R581" s="30"/>
      <c r="S581" s="39">
        <f>VLOOKUP(AH581,export!G:T,13,FALSE)</f>
        <v>45469.3125</v>
      </c>
      <c r="T581" s="42" t="str">
        <f t="shared" si="117"/>
        <v>20</v>
      </c>
      <c r="U581" s="32">
        <f t="shared" si="118"/>
        <v>45468.906944444447</v>
      </c>
      <c r="V581" s="31">
        <f t="shared" si="119"/>
        <v>0.40555555555329192</v>
      </c>
      <c r="W581" s="31">
        <f t="shared" si="120"/>
        <v>1</v>
      </c>
      <c r="X581" s="31">
        <f t="shared" si="121"/>
        <v>0</v>
      </c>
      <c r="Y581" s="31">
        <f t="shared" si="122"/>
        <v>0</v>
      </c>
      <c r="Z581" s="31" t="str">
        <f t="shared" si="129"/>
        <v>Yes</v>
      </c>
      <c r="AA581" s="31"/>
      <c r="AB581" s="31">
        <f t="shared" si="123"/>
        <v>1</v>
      </c>
      <c r="AC581" s="31" t="str">
        <f>IF(OR(ISNUMBER(MATCH(DATE(VALUE(TEXT(U581,"yyyy")),VALUE(TEXT(U581,"mm")),VALUE(TEXT(U581,"dd"))),HolidayTable[Date],0)),WEEKDAY(E581,1)=1,HOUR(U581)&gt;=21,HOUR(U581)&lt;5),"OP","P")</f>
        <v>OP</v>
      </c>
      <c r="AD581" s="31"/>
      <c r="AE581" s="31">
        <f t="shared" si="124"/>
        <v>35</v>
      </c>
      <c r="AF581" s="31">
        <f t="shared" si="125"/>
        <v>59</v>
      </c>
      <c r="AG581" s="31">
        <f t="shared" si="126"/>
        <v>3</v>
      </c>
      <c r="AH581" s="31" t="str">
        <f t="shared" si="127"/>
        <v>KOTA LARIS080S</v>
      </c>
      <c r="AI581" s="31" t="str">
        <f t="shared" si="128"/>
        <v>OOLU 1595410</v>
      </c>
    </row>
    <row r="582" spans="1:35" ht="18" x14ac:dyDescent="0.35">
      <c r="A582" s="30" t="s">
        <v>625</v>
      </c>
      <c r="B582" s="30" t="s">
        <v>3072</v>
      </c>
      <c r="C582" s="30" t="s">
        <v>1383</v>
      </c>
      <c r="D582" s="30" t="s">
        <v>1384</v>
      </c>
      <c r="E582" s="33">
        <v>45468.907638888886</v>
      </c>
      <c r="F582" s="30" t="s">
        <v>677</v>
      </c>
      <c r="G582" s="30" t="s">
        <v>627</v>
      </c>
      <c r="H582" s="30" t="s">
        <v>628</v>
      </c>
      <c r="I582" s="30" t="s">
        <v>629</v>
      </c>
      <c r="J582" s="30">
        <v>16120</v>
      </c>
      <c r="K582" s="30" t="s">
        <v>630</v>
      </c>
      <c r="L582" s="30" t="s">
        <v>3073</v>
      </c>
      <c r="M582" s="30" t="s">
        <v>3074</v>
      </c>
      <c r="N582" s="30" t="s">
        <v>637</v>
      </c>
      <c r="O582" s="30" t="s">
        <v>638</v>
      </c>
      <c r="P582" s="30">
        <v>710301</v>
      </c>
      <c r="Q582" s="30"/>
      <c r="R582" s="30"/>
      <c r="S582" s="39">
        <f>VLOOKUP(AH582,export!G:T,13,FALSE)</f>
        <v>45469.3125</v>
      </c>
      <c r="T582" s="42" t="str">
        <f t="shared" si="117"/>
        <v>20</v>
      </c>
      <c r="U582" s="32">
        <f t="shared" si="118"/>
        <v>45468.907638888886</v>
      </c>
      <c r="V582" s="31">
        <f t="shared" si="119"/>
        <v>0.40486111111385981</v>
      </c>
      <c r="W582" s="31">
        <f t="shared" si="120"/>
        <v>1</v>
      </c>
      <c r="X582" s="31">
        <f t="shared" si="121"/>
        <v>0</v>
      </c>
      <c r="Y582" s="31">
        <f t="shared" si="122"/>
        <v>0</v>
      </c>
      <c r="Z582" s="31" t="str">
        <f t="shared" si="129"/>
        <v>Yes</v>
      </c>
      <c r="AA582" s="31"/>
      <c r="AB582" s="31">
        <f t="shared" si="123"/>
        <v>1</v>
      </c>
      <c r="AC582" s="31" t="str">
        <f>IF(OR(ISNUMBER(MATCH(DATE(VALUE(TEXT(U582,"yyyy")),VALUE(TEXT(U582,"mm")),VALUE(TEXT(U582,"dd"))),HolidayTable[Date],0)),WEEKDAY(E582,1)=1,HOUR(U582)&gt;=21,HOUR(U582)&lt;5),"OP","P")</f>
        <v>OP</v>
      </c>
      <c r="AD582" s="31"/>
      <c r="AE582" s="31">
        <f t="shared" si="124"/>
        <v>35</v>
      </c>
      <c r="AF582" s="31">
        <f t="shared" si="125"/>
        <v>59</v>
      </c>
      <c r="AG582" s="31">
        <f t="shared" si="126"/>
        <v>3</v>
      </c>
      <c r="AH582" s="31" t="str">
        <f t="shared" si="127"/>
        <v>KOTA LARIS080S</v>
      </c>
      <c r="AI582" s="31" t="str">
        <f t="shared" si="128"/>
        <v>CSNU 1159722</v>
      </c>
    </row>
    <row r="583" spans="1:35" ht="18" x14ac:dyDescent="0.35">
      <c r="A583" s="30" t="s">
        <v>625</v>
      </c>
      <c r="B583" s="30" t="s">
        <v>3075</v>
      </c>
      <c r="C583" s="30" t="s">
        <v>1383</v>
      </c>
      <c r="D583" s="30" t="s">
        <v>1384</v>
      </c>
      <c r="E583" s="33">
        <v>45468.909722222219</v>
      </c>
      <c r="F583" s="30" t="s">
        <v>677</v>
      </c>
      <c r="G583" s="30" t="s">
        <v>627</v>
      </c>
      <c r="H583" s="30" t="s">
        <v>628</v>
      </c>
      <c r="I583" s="30" t="s">
        <v>629</v>
      </c>
      <c r="J583" s="30">
        <v>15307</v>
      </c>
      <c r="K583" s="30" t="s">
        <v>630</v>
      </c>
      <c r="L583" s="30" t="s">
        <v>3076</v>
      </c>
      <c r="M583" s="30" t="s">
        <v>3077</v>
      </c>
      <c r="N583" s="30" t="s">
        <v>656</v>
      </c>
      <c r="O583" s="30" t="s">
        <v>657</v>
      </c>
      <c r="P583" s="30">
        <v>927332</v>
      </c>
      <c r="Q583" s="30"/>
      <c r="R583" s="30"/>
      <c r="S583" s="39">
        <f>VLOOKUP(AH583,export!G:T,13,FALSE)</f>
        <v>45469.3125</v>
      </c>
      <c r="T583" s="42" t="str">
        <f t="shared" si="117"/>
        <v>20</v>
      </c>
      <c r="U583" s="32">
        <f t="shared" si="118"/>
        <v>45468.909722222219</v>
      </c>
      <c r="V583" s="31">
        <f t="shared" si="119"/>
        <v>0.40277777778101154</v>
      </c>
      <c r="W583" s="31">
        <f t="shared" si="120"/>
        <v>1</v>
      </c>
      <c r="X583" s="31">
        <f t="shared" si="121"/>
        <v>0</v>
      </c>
      <c r="Y583" s="31">
        <f t="shared" si="122"/>
        <v>0</v>
      </c>
      <c r="Z583" s="31" t="str">
        <f t="shared" si="129"/>
        <v>Yes</v>
      </c>
      <c r="AA583" s="31"/>
      <c r="AB583" s="31">
        <f t="shared" si="123"/>
        <v>1</v>
      </c>
      <c r="AC583" s="31" t="str">
        <f>IF(OR(ISNUMBER(MATCH(DATE(VALUE(TEXT(U583,"yyyy")),VALUE(TEXT(U583,"mm")),VALUE(TEXT(U583,"dd"))),HolidayTable[Date],0)),WEEKDAY(E583,1)=1,HOUR(U583)&gt;=21,HOUR(U583)&lt;5),"OP","P")</f>
        <v>OP</v>
      </c>
      <c r="AD583" s="31"/>
      <c r="AE583" s="31">
        <f t="shared" si="124"/>
        <v>35</v>
      </c>
      <c r="AF583" s="31">
        <f t="shared" si="125"/>
        <v>59</v>
      </c>
      <c r="AG583" s="31">
        <f t="shared" si="126"/>
        <v>3</v>
      </c>
      <c r="AH583" s="31" t="str">
        <f t="shared" si="127"/>
        <v>KOTA LARIS080S</v>
      </c>
      <c r="AI583" s="31" t="str">
        <f t="shared" si="128"/>
        <v>OOLU 1988696</v>
      </c>
    </row>
    <row r="584" spans="1:35" ht="18" x14ac:dyDescent="0.35">
      <c r="A584" s="30" t="s">
        <v>625</v>
      </c>
      <c r="B584" s="30" t="s">
        <v>3078</v>
      </c>
      <c r="C584" s="30" t="s">
        <v>1352</v>
      </c>
      <c r="D584" s="30" t="s">
        <v>1354</v>
      </c>
      <c r="E584" s="33">
        <v>45468.909722222219</v>
      </c>
      <c r="F584" s="30" t="s">
        <v>3079</v>
      </c>
      <c r="G584" s="30" t="s">
        <v>627</v>
      </c>
      <c r="H584" s="30" t="s">
        <v>628</v>
      </c>
      <c r="I584" s="30" t="s">
        <v>629</v>
      </c>
      <c r="J584" s="30">
        <v>21080</v>
      </c>
      <c r="K584" s="30" t="s">
        <v>630</v>
      </c>
      <c r="L584" s="30" t="s">
        <v>3080</v>
      </c>
      <c r="M584" s="30" t="s">
        <v>3081</v>
      </c>
      <c r="N584" s="30" t="s">
        <v>659</v>
      </c>
      <c r="O584" s="30" t="s">
        <v>660</v>
      </c>
      <c r="P584" s="30">
        <v>906314</v>
      </c>
      <c r="Q584" s="30"/>
      <c r="R584" s="30"/>
      <c r="S584" s="39">
        <v>45469.638888888891</v>
      </c>
      <c r="T584" s="42" t="str">
        <f t="shared" si="117"/>
        <v>20</v>
      </c>
      <c r="U584" s="32">
        <f t="shared" si="118"/>
        <v>45468.909722222219</v>
      </c>
      <c r="V584" s="31">
        <f t="shared" si="119"/>
        <v>0.72916666667151731</v>
      </c>
      <c r="W584" s="31">
        <f t="shared" si="120"/>
        <v>1</v>
      </c>
      <c r="X584" s="31">
        <f t="shared" si="121"/>
        <v>0</v>
      </c>
      <c r="Y584" s="31">
        <f t="shared" si="122"/>
        <v>0</v>
      </c>
      <c r="Z584" s="31" t="str">
        <f t="shared" si="129"/>
        <v>Yes</v>
      </c>
      <c r="AA584" s="31"/>
      <c r="AB584" s="31">
        <f t="shared" si="123"/>
        <v>1</v>
      </c>
      <c r="AC584" s="31" t="str">
        <f>IF(OR(ISNUMBER(MATCH(DATE(VALUE(TEXT(U584,"yyyy")),VALUE(TEXT(U584,"mm")),VALUE(TEXT(U584,"dd"))),HolidayTable[Date],0)),WEEKDAY(E584,1)=1,HOUR(U584)&gt;=21,HOUR(U584)&lt;5),"OP","P")</f>
        <v>OP</v>
      </c>
      <c r="AD584" s="31"/>
      <c r="AE584" s="31">
        <f t="shared" si="124"/>
        <v>35</v>
      </c>
      <c r="AF584" s="31">
        <f t="shared" si="125"/>
        <v>59</v>
      </c>
      <c r="AG584" s="31">
        <f t="shared" si="126"/>
        <v>3</v>
      </c>
      <c r="AH584" s="31" t="str">
        <f t="shared" si="127"/>
        <v>BIG BREEZY38870W</v>
      </c>
      <c r="AI584" s="31" t="str">
        <f t="shared" si="128"/>
        <v>MXCU 0035935</v>
      </c>
    </row>
    <row r="585" spans="1:35" ht="18" x14ac:dyDescent="0.35">
      <c r="A585" s="30" t="s">
        <v>625</v>
      </c>
      <c r="B585" s="30" t="s">
        <v>3082</v>
      </c>
      <c r="C585" s="30" t="s">
        <v>1383</v>
      </c>
      <c r="D585" s="30" t="s">
        <v>1384</v>
      </c>
      <c r="E585" s="33">
        <v>45468.910416666666</v>
      </c>
      <c r="F585" s="30" t="s">
        <v>677</v>
      </c>
      <c r="G585" s="30" t="s">
        <v>627</v>
      </c>
      <c r="H585" s="30">
        <v>2210</v>
      </c>
      <c r="I585" s="30" t="s">
        <v>629</v>
      </c>
      <c r="J585" s="30">
        <v>13197</v>
      </c>
      <c r="K585" s="30" t="s">
        <v>630</v>
      </c>
      <c r="L585" s="30" t="s">
        <v>3083</v>
      </c>
      <c r="M585" s="30" t="s">
        <v>3084</v>
      </c>
      <c r="N585" s="30"/>
      <c r="O585" s="30" t="s">
        <v>635</v>
      </c>
      <c r="P585" s="30">
        <v>948878</v>
      </c>
      <c r="Q585" s="30"/>
      <c r="R585" s="30"/>
      <c r="S585" s="39">
        <f>VLOOKUP(AH585,export!G:T,13,FALSE)</f>
        <v>45469.3125</v>
      </c>
      <c r="T585" s="42" t="str">
        <f t="shared" si="117"/>
        <v>20</v>
      </c>
      <c r="U585" s="32">
        <f t="shared" si="118"/>
        <v>45468.910416666666</v>
      </c>
      <c r="V585" s="31">
        <f t="shared" si="119"/>
        <v>0.40208333333430346</v>
      </c>
      <c r="W585" s="31">
        <f t="shared" si="120"/>
        <v>1</v>
      </c>
      <c r="X585" s="31">
        <f t="shared" si="121"/>
        <v>0</v>
      </c>
      <c r="Y585" s="31">
        <f t="shared" si="122"/>
        <v>0</v>
      </c>
      <c r="Z585" s="31" t="str">
        <f t="shared" si="129"/>
        <v>Yes</v>
      </c>
      <c r="AA585" s="31"/>
      <c r="AB585" s="31">
        <f t="shared" si="123"/>
        <v>1</v>
      </c>
      <c r="AC585" s="31" t="str">
        <f>IF(OR(ISNUMBER(MATCH(DATE(VALUE(TEXT(U585,"yyyy")),VALUE(TEXT(U585,"mm")),VALUE(TEXT(U585,"dd"))),HolidayTable[Date],0)),WEEKDAY(E585,1)=1,HOUR(U585)&gt;=21,HOUR(U585)&lt;5),"OP","P")</f>
        <v>OP</v>
      </c>
      <c r="AD585" s="31"/>
      <c r="AE585" s="31">
        <f t="shared" si="124"/>
        <v>35</v>
      </c>
      <c r="AF585" s="31">
        <f t="shared" si="125"/>
        <v>59</v>
      </c>
      <c r="AG585" s="31">
        <f t="shared" si="126"/>
        <v>3</v>
      </c>
      <c r="AH585" s="31" t="str">
        <f t="shared" si="127"/>
        <v>KOTA LARIS080S</v>
      </c>
      <c r="AI585" s="31" t="str">
        <f t="shared" si="128"/>
        <v>FBIU 0386268</v>
      </c>
    </row>
    <row r="586" spans="1:35" ht="18" x14ac:dyDescent="0.35">
      <c r="A586" s="30" t="s">
        <v>625</v>
      </c>
      <c r="B586" s="30" t="s">
        <v>3085</v>
      </c>
      <c r="C586" s="30" t="s">
        <v>1383</v>
      </c>
      <c r="D586" s="30" t="s">
        <v>1384</v>
      </c>
      <c r="E586" s="33">
        <v>45468.915277777778</v>
      </c>
      <c r="F586" s="30" t="s">
        <v>677</v>
      </c>
      <c r="G586" s="30" t="s">
        <v>627</v>
      </c>
      <c r="H586" s="30" t="s">
        <v>628</v>
      </c>
      <c r="I586" s="30" t="s">
        <v>629</v>
      </c>
      <c r="J586" s="30">
        <v>18980</v>
      </c>
      <c r="K586" s="30" t="s">
        <v>630</v>
      </c>
      <c r="L586" s="30" t="s">
        <v>3086</v>
      </c>
      <c r="M586" s="30" t="s">
        <v>3087</v>
      </c>
      <c r="N586" s="30" t="s">
        <v>642</v>
      </c>
      <c r="O586" s="30" t="s">
        <v>643</v>
      </c>
      <c r="P586" s="30">
        <v>938546</v>
      </c>
      <c r="Q586" s="30"/>
      <c r="R586" s="30"/>
      <c r="S586" s="39">
        <f>VLOOKUP(AH586,export!G:T,13,FALSE)</f>
        <v>45469.3125</v>
      </c>
      <c r="T586" s="42" t="str">
        <f t="shared" si="117"/>
        <v>20</v>
      </c>
      <c r="U586" s="32">
        <f t="shared" si="118"/>
        <v>45468.915277777778</v>
      </c>
      <c r="V586" s="31">
        <f t="shared" si="119"/>
        <v>0.39722222222189885</v>
      </c>
      <c r="W586" s="31">
        <f t="shared" si="120"/>
        <v>1</v>
      </c>
      <c r="X586" s="31">
        <f t="shared" si="121"/>
        <v>0</v>
      </c>
      <c r="Y586" s="31">
        <f t="shared" si="122"/>
        <v>0</v>
      </c>
      <c r="Z586" s="31" t="str">
        <f t="shared" si="129"/>
        <v>Yes</v>
      </c>
      <c r="AA586" s="31"/>
      <c r="AB586" s="31">
        <f t="shared" si="123"/>
        <v>1</v>
      </c>
      <c r="AC586" s="31" t="str">
        <f>IF(OR(ISNUMBER(MATCH(DATE(VALUE(TEXT(U586,"yyyy")),VALUE(TEXT(U586,"mm")),VALUE(TEXT(U586,"dd"))),HolidayTable[Date],0)),WEEKDAY(E586,1)=1,HOUR(U586)&gt;=21,HOUR(U586)&lt;5),"OP","P")</f>
        <v>OP</v>
      </c>
      <c r="AD586" s="31"/>
      <c r="AE586" s="31">
        <f t="shared" si="124"/>
        <v>35</v>
      </c>
      <c r="AF586" s="31">
        <f t="shared" si="125"/>
        <v>59</v>
      </c>
      <c r="AG586" s="31">
        <f t="shared" si="126"/>
        <v>3</v>
      </c>
      <c r="AH586" s="31" t="str">
        <f t="shared" si="127"/>
        <v>KOTA LARIS080S</v>
      </c>
      <c r="AI586" s="31" t="str">
        <f t="shared" si="128"/>
        <v>FCIU 5898870</v>
      </c>
    </row>
    <row r="587" spans="1:35" ht="18" x14ac:dyDescent="0.35">
      <c r="A587" s="30" t="s">
        <v>625</v>
      </c>
      <c r="B587" s="30" t="s">
        <v>3088</v>
      </c>
      <c r="C587" s="30" t="s">
        <v>1383</v>
      </c>
      <c r="D587" s="30" t="s">
        <v>1384</v>
      </c>
      <c r="E587" s="33">
        <v>45468.915277777778</v>
      </c>
      <c r="F587" s="30" t="s">
        <v>626</v>
      </c>
      <c r="G587" s="30" t="s">
        <v>627</v>
      </c>
      <c r="H587" s="30" t="s">
        <v>628</v>
      </c>
      <c r="I587" s="30" t="s">
        <v>629</v>
      </c>
      <c r="J587" s="30">
        <v>19229</v>
      </c>
      <c r="K587" s="30" t="s">
        <v>630</v>
      </c>
      <c r="L587" s="30" t="s">
        <v>3089</v>
      </c>
      <c r="M587" s="30" t="s">
        <v>3090</v>
      </c>
      <c r="N587" s="30" t="s">
        <v>666</v>
      </c>
      <c r="O587" s="30" t="s">
        <v>667</v>
      </c>
      <c r="P587" s="30">
        <v>958934</v>
      </c>
      <c r="Q587" s="30"/>
      <c r="R587" s="30"/>
      <c r="S587" s="39">
        <f>VLOOKUP(AH587,export!G:T,13,FALSE)</f>
        <v>45469.3125</v>
      </c>
      <c r="T587" s="42" t="str">
        <f t="shared" si="117"/>
        <v>20</v>
      </c>
      <c r="U587" s="32">
        <f t="shared" si="118"/>
        <v>45468.915277777778</v>
      </c>
      <c r="V587" s="31">
        <f t="shared" si="119"/>
        <v>0.39722222222189885</v>
      </c>
      <c r="W587" s="31">
        <f t="shared" si="120"/>
        <v>1</v>
      </c>
      <c r="X587" s="31">
        <f t="shared" si="121"/>
        <v>0</v>
      </c>
      <c r="Y587" s="31">
        <f t="shared" si="122"/>
        <v>0</v>
      </c>
      <c r="Z587" s="31" t="str">
        <f t="shared" si="129"/>
        <v>Yes</v>
      </c>
      <c r="AA587" s="31"/>
      <c r="AB587" s="31">
        <f t="shared" si="123"/>
        <v>1</v>
      </c>
      <c r="AC587" s="31" t="str">
        <f>IF(OR(ISNUMBER(MATCH(DATE(VALUE(TEXT(U587,"yyyy")),VALUE(TEXT(U587,"mm")),VALUE(TEXT(U587,"dd"))),HolidayTable[Date],0)),WEEKDAY(E587,1)=1,HOUR(U587)&gt;=21,HOUR(U587)&lt;5),"OP","P")</f>
        <v>OP</v>
      </c>
      <c r="AD587" s="31"/>
      <c r="AE587" s="31">
        <f t="shared" si="124"/>
        <v>35</v>
      </c>
      <c r="AF587" s="31">
        <f t="shared" si="125"/>
        <v>59</v>
      </c>
      <c r="AG587" s="31">
        <f t="shared" si="126"/>
        <v>3</v>
      </c>
      <c r="AH587" s="31" t="str">
        <f t="shared" si="127"/>
        <v>KOTA LARIS080S</v>
      </c>
      <c r="AI587" s="31" t="str">
        <f t="shared" si="128"/>
        <v>PCIU 0205926</v>
      </c>
    </row>
    <row r="588" spans="1:35" ht="18" x14ac:dyDescent="0.35">
      <c r="A588" s="30" t="s">
        <v>625</v>
      </c>
      <c r="B588" s="30" t="s">
        <v>3091</v>
      </c>
      <c r="C588" s="30" t="s">
        <v>1352</v>
      </c>
      <c r="D588" s="30" t="s">
        <v>1354</v>
      </c>
      <c r="E588" s="33">
        <v>45468.918749999997</v>
      </c>
      <c r="F588" s="30" t="s">
        <v>846</v>
      </c>
      <c r="G588" s="30" t="s">
        <v>627</v>
      </c>
      <c r="H588" s="30">
        <v>2210</v>
      </c>
      <c r="I588" s="30" t="s">
        <v>629</v>
      </c>
      <c r="J588" s="30">
        <v>23280</v>
      </c>
      <c r="K588" s="30" t="s">
        <v>630</v>
      </c>
      <c r="L588" s="30" t="s">
        <v>3092</v>
      </c>
      <c r="M588" s="30" t="s">
        <v>3093</v>
      </c>
      <c r="N588" s="30" t="s">
        <v>639</v>
      </c>
      <c r="O588" s="30" t="s">
        <v>640</v>
      </c>
      <c r="P588" s="30">
        <v>920041</v>
      </c>
      <c r="Q588" s="30"/>
      <c r="R588" s="30"/>
      <c r="S588" s="39">
        <v>45469.638888888891</v>
      </c>
      <c r="T588" s="42" t="str">
        <f t="shared" si="117"/>
        <v>20</v>
      </c>
      <c r="U588" s="32">
        <f t="shared" si="118"/>
        <v>45468.918749999997</v>
      </c>
      <c r="V588" s="31">
        <f t="shared" si="119"/>
        <v>0.72013888889341615</v>
      </c>
      <c r="W588" s="31">
        <f t="shared" si="120"/>
        <v>1</v>
      </c>
      <c r="X588" s="31">
        <f t="shared" si="121"/>
        <v>0</v>
      </c>
      <c r="Y588" s="31">
        <f t="shared" si="122"/>
        <v>0</v>
      </c>
      <c r="Z588" s="31" t="str">
        <f t="shared" si="129"/>
        <v>Yes</v>
      </c>
      <c r="AA588" s="31"/>
      <c r="AB588" s="31">
        <f t="shared" si="123"/>
        <v>1</v>
      </c>
      <c r="AC588" s="31" t="str">
        <f>IF(OR(ISNUMBER(MATCH(DATE(VALUE(TEXT(U588,"yyyy")),VALUE(TEXT(U588,"mm")),VALUE(TEXT(U588,"dd"))),HolidayTable[Date],0)),WEEKDAY(E588,1)=1,HOUR(U588)&gt;=21,HOUR(U588)&lt;5),"OP","P")</f>
        <v>OP</v>
      </c>
      <c r="AD588" s="31"/>
      <c r="AE588" s="31">
        <f t="shared" si="124"/>
        <v>35</v>
      </c>
      <c r="AF588" s="31">
        <f t="shared" si="125"/>
        <v>59</v>
      </c>
      <c r="AG588" s="31">
        <f t="shared" si="126"/>
        <v>3</v>
      </c>
      <c r="AH588" s="31" t="str">
        <f t="shared" si="127"/>
        <v>BIG BREEZY38870W</v>
      </c>
      <c r="AI588" s="31" t="str">
        <f t="shared" si="128"/>
        <v>TLXU 2201440</v>
      </c>
    </row>
    <row r="589" spans="1:35" ht="18" x14ac:dyDescent="0.35">
      <c r="A589" s="30" t="s">
        <v>625</v>
      </c>
      <c r="B589" s="30" t="s">
        <v>3094</v>
      </c>
      <c r="C589" s="30" t="s">
        <v>1352</v>
      </c>
      <c r="D589" s="30" t="s">
        <v>1354</v>
      </c>
      <c r="E589" s="33">
        <v>45468.918749999997</v>
      </c>
      <c r="F589" s="30" t="s">
        <v>846</v>
      </c>
      <c r="G589" s="30" t="s">
        <v>627</v>
      </c>
      <c r="H589" s="30">
        <v>2210</v>
      </c>
      <c r="I589" s="30" t="s">
        <v>629</v>
      </c>
      <c r="J589" s="30">
        <v>23280</v>
      </c>
      <c r="K589" s="30" t="s">
        <v>630</v>
      </c>
      <c r="L589" s="30" t="s">
        <v>3092</v>
      </c>
      <c r="M589" s="30" t="s">
        <v>3095</v>
      </c>
      <c r="N589" s="30" t="s">
        <v>639</v>
      </c>
      <c r="O589" s="30" t="s">
        <v>640</v>
      </c>
      <c r="P589" s="30">
        <v>920041</v>
      </c>
      <c r="Q589" s="30"/>
      <c r="R589" s="30"/>
      <c r="S589" s="39">
        <v>45469.638888888891</v>
      </c>
      <c r="T589" s="42" t="str">
        <f t="shared" si="117"/>
        <v>20</v>
      </c>
      <c r="U589" s="32">
        <f t="shared" si="118"/>
        <v>45468.918749999997</v>
      </c>
      <c r="V589" s="31">
        <f t="shared" si="119"/>
        <v>0.72013888889341615</v>
      </c>
      <c r="W589" s="31">
        <f t="shared" si="120"/>
        <v>1</v>
      </c>
      <c r="X589" s="31">
        <f t="shared" si="121"/>
        <v>0</v>
      </c>
      <c r="Y589" s="31">
        <f t="shared" si="122"/>
        <v>0</v>
      </c>
      <c r="Z589" s="31" t="str">
        <f t="shared" si="129"/>
        <v>Yes</v>
      </c>
      <c r="AA589" s="31"/>
      <c r="AB589" s="31">
        <f t="shared" si="123"/>
        <v>1</v>
      </c>
      <c r="AC589" s="31" t="str">
        <f>IF(OR(ISNUMBER(MATCH(DATE(VALUE(TEXT(U589,"yyyy")),VALUE(TEXT(U589,"mm")),VALUE(TEXT(U589,"dd"))),HolidayTable[Date],0)),WEEKDAY(E589,1)=1,HOUR(U589)&gt;=21,HOUR(U589)&lt;5),"OP","P")</f>
        <v>OP</v>
      </c>
      <c r="AD589" s="31"/>
      <c r="AE589" s="31">
        <f t="shared" si="124"/>
        <v>35</v>
      </c>
      <c r="AF589" s="31">
        <f t="shared" si="125"/>
        <v>59</v>
      </c>
      <c r="AG589" s="31">
        <f t="shared" si="126"/>
        <v>3</v>
      </c>
      <c r="AH589" s="31" t="str">
        <f t="shared" si="127"/>
        <v>BIG BREEZY38870W</v>
      </c>
      <c r="AI589" s="31" t="str">
        <f t="shared" si="128"/>
        <v>TLXU 2208152</v>
      </c>
    </row>
    <row r="590" spans="1:35" ht="18" x14ac:dyDescent="0.35">
      <c r="A590" s="30" t="s">
        <v>625</v>
      </c>
      <c r="B590" s="30" t="s">
        <v>3096</v>
      </c>
      <c r="C590" s="30" t="s">
        <v>1383</v>
      </c>
      <c r="D590" s="30" t="s">
        <v>1384</v>
      </c>
      <c r="E590" s="33">
        <v>45468.924305555556</v>
      </c>
      <c r="F590" s="30" t="s">
        <v>626</v>
      </c>
      <c r="G590" s="30" t="s">
        <v>627</v>
      </c>
      <c r="H590" s="30" t="s">
        <v>628</v>
      </c>
      <c r="I590" s="30" t="s">
        <v>629</v>
      </c>
      <c r="J590" s="30">
        <v>19100</v>
      </c>
      <c r="K590" s="30" t="s">
        <v>630</v>
      </c>
      <c r="L590" s="30" t="s">
        <v>3089</v>
      </c>
      <c r="M590" s="30" t="s">
        <v>3097</v>
      </c>
      <c r="N590" s="30" t="s">
        <v>652</v>
      </c>
      <c r="O590" s="30" t="s">
        <v>653</v>
      </c>
      <c r="P590" s="30">
        <v>678927</v>
      </c>
      <c r="Q590" s="30"/>
      <c r="R590" s="30"/>
      <c r="S590" s="39">
        <f>VLOOKUP(AH590,export!G:T,13,FALSE)</f>
        <v>45469.3125</v>
      </c>
      <c r="T590" s="42" t="str">
        <f t="shared" si="117"/>
        <v>20</v>
      </c>
      <c r="U590" s="32">
        <f t="shared" si="118"/>
        <v>45468.924305555556</v>
      </c>
      <c r="V590" s="31">
        <f t="shared" si="119"/>
        <v>0.38819444444379769</v>
      </c>
      <c r="W590" s="31">
        <f t="shared" si="120"/>
        <v>1</v>
      </c>
      <c r="X590" s="31">
        <f t="shared" si="121"/>
        <v>0</v>
      </c>
      <c r="Y590" s="31">
        <f t="shared" si="122"/>
        <v>0</v>
      </c>
      <c r="Z590" s="31" t="str">
        <f t="shared" si="129"/>
        <v>Yes</v>
      </c>
      <c r="AA590" s="31"/>
      <c r="AB590" s="31">
        <f t="shared" si="123"/>
        <v>1</v>
      </c>
      <c r="AC590" s="31" t="str">
        <f>IF(OR(ISNUMBER(MATCH(DATE(VALUE(TEXT(U590,"yyyy")),VALUE(TEXT(U590,"mm")),VALUE(TEXT(U590,"dd"))),HolidayTable[Date],0)),WEEKDAY(E590,1)=1,HOUR(U590)&gt;=21,HOUR(U590)&lt;5),"OP","P")</f>
        <v>OP</v>
      </c>
      <c r="AD590" s="31"/>
      <c r="AE590" s="31">
        <f t="shared" si="124"/>
        <v>35</v>
      </c>
      <c r="AF590" s="31">
        <f t="shared" si="125"/>
        <v>59</v>
      </c>
      <c r="AG590" s="31">
        <f t="shared" si="126"/>
        <v>3</v>
      </c>
      <c r="AH590" s="31" t="str">
        <f t="shared" si="127"/>
        <v>KOTA LARIS080S</v>
      </c>
      <c r="AI590" s="31" t="str">
        <f t="shared" si="128"/>
        <v>PCIU 1122169</v>
      </c>
    </row>
    <row r="591" spans="1:35" ht="18" x14ac:dyDescent="0.35">
      <c r="A591" s="30" t="s">
        <v>625</v>
      </c>
      <c r="B591" s="30" t="s">
        <v>3098</v>
      </c>
      <c r="C591" s="30" t="s">
        <v>535</v>
      </c>
      <c r="D591" s="30" t="s">
        <v>878</v>
      </c>
      <c r="E591" s="33">
        <v>45468.925000000003</v>
      </c>
      <c r="F591" s="30" t="s">
        <v>663</v>
      </c>
      <c r="G591" s="30" t="s">
        <v>627</v>
      </c>
      <c r="H591" s="30" t="s">
        <v>628</v>
      </c>
      <c r="I591" s="30" t="s">
        <v>629</v>
      </c>
      <c r="J591" s="30">
        <v>17562</v>
      </c>
      <c r="K591" s="30" t="s">
        <v>630</v>
      </c>
      <c r="L591" s="30" t="s">
        <v>3099</v>
      </c>
      <c r="M591" s="30" t="s">
        <v>3100</v>
      </c>
      <c r="N591" s="30"/>
      <c r="O591" s="30" t="s">
        <v>636</v>
      </c>
      <c r="P591" s="30">
        <v>903165</v>
      </c>
      <c r="Q591" s="30"/>
      <c r="R591" s="30"/>
      <c r="S591" s="39">
        <v>45469.572916666664</v>
      </c>
      <c r="T591" s="42" t="str">
        <f t="shared" si="117"/>
        <v>20</v>
      </c>
      <c r="U591" s="32">
        <f t="shared" si="118"/>
        <v>45468.925000000003</v>
      </c>
      <c r="V591" s="31">
        <f t="shared" si="119"/>
        <v>0.64791666666133096</v>
      </c>
      <c r="W591" s="31">
        <f t="shared" si="120"/>
        <v>1</v>
      </c>
      <c r="X591" s="31">
        <f t="shared" si="121"/>
        <v>0</v>
      </c>
      <c r="Y591" s="31">
        <f t="shared" si="122"/>
        <v>0</v>
      </c>
      <c r="Z591" s="31" t="str">
        <f t="shared" si="129"/>
        <v>Yes</v>
      </c>
      <c r="AA591" s="31"/>
      <c r="AB591" s="31">
        <f t="shared" si="123"/>
        <v>1</v>
      </c>
      <c r="AC591" s="31" t="str">
        <f>IF(OR(ISNUMBER(MATCH(DATE(VALUE(TEXT(U591,"yyyy")),VALUE(TEXT(U591,"mm")),VALUE(TEXT(U591,"dd"))),HolidayTable[Date],0)),WEEKDAY(E591,1)=1,HOUR(U591)&gt;=21,HOUR(U591)&lt;5),"OP","P")</f>
        <v>OP</v>
      </c>
      <c r="AD591" s="31"/>
      <c r="AE591" s="31">
        <f t="shared" si="124"/>
        <v>35</v>
      </c>
      <c r="AF591" s="31">
        <f t="shared" si="125"/>
        <v>59</v>
      </c>
      <c r="AG591" s="31">
        <f t="shared" si="126"/>
        <v>3</v>
      </c>
      <c r="AH591" s="31" t="str">
        <f t="shared" si="127"/>
        <v>CTP MAKASSAR487N</v>
      </c>
      <c r="AI591" s="31" t="str">
        <f t="shared" si="128"/>
        <v>UACU 3795628</v>
      </c>
    </row>
    <row r="592" spans="1:35" ht="18" x14ac:dyDescent="0.35">
      <c r="A592" s="30" t="s">
        <v>625</v>
      </c>
      <c r="B592" s="30" t="s">
        <v>3101</v>
      </c>
      <c r="C592" s="30" t="s">
        <v>535</v>
      </c>
      <c r="D592" s="30" t="s">
        <v>878</v>
      </c>
      <c r="E592" s="33">
        <v>45468.925000000003</v>
      </c>
      <c r="F592" s="30" t="s">
        <v>649</v>
      </c>
      <c r="G592" s="30" t="s">
        <v>627</v>
      </c>
      <c r="H592" s="30" t="s">
        <v>628</v>
      </c>
      <c r="I592" s="30" t="s">
        <v>629</v>
      </c>
      <c r="J592" s="30">
        <v>18073</v>
      </c>
      <c r="K592" s="30" t="s">
        <v>630</v>
      </c>
      <c r="L592" s="30" t="s">
        <v>3102</v>
      </c>
      <c r="M592" s="30">
        <v>27361586</v>
      </c>
      <c r="N592" s="30"/>
      <c r="O592" s="30" t="s">
        <v>664</v>
      </c>
      <c r="P592" s="30">
        <v>919491</v>
      </c>
      <c r="Q592" s="30"/>
      <c r="R592" s="30"/>
      <c r="S592" s="39">
        <v>45469.572916666664</v>
      </c>
      <c r="T592" s="42" t="str">
        <f t="shared" si="117"/>
        <v>20</v>
      </c>
      <c r="U592" s="32">
        <f t="shared" si="118"/>
        <v>45468.925000000003</v>
      </c>
      <c r="V592" s="31">
        <f t="shared" si="119"/>
        <v>0.64791666666133096</v>
      </c>
      <c r="W592" s="31">
        <f t="shared" si="120"/>
        <v>1</v>
      </c>
      <c r="X592" s="31">
        <f t="shared" si="121"/>
        <v>0</v>
      </c>
      <c r="Y592" s="31">
        <f t="shared" si="122"/>
        <v>0</v>
      </c>
      <c r="Z592" s="31" t="str">
        <f t="shared" si="129"/>
        <v>Yes</v>
      </c>
      <c r="AA592" s="31"/>
      <c r="AB592" s="31">
        <f t="shared" si="123"/>
        <v>1</v>
      </c>
      <c r="AC592" s="31" t="str">
        <f>IF(OR(ISNUMBER(MATCH(DATE(VALUE(TEXT(U592,"yyyy")),VALUE(TEXT(U592,"mm")),VALUE(TEXT(U592,"dd"))),HolidayTable[Date],0)),WEEKDAY(E592,1)=1,HOUR(U592)&gt;=21,HOUR(U592)&lt;5),"OP","P")</f>
        <v>OP</v>
      </c>
      <c r="AD592" s="31"/>
      <c r="AE592" s="31">
        <f t="shared" si="124"/>
        <v>35</v>
      </c>
      <c r="AF592" s="31">
        <f t="shared" si="125"/>
        <v>59</v>
      </c>
      <c r="AG592" s="31">
        <f t="shared" si="126"/>
        <v>3</v>
      </c>
      <c r="AH592" s="31" t="str">
        <f t="shared" si="127"/>
        <v>CTP MAKASSAR487N</v>
      </c>
      <c r="AI592" s="31" t="str">
        <f t="shared" si="128"/>
        <v>BMOU 2916550</v>
      </c>
    </row>
    <row r="593" spans="1:35" ht="18" x14ac:dyDescent="0.35">
      <c r="A593" s="30" t="s">
        <v>625</v>
      </c>
      <c r="B593" s="30" t="s">
        <v>3103</v>
      </c>
      <c r="C593" s="30" t="s">
        <v>535</v>
      </c>
      <c r="D593" s="30" t="s">
        <v>878</v>
      </c>
      <c r="E593" s="33">
        <v>45468.931250000001</v>
      </c>
      <c r="F593" s="30" t="s">
        <v>663</v>
      </c>
      <c r="G593" s="30" t="s">
        <v>627</v>
      </c>
      <c r="H593" s="30" t="s">
        <v>628</v>
      </c>
      <c r="I593" s="30" t="s">
        <v>629</v>
      </c>
      <c r="J593" s="30">
        <v>16484</v>
      </c>
      <c r="K593" s="30" t="s">
        <v>630</v>
      </c>
      <c r="L593" s="30" t="s">
        <v>3104</v>
      </c>
      <c r="M593" s="30" t="s">
        <v>3105</v>
      </c>
      <c r="N593" s="30"/>
      <c r="O593" s="30" t="s">
        <v>641</v>
      </c>
      <c r="P593" s="30">
        <v>902929</v>
      </c>
      <c r="Q593" s="30"/>
      <c r="R593" s="30"/>
      <c r="S593" s="39">
        <v>45469.572916666664</v>
      </c>
      <c r="T593" s="42" t="str">
        <f t="shared" si="117"/>
        <v>20</v>
      </c>
      <c r="U593" s="32">
        <f t="shared" si="118"/>
        <v>45468.931250000001</v>
      </c>
      <c r="V593" s="31">
        <f t="shared" si="119"/>
        <v>0.64166666666278616</v>
      </c>
      <c r="W593" s="31">
        <f t="shared" si="120"/>
        <v>1</v>
      </c>
      <c r="X593" s="31">
        <f t="shared" si="121"/>
        <v>0</v>
      </c>
      <c r="Y593" s="31">
        <f t="shared" si="122"/>
        <v>0</v>
      </c>
      <c r="Z593" s="31" t="str">
        <f t="shared" si="129"/>
        <v>Yes</v>
      </c>
      <c r="AA593" s="31"/>
      <c r="AB593" s="31">
        <f t="shared" si="123"/>
        <v>1</v>
      </c>
      <c r="AC593" s="31" t="str">
        <f>IF(OR(ISNUMBER(MATCH(DATE(VALUE(TEXT(U593,"yyyy")),VALUE(TEXT(U593,"mm")),VALUE(TEXT(U593,"dd"))),HolidayTable[Date],0)),WEEKDAY(E593,1)=1,HOUR(U593)&gt;=21,HOUR(U593)&lt;5),"OP","P")</f>
        <v>OP</v>
      </c>
      <c r="AD593" s="31"/>
      <c r="AE593" s="31">
        <f t="shared" si="124"/>
        <v>35</v>
      </c>
      <c r="AF593" s="31">
        <f t="shared" si="125"/>
        <v>59</v>
      </c>
      <c r="AG593" s="31">
        <f t="shared" si="126"/>
        <v>3</v>
      </c>
      <c r="AH593" s="31" t="str">
        <f t="shared" si="127"/>
        <v>CTP MAKASSAR487N</v>
      </c>
      <c r="AI593" s="31" t="str">
        <f t="shared" si="128"/>
        <v>TGBU 2152414</v>
      </c>
    </row>
    <row r="594" spans="1:35" ht="18" x14ac:dyDescent="0.35">
      <c r="A594" s="30" t="s">
        <v>625</v>
      </c>
      <c r="B594" s="30" t="s">
        <v>3106</v>
      </c>
      <c r="C594" s="30" t="s">
        <v>535</v>
      </c>
      <c r="D594" s="30" t="s">
        <v>878</v>
      </c>
      <c r="E594" s="33">
        <v>45468.945833333331</v>
      </c>
      <c r="F594" s="30" t="s">
        <v>649</v>
      </c>
      <c r="G594" s="30" t="s">
        <v>627</v>
      </c>
      <c r="H594" s="30" t="s">
        <v>628</v>
      </c>
      <c r="I594" s="30" t="s">
        <v>629</v>
      </c>
      <c r="J594" s="30">
        <v>18044</v>
      </c>
      <c r="K594" s="30" t="s">
        <v>630</v>
      </c>
      <c r="L594" s="30" t="s">
        <v>3107</v>
      </c>
      <c r="M594" s="30">
        <v>27367031</v>
      </c>
      <c r="N594" s="30" t="s">
        <v>650</v>
      </c>
      <c r="O594" s="30" t="s">
        <v>651</v>
      </c>
      <c r="P594" s="30">
        <v>687293</v>
      </c>
      <c r="Q594" s="30"/>
      <c r="R594" s="30"/>
      <c r="S594" s="39">
        <v>45469.572916666664</v>
      </c>
      <c r="T594" s="42" t="str">
        <f t="shared" si="117"/>
        <v>20</v>
      </c>
      <c r="U594" s="32">
        <f t="shared" si="118"/>
        <v>45468.945833333331</v>
      </c>
      <c r="V594" s="31">
        <f t="shared" si="119"/>
        <v>0.62708333333284827</v>
      </c>
      <c r="W594" s="31">
        <f t="shared" si="120"/>
        <v>1</v>
      </c>
      <c r="X594" s="31">
        <f t="shared" si="121"/>
        <v>0</v>
      </c>
      <c r="Y594" s="31">
        <f t="shared" si="122"/>
        <v>0</v>
      </c>
      <c r="Z594" s="31" t="str">
        <f t="shared" si="129"/>
        <v>Yes</v>
      </c>
      <c r="AA594" s="31"/>
      <c r="AB594" s="31">
        <f t="shared" si="123"/>
        <v>1</v>
      </c>
      <c r="AC594" s="31" t="str">
        <f>IF(OR(ISNUMBER(MATCH(DATE(VALUE(TEXT(U594,"yyyy")),VALUE(TEXT(U594,"mm")),VALUE(TEXT(U594,"dd"))),HolidayTable[Date],0)),WEEKDAY(E594,1)=1,HOUR(U594)&gt;=21,HOUR(U594)&lt;5),"OP","P")</f>
        <v>OP</v>
      </c>
      <c r="AD594" s="31"/>
      <c r="AE594" s="31">
        <f t="shared" si="124"/>
        <v>35</v>
      </c>
      <c r="AF594" s="31">
        <f t="shared" si="125"/>
        <v>59</v>
      </c>
      <c r="AG594" s="31">
        <f t="shared" si="126"/>
        <v>3</v>
      </c>
      <c r="AH594" s="31" t="str">
        <f t="shared" si="127"/>
        <v>CTP MAKASSAR487N</v>
      </c>
      <c r="AI594" s="31" t="str">
        <f t="shared" si="128"/>
        <v>CSNU 1024481</v>
      </c>
    </row>
    <row r="595" spans="1:35" ht="18" x14ac:dyDescent="0.35">
      <c r="A595" s="30" t="s">
        <v>625</v>
      </c>
      <c r="B595" s="30" t="s">
        <v>3108</v>
      </c>
      <c r="C595" s="30" t="s">
        <v>535</v>
      </c>
      <c r="D595" s="30" t="s">
        <v>878</v>
      </c>
      <c r="E595" s="33">
        <v>45468.965277777781</v>
      </c>
      <c r="F595" s="30" t="s">
        <v>649</v>
      </c>
      <c r="G595" s="30" t="s">
        <v>627</v>
      </c>
      <c r="H595" s="30" t="s">
        <v>628</v>
      </c>
      <c r="I595" s="30" t="s">
        <v>629</v>
      </c>
      <c r="J595" s="30">
        <v>17673</v>
      </c>
      <c r="K595" s="30" t="s">
        <v>630</v>
      </c>
      <c r="L595" s="30" t="s">
        <v>3109</v>
      </c>
      <c r="M595" s="30">
        <v>27361585</v>
      </c>
      <c r="N595" s="30" t="s">
        <v>661</v>
      </c>
      <c r="O595" s="30" t="s">
        <v>662</v>
      </c>
      <c r="P595" s="30">
        <v>692047</v>
      </c>
      <c r="Q595" s="30"/>
      <c r="R595" s="30"/>
      <c r="S595" s="39">
        <v>45469.572916666664</v>
      </c>
      <c r="T595" s="42" t="str">
        <f t="shared" si="117"/>
        <v>20</v>
      </c>
      <c r="U595" s="32">
        <f t="shared" si="118"/>
        <v>45468.965277777781</v>
      </c>
      <c r="V595" s="31">
        <f t="shared" si="119"/>
        <v>0.60763888888322981</v>
      </c>
      <c r="W595" s="31">
        <f t="shared" si="120"/>
        <v>1</v>
      </c>
      <c r="X595" s="31">
        <f t="shared" si="121"/>
        <v>0</v>
      </c>
      <c r="Y595" s="31">
        <f t="shared" si="122"/>
        <v>0</v>
      </c>
      <c r="Z595" s="31" t="str">
        <f t="shared" si="129"/>
        <v>Yes</v>
      </c>
      <c r="AA595" s="31"/>
      <c r="AB595" s="31">
        <f t="shared" si="123"/>
        <v>1</v>
      </c>
      <c r="AC595" s="31" t="str">
        <f>IF(OR(ISNUMBER(MATCH(DATE(VALUE(TEXT(U595,"yyyy")),VALUE(TEXT(U595,"mm")),VALUE(TEXT(U595,"dd"))),HolidayTable[Date],0)),WEEKDAY(E595,1)=1,HOUR(U595)&gt;=21,HOUR(U595)&lt;5),"OP","P")</f>
        <v>OP</v>
      </c>
      <c r="AD595" s="31"/>
      <c r="AE595" s="31">
        <f t="shared" si="124"/>
        <v>35</v>
      </c>
      <c r="AF595" s="31">
        <f t="shared" si="125"/>
        <v>59</v>
      </c>
      <c r="AG595" s="31">
        <f t="shared" si="126"/>
        <v>3</v>
      </c>
      <c r="AH595" s="31" t="str">
        <f t="shared" si="127"/>
        <v>CTP MAKASSAR487N</v>
      </c>
      <c r="AI595" s="31" t="str">
        <f t="shared" si="128"/>
        <v>FCIU 5924162</v>
      </c>
    </row>
    <row r="596" spans="1:35" ht="18" x14ac:dyDescent="0.35">
      <c r="A596" s="30" t="s">
        <v>625</v>
      </c>
      <c r="B596" s="30" t="s">
        <v>3110</v>
      </c>
      <c r="C596" s="30" t="s">
        <v>1355</v>
      </c>
      <c r="D596" s="30" t="s">
        <v>1357</v>
      </c>
      <c r="E596" s="33">
        <v>45468.990277777775</v>
      </c>
      <c r="F596" s="30" t="s">
        <v>939</v>
      </c>
      <c r="G596" s="30" t="s">
        <v>627</v>
      </c>
      <c r="H596" s="30" t="s">
        <v>695</v>
      </c>
      <c r="I596" s="30" t="s">
        <v>629</v>
      </c>
      <c r="J596" s="30">
        <v>18309</v>
      </c>
      <c r="K596" s="30" t="s">
        <v>630</v>
      </c>
      <c r="L596" s="30" t="s">
        <v>3111</v>
      </c>
      <c r="M596" s="30" t="s">
        <v>3112</v>
      </c>
      <c r="N596" s="30" t="s">
        <v>633</v>
      </c>
      <c r="O596" s="30" t="s">
        <v>708</v>
      </c>
      <c r="P596" s="30">
        <v>717004</v>
      </c>
      <c r="Q596" s="30"/>
      <c r="R596" s="30"/>
      <c r="S596" s="39">
        <f>VLOOKUP(AH596,export!G:T,13,FALSE)</f>
        <v>45469.625</v>
      </c>
      <c r="T596" s="42" t="str">
        <f t="shared" si="117"/>
        <v>20</v>
      </c>
      <c r="U596" s="32">
        <f t="shared" si="118"/>
        <v>45468.990277777775</v>
      </c>
      <c r="V596" s="31">
        <f t="shared" si="119"/>
        <v>0.63472222222480923</v>
      </c>
      <c r="W596" s="31">
        <f t="shared" si="120"/>
        <v>1</v>
      </c>
      <c r="X596" s="31">
        <f t="shared" si="121"/>
        <v>0</v>
      </c>
      <c r="Y596" s="31">
        <f t="shared" si="122"/>
        <v>0</v>
      </c>
      <c r="Z596" s="31" t="str">
        <f t="shared" si="129"/>
        <v>Yes</v>
      </c>
      <c r="AA596" s="31"/>
      <c r="AB596" s="31">
        <f t="shared" si="123"/>
        <v>1</v>
      </c>
      <c r="AC596" s="31" t="str">
        <f>IF(OR(ISNUMBER(MATCH(DATE(VALUE(TEXT(U596,"yyyy")),VALUE(TEXT(U596,"mm")),VALUE(TEXT(U596,"dd"))),HolidayTable[Date],0)),WEEKDAY(E596,1)=1,HOUR(U596)&gt;=21,HOUR(U596)&lt;5),"OP","P")</f>
        <v>OP</v>
      </c>
      <c r="AD596" s="31"/>
      <c r="AE596" s="31">
        <f t="shared" si="124"/>
        <v>35</v>
      </c>
      <c r="AF596" s="31">
        <f t="shared" si="125"/>
        <v>59</v>
      </c>
      <c r="AG596" s="31">
        <f t="shared" si="126"/>
        <v>3</v>
      </c>
      <c r="AH596" s="31" t="str">
        <f t="shared" si="127"/>
        <v>AMALFI BAYHCN1NC</v>
      </c>
      <c r="AI596" s="31" t="str">
        <f t="shared" si="128"/>
        <v>MAXU 1373595</v>
      </c>
    </row>
    <row r="597" spans="1:35" ht="18" x14ac:dyDescent="0.35">
      <c r="A597" s="30" t="s">
        <v>625</v>
      </c>
      <c r="B597" s="30" t="s">
        <v>3113</v>
      </c>
      <c r="C597" s="30" t="s">
        <v>1355</v>
      </c>
      <c r="D597" s="30" t="s">
        <v>1357</v>
      </c>
      <c r="E597" s="33">
        <v>45468.990277777775</v>
      </c>
      <c r="F597" s="30" t="s">
        <v>939</v>
      </c>
      <c r="G597" s="30" t="s">
        <v>627</v>
      </c>
      <c r="H597" s="30" t="s">
        <v>628</v>
      </c>
      <c r="I597" s="30" t="s">
        <v>629</v>
      </c>
      <c r="J597" s="30">
        <v>17411</v>
      </c>
      <c r="K597" s="30" t="s">
        <v>630</v>
      </c>
      <c r="L597" s="30" t="s">
        <v>3114</v>
      </c>
      <c r="M597" s="30" t="s">
        <v>3115</v>
      </c>
      <c r="N597" s="30" t="s">
        <v>633</v>
      </c>
      <c r="O597" s="30" t="s">
        <v>708</v>
      </c>
      <c r="P597" s="30">
        <v>717004</v>
      </c>
      <c r="Q597" s="30"/>
      <c r="R597" s="30"/>
      <c r="S597" s="39">
        <f>VLOOKUP(AH597,export!G:T,13,FALSE)</f>
        <v>45469.625</v>
      </c>
      <c r="T597" s="42" t="str">
        <f t="shared" si="117"/>
        <v>20</v>
      </c>
      <c r="U597" s="32">
        <f t="shared" si="118"/>
        <v>45468.990277777775</v>
      </c>
      <c r="V597" s="31">
        <f t="shared" si="119"/>
        <v>0.63472222222480923</v>
      </c>
      <c r="W597" s="31">
        <f t="shared" si="120"/>
        <v>1</v>
      </c>
      <c r="X597" s="31">
        <f t="shared" si="121"/>
        <v>0</v>
      </c>
      <c r="Y597" s="31">
        <f t="shared" si="122"/>
        <v>0</v>
      </c>
      <c r="Z597" s="31" t="str">
        <f t="shared" si="129"/>
        <v>Yes</v>
      </c>
      <c r="AA597" s="31"/>
      <c r="AB597" s="31">
        <f t="shared" si="123"/>
        <v>1</v>
      </c>
      <c r="AC597" s="31" t="str">
        <f>IF(OR(ISNUMBER(MATCH(DATE(VALUE(TEXT(U597,"yyyy")),VALUE(TEXT(U597,"mm")),VALUE(TEXT(U597,"dd"))),HolidayTable[Date],0)),WEEKDAY(E597,1)=1,HOUR(U597)&gt;=21,HOUR(U597)&lt;5),"OP","P")</f>
        <v>OP</v>
      </c>
      <c r="AD597" s="31"/>
      <c r="AE597" s="31">
        <f t="shared" si="124"/>
        <v>35</v>
      </c>
      <c r="AF597" s="31">
        <f t="shared" si="125"/>
        <v>59</v>
      </c>
      <c r="AG597" s="31">
        <f t="shared" si="126"/>
        <v>3</v>
      </c>
      <c r="AH597" s="31" t="str">
        <f t="shared" si="127"/>
        <v>AMALFI BAYHCN1NC</v>
      </c>
      <c r="AI597" s="31" t="str">
        <f t="shared" si="128"/>
        <v>TLLU 2322743</v>
      </c>
    </row>
    <row r="598" spans="1:35" ht="18" x14ac:dyDescent="0.35">
      <c r="A598" s="30" t="s">
        <v>625</v>
      </c>
      <c r="B598" s="30" t="s">
        <v>3116</v>
      </c>
      <c r="C598" s="30" t="s">
        <v>1355</v>
      </c>
      <c r="D598" s="30" t="s">
        <v>1357</v>
      </c>
      <c r="E598" s="33">
        <v>45468.993055555555</v>
      </c>
      <c r="F598" s="30" t="s">
        <v>939</v>
      </c>
      <c r="G598" s="30" t="s">
        <v>627</v>
      </c>
      <c r="H598" s="30" t="s">
        <v>628</v>
      </c>
      <c r="I598" s="30" t="s">
        <v>629</v>
      </c>
      <c r="J598" s="30">
        <v>17228</v>
      </c>
      <c r="K598" s="30" t="s">
        <v>630</v>
      </c>
      <c r="L598" s="30" t="s">
        <v>3117</v>
      </c>
      <c r="M598" s="30" t="s">
        <v>3118</v>
      </c>
      <c r="N598" s="30"/>
      <c r="O598" s="30" t="s">
        <v>635</v>
      </c>
      <c r="P598" s="30">
        <v>948878</v>
      </c>
      <c r="Q598" s="30"/>
      <c r="R598" s="30"/>
      <c r="S598" s="39">
        <f>VLOOKUP(AH598,export!G:T,13,FALSE)</f>
        <v>45469.625</v>
      </c>
      <c r="T598" s="42" t="str">
        <f t="shared" si="117"/>
        <v>20</v>
      </c>
      <c r="U598" s="32">
        <f t="shared" si="118"/>
        <v>45468.993055555555</v>
      </c>
      <c r="V598" s="31">
        <f t="shared" si="119"/>
        <v>0.63194444444525288</v>
      </c>
      <c r="W598" s="31">
        <f t="shared" si="120"/>
        <v>1</v>
      </c>
      <c r="X598" s="31">
        <f t="shared" si="121"/>
        <v>0</v>
      </c>
      <c r="Y598" s="31">
        <f t="shared" si="122"/>
        <v>0</v>
      </c>
      <c r="Z598" s="31" t="str">
        <f t="shared" si="129"/>
        <v>Yes</v>
      </c>
      <c r="AA598" s="31"/>
      <c r="AB598" s="31">
        <f t="shared" si="123"/>
        <v>1</v>
      </c>
      <c r="AC598" s="31" t="str">
        <f>IF(OR(ISNUMBER(MATCH(DATE(VALUE(TEXT(U598,"yyyy")),VALUE(TEXT(U598,"mm")),VALUE(TEXT(U598,"dd"))),HolidayTable[Date],0)),WEEKDAY(E598,1)=1,HOUR(U598)&gt;=21,HOUR(U598)&lt;5),"OP","P")</f>
        <v>OP</v>
      </c>
      <c r="AD598" s="31"/>
      <c r="AE598" s="31">
        <f t="shared" si="124"/>
        <v>35</v>
      </c>
      <c r="AF598" s="31">
        <f t="shared" si="125"/>
        <v>59</v>
      </c>
      <c r="AG598" s="31">
        <f t="shared" si="126"/>
        <v>3</v>
      </c>
      <c r="AH598" s="31" t="str">
        <f t="shared" si="127"/>
        <v>AMALFI BAYHCN1NC</v>
      </c>
      <c r="AI598" s="31" t="str">
        <f t="shared" si="128"/>
        <v>FCIU 5691672</v>
      </c>
    </row>
    <row r="599" spans="1:35" ht="18" x14ac:dyDescent="0.35">
      <c r="A599" s="30" t="s">
        <v>625</v>
      </c>
      <c r="B599" s="30" t="s">
        <v>3119</v>
      </c>
      <c r="C599" s="30" t="s">
        <v>1355</v>
      </c>
      <c r="D599" s="30" t="s">
        <v>1357</v>
      </c>
      <c r="E599" s="33">
        <v>45468.993055555555</v>
      </c>
      <c r="F599" s="30" t="s">
        <v>939</v>
      </c>
      <c r="G599" s="30" t="s">
        <v>627</v>
      </c>
      <c r="H599" s="30" t="s">
        <v>628</v>
      </c>
      <c r="I599" s="30" t="s">
        <v>629</v>
      </c>
      <c r="J599" s="30">
        <v>18100</v>
      </c>
      <c r="K599" s="30" t="s">
        <v>630</v>
      </c>
      <c r="L599" s="30" t="s">
        <v>3114</v>
      </c>
      <c r="M599" s="30" t="s">
        <v>3120</v>
      </c>
      <c r="N599" s="30"/>
      <c r="O599" s="30" t="s">
        <v>635</v>
      </c>
      <c r="P599" s="30">
        <v>948878</v>
      </c>
      <c r="Q599" s="30"/>
      <c r="R599" s="30"/>
      <c r="S599" s="39">
        <f>VLOOKUP(AH599,export!G:T,13,FALSE)</f>
        <v>45469.625</v>
      </c>
      <c r="T599" s="42" t="str">
        <f t="shared" si="117"/>
        <v>20</v>
      </c>
      <c r="U599" s="32">
        <f t="shared" si="118"/>
        <v>45468.993055555555</v>
      </c>
      <c r="V599" s="31">
        <f t="shared" si="119"/>
        <v>0.63194444444525288</v>
      </c>
      <c r="W599" s="31">
        <f t="shared" si="120"/>
        <v>1</v>
      </c>
      <c r="X599" s="31">
        <f t="shared" si="121"/>
        <v>0</v>
      </c>
      <c r="Y599" s="31">
        <f t="shared" si="122"/>
        <v>0</v>
      </c>
      <c r="Z599" s="31" t="str">
        <f t="shared" si="129"/>
        <v>Yes</v>
      </c>
      <c r="AA599" s="31"/>
      <c r="AB599" s="31">
        <f t="shared" si="123"/>
        <v>1</v>
      </c>
      <c r="AC599" s="31" t="str">
        <f>IF(OR(ISNUMBER(MATCH(DATE(VALUE(TEXT(U599,"yyyy")),VALUE(TEXT(U599,"mm")),VALUE(TEXT(U599,"dd"))),HolidayTable[Date],0)),WEEKDAY(E599,1)=1,HOUR(U599)&gt;=21,HOUR(U599)&lt;5),"OP","P")</f>
        <v>OP</v>
      </c>
      <c r="AD599" s="31"/>
      <c r="AE599" s="31">
        <f t="shared" si="124"/>
        <v>35</v>
      </c>
      <c r="AF599" s="31">
        <f t="shared" si="125"/>
        <v>59</v>
      </c>
      <c r="AG599" s="31">
        <f t="shared" si="126"/>
        <v>3</v>
      </c>
      <c r="AH599" s="31" t="str">
        <f t="shared" si="127"/>
        <v>AMALFI BAYHCN1NC</v>
      </c>
      <c r="AI599" s="31" t="str">
        <f t="shared" si="128"/>
        <v>TGHU 1453837</v>
      </c>
    </row>
    <row r="600" spans="1:35" ht="18" x14ac:dyDescent="0.35">
      <c r="A600" s="30" t="s">
        <v>625</v>
      </c>
      <c r="B600" s="30" t="s">
        <v>3121</v>
      </c>
      <c r="C600" s="30" t="s">
        <v>1355</v>
      </c>
      <c r="D600" s="30" t="s">
        <v>1357</v>
      </c>
      <c r="E600" s="33">
        <v>45468.995833333334</v>
      </c>
      <c r="F600" s="30" t="s">
        <v>939</v>
      </c>
      <c r="G600" s="30" t="s">
        <v>627</v>
      </c>
      <c r="H600" s="30" t="s">
        <v>628</v>
      </c>
      <c r="I600" s="30" t="s">
        <v>629</v>
      </c>
      <c r="J600" s="30">
        <v>18839</v>
      </c>
      <c r="K600" s="30" t="s">
        <v>630</v>
      </c>
      <c r="L600" s="30" t="s">
        <v>3114</v>
      </c>
      <c r="M600" s="30" t="s">
        <v>3122</v>
      </c>
      <c r="N600" s="30"/>
      <c r="O600" s="30" t="s">
        <v>636</v>
      </c>
      <c r="P600" s="30">
        <v>903165</v>
      </c>
      <c r="Q600" s="30"/>
      <c r="R600" s="30"/>
      <c r="S600" s="39">
        <f>VLOOKUP(AH600,export!G:T,13,FALSE)</f>
        <v>45469.625</v>
      </c>
      <c r="T600" s="42" t="str">
        <f t="shared" si="117"/>
        <v>20</v>
      </c>
      <c r="U600" s="32">
        <f t="shared" si="118"/>
        <v>45468.995833333334</v>
      </c>
      <c r="V600" s="31">
        <f t="shared" si="119"/>
        <v>0.62916666666569654</v>
      </c>
      <c r="W600" s="31">
        <f t="shared" si="120"/>
        <v>1</v>
      </c>
      <c r="X600" s="31">
        <f t="shared" si="121"/>
        <v>0</v>
      </c>
      <c r="Y600" s="31">
        <f t="shared" si="122"/>
        <v>0</v>
      </c>
      <c r="Z600" s="31" t="str">
        <f t="shared" si="129"/>
        <v>Yes</v>
      </c>
      <c r="AA600" s="31"/>
      <c r="AB600" s="31">
        <f t="shared" si="123"/>
        <v>1</v>
      </c>
      <c r="AC600" s="31" t="str">
        <f>IF(OR(ISNUMBER(MATCH(DATE(VALUE(TEXT(U600,"yyyy")),VALUE(TEXT(U600,"mm")),VALUE(TEXT(U600,"dd"))),HolidayTable[Date],0)),WEEKDAY(E600,1)=1,HOUR(U600)&gt;=21,HOUR(U600)&lt;5),"OP","P")</f>
        <v>OP</v>
      </c>
      <c r="AD600" s="31"/>
      <c r="AE600" s="31">
        <f t="shared" si="124"/>
        <v>35</v>
      </c>
      <c r="AF600" s="31">
        <f t="shared" si="125"/>
        <v>59</v>
      </c>
      <c r="AG600" s="31">
        <f t="shared" si="126"/>
        <v>3</v>
      </c>
      <c r="AH600" s="31" t="str">
        <f t="shared" si="127"/>
        <v>AMALFI BAYHCN1NC</v>
      </c>
      <c r="AI600" s="31" t="str">
        <f t="shared" si="128"/>
        <v>TRHU 1014137</v>
      </c>
    </row>
    <row r="601" spans="1:35" ht="18" x14ac:dyDescent="0.35">
      <c r="A601" s="30" t="s">
        <v>625</v>
      </c>
      <c r="B601" s="30" t="s">
        <v>3123</v>
      </c>
      <c r="C601" s="30" t="s">
        <v>1355</v>
      </c>
      <c r="D601" s="30" t="s">
        <v>1357</v>
      </c>
      <c r="E601" s="33">
        <v>45468.995833333334</v>
      </c>
      <c r="F601" s="30" t="s">
        <v>939</v>
      </c>
      <c r="G601" s="30" t="s">
        <v>627</v>
      </c>
      <c r="H601" s="30">
        <v>2210</v>
      </c>
      <c r="I601" s="30" t="s">
        <v>629</v>
      </c>
      <c r="J601" s="30">
        <v>19839</v>
      </c>
      <c r="K601" s="30" t="s">
        <v>630</v>
      </c>
      <c r="L601" s="30" t="s">
        <v>3114</v>
      </c>
      <c r="M601" s="30" t="s">
        <v>3124</v>
      </c>
      <c r="N601" s="30"/>
      <c r="O601" s="30" t="s">
        <v>636</v>
      </c>
      <c r="P601" s="30">
        <v>903165</v>
      </c>
      <c r="Q601" s="30"/>
      <c r="R601" s="30"/>
      <c r="S601" s="39">
        <f>VLOOKUP(AH601,export!G:T,13,FALSE)</f>
        <v>45469.625</v>
      </c>
      <c r="T601" s="42" t="str">
        <f t="shared" si="117"/>
        <v>20</v>
      </c>
      <c r="U601" s="32">
        <f t="shared" si="118"/>
        <v>45468.995833333334</v>
      </c>
      <c r="V601" s="31">
        <f t="shared" si="119"/>
        <v>0.62916666666569654</v>
      </c>
      <c r="W601" s="31">
        <f t="shared" si="120"/>
        <v>1</v>
      </c>
      <c r="X601" s="31">
        <f t="shared" si="121"/>
        <v>0</v>
      </c>
      <c r="Y601" s="31">
        <f t="shared" si="122"/>
        <v>0</v>
      </c>
      <c r="Z601" s="31" t="str">
        <f t="shared" si="129"/>
        <v>Yes</v>
      </c>
      <c r="AA601" s="31"/>
      <c r="AB601" s="31">
        <f t="shared" si="123"/>
        <v>1</v>
      </c>
      <c r="AC601" s="31" t="str">
        <f>IF(OR(ISNUMBER(MATCH(DATE(VALUE(TEXT(U601,"yyyy")),VALUE(TEXT(U601,"mm")),VALUE(TEXT(U601,"dd"))),HolidayTable[Date],0)),WEEKDAY(E601,1)=1,HOUR(U601)&gt;=21,HOUR(U601)&lt;5),"OP","P")</f>
        <v>OP</v>
      </c>
      <c r="AD601" s="31"/>
      <c r="AE601" s="31">
        <f t="shared" si="124"/>
        <v>35</v>
      </c>
      <c r="AF601" s="31">
        <f t="shared" si="125"/>
        <v>59</v>
      </c>
      <c r="AG601" s="31">
        <f t="shared" si="126"/>
        <v>3</v>
      </c>
      <c r="AH601" s="31" t="str">
        <f t="shared" si="127"/>
        <v>AMALFI BAYHCN1NC</v>
      </c>
      <c r="AI601" s="31" t="str">
        <f t="shared" si="128"/>
        <v>TRLU 8965115</v>
      </c>
    </row>
    <row r="602" spans="1:35" ht="18" x14ac:dyDescent="0.35">
      <c r="A602" s="30" t="s">
        <v>625</v>
      </c>
      <c r="B602" s="30" t="s">
        <v>3125</v>
      </c>
      <c r="C602" s="30" t="s">
        <v>1355</v>
      </c>
      <c r="D602" s="30" t="s">
        <v>1357</v>
      </c>
      <c r="E602" s="33">
        <v>45469.008333333331</v>
      </c>
      <c r="F602" s="30" t="s">
        <v>939</v>
      </c>
      <c r="G602" s="30" t="s">
        <v>627</v>
      </c>
      <c r="H602" s="30" t="s">
        <v>628</v>
      </c>
      <c r="I602" s="30" t="s">
        <v>629</v>
      </c>
      <c r="J602" s="30">
        <v>12016</v>
      </c>
      <c r="K602" s="30" t="s">
        <v>630</v>
      </c>
      <c r="L602" s="30" t="s">
        <v>3117</v>
      </c>
      <c r="M602" s="30" t="s">
        <v>3126</v>
      </c>
      <c r="N602" s="30"/>
      <c r="O602" s="30" t="s">
        <v>641</v>
      </c>
      <c r="P602" s="30">
        <v>902929</v>
      </c>
      <c r="Q602" s="30"/>
      <c r="R602" s="30"/>
      <c r="S602" s="39">
        <f>VLOOKUP(AH602,export!G:T,13,FALSE)</f>
        <v>45469.625</v>
      </c>
      <c r="T602" s="42" t="str">
        <f t="shared" si="117"/>
        <v>20</v>
      </c>
      <c r="U602" s="32">
        <f t="shared" si="118"/>
        <v>45469.008333333331</v>
      </c>
      <c r="V602" s="31">
        <f t="shared" si="119"/>
        <v>0.61666666666860692</v>
      </c>
      <c r="W602" s="31">
        <f t="shared" si="120"/>
        <v>1</v>
      </c>
      <c r="X602" s="31">
        <f t="shared" si="121"/>
        <v>0</v>
      </c>
      <c r="Y602" s="31">
        <f t="shared" si="122"/>
        <v>0</v>
      </c>
      <c r="Z602" s="31" t="str">
        <f t="shared" si="129"/>
        <v>Yes</v>
      </c>
      <c r="AA602" s="31"/>
      <c r="AB602" s="31">
        <f t="shared" si="123"/>
        <v>1</v>
      </c>
      <c r="AC602" s="31" t="str">
        <f>IF(OR(ISNUMBER(MATCH(DATE(VALUE(TEXT(U602,"yyyy")),VALUE(TEXT(U602,"mm")),VALUE(TEXT(U602,"dd"))),HolidayTable[Date],0)),WEEKDAY(E602,1)=1,HOUR(U602)&gt;=21,HOUR(U602)&lt;5),"OP","P")</f>
        <v>OP</v>
      </c>
      <c r="AD602" s="31"/>
      <c r="AE602" s="31">
        <f t="shared" si="124"/>
        <v>35</v>
      </c>
      <c r="AF602" s="31">
        <f t="shared" si="125"/>
        <v>59</v>
      </c>
      <c r="AG602" s="31">
        <f t="shared" si="126"/>
        <v>4</v>
      </c>
      <c r="AH602" s="31" t="str">
        <f t="shared" si="127"/>
        <v>AMALFI BAYHCN1NC</v>
      </c>
      <c r="AI602" s="31" t="str">
        <f t="shared" si="128"/>
        <v>GESU 1373282</v>
      </c>
    </row>
    <row r="603" spans="1:35" ht="18" x14ac:dyDescent="0.35">
      <c r="A603" s="30" t="s">
        <v>625</v>
      </c>
      <c r="B603" s="30" t="s">
        <v>3127</v>
      </c>
      <c r="C603" s="30" t="s">
        <v>1355</v>
      </c>
      <c r="D603" s="30" t="s">
        <v>1357</v>
      </c>
      <c r="E603" s="33">
        <v>45469.008333333331</v>
      </c>
      <c r="F603" s="30" t="s">
        <v>939</v>
      </c>
      <c r="G603" s="30" t="s">
        <v>627</v>
      </c>
      <c r="H603" s="30" t="s">
        <v>628</v>
      </c>
      <c r="I603" s="30" t="s">
        <v>629</v>
      </c>
      <c r="J603" s="30">
        <v>11809</v>
      </c>
      <c r="K603" s="30" t="s">
        <v>630</v>
      </c>
      <c r="L603" s="30" t="s">
        <v>3128</v>
      </c>
      <c r="M603" s="30" t="s">
        <v>3129</v>
      </c>
      <c r="N603" s="30"/>
      <c r="O603" s="30" t="s">
        <v>641</v>
      </c>
      <c r="P603" s="30">
        <v>902929</v>
      </c>
      <c r="Q603" s="30"/>
      <c r="R603" s="30"/>
      <c r="S603" s="39">
        <f>VLOOKUP(AH603,export!G:T,13,FALSE)</f>
        <v>45469.625</v>
      </c>
      <c r="T603" s="42" t="str">
        <f t="shared" si="117"/>
        <v>20</v>
      </c>
      <c r="U603" s="32">
        <f t="shared" si="118"/>
        <v>45469.008333333331</v>
      </c>
      <c r="V603" s="31">
        <f t="shared" si="119"/>
        <v>0.61666666666860692</v>
      </c>
      <c r="W603" s="31">
        <f t="shared" si="120"/>
        <v>1</v>
      </c>
      <c r="X603" s="31">
        <f t="shared" si="121"/>
        <v>0</v>
      </c>
      <c r="Y603" s="31">
        <f t="shared" si="122"/>
        <v>0</v>
      </c>
      <c r="Z603" s="31" t="str">
        <f t="shared" si="129"/>
        <v>Yes</v>
      </c>
      <c r="AA603" s="31"/>
      <c r="AB603" s="31">
        <f t="shared" si="123"/>
        <v>1</v>
      </c>
      <c r="AC603" s="31" t="str">
        <f>IF(OR(ISNUMBER(MATCH(DATE(VALUE(TEXT(U603,"yyyy")),VALUE(TEXT(U603,"mm")),VALUE(TEXT(U603,"dd"))),HolidayTable[Date],0)),WEEKDAY(E603,1)=1,HOUR(U603)&gt;=21,HOUR(U603)&lt;5),"OP","P")</f>
        <v>OP</v>
      </c>
      <c r="AD603" s="31"/>
      <c r="AE603" s="31">
        <f t="shared" si="124"/>
        <v>35</v>
      </c>
      <c r="AF603" s="31">
        <f t="shared" si="125"/>
        <v>59</v>
      </c>
      <c r="AG603" s="31">
        <f t="shared" si="126"/>
        <v>4</v>
      </c>
      <c r="AH603" s="31" t="str">
        <f t="shared" si="127"/>
        <v>AMALFI BAYHCN1NC</v>
      </c>
      <c r="AI603" s="31" t="str">
        <f t="shared" si="128"/>
        <v>TEMU 1648652</v>
      </c>
    </row>
    <row r="604" spans="1:35" ht="18" x14ac:dyDescent="0.35">
      <c r="A604" s="30" t="s">
        <v>625</v>
      </c>
      <c r="B604" s="30" t="s">
        <v>3130</v>
      </c>
      <c r="C604" s="30" t="s">
        <v>1355</v>
      </c>
      <c r="D604" s="30" t="s">
        <v>1357</v>
      </c>
      <c r="E604" s="33">
        <v>45469.011111111111</v>
      </c>
      <c r="F604" s="30" t="s">
        <v>939</v>
      </c>
      <c r="G604" s="30" t="s">
        <v>627</v>
      </c>
      <c r="H604" s="30" t="s">
        <v>628</v>
      </c>
      <c r="I604" s="30" t="s">
        <v>629</v>
      </c>
      <c r="J604" s="30">
        <v>19994</v>
      </c>
      <c r="K604" s="30" t="s">
        <v>630</v>
      </c>
      <c r="L604" s="30" t="s">
        <v>3131</v>
      </c>
      <c r="M604" s="30" t="s">
        <v>3132</v>
      </c>
      <c r="N604" s="30" t="s">
        <v>2610</v>
      </c>
      <c r="O604" s="30" t="s">
        <v>2611</v>
      </c>
      <c r="P604" s="30">
        <v>734770</v>
      </c>
      <c r="Q604" s="30"/>
      <c r="R604" s="30"/>
      <c r="S604" s="39">
        <f>VLOOKUP(AH604,export!G:T,13,FALSE)</f>
        <v>45469.625</v>
      </c>
      <c r="T604" s="42" t="str">
        <f t="shared" si="117"/>
        <v>20</v>
      </c>
      <c r="U604" s="32">
        <f t="shared" si="118"/>
        <v>45469.011111111111</v>
      </c>
      <c r="V604" s="31">
        <f t="shared" si="119"/>
        <v>0.61388888888905058</v>
      </c>
      <c r="W604" s="31">
        <f t="shared" si="120"/>
        <v>1</v>
      </c>
      <c r="X604" s="31">
        <f t="shared" si="121"/>
        <v>0</v>
      </c>
      <c r="Y604" s="31">
        <f t="shared" si="122"/>
        <v>0</v>
      </c>
      <c r="Z604" s="31" t="str">
        <f t="shared" si="129"/>
        <v>Yes</v>
      </c>
      <c r="AA604" s="31"/>
      <c r="AB604" s="31">
        <f t="shared" si="123"/>
        <v>1</v>
      </c>
      <c r="AC604" s="31" t="str">
        <f>IF(OR(ISNUMBER(MATCH(DATE(VALUE(TEXT(U604,"yyyy")),VALUE(TEXT(U604,"mm")),VALUE(TEXT(U604,"dd"))),HolidayTable[Date],0)),WEEKDAY(E604,1)=1,HOUR(U604)&gt;=21,HOUR(U604)&lt;5),"OP","P")</f>
        <v>OP</v>
      </c>
      <c r="AD604" s="31"/>
      <c r="AE604" s="31">
        <f t="shared" si="124"/>
        <v>35</v>
      </c>
      <c r="AF604" s="31">
        <f t="shared" si="125"/>
        <v>59</v>
      </c>
      <c r="AG604" s="31">
        <f t="shared" si="126"/>
        <v>4</v>
      </c>
      <c r="AH604" s="31" t="str">
        <f t="shared" si="127"/>
        <v>AMALFI BAYHCN1NC</v>
      </c>
      <c r="AI604" s="31" t="str">
        <f t="shared" si="128"/>
        <v>APZU 3704152</v>
      </c>
    </row>
    <row r="605" spans="1:35" ht="18" x14ac:dyDescent="0.35">
      <c r="A605" s="30" t="s">
        <v>625</v>
      </c>
      <c r="B605" s="30" t="s">
        <v>3133</v>
      </c>
      <c r="C605" s="30" t="s">
        <v>1355</v>
      </c>
      <c r="D605" s="30" t="s">
        <v>1357</v>
      </c>
      <c r="E605" s="33">
        <v>45469.011111111111</v>
      </c>
      <c r="F605" s="30" t="s">
        <v>939</v>
      </c>
      <c r="G605" s="30" t="s">
        <v>627</v>
      </c>
      <c r="H605" s="30" t="s">
        <v>628</v>
      </c>
      <c r="I605" s="30" t="s">
        <v>629</v>
      </c>
      <c r="J605" s="30">
        <v>12036</v>
      </c>
      <c r="K605" s="30" t="s">
        <v>630</v>
      </c>
      <c r="L605" s="30" t="s">
        <v>3117</v>
      </c>
      <c r="M605" s="30" t="s">
        <v>3134</v>
      </c>
      <c r="N605" s="30" t="s">
        <v>2610</v>
      </c>
      <c r="O605" s="30" t="s">
        <v>2611</v>
      </c>
      <c r="P605" s="30">
        <v>734770</v>
      </c>
      <c r="Q605" s="30"/>
      <c r="R605" s="30"/>
      <c r="S605" s="39">
        <f>VLOOKUP(AH605,export!G:T,13,FALSE)</f>
        <v>45469.625</v>
      </c>
      <c r="T605" s="42" t="str">
        <f t="shared" si="117"/>
        <v>20</v>
      </c>
      <c r="U605" s="32">
        <f t="shared" si="118"/>
        <v>45469.011111111111</v>
      </c>
      <c r="V605" s="31">
        <f t="shared" si="119"/>
        <v>0.61388888888905058</v>
      </c>
      <c r="W605" s="31">
        <f t="shared" si="120"/>
        <v>1</v>
      </c>
      <c r="X605" s="31">
        <f t="shared" si="121"/>
        <v>0</v>
      </c>
      <c r="Y605" s="31">
        <f t="shared" si="122"/>
        <v>0</v>
      </c>
      <c r="Z605" s="31" t="str">
        <f t="shared" si="129"/>
        <v>Yes</v>
      </c>
      <c r="AA605" s="31"/>
      <c r="AB605" s="31">
        <f t="shared" si="123"/>
        <v>1</v>
      </c>
      <c r="AC605" s="31" t="str">
        <f>IF(OR(ISNUMBER(MATCH(DATE(VALUE(TEXT(U605,"yyyy")),VALUE(TEXT(U605,"mm")),VALUE(TEXT(U605,"dd"))),HolidayTable[Date],0)),WEEKDAY(E605,1)=1,HOUR(U605)&gt;=21,HOUR(U605)&lt;5),"OP","P")</f>
        <v>OP</v>
      </c>
      <c r="AD605" s="31"/>
      <c r="AE605" s="31">
        <f t="shared" si="124"/>
        <v>35</v>
      </c>
      <c r="AF605" s="31">
        <f t="shared" si="125"/>
        <v>59</v>
      </c>
      <c r="AG605" s="31">
        <f t="shared" si="126"/>
        <v>4</v>
      </c>
      <c r="AH605" s="31" t="str">
        <f t="shared" si="127"/>
        <v>AMALFI BAYHCN1NC</v>
      </c>
      <c r="AI605" s="31" t="str">
        <f t="shared" si="128"/>
        <v>FCIU 3844833</v>
      </c>
    </row>
    <row r="606" spans="1:35" ht="18" x14ac:dyDescent="0.35">
      <c r="A606" s="30" t="s">
        <v>625</v>
      </c>
      <c r="B606" s="30" t="s">
        <v>3135</v>
      </c>
      <c r="C606" s="30" t="s">
        <v>1355</v>
      </c>
      <c r="D606" s="30" t="s">
        <v>1357</v>
      </c>
      <c r="E606" s="33">
        <v>45469.015277777777</v>
      </c>
      <c r="F606" s="30" t="s">
        <v>939</v>
      </c>
      <c r="G606" s="30" t="s">
        <v>627</v>
      </c>
      <c r="H606" s="30" t="s">
        <v>628</v>
      </c>
      <c r="I606" s="30" t="s">
        <v>629</v>
      </c>
      <c r="J606" s="30">
        <v>12067</v>
      </c>
      <c r="K606" s="30" t="s">
        <v>630</v>
      </c>
      <c r="L606" s="30" t="s">
        <v>3117</v>
      </c>
      <c r="M606" s="30" t="s">
        <v>3136</v>
      </c>
      <c r="N606" s="30" t="s">
        <v>656</v>
      </c>
      <c r="O606" s="30" t="s">
        <v>657</v>
      </c>
      <c r="P606" s="30">
        <v>927332</v>
      </c>
      <c r="Q606" s="30"/>
      <c r="R606" s="30"/>
      <c r="S606" s="39">
        <f>VLOOKUP(AH606,export!G:T,13,FALSE)</f>
        <v>45469.625</v>
      </c>
      <c r="T606" s="42" t="str">
        <f t="shared" si="117"/>
        <v>20</v>
      </c>
      <c r="U606" s="32">
        <f t="shared" si="118"/>
        <v>45469.015277777777</v>
      </c>
      <c r="V606" s="31">
        <f t="shared" si="119"/>
        <v>0.60972222222335404</v>
      </c>
      <c r="W606" s="31">
        <f t="shared" si="120"/>
        <v>1</v>
      </c>
      <c r="X606" s="31">
        <f t="shared" si="121"/>
        <v>0</v>
      </c>
      <c r="Y606" s="31">
        <f t="shared" si="122"/>
        <v>0</v>
      </c>
      <c r="Z606" s="31" t="str">
        <f t="shared" si="129"/>
        <v>Yes</v>
      </c>
      <c r="AA606" s="31"/>
      <c r="AB606" s="31">
        <f t="shared" si="123"/>
        <v>1</v>
      </c>
      <c r="AC606" s="31" t="str">
        <f>IF(OR(ISNUMBER(MATCH(DATE(VALUE(TEXT(U606,"yyyy")),VALUE(TEXT(U606,"mm")),VALUE(TEXT(U606,"dd"))),HolidayTable[Date],0)),WEEKDAY(E606,1)=1,HOUR(U606)&gt;=21,HOUR(U606)&lt;5),"OP","P")</f>
        <v>OP</v>
      </c>
      <c r="AD606" s="31"/>
      <c r="AE606" s="31">
        <f t="shared" si="124"/>
        <v>35</v>
      </c>
      <c r="AF606" s="31">
        <f t="shared" si="125"/>
        <v>59</v>
      </c>
      <c r="AG606" s="31">
        <f t="shared" si="126"/>
        <v>4</v>
      </c>
      <c r="AH606" s="31" t="str">
        <f t="shared" si="127"/>
        <v>AMALFI BAYHCN1NC</v>
      </c>
      <c r="AI606" s="31" t="str">
        <f t="shared" si="128"/>
        <v>BEAU 2473777</v>
      </c>
    </row>
    <row r="607" spans="1:35" ht="18" x14ac:dyDescent="0.35">
      <c r="A607" s="30" t="s">
        <v>625</v>
      </c>
      <c r="B607" s="30" t="s">
        <v>3137</v>
      </c>
      <c r="C607" s="30" t="s">
        <v>1355</v>
      </c>
      <c r="D607" s="30" t="s">
        <v>1357</v>
      </c>
      <c r="E607" s="33">
        <v>45469.015277777777</v>
      </c>
      <c r="F607" s="30" t="s">
        <v>939</v>
      </c>
      <c r="G607" s="30" t="s">
        <v>627</v>
      </c>
      <c r="H607" s="30" t="s">
        <v>628</v>
      </c>
      <c r="I607" s="30" t="s">
        <v>629</v>
      </c>
      <c r="J607" s="30">
        <v>11936</v>
      </c>
      <c r="K607" s="30" t="s">
        <v>630</v>
      </c>
      <c r="L607" s="30" t="s">
        <v>3117</v>
      </c>
      <c r="M607" s="30" t="s">
        <v>3138</v>
      </c>
      <c r="N607" s="30" t="s">
        <v>656</v>
      </c>
      <c r="O607" s="30" t="s">
        <v>657</v>
      </c>
      <c r="P607" s="30">
        <v>927332</v>
      </c>
      <c r="Q607" s="30"/>
      <c r="R607" s="30"/>
      <c r="S607" s="39">
        <f>VLOOKUP(AH607,export!G:T,13,FALSE)</f>
        <v>45469.625</v>
      </c>
      <c r="T607" s="42" t="str">
        <f t="shared" si="117"/>
        <v>20</v>
      </c>
      <c r="U607" s="32">
        <f t="shared" si="118"/>
        <v>45469.015277777777</v>
      </c>
      <c r="V607" s="31">
        <f t="shared" si="119"/>
        <v>0.60972222222335404</v>
      </c>
      <c r="W607" s="31">
        <f t="shared" si="120"/>
        <v>1</v>
      </c>
      <c r="X607" s="31">
        <f t="shared" si="121"/>
        <v>0</v>
      </c>
      <c r="Y607" s="31">
        <f t="shared" si="122"/>
        <v>0</v>
      </c>
      <c r="Z607" s="31" t="str">
        <f t="shared" si="129"/>
        <v>Yes</v>
      </c>
      <c r="AA607" s="31"/>
      <c r="AB607" s="31">
        <f t="shared" si="123"/>
        <v>1</v>
      </c>
      <c r="AC607" s="31" t="str">
        <f>IF(OR(ISNUMBER(MATCH(DATE(VALUE(TEXT(U607,"yyyy")),VALUE(TEXT(U607,"mm")),VALUE(TEXT(U607,"dd"))),HolidayTable[Date],0)),WEEKDAY(E607,1)=1,HOUR(U607)&gt;=21,HOUR(U607)&lt;5),"OP","P")</f>
        <v>OP</v>
      </c>
      <c r="AD607" s="31"/>
      <c r="AE607" s="31">
        <f t="shared" si="124"/>
        <v>35</v>
      </c>
      <c r="AF607" s="31">
        <f t="shared" si="125"/>
        <v>59</v>
      </c>
      <c r="AG607" s="31">
        <f t="shared" si="126"/>
        <v>4</v>
      </c>
      <c r="AH607" s="31" t="str">
        <f t="shared" si="127"/>
        <v>AMALFI BAYHCN1NC</v>
      </c>
      <c r="AI607" s="31" t="str">
        <f t="shared" si="128"/>
        <v>TRHU 1187528</v>
      </c>
    </row>
    <row r="608" spans="1:35" ht="18" x14ac:dyDescent="0.35">
      <c r="A608" s="30" t="s">
        <v>625</v>
      </c>
      <c r="B608" s="30" t="s">
        <v>3139</v>
      </c>
      <c r="C608" s="30" t="s">
        <v>1352</v>
      </c>
      <c r="D608" s="30" t="s">
        <v>1354</v>
      </c>
      <c r="E608" s="33">
        <v>45469.021527777775</v>
      </c>
      <c r="F608" s="30" t="s">
        <v>846</v>
      </c>
      <c r="G608" s="30" t="s">
        <v>627</v>
      </c>
      <c r="H608" s="30">
        <v>2210</v>
      </c>
      <c r="I608" s="30" t="s">
        <v>629</v>
      </c>
      <c r="J608" s="30">
        <v>24060</v>
      </c>
      <c r="K608" s="30" t="s">
        <v>630</v>
      </c>
      <c r="L608" s="30" t="s">
        <v>3092</v>
      </c>
      <c r="M608" s="30" t="s">
        <v>3140</v>
      </c>
      <c r="N608" s="30" t="s">
        <v>670</v>
      </c>
      <c r="O608" s="30" t="s">
        <v>671</v>
      </c>
      <c r="P608" s="30">
        <v>650107</v>
      </c>
      <c r="Q608" s="30"/>
      <c r="R608" s="30"/>
      <c r="S608" s="39">
        <v>45469.638888888891</v>
      </c>
      <c r="T608" s="42" t="str">
        <f t="shared" si="117"/>
        <v>20</v>
      </c>
      <c r="U608" s="32">
        <f t="shared" si="118"/>
        <v>45469.021527777775</v>
      </c>
      <c r="V608" s="31">
        <f t="shared" si="119"/>
        <v>0.617361111115315</v>
      </c>
      <c r="W608" s="31">
        <f t="shared" si="120"/>
        <v>1</v>
      </c>
      <c r="X608" s="31">
        <f t="shared" si="121"/>
        <v>0</v>
      </c>
      <c r="Y608" s="31">
        <f t="shared" si="122"/>
        <v>0</v>
      </c>
      <c r="Z608" s="31" t="str">
        <f t="shared" si="129"/>
        <v>Yes</v>
      </c>
      <c r="AA608" s="31"/>
      <c r="AB608" s="31">
        <f t="shared" si="123"/>
        <v>1</v>
      </c>
      <c r="AC608" s="31" t="str">
        <f>IF(OR(ISNUMBER(MATCH(DATE(VALUE(TEXT(U608,"yyyy")),VALUE(TEXT(U608,"mm")),VALUE(TEXT(U608,"dd"))),HolidayTable[Date],0)),WEEKDAY(E608,1)=1,HOUR(U608)&gt;=21,HOUR(U608)&lt;5),"OP","P")</f>
        <v>OP</v>
      </c>
      <c r="AD608" s="31"/>
      <c r="AE608" s="31">
        <f t="shared" si="124"/>
        <v>35</v>
      </c>
      <c r="AF608" s="31">
        <f t="shared" si="125"/>
        <v>59</v>
      </c>
      <c r="AG608" s="31">
        <f t="shared" si="126"/>
        <v>4</v>
      </c>
      <c r="AH608" s="31" t="str">
        <f t="shared" si="127"/>
        <v>BIG BREEZY38870W</v>
      </c>
      <c r="AI608" s="31" t="str">
        <f t="shared" si="128"/>
        <v>TLXU 2202935</v>
      </c>
    </row>
    <row r="609" spans="1:35" ht="18" x14ac:dyDescent="0.35">
      <c r="A609" s="30" t="s">
        <v>625</v>
      </c>
      <c r="B609" s="30" t="s">
        <v>3141</v>
      </c>
      <c r="C609" s="30" t="s">
        <v>1352</v>
      </c>
      <c r="D609" s="30" t="s">
        <v>1354</v>
      </c>
      <c r="E609" s="33">
        <v>45469.021527777775</v>
      </c>
      <c r="F609" s="30" t="s">
        <v>846</v>
      </c>
      <c r="G609" s="30" t="s">
        <v>627</v>
      </c>
      <c r="H609" s="30">
        <v>2200</v>
      </c>
      <c r="I609" s="30" t="s">
        <v>629</v>
      </c>
      <c r="J609" s="30">
        <v>24060</v>
      </c>
      <c r="K609" s="30" t="s">
        <v>630</v>
      </c>
      <c r="L609" s="30" t="s">
        <v>3092</v>
      </c>
      <c r="M609" s="30" t="s">
        <v>3142</v>
      </c>
      <c r="N609" s="30" t="s">
        <v>670</v>
      </c>
      <c r="O609" s="30" t="s">
        <v>671</v>
      </c>
      <c r="P609" s="30">
        <v>650107</v>
      </c>
      <c r="Q609" s="30"/>
      <c r="R609" s="30"/>
      <c r="S609" s="39">
        <v>45469.638888888891</v>
      </c>
      <c r="T609" s="42" t="str">
        <f t="shared" si="117"/>
        <v>20</v>
      </c>
      <c r="U609" s="32">
        <f t="shared" si="118"/>
        <v>45469.021527777775</v>
      </c>
      <c r="V609" s="31">
        <f t="shared" si="119"/>
        <v>0.617361111115315</v>
      </c>
      <c r="W609" s="31">
        <f t="shared" si="120"/>
        <v>1</v>
      </c>
      <c r="X609" s="31">
        <f t="shared" si="121"/>
        <v>0</v>
      </c>
      <c r="Y609" s="31">
        <f t="shared" si="122"/>
        <v>0</v>
      </c>
      <c r="Z609" s="31" t="str">
        <f t="shared" si="129"/>
        <v>Yes</v>
      </c>
      <c r="AA609" s="31"/>
      <c r="AB609" s="31">
        <f t="shared" si="123"/>
        <v>1</v>
      </c>
      <c r="AC609" s="31" t="str">
        <f>IF(OR(ISNUMBER(MATCH(DATE(VALUE(TEXT(U609,"yyyy")),VALUE(TEXT(U609,"mm")),VALUE(TEXT(U609,"dd"))),HolidayTable[Date],0)),WEEKDAY(E609,1)=1,HOUR(U609)&gt;=21,HOUR(U609)&lt;5),"OP","P")</f>
        <v>OP</v>
      </c>
      <c r="AD609" s="31"/>
      <c r="AE609" s="31">
        <f t="shared" si="124"/>
        <v>35</v>
      </c>
      <c r="AF609" s="31">
        <f t="shared" si="125"/>
        <v>59</v>
      </c>
      <c r="AG609" s="31">
        <f t="shared" si="126"/>
        <v>4</v>
      </c>
      <c r="AH609" s="31" t="str">
        <f t="shared" si="127"/>
        <v>BIG BREEZY38870W</v>
      </c>
      <c r="AI609" s="31" t="str">
        <f t="shared" si="128"/>
        <v>TLXU 2209879</v>
      </c>
    </row>
    <row r="610" spans="1:35" ht="18" x14ac:dyDescent="0.35">
      <c r="A610" s="30" t="s">
        <v>625</v>
      </c>
      <c r="B610" s="30" t="s">
        <v>3143</v>
      </c>
      <c r="C610" s="30" t="s">
        <v>1355</v>
      </c>
      <c r="D610" s="30" t="s">
        <v>1357</v>
      </c>
      <c r="E610" s="33">
        <v>45469.027083333334</v>
      </c>
      <c r="F610" s="30" t="s">
        <v>939</v>
      </c>
      <c r="G610" s="30" t="s">
        <v>627</v>
      </c>
      <c r="H610" s="30" t="s">
        <v>628</v>
      </c>
      <c r="I610" s="30" t="s">
        <v>629</v>
      </c>
      <c r="J610" s="30">
        <v>20139</v>
      </c>
      <c r="K610" s="30" t="s">
        <v>630</v>
      </c>
      <c r="L610" s="30" t="s">
        <v>3144</v>
      </c>
      <c r="M610" s="30" t="s">
        <v>3145</v>
      </c>
      <c r="N610" s="30" t="s">
        <v>650</v>
      </c>
      <c r="O610" s="30" t="s">
        <v>651</v>
      </c>
      <c r="P610" s="30">
        <v>687293</v>
      </c>
      <c r="Q610" s="30"/>
      <c r="R610" s="30"/>
      <c r="S610" s="39">
        <f>VLOOKUP(AH610,export!G:T,13,FALSE)</f>
        <v>45469.625</v>
      </c>
      <c r="T610" s="42" t="str">
        <f t="shared" si="117"/>
        <v>20</v>
      </c>
      <c r="U610" s="32">
        <f t="shared" si="118"/>
        <v>45469.027083333334</v>
      </c>
      <c r="V610" s="31">
        <f t="shared" si="119"/>
        <v>0.59791666666569654</v>
      </c>
      <c r="W610" s="31">
        <f t="shared" si="120"/>
        <v>1</v>
      </c>
      <c r="X610" s="31">
        <f t="shared" si="121"/>
        <v>0</v>
      </c>
      <c r="Y610" s="31">
        <f t="shared" si="122"/>
        <v>0</v>
      </c>
      <c r="Z610" s="31" t="str">
        <f t="shared" si="129"/>
        <v>Yes</v>
      </c>
      <c r="AA610" s="31"/>
      <c r="AB610" s="31">
        <f t="shared" si="123"/>
        <v>1</v>
      </c>
      <c r="AC610" s="31" t="str">
        <f>IF(OR(ISNUMBER(MATCH(DATE(VALUE(TEXT(U610,"yyyy")),VALUE(TEXT(U610,"mm")),VALUE(TEXT(U610,"dd"))),HolidayTable[Date],0)),WEEKDAY(E610,1)=1,HOUR(U610)&gt;=21,HOUR(U610)&lt;5),"OP","P")</f>
        <v>OP</v>
      </c>
      <c r="AD610" s="31"/>
      <c r="AE610" s="31">
        <f t="shared" si="124"/>
        <v>35</v>
      </c>
      <c r="AF610" s="31">
        <f t="shared" si="125"/>
        <v>59</v>
      </c>
      <c r="AG610" s="31">
        <f t="shared" si="126"/>
        <v>4</v>
      </c>
      <c r="AH610" s="31" t="str">
        <f t="shared" si="127"/>
        <v>AMALFI BAYHCN1NC</v>
      </c>
      <c r="AI610" s="31" t="str">
        <f t="shared" si="128"/>
        <v>CMAU 0873283</v>
      </c>
    </row>
    <row r="611" spans="1:35" ht="18" x14ac:dyDescent="0.35">
      <c r="A611" s="30" t="s">
        <v>625</v>
      </c>
      <c r="B611" s="30" t="s">
        <v>3146</v>
      </c>
      <c r="C611" s="30" t="s">
        <v>1355</v>
      </c>
      <c r="D611" s="30" t="s">
        <v>1357</v>
      </c>
      <c r="E611" s="33">
        <v>45469.027083333334</v>
      </c>
      <c r="F611" s="30" t="s">
        <v>939</v>
      </c>
      <c r="G611" s="30" t="s">
        <v>627</v>
      </c>
      <c r="H611" s="30" t="s">
        <v>628</v>
      </c>
      <c r="I611" s="30" t="s">
        <v>629</v>
      </c>
      <c r="J611" s="30">
        <v>20820</v>
      </c>
      <c r="K611" s="30" t="s">
        <v>630</v>
      </c>
      <c r="L611" s="30" t="s">
        <v>3131</v>
      </c>
      <c r="M611" s="30" t="s">
        <v>3147</v>
      </c>
      <c r="N611" s="30" t="s">
        <v>650</v>
      </c>
      <c r="O611" s="30" t="s">
        <v>651</v>
      </c>
      <c r="P611" s="30">
        <v>687293</v>
      </c>
      <c r="Q611" s="30"/>
      <c r="R611" s="30"/>
      <c r="S611" s="39">
        <f>VLOOKUP(AH611,export!G:T,13,FALSE)</f>
        <v>45469.625</v>
      </c>
      <c r="T611" s="42" t="str">
        <f t="shared" si="117"/>
        <v>20</v>
      </c>
      <c r="U611" s="32">
        <f t="shared" si="118"/>
        <v>45469.027083333334</v>
      </c>
      <c r="V611" s="31">
        <f t="shared" si="119"/>
        <v>0.59791666666569654</v>
      </c>
      <c r="W611" s="31">
        <f t="shared" si="120"/>
        <v>1</v>
      </c>
      <c r="X611" s="31">
        <f t="shared" si="121"/>
        <v>0</v>
      </c>
      <c r="Y611" s="31">
        <f t="shared" si="122"/>
        <v>0</v>
      </c>
      <c r="Z611" s="31" t="str">
        <f t="shared" si="129"/>
        <v>Yes</v>
      </c>
      <c r="AA611" s="31"/>
      <c r="AB611" s="31">
        <f t="shared" si="123"/>
        <v>1</v>
      </c>
      <c r="AC611" s="31" t="str">
        <f>IF(OR(ISNUMBER(MATCH(DATE(VALUE(TEXT(U611,"yyyy")),VALUE(TEXT(U611,"mm")),VALUE(TEXT(U611,"dd"))),HolidayTable[Date],0)),WEEKDAY(E611,1)=1,HOUR(U611)&gt;=21,HOUR(U611)&lt;5),"OP","P")</f>
        <v>OP</v>
      </c>
      <c r="AD611" s="31"/>
      <c r="AE611" s="31">
        <f t="shared" si="124"/>
        <v>35</v>
      </c>
      <c r="AF611" s="31">
        <f t="shared" si="125"/>
        <v>59</v>
      </c>
      <c r="AG611" s="31">
        <f t="shared" si="126"/>
        <v>4</v>
      </c>
      <c r="AH611" s="31" t="str">
        <f t="shared" si="127"/>
        <v>AMALFI BAYHCN1NC</v>
      </c>
      <c r="AI611" s="31" t="str">
        <f t="shared" si="128"/>
        <v>TEMU 1261365</v>
      </c>
    </row>
    <row r="612" spans="1:35" ht="18" x14ac:dyDescent="0.35">
      <c r="A612" s="30" t="s">
        <v>625</v>
      </c>
      <c r="B612" s="30" t="s">
        <v>3148</v>
      </c>
      <c r="C612" s="30" t="s">
        <v>1355</v>
      </c>
      <c r="D612" s="30" t="s">
        <v>1357</v>
      </c>
      <c r="E612" s="33">
        <v>45469.030555555553</v>
      </c>
      <c r="F612" s="30" t="s">
        <v>939</v>
      </c>
      <c r="G612" s="30" t="s">
        <v>627</v>
      </c>
      <c r="H612" s="30" t="s">
        <v>628</v>
      </c>
      <c r="I612" s="30" t="s">
        <v>629</v>
      </c>
      <c r="J612" s="30">
        <v>20190</v>
      </c>
      <c r="K612" s="30" t="s">
        <v>630</v>
      </c>
      <c r="L612" s="30" t="s">
        <v>3149</v>
      </c>
      <c r="M612" s="30" t="s">
        <v>3150</v>
      </c>
      <c r="N612" s="30"/>
      <c r="O612" s="30" t="s">
        <v>664</v>
      </c>
      <c r="P612" s="30">
        <v>919491</v>
      </c>
      <c r="Q612" s="30"/>
      <c r="R612" s="30"/>
      <c r="S612" s="39">
        <f>VLOOKUP(AH612,export!G:T,13,FALSE)</f>
        <v>45469.625</v>
      </c>
      <c r="T612" s="42" t="str">
        <f t="shared" si="117"/>
        <v>20</v>
      </c>
      <c r="U612" s="32">
        <f t="shared" si="118"/>
        <v>45469.030555555553</v>
      </c>
      <c r="V612" s="31">
        <f t="shared" si="119"/>
        <v>0.59444444444670808</v>
      </c>
      <c r="W612" s="31">
        <f t="shared" si="120"/>
        <v>1</v>
      </c>
      <c r="X612" s="31">
        <f t="shared" si="121"/>
        <v>0</v>
      </c>
      <c r="Y612" s="31">
        <f t="shared" si="122"/>
        <v>0</v>
      </c>
      <c r="Z612" s="31" t="str">
        <f t="shared" si="129"/>
        <v>Yes</v>
      </c>
      <c r="AA612" s="31"/>
      <c r="AB612" s="31">
        <f t="shared" si="123"/>
        <v>1</v>
      </c>
      <c r="AC612" s="31" t="str">
        <f>IF(OR(ISNUMBER(MATCH(DATE(VALUE(TEXT(U612,"yyyy")),VALUE(TEXT(U612,"mm")),VALUE(TEXT(U612,"dd"))),HolidayTable[Date],0)),WEEKDAY(E612,1)=1,HOUR(U612)&gt;=21,HOUR(U612)&lt;5),"OP","P")</f>
        <v>OP</v>
      </c>
      <c r="AD612" s="31"/>
      <c r="AE612" s="31">
        <f t="shared" si="124"/>
        <v>35</v>
      </c>
      <c r="AF612" s="31">
        <f t="shared" si="125"/>
        <v>59</v>
      </c>
      <c r="AG612" s="31">
        <f t="shared" si="126"/>
        <v>4</v>
      </c>
      <c r="AH612" s="31" t="str">
        <f t="shared" si="127"/>
        <v>AMALFI BAYHCN1NC</v>
      </c>
      <c r="AI612" s="31" t="str">
        <f t="shared" si="128"/>
        <v>CMAU 2243914</v>
      </c>
    </row>
    <row r="613" spans="1:35" ht="18" x14ac:dyDescent="0.35">
      <c r="A613" s="30" t="s">
        <v>625</v>
      </c>
      <c r="B613" s="30" t="s">
        <v>3151</v>
      </c>
      <c r="C613" s="30" t="s">
        <v>1355</v>
      </c>
      <c r="D613" s="30" t="s">
        <v>1357</v>
      </c>
      <c r="E613" s="33">
        <v>45469.030555555553</v>
      </c>
      <c r="F613" s="30" t="s">
        <v>939</v>
      </c>
      <c r="G613" s="30" t="s">
        <v>627</v>
      </c>
      <c r="H613" s="30" t="s">
        <v>628</v>
      </c>
      <c r="I613" s="30" t="s">
        <v>629</v>
      </c>
      <c r="J613" s="30">
        <v>20668</v>
      </c>
      <c r="K613" s="30" t="s">
        <v>630</v>
      </c>
      <c r="L613" s="30" t="s">
        <v>3144</v>
      </c>
      <c r="M613" s="30" t="s">
        <v>3152</v>
      </c>
      <c r="N613" s="30"/>
      <c r="O613" s="30" t="s">
        <v>664</v>
      </c>
      <c r="P613" s="30">
        <v>919491</v>
      </c>
      <c r="Q613" s="30"/>
      <c r="R613" s="30"/>
      <c r="S613" s="39">
        <f>VLOOKUP(AH613,export!G:T,13,FALSE)</f>
        <v>45469.625</v>
      </c>
      <c r="T613" s="42" t="str">
        <f t="shared" si="117"/>
        <v>20</v>
      </c>
      <c r="U613" s="32">
        <f t="shared" si="118"/>
        <v>45469.030555555553</v>
      </c>
      <c r="V613" s="31">
        <f t="shared" si="119"/>
        <v>0.59444444444670808</v>
      </c>
      <c r="W613" s="31">
        <f t="shared" si="120"/>
        <v>1</v>
      </c>
      <c r="X613" s="31">
        <f t="shared" si="121"/>
        <v>0</v>
      </c>
      <c r="Y613" s="31">
        <f t="shared" si="122"/>
        <v>0</v>
      </c>
      <c r="Z613" s="31" t="str">
        <f t="shared" si="129"/>
        <v>Yes</v>
      </c>
      <c r="AA613" s="31"/>
      <c r="AB613" s="31">
        <f t="shared" si="123"/>
        <v>1</v>
      </c>
      <c r="AC613" s="31" t="str">
        <f>IF(OR(ISNUMBER(MATCH(DATE(VALUE(TEXT(U613,"yyyy")),VALUE(TEXT(U613,"mm")),VALUE(TEXT(U613,"dd"))),HolidayTable[Date],0)),WEEKDAY(E613,1)=1,HOUR(U613)&gt;=21,HOUR(U613)&lt;5),"OP","P")</f>
        <v>OP</v>
      </c>
      <c r="AD613" s="31"/>
      <c r="AE613" s="31">
        <f t="shared" si="124"/>
        <v>35</v>
      </c>
      <c r="AF613" s="31">
        <f t="shared" si="125"/>
        <v>59</v>
      </c>
      <c r="AG613" s="31">
        <f t="shared" si="126"/>
        <v>4</v>
      </c>
      <c r="AH613" s="31" t="str">
        <f t="shared" si="127"/>
        <v>AMALFI BAYHCN1NC</v>
      </c>
      <c r="AI613" s="31" t="str">
        <f t="shared" si="128"/>
        <v>CMAU 2450357</v>
      </c>
    </row>
    <row r="614" spans="1:35" ht="18" x14ac:dyDescent="0.35">
      <c r="A614" s="30" t="s">
        <v>625</v>
      </c>
      <c r="B614" s="30" t="s">
        <v>3153</v>
      </c>
      <c r="C614" s="30" t="s">
        <v>1355</v>
      </c>
      <c r="D614" s="30" t="s">
        <v>1357</v>
      </c>
      <c r="E614" s="33">
        <v>45469.033333333333</v>
      </c>
      <c r="F614" s="30" t="s">
        <v>939</v>
      </c>
      <c r="G614" s="30" t="s">
        <v>627</v>
      </c>
      <c r="H614" s="30" t="s">
        <v>628</v>
      </c>
      <c r="I614" s="30" t="s">
        <v>629</v>
      </c>
      <c r="J614" s="30">
        <v>20662</v>
      </c>
      <c r="K614" s="30" t="s">
        <v>630</v>
      </c>
      <c r="L614" s="30" t="s">
        <v>3144</v>
      </c>
      <c r="M614" s="30" t="s">
        <v>3154</v>
      </c>
      <c r="N614" s="30" t="s">
        <v>666</v>
      </c>
      <c r="O614" s="30" t="s">
        <v>667</v>
      </c>
      <c r="P614" s="30">
        <v>958934</v>
      </c>
      <c r="Q614" s="30"/>
      <c r="R614" s="30"/>
      <c r="S614" s="39">
        <f>VLOOKUP(AH614,export!G:T,13,FALSE)</f>
        <v>45469.625</v>
      </c>
      <c r="T614" s="42" t="str">
        <f t="shared" si="117"/>
        <v>20</v>
      </c>
      <c r="U614" s="32">
        <f t="shared" si="118"/>
        <v>45469.033333333333</v>
      </c>
      <c r="V614" s="31">
        <f t="shared" si="119"/>
        <v>0.59166666666715173</v>
      </c>
      <c r="W614" s="31">
        <f t="shared" si="120"/>
        <v>1</v>
      </c>
      <c r="X614" s="31">
        <f t="shared" si="121"/>
        <v>0</v>
      </c>
      <c r="Y614" s="31">
        <f t="shared" si="122"/>
        <v>0</v>
      </c>
      <c r="Z614" s="31" t="str">
        <f t="shared" si="129"/>
        <v>Yes</v>
      </c>
      <c r="AA614" s="31"/>
      <c r="AB614" s="31">
        <f t="shared" si="123"/>
        <v>1</v>
      </c>
      <c r="AC614" s="31" t="str">
        <f>IF(OR(ISNUMBER(MATCH(DATE(VALUE(TEXT(U614,"yyyy")),VALUE(TEXT(U614,"mm")),VALUE(TEXT(U614,"dd"))),HolidayTable[Date],0)),WEEKDAY(E614,1)=1,HOUR(U614)&gt;=21,HOUR(U614)&lt;5),"OP","P")</f>
        <v>OP</v>
      </c>
      <c r="AD614" s="31"/>
      <c r="AE614" s="31">
        <f t="shared" si="124"/>
        <v>35</v>
      </c>
      <c r="AF614" s="31">
        <f t="shared" si="125"/>
        <v>59</v>
      </c>
      <c r="AG614" s="31">
        <f t="shared" si="126"/>
        <v>4</v>
      </c>
      <c r="AH614" s="31" t="str">
        <f t="shared" si="127"/>
        <v>AMALFI BAYHCN1NC</v>
      </c>
      <c r="AI614" s="31" t="str">
        <f t="shared" si="128"/>
        <v>CMAU 2654561</v>
      </c>
    </row>
    <row r="615" spans="1:35" ht="18" x14ac:dyDescent="0.35">
      <c r="A615" s="30" t="s">
        <v>625</v>
      </c>
      <c r="B615" s="30" t="s">
        <v>3155</v>
      </c>
      <c r="C615" s="30" t="s">
        <v>1355</v>
      </c>
      <c r="D615" s="30" t="s">
        <v>1357</v>
      </c>
      <c r="E615" s="33">
        <v>45469.033333333333</v>
      </c>
      <c r="F615" s="30" t="s">
        <v>939</v>
      </c>
      <c r="G615" s="30" t="s">
        <v>627</v>
      </c>
      <c r="H615" s="30" t="s">
        <v>628</v>
      </c>
      <c r="I615" s="30" t="s">
        <v>629</v>
      </c>
      <c r="J615" s="30">
        <v>20055</v>
      </c>
      <c r="K615" s="30" t="s">
        <v>630</v>
      </c>
      <c r="L615" s="30" t="s">
        <v>3149</v>
      </c>
      <c r="M615" s="30" t="s">
        <v>3156</v>
      </c>
      <c r="N615" s="30" t="s">
        <v>666</v>
      </c>
      <c r="O615" s="30" t="s">
        <v>667</v>
      </c>
      <c r="P615" s="30">
        <v>958934</v>
      </c>
      <c r="Q615" s="30"/>
      <c r="R615" s="30"/>
      <c r="S615" s="39">
        <f>VLOOKUP(AH615,export!G:T,13,FALSE)</f>
        <v>45469.625</v>
      </c>
      <c r="T615" s="42" t="str">
        <f t="shared" si="117"/>
        <v>20</v>
      </c>
      <c r="U615" s="32">
        <f t="shared" si="118"/>
        <v>45469.033333333333</v>
      </c>
      <c r="V615" s="31">
        <f t="shared" si="119"/>
        <v>0.59166666666715173</v>
      </c>
      <c r="W615" s="31">
        <f t="shared" si="120"/>
        <v>1</v>
      </c>
      <c r="X615" s="31">
        <f t="shared" si="121"/>
        <v>0</v>
      </c>
      <c r="Y615" s="31">
        <f t="shared" si="122"/>
        <v>0</v>
      </c>
      <c r="Z615" s="31" t="str">
        <f t="shared" si="129"/>
        <v>Yes</v>
      </c>
      <c r="AA615" s="31"/>
      <c r="AB615" s="31">
        <f t="shared" si="123"/>
        <v>1</v>
      </c>
      <c r="AC615" s="31" t="str">
        <f>IF(OR(ISNUMBER(MATCH(DATE(VALUE(TEXT(U615,"yyyy")),VALUE(TEXT(U615,"mm")),VALUE(TEXT(U615,"dd"))),HolidayTable[Date],0)),WEEKDAY(E615,1)=1,HOUR(U615)&gt;=21,HOUR(U615)&lt;5),"OP","P")</f>
        <v>OP</v>
      </c>
      <c r="AD615" s="31"/>
      <c r="AE615" s="31">
        <f t="shared" si="124"/>
        <v>35</v>
      </c>
      <c r="AF615" s="31">
        <f t="shared" si="125"/>
        <v>59</v>
      </c>
      <c r="AG615" s="31">
        <f t="shared" si="126"/>
        <v>4</v>
      </c>
      <c r="AH615" s="31" t="str">
        <f t="shared" si="127"/>
        <v>AMALFI BAYHCN1NC</v>
      </c>
      <c r="AI615" s="31" t="str">
        <f t="shared" si="128"/>
        <v>CMAU 3266025</v>
      </c>
    </row>
    <row r="616" spans="1:35" ht="18" x14ac:dyDescent="0.35">
      <c r="A616" s="30" t="s">
        <v>625</v>
      </c>
      <c r="B616" s="30" t="s">
        <v>3157</v>
      </c>
      <c r="C616" s="30" t="s">
        <v>531</v>
      </c>
      <c r="D616" s="30" t="s">
        <v>1359</v>
      </c>
      <c r="E616" s="33">
        <v>45469.045138888891</v>
      </c>
      <c r="F616" s="30" t="s">
        <v>658</v>
      </c>
      <c r="G616" s="30" t="s">
        <v>627</v>
      </c>
      <c r="H616" s="30">
        <v>2200</v>
      </c>
      <c r="I616" s="30" t="s">
        <v>629</v>
      </c>
      <c r="J616" s="30">
        <v>15024</v>
      </c>
      <c r="K616" s="30" t="s">
        <v>630</v>
      </c>
      <c r="L616" s="30" t="s">
        <v>3158</v>
      </c>
      <c r="M616" s="30" t="s">
        <v>3159</v>
      </c>
      <c r="N616" s="30" t="s">
        <v>642</v>
      </c>
      <c r="O616" s="30" t="s">
        <v>643</v>
      </c>
      <c r="P616" s="30">
        <v>938546</v>
      </c>
      <c r="Q616" s="30"/>
      <c r="R616" s="30"/>
      <c r="S616" s="39">
        <v>45469.579861111109</v>
      </c>
      <c r="T616" s="42" t="str">
        <f t="shared" si="117"/>
        <v>20</v>
      </c>
      <c r="U616" s="32">
        <f t="shared" si="118"/>
        <v>45469.045138888891</v>
      </c>
      <c r="V616" s="31">
        <f t="shared" si="119"/>
        <v>0.53472222221898846</v>
      </c>
      <c r="W616" s="31">
        <f t="shared" si="120"/>
        <v>1</v>
      </c>
      <c r="X616" s="31">
        <f t="shared" si="121"/>
        <v>0</v>
      </c>
      <c r="Y616" s="31">
        <f t="shared" si="122"/>
        <v>0</v>
      </c>
      <c r="Z616" s="31" t="str">
        <f t="shared" si="129"/>
        <v>Yes</v>
      </c>
      <c r="AA616" s="31"/>
      <c r="AB616" s="31">
        <f t="shared" si="123"/>
        <v>1</v>
      </c>
      <c r="AC616" s="31" t="str">
        <f>IF(OR(ISNUMBER(MATCH(DATE(VALUE(TEXT(U616,"yyyy")),VALUE(TEXT(U616,"mm")),VALUE(TEXT(U616,"dd"))),HolidayTable[Date],0)),WEEKDAY(E616,1)=1,HOUR(U616)&gt;=21,HOUR(U616)&lt;5),"OP","P")</f>
        <v>OP</v>
      </c>
      <c r="AD616" s="31"/>
      <c r="AE616" s="31">
        <f t="shared" si="124"/>
        <v>35</v>
      </c>
      <c r="AF616" s="31">
        <f t="shared" si="125"/>
        <v>59</v>
      </c>
      <c r="AG616" s="31">
        <f t="shared" si="126"/>
        <v>4</v>
      </c>
      <c r="AH616" s="31" t="str">
        <f t="shared" si="127"/>
        <v>KREUZ 281020S</v>
      </c>
      <c r="AI616" s="31" t="str">
        <f t="shared" si="128"/>
        <v>BSIU 3078870</v>
      </c>
    </row>
    <row r="617" spans="1:35" ht="18" x14ac:dyDescent="0.35">
      <c r="A617" s="30" t="s">
        <v>625</v>
      </c>
      <c r="B617" s="30" t="s">
        <v>3160</v>
      </c>
      <c r="C617" s="30" t="s">
        <v>531</v>
      </c>
      <c r="D617" s="30" t="s">
        <v>1359</v>
      </c>
      <c r="E617" s="33">
        <v>45469.045138888891</v>
      </c>
      <c r="F617" s="30" t="s">
        <v>658</v>
      </c>
      <c r="G617" s="30" t="s">
        <v>627</v>
      </c>
      <c r="H617" s="30" t="s">
        <v>628</v>
      </c>
      <c r="I617" s="30" t="s">
        <v>629</v>
      </c>
      <c r="J617" s="30">
        <v>15024</v>
      </c>
      <c r="K617" s="30" t="s">
        <v>630</v>
      </c>
      <c r="L617" s="30" t="s">
        <v>3158</v>
      </c>
      <c r="M617" s="30" t="s">
        <v>3161</v>
      </c>
      <c r="N617" s="30" t="s">
        <v>642</v>
      </c>
      <c r="O617" s="30" t="s">
        <v>643</v>
      </c>
      <c r="P617" s="30">
        <v>938546</v>
      </c>
      <c r="Q617" s="30"/>
      <c r="R617" s="30"/>
      <c r="S617" s="39">
        <v>45469.579861111109</v>
      </c>
      <c r="T617" s="42" t="str">
        <f t="shared" si="117"/>
        <v>20</v>
      </c>
      <c r="U617" s="32">
        <f t="shared" si="118"/>
        <v>45469.045138888891</v>
      </c>
      <c r="V617" s="31">
        <f t="shared" si="119"/>
        <v>0.53472222221898846</v>
      </c>
      <c r="W617" s="31">
        <f t="shared" si="120"/>
        <v>1</v>
      </c>
      <c r="X617" s="31">
        <f t="shared" si="121"/>
        <v>0</v>
      </c>
      <c r="Y617" s="31">
        <f t="shared" si="122"/>
        <v>0</v>
      </c>
      <c r="Z617" s="31" t="str">
        <f t="shared" si="129"/>
        <v>Yes</v>
      </c>
      <c r="AA617" s="31"/>
      <c r="AB617" s="31">
        <f t="shared" si="123"/>
        <v>1</v>
      </c>
      <c r="AC617" s="31" t="str">
        <f>IF(OR(ISNUMBER(MATCH(DATE(VALUE(TEXT(U617,"yyyy")),VALUE(TEXT(U617,"mm")),VALUE(TEXT(U617,"dd"))),HolidayTable[Date],0)),WEEKDAY(E617,1)=1,HOUR(U617)&gt;=21,HOUR(U617)&lt;5),"OP","P")</f>
        <v>OP</v>
      </c>
      <c r="AD617" s="31"/>
      <c r="AE617" s="31">
        <f t="shared" si="124"/>
        <v>35</v>
      </c>
      <c r="AF617" s="31">
        <f t="shared" si="125"/>
        <v>59</v>
      </c>
      <c r="AG617" s="31">
        <f t="shared" si="126"/>
        <v>4</v>
      </c>
      <c r="AH617" s="31" t="str">
        <f t="shared" si="127"/>
        <v>KREUZ 281020S</v>
      </c>
      <c r="AI617" s="31" t="str">
        <f t="shared" si="128"/>
        <v>TEMU 0639379</v>
      </c>
    </row>
    <row r="618" spans="1:35" ht="18" x14ac:dyDescent="0.35">
      <c r="A618" s="30" t="s">
        <v>625</v>
      </c>
      <c r="B618" s="30" t="s">
        <v>3162</v>
      </c>
      <c r="C618" s="30" t="s">
        <v>1349</v>
      </c>
      <c r="D618" s="30" t="s">
        <v>1351</v>
      </c>
      <c r="E618" s="33">
        <v>45469.054166666669</v>
      </c>
      <c r="F618" s="30" t="s">
        <v>626</v>
      </c>
      <c r="G618" s="30" t="s">
        <v>627</v>
      </c>
      <c r="H618" s="30" t="s">
        <v>628</v>
      </c>
      <c r="I618" s="30" t="s">
        <v>629</v>
      </c>
      <c r="J618" s="30">
        <v>19655</v>
      </c>
      <c r="K618" s="30" t="s">
        <v>630</v>
      </c>
      <c r="L618" s="30" t="s">
        <v>3163</v>
      </c>
      <c r="M618" s="30" t="s">
        <v>3164</v>
      </c>
      <c r="N618" s="30" t="s">
        <v>637</v>
      </c>
      <c r="O618" s="30" t="s">
        <v>638</v>
      </c>
      <c r="P618" s="30">
        <v>710301</v>
      </c>
      <c r="Q618" s="30"/>
      <c r="R618" s="30"/>
      <c r="S618" s="39">
        <v>45469.649305555555</v>
      </c>
      <c r="T618" s="42" t="str">
        <f t="shared" si="117"/>
        <v>20</v>
      </c>
      <c r="U618" s="32">
        <f t="shared" si="118"/>
        <v>45469.054166666669</v>
      </c>
      <c r="V618" s="31">
        <f t="shared" si="119"/>
        <v>0.59513888888614019</v>
      </c>
      <c r="W618" s="31">
        <f t="shared" si="120"/>
        <v>1</v>
      </c>
      <c r="X618" s="31">
        <f t="shared" si="121"/>
        <v>0</v>
      </c>
      <c r="Y618" s="31">
        <f t="shared" si="122"/>
        <v>0</v>
      </c>
      <c r="Z618" s="31" t="str">
        <f t="shared" si="129"/>
        <v>Yes</v>
      </c>
      <c r="AA618" s="31"/>
      <c r="AB618" s="31">
        <f t="shared" si="123"/>
        <v>1</v>
      </c>
      <c r="AC618" s="31" t="str">
        <f>IF(OR(ISNUMBER(MATCH(DATE(VALUE(TEXT(U618,"yyyy")),VALUE(TEXT(U618,"mm")),VALUE(TEXT(U618,"dd"))),HolidayTable[Date],0)),WEEKDAY(E618,1)=1,HOUR(U618)&gt;=21,HOUR(U618)&lt;5),"OP","P")</f>
        <v>OP</v>
      </c>
      <c r="AD618" s="31"/>
      <c r="AE618" s="31">
        <f t="shared" si="124"/>
        <v>35</v>
      </c>
      <c r="AF618" s="31">
        <f t="shared" si="125"/>
        <v>59</v>
      </c>
      <c r="AG618" s="31">
        <f t="shared" si="126"/>
        <v>4</v>
      </c>
      <c r="AH618" s="31" t="str">
        <f t="shared" si="127"/>
        <v>OOCL PANAMA315S</v>
      </c>
      <c r="AI618" s="31" t="str">
        <f t="shared" si="128"/>
        <v>CAIU 2841050</v>
      </c>
    </row>
    <row r="619" spans="1:35" ht="18" x14ac:dyDescent="0.35">
      <c r="A619" s="30" t="s">
        <v>625</v>
      </c>
      <c r="B619" s="30" t="s">
        <v>3165</v>
      </c>
      <c r="C619" s="30" t="s">
        <v>1349</v>
      </c>
      <c r="D619" s="30" t="s">
        <v>1351</v>
      </c>
      <c r="E619" s="33">
        <v>45469.054166666669</v>
      </c>
      <c r="F619" s="30" t="s">
        <v>677</v>
      </c>
      <c r="G619" s="30" t="s">
        <v>627</v>
      </c>
      <c r="H619" s="30" t="s">
        <v>628</v>
      </c>
      <c r="I619" s="30" t="s">
        <v>629</v>
      </c>
      <c r="J619" s="30">
        <v>11886</v>
      </c>
      <c r="K619" s="30" t="s">
        <v>630</v>
      </c>
      <c r="L619" s="30" t="s">
        <v>3166</v>
      </c>
      <c r="M619" s="30" t="s">
        <v>3167</v>
      </c>
      <c r="N619" s="30" t="s">
        <v>637</v>
      </c>
      <c r="O619" s="30" t="s">
        <v>638</v>
      </c>
      <c r="P619" s="30">
        <v>710301</v>
      </c>
      <c r="Q619" s="30"/>
      <c r="R619" s="30"/>
      <c r="S619" s="39">
        <v>45469.649305555555</v>
      </c>
      <c r="T619" s="42" t="str">
        <f t="shared" si="117"/>
        <v>20</v>
      </c>
      <c r="U619" s="32">
        <f t="shared" si="118"/>
        <v>45469.054166666669</v>
      </c>
      <c r="V619" s="31">
        <f t="shared" si="119"/>
        <v>0.59513888888614019</v>
      </c>
      <c r="W619" s="31">
        <f t="shared" si="120"/>
        <v>1</v>
      </c>
      <c r="X619" s="31">
        <f t="shared" si="121"/>
        <v>0</v>
      </c>
      <c r="Y619" s="31">
        <f t="shared" si="122"/>
        <v>0</v>
      </c>
      <c r="Z619" s="31" t="str">
        <f t="shared" si="129"/>
        <v>Yes</v>
      </c>
      <c r="AA619" s="31"/>
      <c r="AB619" s="31">
        <f t="shared" si="123"/>
        <v>1</v>
      </c>
      <c r="AC619" s="31" t="str">
        <f>IF(OR(ISNUMBER(MATCH(DATE(VALUE(TEXT(U619,"yyyy")),VALUE(TEXT(U619,"mm")),VALUE(TEXT(U619,"dd"))),HolidayTable[Date],0)),WEEKDAY(E619,1)=1,HOUR(U619)&gt;=21,HOUR(U619)&lt;5),"OP","P")</f>
        <v>OP</v>
      </c>
      <c r="AD619" s="31"/>
      <c r="AE619" s="31">
        <f t="shared" si="124"/>
        <v>35</v>
      </c>
      <c r="AF619" s="31">
        <f t="shared" si="125"/>
        <v>59</v>
      </c>
      <c r="AG619" s="31">
        <f t="shared" si="126"/>
        <v>4</v>
      </c>
      <c r="AH619" s="31" t="str">
        <f t="shared" si="127"/>
        <v>OOCL PANAMA315S</v>
      </c>
      <c r="AI619" s="31" t="str">
        <f t="shared" si="128"/>
        <v>TRHU 3965330</v>
      </c>
    </row>
    <row r="620" spans="1:35" ht="18" x14ac:dyDescent="0.35">
      <c r="A620" s="30" t="s">
        <v>625</v>
      </c>
      <c r="B620" s="30" t="s">
        <v>3168</v>
      </c>
      <c r="C620" s="30" t="s">
        <v>1349</v>
      </c>
      <c r="D620" s="30" t="s">
        <v>1351</v>
      </c>
      <c r="E620" s="33">
        <v>45469.054861111108</v>
      </c>
      <c r="F620" s="30" t="s">
        <v>677</v>
      </c>
      <c r="G620" s="30" t="s">
        <v>627</v>
      </c>
      <c r="H620" s="30" t="s">
        <v>628</v>
      </c>
      <c r="I620" s="30" t="s">
        <v>629</v>
      </c>
      <c r="J620" s="30">
        <v>11971</v>
      </c>
      <c r="K620" s="30" t="s">
        <v>630</v>
      </c>
      <c r="L620" s="30" t="s">
        <v>3169</v>
      </c>
      <c r="M620" s="30" t="s">
        <v>3170</v>
      </c>
      <c r="N620" s="30" t="s">
        <v>661</v>
      </c>
      <c r="O620" s="30" t="s">
        <v>662</v>
      </c>
      <c r="P620" s="30">
        <v>692047</v>
      </c>
      <c r="Q620" s="30"/>
      <c r="R620" s="30"/>
      <c r="S620" s="39">
        <v>45469.649305555555</v>
      </c>
      <c r="T620" s="42" t="str">
        <f t="shared" si="117"/>
        <v>20</v>
      </c>
      <c r="U620" s="32">
        <f t="shared" si="118"/>
        <v>45469.054861111108</v>
      </c>
      <c r="V620" s="31">
        <f t="shared" si="119"/>
        <v>0.59444444444670808</v>
      </c>
      <c r="W620" s="31">
        <f t="shared" si="120"/>
        <v>1</v>
      </c>
      <c r="X620" s="31">
        <f t="shared" si="121"/>
        <v>0</v>
      </c>
      <c r="Y620" s="31">
        <f t="shared" si="122"/>
        <v>0</v>
      </c>
      <c r="Z620" s="31" t="str">
        <f t="shared" si="129"/>
        <v>Yes</v>
      </c>
      <c r="AA620" s="31"/>
      <c r="AB620" s="31">
        <f t="shared" si="123"/>
        <v>1</v>
      </c>
      <c r="AC620" s="31" t="str">
        <f>IF(OR(ISNUMBER(MATCH(DATE(VALUE(TEXT(U620,"yyyy")),VALUE(TEXT(U620,"mm")),VALUE(TEXT(U620,"dd"))),HolidayTable[Date],0)),WEEKDAY(E620,1)=1,HOUR(U620)&gt;=21,HOUR(U620)&lt;5),"OP","P")</f>
        <v>OP</v>
      </c>
      <c r="AD620" s="31"/>
      <c r="AE620" s="31">
        <f t="shared" si="124"/>
        <v>35</v>
      </c>
      <c r="AF620" s="31">
        <f t="shared" si="125"/>
        <v>59</v>
      </c>
      <c r="AG620" s="31">
        <f t="shared" si="126"/>
        <v>4</v>
      </c>
      <c r="AH620" s="31" t="str">
        <f t="shared" si="127"/>
        <v>OOCL PANAMA315S</v>
      </c>
      <c r="AI620" s="31" t="str">
        <f t="shared" si="128"/>
        <v>CSLU 2222268</v>
      </c>
    </row>
    <row r="621" spans="1:35" ht="18" x14ac:dyDescent="0.35">
      <c r="A621" s="30" t="s">
        <v>625</v>
      </c>
      <c r="B621" s="30" t="s">
        <v>3171</v>
      </c>
      <c r="C621" s="30" t="s">
        <v>1349</v>
      </c>
      <c r="D621" s="30" t="s">
        <v>1351</v>
      </c>
      <c r="E621" s="33">
        <v>45469.054861111108</v>
      </c>
      <c r="F621" s="30" t="s">
        <v>677</v>
      </c>
      <c r="G621" s="30" t="s">
        <v>627</v>
      </c>
      <c r="H621" s="30" t="s">
        <v>628</v>
      </c>
      <c r="I621" s="30" t="s">
        <v>629</v>
      </c>
      <c r="J621" s="30">
        <v>15481</v>
      </c>
      <c r="K621" s="30" t="s">
        <v>630</v>
      </c>
      <c r="L621" s="30" t="s">
        <v>3172</v>
      </c>
      <c r="M621" s="30" t="s">
        <v>3173</v>
      </c>
      <c r="N621" s="30" t="s">
        <v>661</v>
      </c>
      <c r="O621" s="30" t="s">
        <v>662</v>
      </c>
      <c r="P621" s="30">
        <v>692047</v>
      </c>
      <c r="Q621" s="30"/>
      <c r="R621" s="30"/>
      <c r="S621" s="39">
        <v>45469.649305555555</v>
      </c>
      <c r="T621" s="42" t="str">
        <f t="shared" si="117"/>
        <v>20</v>
      </c>
      <c r="U621" s="32">
        <f t="shared" si="118"/>
        <v>45469.054861111108</v>
      </c>
      <c r="V621" s="31">
        <f t="shared" si="119"/>
        <v>0.59444444444670808</v>
      </c>
      <c r="W621" s="31">
        <f t="shared" si="120"/>
        <v>1</v>
      </c>
      <c r="X621" s="31">
        <f t="shared" si="121"/>
        <v>0</v>
      </c>
      <c r="Y621" s="31">
        <f t="shared" si="122"/>
        <v>0</v>
      </c>
      <c r="Z621" s="31" t="str">
        <f t="shared" si="129"/>
        <v>Yes</v>
      </c>
      <c r="AA621" s="31"/>
      <c r="AB621" s="31">
        <f t="shared" si="123"/>
        <v>1</v>
      </c>
      <c r="AC621" s="31" t="str">
        <f>IF(OR(ISNUMBER(MATCH(DATE(VALUE(TEXT(U621,"yyyy")),VALUE(TEXT(U621,"mm")),VALUE(TEXT(U621,"dd"))),HolidayTable[Date],0)),WEEKDAY(E621,1)=1,HOUR(U621)&gt;=21,HOUR(U621)&lt;5),"OP","P")</f>
        <v>OP</v>
      </c>
      <c r="AD621" s="31"/>
      <c r="AE621" s="31">
        <f t="shared" si="124"/>
        <v>35</v>
      </c>
      <c r="AF621" s="31">
        <f t="shared" si="125"/>
        <v>59</v>
      </c>
      <c r="AG621" s="31">
        <f t="shared" si="126"/>
        <v>4</v>
      </c>
      <c r="AH621" s="31" t="str">
        <f t="shared" si="127"/>
        <v>OOCL PANAMA315S</v>
      </c>
      <c r="AI621" s="31" t="str">
        <f t="shared" si="128"/>
        <v>OOLU 0459620</v>
      </c>
    </row>
    <row r="622" spans="1:35" ht="18" x14ac:dyDescent="0.35">
      <c r="A622" s="30" t="s">
        <v>625</v>
      </c>
      <c r="B622" s="30" t="s">
        <v>3174</v>
      </c>
      <c r="C622" s="30" t="s">
        <v>531</v>
      </c>
      <c r="D622" s="30" t="s">
        <v>1359</v>
      </c>
      <c r="E622" s="33">
        <v>45469.056250000001</v>
      </c>
      <c r="F622" s="30" t="s">
        <v>658</v>
      </c>
      <c r="G622" s="30" t="s">
        <v>627</v>
      </c>
      <c r="H622" s="30" t="s">
        <v>628</v>
      </c>
      <c r="I622" s="30" t="s">
        <v>629</v>
      </c>
      <c r="J622" s="30">
        <v>19130</v>
      </c>
      <c r="K622" s="30" t="s">
        <v>630</v>
      </c>
      <c r="L622" s="30" t="s">
        <v>3158</v>
      </c>
      <c r="M622" s="30" t="s">
        <v>3175</v>
      </c>
      <c r="N622" s="30" t="s">
        <v>652</v>
      </c>
      <c r="O622" s="30" t="s">
        <v>653</v>
      </c>
      <c r="P622" s="30">
        <v>678927</v>
      </c>
      <c r="Q622" s="30"/>
      <c r="R622" s="30"/>
      <c r="S622" s="39">
        <v>45469.579861111109</v>
      </c>
      <c r="T622" s="42" t="str">
        <f t="shared" si="117"/>
        <v>20</v>
      </c>
      <c r="U622" s="32">
        <f t="shared" si="118"/>
        <v>45469.056250000001</v>
      </c>
      <c r="V622" s="31">
        <f t="shared" si="119"/>
        <v>0.52361111110803904</v>
      </c>
      <c r="W622" s="31">
        <f t="shared" si="120"/>
        <v>1</v>
      </c>
      <c r="X622" s="31">
        <f t="shared" si="121"/>
        <v>0</v>
      </c>
      <c r="Y622" s="31">
        <f t="shared" si="122"/>
        <v>0</v>
      </c>
      <c r="Z622" s="31" t="str">
        <f t="shared" si="129"/>
        <v>Yes</v>
      </c>
      <c r="AA622" s="31"/>
      <c r="AB622" s="31">
        <f t="shared" si="123"/>
        <v>1</v>
      </c>
      <c r="AC622" s="31" t="str">
        <f>IF(OR(ISNUMBER(MATCH(DATE(VALUE(TEXT(U622,"yyyy")),VALUE(TEXT(U622,"mm")),VALUE(TEXT(U622,"dd"))),HolidayTable[Date],0)),WEEKDAY(E622,1)=1,HOUR(U622)&gt;=21,HOUR(U622)&lt;5),"OP","P")</f>
        <v>OP</v>
      </c>
      <c r="AD622" s="31"/>
      <c r="AE622" s="31">
        <f t="shared" si="124"/>
        <v>35</v>
      </c>
      <c r="AF622" s="31">
        <f t="shared" si="125"/>
        <v>59</v>
      </c>
      <c r="AG622" s="31">
        <f t="shared" si="126"/>
        <v>4</v>
      </c>
      <c r="AH622" s="31" t="str">
        <f t="shared" si="127"/>
        <v>KREUZ 281020S</v>
      </c>
      <c r="AI622" s="31" t="str">
        <f t="shared" si="128"/>
        <v>TCLU 2652876</v>
      </c>
    </row>
    <row r="623" spans="1:35" ht="18" x14ac:dyDescent="0.35">
      <c r="A623" s="30" t="s">
        <v>625</v>
      </c>
      <c r="B623" s="30" t="s">
        <v>3176</v>
      </c>
      <c r="C623" s="30" t="s">
        <v>531</v>
      </c>
      <c r="D623" s="30" t="s">
        <v>1359</v>
      </c>
      <c r="E623" s="33">
        <v>45469.056250000001</v>
      </c>
      <c r="F623" s="30" t="s">
        <v>658</v>
      </c>
      <c r="G623" s="30" t="s">
        <v>627</v>
      </c>
      <c r="H623" s="30" t="s">
        <v>628</v>
      </c>
      <c r="I623" s="30" t="s">
        <v>629</v>
      </c>
      <c r="J623" s="30">
        <v>19160</v>
      </c>
      <c r="K623" s="30" t="s">
        <v>630</v>
      </c>
      <c r="L623" s="30" t="s">
        <v>3158</v>
      </c>
      <c r="M623" s="30" t="s">
        <v>3177</v>
      </c>
      <c r="N623" s="30" t="s">
        <v>652</v>
      </c>
      <c r="O623" s="30" t="s">
        <v>653</v>
      </c>
      <c r="P623" s="30">
        <v>678927</v>
      </c>
      <c r="Q623" s="30"/>
      <c r="R623" s="30"/>
      <c r="S623" s="39">
        <v>45469.579861111109</v>
      </c>
      <c r="T623" s="42" t="str">
        <f t="shared" si="117"/>
        <v>20</v>
      </c>
      <c r="U623" s="32">
        <f t="shared" si="118"/>
        <v>45469.056250000001</v>
      </c>
      <c r="V623" s="31">
        <f t="shared" si="119"/>
        <v>0.52361111110803904</v>
      </c>
      <c r="W623" s="31">
        <f t="shared" si="120"/>
        <v>1</v>
      </c>
      <c r="X623" s="31">
        <f t="shared" si="121"/>
        <v>0</v>
      </c>
      <c r="Y623" s="31">
        <f t="shared" si="122"/>
        <v>0</v>
      </c>
      <c r="Z623" s="31" t="str">
        <f t="shared" si="129"/>
        <v>Yes</v>
      </c>
      <c r="AA623" s="31"/>
      <c r="AB623" s="31">
        <f t="shared" si="123"/>
        <v>1</v>
      </c>
      <c r="AC623" s="31" t="str">
        <f>IF(OR(ISNUMBER(MATCH(DATE(VALUE(TEXT(U623,"yyyy")),VALUE(TEXT(U623,"mm")),VALUE(TEXT(U623,"dd"))),HolidayTable[Date],0)),WEEKDAY(E623,1)=1,HOUR(U623)&gt;=21,HOUR(U623)&lt;5),"OP","P")</f>
        <v>OP</v>
      </c>
      <c r="AD623" s="31"/>
      <c r="AE623" s="31">
        <f t="shared" si="124"/>
        <v>35</v>
      </c>
      <c r="AF623" s="31">
        <f t="shared" si="125"/>
        <v>59</v>
      </c>
      <c r="AG623" s="31">
        <f t="shared" si="126"/>
        <v>4</v>
      </c>
      <c r="AH623" s="31" t="str">
        <f t="shared" si="127"/>
        <v>KREUZ 281020S</v>
      </c>
      <c r="AI623" s="31" t="str">
        <f t="shared" si="128"/>
        <v>TRHU 2534806</v>
      </c>
    </row>
    <row r="624" spans="1:35" ht="18" x14ac:dyDescent="0.35">
      <c r="A624" s="30" t="s">
        <v>625</v>
      </c>
      <c r="B624" s="30" t="s">
        <v>3178</v>
      </c>
      <c r="C624" s="30" t="s">
        <v>531</v>
      </c>
      <c r="D624" s="30" t="s">
        <v>1359</v>
      </c>
      <c r="E624" s="33">
        <v>45469.066666666666</v>
      </c>
      <c r="F624" s="30" t="s">
        <v>658</v>
      </c>
      <c r="G624" s="30" t="s">
        <v>627</v>
      </c>
      <c r="H624" s="30">
        <v>2210</v>
      </c>
      <c r="I624" s="30" t="s">
        <v>629</v>
      </c>
      <c r="J624" s="30">
        <v>18847</v>
      </c>
      <c r="K624" s="30" t="s">
        <v>630</v>
      </c>
      <c r="L624" s="30" t="s">
        <v>3158</v>
      </c>
      <c r="M624" s="30" t="s">
        <v>3179</v>
      </c>
      <c r="N624" s="30" t="s">
        <v>659</v>
      </c>
      <c r="O624" s="30" t="s">
        <v>660</v>
      </c>
      <c r="P624" s="30">
        <v>906314</v>
      </c>
      <c r="Q624" s="30"/>
      <c r="R624" s="30"/>
      <c r="S624" s="39">
        <v>45469.579861111109</v>
      </c>
      <c r="T624" s="42" t="str">
        <f t="shared" si="117"/>
        <v>20</v>
      </c>
      <c r="U624" s="32">
        <f t="shared" si="118"/>
        <v>45469.066666666666</v>
      </c>
      <c r="V624" s="31">
        <f t="shared" si="119"/>
        <v>0.51319444444379769</v>
      </c>
      <c r="W624" s="31">
        <f t="shared" si="120"/>
        <v>1</v>
      </c>
      <c r="X624" s="31">
        <f t="shared" si="121"/>
        <v>0</v>
      </c>
      <c r="Y624" s="31">
        <f t="shared" si="122"/>
        <v>0</v>
      </c>
      <c r="Z624" s="31" t="str">
        <f t="shared" si="129"/>
        <v>Yes</v>
      </c>
      <c r="AA624" s="31"/>
      <c r="AB624" s="31">
        <f t="shared" si="123"/>
        <v>1</v>
      </c>
      <c r="AC624" s="31" t="str">
        <f>IF(OR(ISNUMBER(MATCH(DATE(VALUE(TEXT(U624,"yyyy")),VALUE(TEXT(U624,"mm")),VALUE(TEXT(U624,"dd"))),HolidayTable[Date],0)),WEEKDAY(E624,1)=1,HOUR(U624)&gt;=21,HOUR(U624)&lt;5),"OP","P")</f>
        <v>OP</v>
      </c>
      <c r="AD624" s="31"/>
      <c r="AE624" s="31">
        <f t="shared" si="124"/>
        <v>35</v>
      </c>
      <c r="AF624" s="31">
        <f t="shared" si="125"/>
        <v>59</v>
      </c>
      <c r="AG624" s="31">
        <f t="shared" si="126"/>
        <v>4</v>
      </c>
      <c r="AH624" s="31" t="str">
        <f t="shared" si="127"/>
        <v>KREUZ 281020S</v>
      </c>
      <c r="AI624" s="31" t="str">
        <f t="shared" si="128"/>
        <v>TRHU 1270714</v>
      </c>
    </row>
    <row r="625" spans="1:36" ht="18" x14ac:dyDescent="0.35">
      <c r="A625" s="30" t="s">
        <v>625</v>
      </c>
      <c r="B625" s="30" t="s">
        <v>3180</v>
      </c>
      <c r="C625" s="30" t="s">
        <v>881</v>
      </c>
      <c r="D625" s="30" t="s">
        <v>882</v>
      </c>
      <c r="E625" s="33">
        <v>45469.074999999997</v>
      </c>
      <c r="F625" s="30" t="s">
        <v>649</v>
      </c>
      <c r="G625" s="30" t="s">
        <v>627</v>
      </c>
      <c r="H625" s="30" t="s">
        <v>628</v>
      </c>
      <c r="I625" s="30" t="s">
        <v>629</v>
      </c>
      <c r="J625" s="30">
        <v>14976</v>
      </c>
      <c r="K625" s="30" t="s">
        <v>630</v>
      </c>
      <c r="L625" s="30" t="s">
        <v>3181</v>
      </c>
      <c r="M625" s="30" t="s">
        <v>3182</v>
      </c>
      <c r="N625" s="30" t="s">
        <v>656</v>
      </c>
      <c r="O625" s="30" t="s">
        <v>657</v>
      </c>
      <c r="P625" s="30">
        <v>927332</v>
      </c>
      <c r="Q625" s="30"/>
      <c r="R625" s="30"/>
      <c r="S625" s="39">
        <f>VLOOKUP(AH625,export!G:T,13,FALSE)</f>
        <v>45470.03125</v>
      </c>
      <c r="T625" s="42" t="str">
        <f t="shared" si="117"/>
        <v>20</v>
      </c>
      <c r="U625" s="32">
        <f t="shared" si="118"/>
        <v>45469.074999999997</v>
      </c>
      <c r="V625" s="31">
        <f t="shared" si="119"/>
        <v>0.95625000000291038</v>
      </c>
      <c r="W625" s="31">
        <f t="shared" si="120"/>
        <v>1</v>
      </c>
      <c r="X625" s="31">
        <f t="shared" si="121"/>
        <v>0</v>
      </c>
      <c r="Y625" s="31">
        <f t="shared" si="122"/>
        <v>0</v>
      </c>
      <c r="Z625" s="31" t="str">
        <f t="shared" si="129"/>
        <v>Yes</v>
      </c>
      <c r="AA625" s="31"/>
      <c r="AB625" s="31">
        <f t="shared" si="123"/>
        <v>1</v>
      </c>
      <c r="AC625" s="31" t="str">
        <f>IF(OR(ISNUMBER(MATCH(DATE(VALUE(TEXT(U625,"yyyy")),VALUE(TEXT(U625,"mm")),VALUE(TEXT(U625,"dd"))),HolidayTable[Date],0)),WEEKDAY(E625,1)=1,HOUR(U625)&gt;=21,HOUR(U625)&lt;5),"OP","P")</f>
        <v>OP</v>
      </c>
      <c r="AD625" s="31"/>
      <c r="AE625" s="31">
        <f t="shared" si="124"/>
        <v>35</v>
      </c>
      <c r="AF625" s="31">
        <f t="shared" si="125"/>
        <v>59</v>
      </c>
      <c r="AG625" s="31">
        <f t="shared" si="126"/>
        <v>4</v>
      </c>
      <c r="AH625" s="31" t="str">
        <f t="shared" si="127"/>
        <v>COSCO HAIFA120N</v>
      </c>
      <c r="AI625" s="31" t="str">
        <f t="shared" si="128"/>
        <v>CXDU 1444905</v>
      </c>
    </row>
    <row r="626" spans="1:36" ht="18" x14ac:dyDescent="0.35">
      <c r="A626" s="30" t="s">
        <v>625</v>
      </c>
      <c r="B626" s="30" t="s">
        <v>3183</v>
      </c>
      <c r="C626" s="30" t="s">
        <v>881</v>
      </c>
      <c r="D626" s="30" t="s">
        <v>882</v>
      </c>
      <c r="E626" s="33">
        <v>45469.074999999997</v>
      </c>
      <c r="F626" s="30" t="s">
        <v>649</v>
      </c>
      <c r="G626" s="30" t="s">
        <v>627</v>
      </c>
      <c r="H626" s="30" t="s">
        <v>628</v>
      </c>
      <c r="I626" s="30" t="s">
        <v>629</v>
      </c>
      <c r="J626" s="30">
        <v>15540</v>
      </c>
      <c r="K626" s="30" t="s">
        <v>630</v>
      </c>
      <c r="L626" s="30" t="s">
        <v>3181</v>
      </c>
      <c r="M626" s="30" t="s">
        <v>3184</v>
      </c>
      <c r="N626" s="30" t="s">
        <v>656</v>
      </c>
      <c r="O626" s="30" t="s">
        <v>657</v>
      </c>
      <c r="P626" s="30">
        <v>927332</v>
      </c>
      <c r="Q626" s="30"/>
      <c r="R626" s="30"/>
      <c r="S626" s="39">
        <f>VLOOKUP(AH626,export!G:T,13,FALSE)</f>
        <v>45470.03125</v>
      </c>
      <c r="T626" s="42" t="str">
        <f t="shared" si="117"/>
        <v>20</v>
      </c>
      <c r="U626" s="32">
        <f t="shared" si="118"/>
        <v>45469.074999999997</v>
      </c>
      <c r="V626" s="31">
        <f t="shared" si="119"/>
        <v>0.95625000000291038</v>
      </c>
      <c r="W626" s="31">
        <f t="shared" si="120"/>
        <v>1</v>
      </c>
      <c r="X626" s="31">
        <f t="shared" si="121"/>
        <v>0</v>
      </c>
      <c r="Y626" s="31">
        <f t="shared" si="122"/>
        <v>0</v>
      </c>
      <c r="Z626" s="31" t="str">
        <f t="shared" si="129"/>
        <v>Yes</v>
      </c>
      <c r="AA626" s="31"/>
      <c r="AB626" s="31">
        <f t="shared" si="123"/>
        <v>1</v>
      </c>
      <c r="AC626" s="31" t="str">
        <f>IF(OR(ISNUMBER(MATCH(DATE(VALUE(TEXT(U626,"yyyy")),VALUE(TEXT(U626,"mm")),VALUE(TEXT(U626,"dd"))),HolidayTable[Date],0)),WEEKDAY(E626,1)=1,HOUR(U626)&gt;=21,HOUR(U626)&lt;5),"OP","P")</f>
        <v>OP</v>
      </c>
      <c r="AD626" s="31"/>
      <c r="AE626" s="31">
        <f t="shared" si="124"/>
        <v>35</v>
      </c>
      <c r="AF626" s="31">
        <f t="shared" si="125"/>
        <v>59</v>
      </c>
      <c r="AG626" s="31">
        <f t="shared" si="126"/>
        <v>4</v>
      </c>
      <c r="AH626" s="31" t="str">
        <f t="shared" si="127"/>
        <v>COSCO HAIFA120N</v>
      </c>
      <c r="AI626" s="31" t="str">
        <f t="shared" si="128"/>
        <v>SEGU 1925133</v>
      </c>
    </row>
    <row r="627" spans="1:36" ht="18" x14ac:dyDescent="0.35">
      <c r="A627" s="30" t="s">
        <v>625</v>
      </c>
      <c r="B627" s="30" t="s">
        <v>3185</v>
      </c>
      <c r="C627" s="30" t="s">
        <v>881</v>
      </c>
      <c r="D627" s="30" t="s">
        <v>882</v>
      </c>
      <c r="E627" s="33">
        <v>45469.077777777777</v>
      </c>
      <c r="F627" s="30" t="s">
        <v>649</v>
      </c>
      <c r="G627" s="30" t="s">
        <v>627</v>
      </c>
      <c r="H627" s="30" t="s">
        <v>628</v>
      </c>
      <c r="I627" s="30" t="s">
        <v>629</v>
      </c>
      <c r="J627" s="30">
        <v>17163</v>
      </c>
      <c r="K627" s="30" t="s">
        <v>630</v>
      </c>
      <c r="L627" s="30" t="s">
        <v>3186</v>
      </c>
      <c r="M627" s="30">
        <v>27373233</v>
      </c>
      <c r="N627" s="30" t="s">
        <v>639</v>
      </c>
      <c r="O627" s="30" t="s">
        <v>640</v>
      </c>
      <c r="P627" s="30">
        <v>920041</v>
      </c>
      <c r="Q627" s="30"/>
      <c r="R627" s="30"/>
      <c r="S627" s="39">
        <f>VLOOKUP(AH627,export!G:T,13,FALSE)</f>
        <v>45470.03125</v>
      </c>
      <c r="T627" s="42" t="str">
        <f t="shared" si="117"/>
        <v>20</v>
      </c>
      <c r="U627" s="32">
        <f t="shared" si="118"/>
        <v>45469.077777777777</v>
      </c>
      <c r="V627" s="31">
        <f t="shared" si="119"/>
        <v>0.95347222222335404</v>
      </c>
      <c r="W627" s="31">
        <f t="shared" si="120"/>
        <v>1</v>
      </c>
      <c r="X627" s="31">
        <f t="shared" si="121"/>
        <v>0</v>
      </c>
      <c r="Y627" s="31">
        <f t="shared" si="122"/>
        <v>0</v>
      </c>
      <c r="Z627" s="31" t="str">
        <f t="shared" si="129"/>
        <v>Yes</v>
      </c>
      <c r="AA627" s="31"/>
      <c r="AB627" s="31">
        <f t="shared" si="123"/>
        <v>1</v>
      </c>
      <c r="AC627" s="31" t="str">
        <f>IF(OR(ISNUMBER(MATCH(DATE(VALUE(TEXT(U627,"yyyy")),VALUE(TEXT(U627,"mm")),VALUE(TEXT(U627,"dd"))),HolidayTable[Date],0)),WEEKDAY(E627,1)=1,HOUR(U627)&gt;=21,HOUR(U627)&lt;5),"OP","P")</f>
        <v>OP</v>
      </c>
      <c r="AD627" s="31"/>
      <c r="AE627" s="31">
        <f t="shared" si="124"/>
        <v>35</v>
      </c>
      <c r="AF627" s="31">
        <f t="shared" si="125"/>
        <v>59</v>
      </c>
      <c r="AG627" s="31">
        <f t="shared" si="126"/>
        <v>4</v>
      </c>
      <c r="AH627" s="31" t="str">
        <f t="shared" si="127"/>
        <v>COSCO HAIFA120N</v>
      </c>
      <c r="AI627" s="31" t="str">
        <f t="shared" si="128"/>
        <v>MAGU 2226814</v>
      </c>
    </row>
    <row r="628" spans="1:36" ht="18" x14ac:dyDescent="0.35">
      <c r="A628" s="30" t="s">
        <v>625</v>
      </c>
      <c r="B628" s="30" t="s">
        <v>3187</v>
      </c>
      <c r="C628" s="30" t="s">
        <v>881</v>
      </c>
      <c r="D628" s="30" t="s">
        <v>882</v>
      </c>
      <c r="E628" s="33">
        <v>45469.077777777777</v>
      </c>
      <c r="F628" s="30" t="s">
        <v>649</v>
      </c>
      <c r="G628" s="30" t="s">
        <v>627</v>
      </c>
      <c r="H628" s="30" t="s">
        <v>628</v>
      </c>
      <c r="I628" s="30" t="s">
        <v>629</v>
      </c>
      <c r="J628" s="30">
        <v>19354</v>
      </c>
      <c r="K628" s="30" t="s">
        <v>630</v>
      </c>
      <c r="L628" s="30" t="s">
        <v>3188</v>
      </c>
      <c r="M628" s="30">
        <v>27367249</v>
      </c>
      <c r="N628" s="30" t="s">
        <v>639</v>
      </c>
      <c r="O628" s="30" t="s">
        <v>640</v>
      </c>
      <c r="P628" s="30">
        <v>920041</v>
      </c>
      <c r="Q628" s="30"/>
      <c r="R628" s="30"/>
      <c r="S628" s="39">
        <f>VLOOKUP(AH628,export!G:T,13,FALSE)</f>
        <v>45470.03125</v>
      </c>
      <c r="T628" s="42" t="str">
        <f t="shared" si="117"/>
        <v>20</v>
      </c>
      <c r="U628" s="32">
        <f t="shared" si="118"/>
        <v>45469.077777777777</v>
      </c>
      <c r="V628" s="31">
        <f t="shared" si="119"/>
        <v>0.95347222222335404</v>
      </c>
      <c r="W628" s="31">
        <f t="shared" si="120"/>
        <v>1</v>
      </c>
      <c r="X628" s="31">
        <f t="shared" si="121"/>
        <v>0</v>
      </c>
      <c r="Y628" s="31">
        <f t="shared" si="122"/>
        <v>0</v>
      </c>
      <c r="Z628" s="31" t="str">
        <f t="shared" si="129"/>
        <v>Yes</v>
      </c>
      <c r="AA628" s="31"/>
      <c r="AB628" s="31">
        <f t="shared" si="123"/>
        <v>1</v>
      </c>
      <c r="AC628" s="31" t="str">
        <f>IF(OR(ISNUMBER(MATCH(DATE(VALUE(TEXT(U628,"yyyy")),VALUE(TEXT(U628,"mm")),VALUE(TEXT(U628,"dd"))),HolidayTable[Date],0)),WEEKDAY(E628,1)=1,HOUR(U628)&gt;=21,HOUR(U628)&lt;5),"OP","P")</f>
        <v>OP</v>
      </c>
      <c r="AD628" s="31"/>
      <c r="AE628" s="31">
        <f t="shared" si="124"/>
        <v>35</v>
      </c>
      <c r="AF628" s="31">
        <f t="shared" si="125"/>
        <v>59</v>
      </c>
      <c r="AG628" s="31">
        <f t="shared" si="126"/>
        <v>4</v>
      </c>
      <c r="AH628" s="31" t="str">
        <f t="shared" si="127"/>
        <v>COSCO HAIFA120N</v>
      </c>
      <c r="AI628" s="31" t="str">
        <f t="shared" si="128"/>
        <v>TCLU 6811282</v>
      </c>
    </row>
    <row r="629" spans="1:36" ht="18" x14ac:dyDescent="0.35">
      <c r="A629" s="30" t="s">
        <v>625</v>
      </c>
      <c r="B629" s="30" t="s">
        <v>3189</v>
      </c>
      <c r="C629" s="30" t="s">
        <v>881</v>
      </c>
      <c r="D629" s="30" t="s">
        <v>882</v>
      </c>
      <c r="E629" s="33">
        <v>45469.081944444442</v>
      </c>
      <c r="F629" s="30" t="s">
        <v>649</v>
      </c>
      <c r="G629" s="30" t="s">
        <v>627</v>
      </c>
      <c r="H629" s="30" t="s">
        <v>628</v>
      </c>
      <c r="I629" s="30" t="s">
        <v>629</v>
      </c>
      <c r="J629" s="30">
        <v>15501</v>
      </c>
      <c r="K629" s="30" t="s">
        <v>630</v>
      </c>
      <c r="L629" s="30" t="s">
        <v>3181</v>
      </c>
      <c r="M629" s="30" t="s">
        <v>3190</v>
      </c>
      <c r="N629" s="30"/>
      <c r="O629" s="30" t="s">
        <v>664</v>
      </c>
      <c r="P629" s="30">
        <v>919491</v>
      </c>
      <c r="Q629" s="30"/>
      <c r="R629" s="30"/>
      <c r="S629" s="39">
        <f>VLOOKUP(AH629,export!G:T,13,FALSE)</f>
        <v>45470.03125</v>
      </c>
      <c r="T629" s="42" t="str">
        <f t="shared" si="117"/>
        <v>20</v>
      </c>
      <c r="U629" s="32">
        <f t="shared" si="118"/>
        <v>45469.081944444442</v>
      </c>
      <c r="V629" s="31">
        <f t="shared" si="119"/>
        <v>0.9493055555576575</v>
      </c>
      <c r="W629" s="31">
        <f t="shared" si="120"/>
        <v>1</v>
      </c>
      <c r="X629" s="31">
        <f t="shared" si="121"/>
        <v>0</v>
      </c>
      <c r="Y629" s="31">
        <f t="shared" si="122"/>
        <v>0</v>
      </c>
      <c r="Z629" s="31" t="str">
        <f t="shared" si="129"/>
        <v>Yes</v>
      </c>
      <c r="AA629" s="31"/>
      <c r="AB629" s="31">
        <f t="shared" si="123"/>
        <v>1</v>
      </c>
      <c r="AC629" s="31" t="str">
        <f>IF(OR(ISNUMBER(MATCH(DATE(VALUE(TEXT(U629,"yyyy")),VALUE(TEXT(U629,"mm")),VALUE(TEXT(U629,"dd"))),HolidayTable[Date],0)),WEEKDAY(E629,1)=1,HOUR(U629)&gt;=21,HOUR(U629)&lt;5),"OP","P")</f>
        <v>OP</v>
      </c>
      <c r="AD629" s="31"/>
      <c r="AE629" s="31">
        <f t="shared" si="124"/>
        <v>35</v>
      </c>
      <c r="AF629" s="31">
        <f t="shared" si="125"/>
        <v>59</v>
      </c>
      <c r="AG629" s="31">
        <f t="shared" si="126"/>
        <v>4</v>
      </c>
      <c r="AH629" s="31" t="str">
        <f t="shared" si="127"/>
        <v>COSCO HAIFA120N</v>
      </c>
      <c r="AI629" s="31" t="str">
        <f t="shared" si="128"/>
        <v>SEGU 3168614</v>
      </c>
    </row>
    <row r="630" spans="1:36" ht="18" x14ac:dyDescent="0.35">
      <c r="A630" s="30" t="s">
        <v>625</v>
      </c>
      <c r="B630" s="30" t="s">
        <v>3191</v>
      </c>
      <c r="C630" s="30" t="s">
        <v>535</v>
      </c>
      <c r="D630" s="30" t="s">
        <v>878</v>
      </c>
      <c r="E630" s="33">
        <v>45469.086805555555</v>
      </c>
      <c r="F630" s="30" t="s">
        <v>649</v>
      </c>
      <c r="G630" s="30" t="s">
        <v>627</v>
      </c>
      <c r="H630" s="30" t="s">
        <v>628</v>
      </c>
      <c r="I630" s="30" t="s">
        <v>629</v>
      </c>
      <c r="J630" s="30">
        <v>4937</v>
      </c>
      <c r="K630" s="30" t="s">
        <v>630</v>
      </c>
      <c r="L630" s="30" t="s">
        <v>3192</v>
      </c>
      <c r="M630" s="30">
        <v>27366625</v>
      </c>
      <c r="N630" s="30" t="s">
        <v>633</v>
      </c>
      <c r="O630" s="30" t="s">
        <v>708</v>
      </c>
      <c r="P630" s="30">
        <v>717004</v>
      </c>
      <c r="Q630" s="30"/>
      <c r="R630" s="30"/>
      <c r="S630" s="39">
        <v>45469.572916666664</v>
      </c>
      <c r="T630" s="42" t="str">
        <f t="shared" si="117"/>
        <v>20</v>
      </c>
      <c r="U630" s="32">
        <f t="shared" si="118"/>
        <v>45469.086805555555</v>
      </c>
      <c r="V630" s="31">
        <f t="shared" si="119"/>
        <v>0.48611111110949423</v>
      </c>
      <c r="W630" s="31">
        <f t="shared" si="120"/>
        <v>1</v>
      </c>
      <c r="X630" s="31">
        <f t="shared" si="121"/>
        <v>0</v>
      </c>
      <c r="Y630" s="31">
        <f t="shared" si="122"/>
        <v>0</v>
      </c>
      <c r="Z630" s="31" t="str">
        <f t="shared" si="129"/>
        <v>Yes</v>
      </c>
      <c r="AA630" s="31"/>
      <c r="AB630" s="31">
        <f t="shared" si="123"/>
        <v>1</v>
      </c>
      <c r="AC630" s="31" t="str">
        <f>IF(OR(ISNUMBER(MATCH(DATE(VALUE(TEXT(U630,"yyyy")),VALUE(TEXT(U630,"mm")),VALUE(TEXT(U630,"dd"))),HolidayTable[Date],0)),WEEKDAY(E630,1)=1,HOUR(U630)&gt;=21,HOUR(U630)&lt;5),"OP","P")</f>
        <v>OP</v>
      </c>
      <c r="AD630" s="31"/>
      <c r="AE630" s="31">
        <f t="shared" si="124"/>
        <v>35</v>
      </c>
      <c r="AF630" s="31">
        <f t="shared" si="125"/>
        <v>59</v>
      </c>
      <c r="AG630" s="31">
        <f t="shared" si="126"/>
        <v>4</v>
      </c>
      <c r="AH630" s="31" t="str">
        <f t="shared" si="127"/>
        <v>CTP MAKASSAR487N</v>
      </c>
      <c r="AI630" s="31" t="str">
        <f t="shared" si="128"/>
        <v>CSNU 1720704</v>
      </c>
    </row>
    <row r="631" spans="1:36" ht="18" x14ac:dyDescent="0.35">
      <c r="A631" s="30" t="s">
        <v>625</v>
      </c>
      <c r="B631" s="30" t="s">
        <v>3193</v>
      </c>
      <c r="C631" s="30" t="s">
        <v>881</v>
      </c>
      <c r="D631" s="30" t="s">
        <v>882</v>
      </c>
      <c r="E631" s="33">
        <v>45469.087500000001</v>
      </c>
      <c r="F631" s="30" t="s">
        <v>649</v>
      </c>
      <c r="G631" s="30" t="s">
        <v>627</v>
      </c>
      <c r="H631" s="30" t="s">
        <v>628</v>
      </c>
      <c r="I631" s="30" t="s">
        <v>629</v>
      </c>
      <c r="J631" s="30">
        <v>16276</v>
      </c>
      <c r="K631" s="30" t="s">
        <v>630</v>
      </c>
      <c r="L631" s="30" t="s">
        <v>3188</v>
      </c>
      <c r="M631" s="30">
        <v>27367488</v>
      </c>
      <c r="N631" s="30" t="s">
        <v>2610</v>
      </c>
      <c r="O631" s="30" t="s">
        <v>2611</v>
      </c>
      <c r="P631" s="30">
        <v>734770</v>
      </c>
      <c r="Q631" s="30"/>
      <c r="R631" s="30"/>
      <c r="S631" s="39">
        <f>VLOOKUP(AH631,export!G:T,13,FALSE)</f>
        <v>45470.03125</v>
      </c>
      <c r="T631" s="42" t="str">
        <f t="shared" si="117"/>
        <v>20</v>
      </c>
      <c r="U631" s="32">
        <f t="shared" si="118"/>
        <v>45469.087500000001</v>
      </c>
      <c r="V631" s="31">
        <f t="shared" si="119"/>
        <v>0.94374999999854481</v>
      </c>
      <c r="W631" s="31">
        <f t="shared" si="120"/>
        <v>1</v>
      </c>
      <c r="X631" s="31">
        <f t="shared" si="121"/>
        <v>0</v>
      </c>
      <c r="Y631" s="31">
        <f t="shared" si="122"/>
        <v>0</v>
      </c>
      <c r="Z631" s="31" t="str">
        <f t="shared" si="129"/>
        <v>Yes</v>
      </c>
      <c r="AA631" s="31"/>
      <c r="AB631" s="31">
        <f t="shared" si="123"/>
        <v>1</v>
      </c>
      <c r="AC631" s="31" t="str">
        <f>IF(OR(ISNUMBER(MATCH(DATE(VALUE(TEXT(U631,"yyyy")),VALUE(TEXT(U631,"mm")),VALUE(TEXT(U631,"dd"))),HolidayTable[Date],0)),WEEKDAY(E631,1)=1,HOUR(U631)&gt;=21,HOUR(U631)&lt;5),"OP","P")</f>
        <v>OP</v>
      </c>
      <c r="AD631" s="31"/>
      <c r="AE631" s="31">
        <f t="shared" si="124"/>
        <v>35</v>
      </c>
      <c r="AF631" s="31">
        <f t="shared" si="125"/>
        <v>59</v>
      </c>
      <c r="AG631" s="31">
        <f t="shared" si="126"/>
        <v>4</v>
      </c>
      <c r="AH631" s="31" t="str">
        <f t="shared" si="127"/>
        <v>COSCO HAIFA120N</v>
      </c>
      <c r="AI631" s="31" t="str">
        <f t="shared" si="128"/>
        <v>DFSU 1316888</v>
      </c>
    </row>
    <row r="632" spans="1:36" ht="18" x14ac:dyDescent="0.35">
      <c r="A632" s="30" t="s">
        <v>625</v>
      </c>
      <c r="B632" s="30" t="s">
        <v>3194</v>
      </c>
      <c r="C632" s="30" t="s">
        <v>881</v>
      </c>
      <c r="D632" s="30" t="s">
        <v>882</v>
      </c>
      <c r="E632" s="33">
        <v>45469.087500000001</v>
      </c>
      <c r="F632" s="30" t="s">
        <v>649</v>
      </c>
      <c r="G632" s="30" t="s">
        <v>627</v>
      </c>
      <c r="H632" s="30" t="s">
        <v>628</v>
      </c>
      <c r="I632" s="30" t="s">
        <v>629</v>
      </c>
      <c r="J632" s="30">
        <v>16014</v>
      </c>
      <c r="K632" s="30" t="s">
        <v>630</v>
      </c>
      <c r="L632" s="30" t="s">
        <v>3188</v>
      </c>
      <c r="M632" s="30">
        <v>27367228</v>
      </c>
      <c r="N632" s="30" t="s">
        <v>2610</v>
      </c>
      <c r="O632" s="30" t="s">
        <v>2611</v>
      </c>
      <c r="P632" s="30">
        <v>734770</v>
      </c>
      <c r="Q632" s="30"/>
      <c r="R632" s="30"/>
      <c r="S632" s="39">
        <f>VLOOKUP(AH632,export!G:T,13,FALSE)</f>
        <v>45470.03125</v>
      </c>
      <c r="T632" s="42" t="str">
        <f t="shared" si="117"/>
        <v>20</v>
      </c>
      <c r="U632" s="32">
        <f t="shared" si="118"/>
        <v>45469.087500000001</v>
      </c>
      <c r="V632" s="31">
        <f t="shared" si="119"/>
        <v>0.94374999999854481</v>
      </c>
      <c r="W632" s="31">
        <f t="shared" si="120"/>
        <v>1</v>
      </c>
      <c r="X632" s="31">
        <f t="shared" si="121"/>
        <v>0</v>
      </c>
      <c r="Y632" s="31">
        <f t="shared" si="122"/>
        <v>0</v>
      </c>
      <c r="Z632" s="31" t="str">
        <f t="shared" si="129"/>
        <v>Yes</v>
      </c>
      <c r="AA632" s="31"/>
      <c r="AB632" s="31">
        <f t="shared" si="123"/>
        <v>1</v>
      </c>
      <c r="AC632" s="31" t="str">
        <f>IF(OR(ISNUMBER(MATCH(DATE(VALUE(TEXT(U632,"yyyy")),VALUE(TEXT(U632,"mm")),VALUE(TEXT(U632,"dd"))),HolidayTable[Date],0)),WEEKDAY(E632,1)=1,HOUR(U632)&gt;=21,HOUR(U632)&lt;5),"OP","P")</f>
        <v>OP</v>
      </c>
      <c r="AD632" s="31"/>
      <c r="AE632" s="31">
        <f t="shared" si="124"/>
        <v>35</v>
      </c>
      <c r="AF632" s="31">
        <f t="shared" si="125"/>
        <v>59</v>
      </c>
      <c r="AG632" s="31">
        <f t="shared" si="126"/>
        <v>4</v>
      </c>
      <c r="AH632" s="31" t="str">
        <f t="shared" si="127"/>
        <v>COSCO HAIFA120N</v>
      </c>
      <c r="AI632" s="31" t="str">
        <f t="shared" si="128"/>
        <v>SEGU 1932317</v>
      </c>
    </row>
    <row r="633" spans="1:36" ht="18" x14ac:dyDescent="0.35">
      <c r="A633" s="30" t="s">
        <v>625</v>
      </c>
      <c r="B633" s="30" t="s">
        <v>3195</v>
      </c>
      <c r="C633" s="30" t="s">
        <v>1307</v>
      </c>
      <c r="D633" s="30" t="s">
        <v>1308</v>
      </c>
      <c r="E633" s="33">
        <v>45469.090277777781</v>
      </c>
      <c r="F633" s="30" t="s">
        <v>972</v>
      </c>
      <c r="G633" s="30" t="s">
        <v>627</v>
      </c>
      <c r="H633" s="30" t="s">
        <v>628</v>
      </c>
      <c r="I633" s="30" t="s">
        <v>629</v>
      </c>
      <c r="J633" s="30">
        <v>14214</v>
      </c>
      <c r="K633" s="30" t="s">
        <v>630</v>
      </c>
      <c r="L633" s="30" t="s">
        <v>3196</v>
      </c>
      <c r="M633" s="30" t="s">
        <v>3197</v>
      </c>
      <c r="N633" s="30" t="s">
        <v>666</v>
      </c>
      <c r="O633" s="30" t="s">
        <v>667</v>
      </c>
      <c r="P633" s="30">
        <v>958934</v>
      </c>
      <c r="Q633" s="30"/>
      <c r="R633" s="30"/>
      <c r="S633" s="39">
        <v>45470.173611111109</v>
      </c>
      <c r="T633" s="42" t="str">
        <f t="shared" si="117"/>
        <v>20</v>
      </c>
      <c r="U633" s="32">
        <f t="shared" si="118"/>
        <v>45469.090277777781</v>
      </c>
      <c r="V633" s="31">
        <f t="shared" si="119"/>
        <v>1.0833333333284827</v>
      </c>
      <c r="W633" s="31">
        <f t="shared" si="120"/>
        <v>0</v>
      </c>
      <c r="X633" s="31">
        <f t="shared" si="121"/>
        <v>1</v>
      </c>
      <c r="Y633" s="31">
        <f t="shared" si="122"/>
        <v>0</v>
      </c>
      <c r="Z633" s="31" t="str">
        <f t="shared" si="129"/>
        <v>Yes</v>
      </c>
      <c r="AA633" s="31"/>
      <c r="AB633" s="31">
        <f t="shared" si="123"/>
        <v>2</v>
      </c>
      <c r="AC633" s="31" t="str">
        <f>IF(OR(ISNUMBER(MATCH(DATE(VALUE(TEXT(U633,"yyyy")),VALUE(TEXT(U633,"mm")),VALUE(TEXT(U633,"dd"))),HolidayTable[Date],0)),WEEKDAY(E633,1)=1,HOUR(U633)&gt;=21,HOUR(U633)&lt;5),"OP","P")</f>
        <v>OP</v>
      </c>
      <c r="AD633" s="31"/>
      <c r="AE633" s="31">
        <f t="shared" si="124"/>
        <v>15</v>
      </c>
      <c r="AF633" s="31">
        <f t="shared" si="125"/>
        <v>59</v>
      </c>
      <c r="AG633" s="31">
        <f t="shared" si="126"/>
        <v>4</v>
      </c>
      <c r="AH633" s="31" t="str">
        <f t="shared" si="127"/>
        <v>KOTA HIDAYAH2420S</v>
      </c>
      <c r="AI633" s="31" t="str">
        <f t="shared" si="128"/>
        <v>PCIU 1297589</v>
      </c>
    </row>
    <row r="634" spans="1:36" ht="18" x14ac:dyDescent="0.35">
      <c r="A634" s="30" t="s">
        <v>625</v>
      </c>
      <c r="B634" s="30" t="s">
        <v>3198</v>
      </c>
      <c r="C634" s="30" t="s">
        <v>1307</v>
      </c>
      <c r="D634" s="30" t="s">
        <v>1308</v>
      </c>
      <c r="E634" s="33">
        <v>45469.090277777781</v>
      </c>
      <c r="F634" s="30" t="s">
        <v>669</v>
      </c>
      <c r="G634" s="30" t="s">
        <v>627</v>
      </c>
      <c r="H634" s="30" t="s">
        <v>628</v>
      </c>
      <c r="I634" s="30" t="s">
        <v>629</v>
      </c>
      <c r="J634" s="30">
        <v>17302</v>
      </c>
      <c r="K634" s="30" t="s">
        <v>630</v>
      </c>
      <c r="L634" s="30" t="s">
        <v>3199</v>
      </c>
      <c r="M634" s="30" t="s">
        <v>3200</v>
      </c>
      <c r="N634" s="30"/>
      <c r="O634" s="30" t="s">
        <v>641</v>
      </c>
      <c r="P634" s="30">
        <v>902929</v>
      </c>
      <c r="Q634" s="30"/>
      <c r="R634" s="30"/>
      <c r="S634" s="39">
        <v>45470.173611111109</v>
      </c>
      <c r="T634" s="42" t="str">
        <f t="shared" si="117"/>
        <v>20</v>
      </c>
      <c r="U634" s="32">
        <f t="shared" si="118"/>
        <v>45469.090277777781</v>
      </c>
      <c r="V634" s="31">
        <f t="shared" si="119"/>
        <v>1.0833333333284827</v>
      </c>
      <c r="W634" s="31">
        <f t="shared" si="120"/>
        <v>0</v>
      </c>
      <c r="X634" s="31">
        <f t="shared" si="121"/>
        <v>1</v>
      </c>
      <c r="Y634" s="31">
        <f t="shared" si="122"/>
        <v>0</v>
      </c>
      <c r="Z634" s="31" t="str">
        <f t="shared" si="129"/>
        <v>Yes</v>
      </c>
      <c r="AA634" s="31"/>
      <c r="AB634" s="31">
        <f t="shared" si="123"/>
        <v>2</v>
      </c>
      <c r="AC634" s="31" t="str">
        <f>IF(OR(ISNUMBER(MATCH(DATE(VALUE(TEXT(U634,"yyyy")),VALUE(TEXT(U634,"mm")),VALUE(TEXT(U634,"dd"))),HolidayTable[Date],0)),WEEKDAY(E634,1)=1,HOUR(U634)&gt;=21,HOUR(U634)&lt;5),"OP","P")</f>
        <v>OP</v>
      </c>
      <c r="AD634" s="31"/>
      <c r="AE634" s="31">
        <f t="shared" si="124"/>
        <v>15</v>
      </c>
      <c r="AF634" s="31">
        <f t="shared" si="125"/>
        <v>59</v>
      </c>
      <c r="AG634" s="31">
        <f t="shared" si="126"/>
        <v>4</v>
      </c>
      <c r="AH634" s="31" t="str">
        <f t="shared" si="127"/>
        <v>KOTA HIDAYAH2420S</v>
      </c>
      <c r="AI634" s="31" t="str">
        <f t="shared" si="128"/>
        <v>CAIU 3448367</v>
      </c>
    </row>
    <row r="635" spans="1:36" ht="18" x14ac:dyDescent="0.35">
      <c r="A635" s="30" t="s">
        <v>625</v>
      </c>
      <c r="B635" s="30" t="s">
        <v>3201</v>
      </c>
      <c r="C635" s="30" t="s">
        <v>881</v>
      </c>
      <c r="D635" s="30" t="s">
        <v>882</v>
      </c>
      <c r="E635" s="33">
        <v>45469.107638888891</v>
      </c>
      <c r="F635" s="30" t="s">
        <v>649</v>
      </c>
      <c r="G635" s="30" t="s">
        <v>627</v>
      </c>
      <c r="H635" s="30" t="s">
        <v>645</v>
      </c>
      <c r="I635" s="30" t="s">
        <v>646</v>
      </c>
      <c r="J635" s="30">
        <v>28418</v>
      </c>
      <c r="K635" s="30" t="s">
        <v>630</v>
      </c>
      <c r="L635" s="30" t="s">
        <v>3202</v>
      </c>
      <c r="M635" s="30">
        <v>27430852</v>
      </c>
      <c r="N635" s="30"/>
      <c r="O635" s="30" t="s">
        <v>635</v>
      </c>
      <c r="P635" s="30">
        <v>948878</v>
      </c>
      <c r="Q635" s="30"/>
      <c r="R635" s="30"/>
      <c r="S635" s="39">
        <f>VLOOKUP(AH635,export!G:T,13,FALSE)</f>
        <v>45470.03125</v>
      </c>
      <c r="T635" s="42" t="str">
        <f t="shared" si="117"/>
        <v>40</v>
      </c>
      <c r="U635" s="32">
        <f t="shared" si="118"/>
        <v>45469.107638888891</v>
      </c>
      <c r="V635" s="31">
        <f t="shared" si="119"/>
        <v>0.92361111110949423</v>
      </c>
      <c r="W635" s="31">
        <f t="shared" si="120"/>
        <v>1</v>
      </c>
      <c r="X635" s="31">
        <f t="shared" si="121"/>
        <v>0</v>
      </c>
      <c r="Y635" s="31">
        <f t="shared" si="122"/>
        <v>0</v>
      </c>
      <c r="Z635" s="31" t="str">
        <f t="shared" si="129"/>
        <v>Yes</v>
      </c>
      <c r="AA635" s="31"/>
      <c r="AB635" s="31">
        <f t="shared" si="123"/>
        <v>1</v>
      </c>
      <c r="AC635" s="31" t="str">
        <f>IF(OR(ISNUMBER(MATCH(DATE(VALUE(TEXT(U635,"yyyy")),VALUE(TEXT(U635,"mm")),VALUE(TEXT(U635,"dd"))),HolidayTable[Date],0)),WEEKDAY(E635,1)=1,HOUR(U635)&gt;=21,HOUR(U635)&lt;5),"OP","P")</f>
        <v>OP</v>
      </c>
      <c r="AD635" s="31"/>
      <c r="AE635" s="31">
        <f t="shared" si="124"/>
        <v>52.5</v>
      </c>
      <c r="AF635" s="31">
        <f t="shared" si="125"/>
        <v>88.5</v>
      </c>
      <c r="AG635" s="31">
        <f t="shared" si="126"/>
        <v>4</v>
      </c>
      <c r="AH635" s="31" t="str">
        <f t="shared" si="127"/>
        <v>COSCO HAIFA120N</v>
      </c>
      <c r="AI635" s="31" t="str">
        <f t="shared" si="128"/>
        <v>OOLU 7956000</v>
      </c>
    </row>
    <row r="636" spans="1:36" ht="18" x14ac:dyDescent="0.35">
      <c r="A636" s="30" t="s">
        <v>625</v>
      </c>
      <c r="B636" s="30" t="s">
        <v>3203</v>
      </c>
      <c r="C636" s="30" t="s">
        <v>1352</v>
      </c>
      <c r="D636" s="30" t="s">
        <v>1354</v>
      </c>
      <c r="E636" s="33">
        <v>45469.120138888888</v>
      </c>
      <c r="F636" s="30" t="s">
        <v>3079</v>
      </c>
      <c r="G636" s="30" t="s">
        <v>627</v>
      </c>
      <c r="H636" s="30">
        <v>2200</v>
      </c>
      <c r="I636" s="30" t="s">
        <v>629</v>
      </c>
      <c r="J636" s="30">
        <v>24480</v>
      </c>
      <c r="K636" s="30" t="s">
        <v>630</v>
      </c>
      <c r="L636" s="30" t="s">
        <v>3080</v>
      </c>
      <c r="M636" s="30" t="s">
        <v>3204</v>
      </c>
      <c r="N636" s="30"/>
      <c r="O636" s="30" t="s">
        <v>636</v>
      </c>
      <c r="P636" s="30">
        <v>903165</v>
      </c>
      <c r="Q636" s="30"/>
      <c r="R636" s="30"/>
      <c r="S636" s="39">
        <v>45469.638888888891</v>
      </c>
      <c r="T636" s="42" t="str">
        <f t="shared" si="117"/>
        <v>20</v>
      </c>
      <c r="U636" s="32">
        <f t="shared" si="118"/>
        <v>45469.120138888888</v>
      </c>
      <c r="V636" s="31">
        <f t="shared" si="119"/>
        <v>0.51875000000291038</v>
      </c>
      <c r="W636" s="31">
        <f t="shared" si="120"/>
        <v>1</v>
      </c>
      <c r="X636" s="31">
        <f t="shared" si="121"/>
        <v>0</v>
      </c>
      <c r="Y636" s="31">
        <f t="shared" si="122"/>
        <v>0</v>
      </c>
      <c r="Z636" s="31" t="str">
        <f t="shared" si="129"/>
        <v>Yes</v>
      </c>
      <c r="AA636" s="31"/>
      <c r="AB636" s="31">
        <f t="shared" si="123"/>
        <v>1</v>
      </c>
      <c r="AC636" s="31" t="str">
        <f>IF(OR(ISNUMBER(MATCH(DATE(VALUE(TEXT(U636,"yyyy")),VALUE(TEXT(U636,"mm")),VALUE(TEXT(U636,"dd"))),HolidayTable[Date],0)),WEEKDAY(E636,1)=1,HOUR(U636)&gt;=21,HOUR(U636)&lt;5),"OP","P")</f>
        <v>OP</v>
      </c>
      <c r="AD636" s="31"/>
      <c r="AE636" s="31">
        <f t="shared" si="124"/>
        <v>35</v>
      </c>
      <c r="AF636" s="31">
        <f t="shared" si="125"/>
        <v>59</v>
      </c>
      <c r="AG636" s="31">
        <f t="shared" si="126"/>
        <v>4</v>
      </c>
      <c r="AH636" s="31" t="str">
        <f t="shared" si="127"/>
        <v>BIG BREEZY38870W</v>
      </c>
      <c r="AI636" s="31" t="str">
        <f t="shared" si="128"/>
        <v>FYCU 7012089</v>
      </c>
    </row>
    <row r="637" spans="1:36" ht="18" x14ac:dyDescent="0.35">
      <c r="A637" s="30" t="s">
        <v>625</v>
      </c>
      <c r="B637" s="30" t="s">
        <v>3205</v>
      </c>
      <c r="C637" s="30" t="s">
        <v>881</v>
      </c>
      <c r="D637" s="30" t="s">
        <v>882</v>
      </c>
      <c r="E637" s="33">
        <v>45469.121527777781</v>
      </c>
      <c r="F637" s="30" t="s">
        <v>649</v>
      </c>
      <c r="G637" s="30" t="s">
        <v>627</v>
      </c>
      <c r="H637" s="30" t="s">
        <v>628</v>
      </c>
      <c r="I637" s="30" t="s">
        <v>629</v>
      </c>
      <c r="J637" s="30">
        <v>18200</v>
      </c>
      <c r="K637" s="30" t="s">
        <v>630</v>
      </c>
      <c r="L637" s="30" t="s">
        <v>3206</v>
      </c>
      <c r="M637" s="30">
        <v>27361765</v>
      </c>
      <c r="N637" s="30" t="s">
        <v>650</v>
      </c>
      <c r="O637" s="30" t="s">
        <v>651</v>
      </c>
      <c r="P637" s="30">
        <v>687293</v>
      </c>
      <c r="Q637" s="30"/>
      <c r="R637" s="30"/>
      <c r="S637" s="39">
        <f>VLOOKUP(AH637,export!G:T,13,FALSE)</f>
        <v>45470.03125</v>
      </c>
      <c r="T637" s="42" t="str">
        <f t="shared" si="117"/>
        <v>20</v>
      </c>
      <c r="U637" s="32">
        <f t="shared" si="118"/>
        <v>45469.121527777781</v>
      </c>
      <c r="V637" s="31">
        <f t="shared" si="119"/>
        <v>0.90972222221898846</v>
      </c>
      <c r="W637" s="31">
        <f t="shared" si="120"/>
        <v>1</v>
      </c>
      <c r="X637" s="31">
        <f t="shared" si="121"/>
        <v>0</v>
      </c>
      <c r="Y637" s="31">
        <f t="shared" si="122"/>
        <v>0</v>
      </c>
      <c r="Z637" s="31" t="str">
        <f t="shared" si="129"/>
        <v>Yes</v>
      </c>
      <c r="AA637" s="31"/>
      <c r="AB637" s="31">
        <f t="shared" si="123"/>
        <v>1</v>
      </c>
      <c r="AC637" s="31" t="str">
        <f>IF(OR(ISNUMBER(MATCH(DATE(VALUE(TEXT(U637,"yyyy")),VALUE(TEXT(U637,"mm")),VALUE(TEXT(U637,"dd"))),HolidayTable[Date],0)),WEEKDAY(E637,1)=1,HOUR(U637)&gt;=21,HOUR(U637)&lt;5),"OP","P")</f>
        <v>OP</v>
      </c>
      <c r="AD637" s="31"/>
      <c r="AE637" s="31">
        <f t="shared" si="124"/>
        <v>35</v>
      </c>
      <c r="AF637" s="31">
        <f t="shared" si="125"/>
        <v>59</v>
      </c>
      <c r="AG637" s="31">
        <f t="shared" si="126"/>
        <v>4</v>
      </c>
      <c r="AH637" s="31" t="str">
        <f t="shared" si="127"/>
        <v>COSCO HAIFA120N</v>
      </c>
      <c r="AI637" s="31" t="str">
        <f t="shared" si="128"/>
        <v>CSNU 2146720</v>
      </c>
    </row>
    <row r="638" spans="1:36" ht="18" x14ac:dyDescent="0.35">
      <c r="A638" s="30" t="s">
        <v>625</v>
      </c>
      <c r="B638" s="30" t="s">
        <v>3207</v>
      </c>
      <c r="C638" s="30" t="s">
        <v>2810</v>
      </c>
      <c r="D638" s="30" t="s">
        <v>764</v>
      </c>
      <c r="E638" s="33">
        <v>45469.396527777775</v>
      </c>
      <c r="F638" s="30" t="s">
        <v>674</v>
      </c>
      <c r="G638" s="30" t="s">
        <v>627</v>
      </c>
      <c r="H638" s="30" t="s">
        <v>672</v>
      </c>
      <c r="I638" s="30" t="s">
        <v>646</v>
      </c>
      <c r="J638" s="30">
        <v>29250</v>
      </c>
      <c r="K638" s="30" t="s">
        <v>630</v>
      </c>
      <c r="L638" s="30" t="s">
        <v>3208</v>
      </c>
      <c r="M638" s="30" t="s">
        <v>3209</v>
      </c>
      <c r="N638" s="30" t="s">
        <v>700</v>
      </c>
      <c r="O638" s="30" t="s">
        <v>701</v>
      </c>
      <c r="P638" s="30">
        <v>781152</v>
      </c>
      <c r="Q638" s="30"/>
      <c r="R638" s="30"/>
      <c r="S638" s="39" t="e">
        <f>VLOOKUP(AH638,export!G:T,13,FALSE)</f>
        <v>#N/A</v>
      </c>
      <c r="T638" s="42" t="str">
        <f t="shared" si="117"/>
        <v>40</v>
      </c>
      <c r="U638" s="32">
        <f t="shared" si="118"/>
        <v>45469.396527777775</v>
      </c>
      <c r="V638" s="31" t="e">
        <f t="shared" si="119"/>
        <v>#N/A</v>
      </c>
      <c r="W638" s="31" t="e">
        <f t="shared" si="120"/>
        <v>#N/A</v>
      </c>
      <c r="X638" s="31" t="e">
        <f t="shared" si="121"/>
        <v>#N/A</v>
      </c>
      <c r="Y638" s="31" t="e">
        <f t="shared" si="122"/>
        <v>#N/A</v>
      </c>
      <c r="Z638" s="31" t="str">
        <f t="shared" si="129"/>
        <v>No</v>
      </c>
      <c r="AA638" s="31"/>
      <c r="AB638" s="31" t="e">
        <f t="shared" si="123"/>
        <v>#N/A</v>
      </c>
      <c r="AC638" s="31" t="str">
        <f>IF(OR(ISNUMBER(MATCH(DATE(VALUE(TEXT(U638,"yyyy")),VALUE(TEXT(U638,"mm")),VALUE(TEXT(U638,"dd"))),HolidayTable[Date],0)),WEEKDAY(E638,1)=1,HOUR(U638)&gt;=21,HOUR(U638)&lt;5),"OP","P")</f>
        <v>P</v>
      </c>
      <c r="AD638" s="31"/>
      <c r="AE638" s="31" t="e">
        <f t="shared" si="124"/>
        <v>#N/A</v>
      </c>
      <c r="AF638" s="31">
        <f t="shared" si="125"/>
        <v>88.5</v>
      </c>
      <c r="AG638" s="31">
        <f t="shared" si="126"/>
        <v>4</v>
      </c>
      <c r="AH638" s="31" t="str">
        <f t="shared" si="127"/>
        <v>MAE CHATTOGR425N</v>
      </c>
      <c r="AI638" s="31" t="str">
        <f t="shared" si="128"/>
        <v>MSKU 0784572</v>
      </c>
      <c r="AJ638" s="17" t="s">
        <v>624</v>
      </c>
    </row>
    <row r="639" spans="1:36" ht="18" x14ac:dyDescent="0.35">
      <c r="A639" s="30" t="s">
        <v>625</v>
      </c>
      <c r="B639" s="30" t="s">
        <v>3210</v>
      </c>
      <c r="C639" s="30" t="s">
        <v>2901</v>
      </c>
      <c r="D639" s="30" t="s">
        <v>409</v>
      </c>
      <c r="E639" s="33">
        <v>45469.398611111108</v>
      </c>
      <c r="F639" s="30" t="s">
        <v>663</v>
      </c>
      <c r="G639" s="30" t="s">
        <v>627</v>
      </c>
      <c r="H639" s="30" t="s">
        <v>672</v>
      </c>
      <c r="I639" s="30" t="s">
        <v>646</v>
      </c>
      <c r="J639" s="30">
        <v>30000</v>
      </c>
      <c r="K639" s="30" t="s">
        <v>630</v>
      </c>
      <c r="L639" s="30" t="s">
        <v>3211</v>
      </c>
      <c r="M639" s="30" t="s">
        <v>3212</v>
      </c>
      <c r="N639" s="30"/>
      <c r="O639" s="30" t="s">
        <v>687</v>
      </c>
      <c r="P639" s="30">
        <v>742106</v>
      </c>
      <c r="Q639" s="30"/>
      <c r="R639" s="30"/>
      <c r="S639" s="39" t="e">
        <f>VLOOKUP(AH639,export!G:T,13,FALSE)</f>
        <v>#N/A</v>
      </c>
      <c r="T639" s="42" t="str">
        <f t="shared" si="117"/>
        <v>40</v>
      </c>
      <c r="U639" s="32">
        <f t="shared" si="118"/>
        <v>45469.398611111108</v>
      </c>
      <c r="V639" s="31" t="e">
        <f t="shared" si="119"/>
        <v>#N/A</v>
      </c>
      <c r="W639" s="31" t="e">
        <f t="shared" si="120"/>
        <v>#N/A</v>
      </c>
      <c r="X639" s="31" t="e">
        <f t="shared" si="121"/>
        <v>#N/A</v>
      </c>
      <c r="Y639" s="31" t="e">
        <f t="shared" si="122"/>
        <v>#N/A</v>
      </c>
      <c r="Z639" s="31" t="str">
        <f t="shared" si="129"/>
        <v>No</v>
      </c>
      <c r="AA639" s="31"/>
      <c r="AB639" s="31" t="e">
        <f t="shared" si="123"/>
        <v>#N/A</v>
      </c>
      <c r="AC639" s="31" t="str">
        <f>IF(OR(ISNUMBER(MATCH(DATE(VALUE(TEXT(U639,"yyyy")),VALUE(TEXT(U639,"mm")),VALUE(TEXT(U639,"dd"))),HolidayTable[Date],0)),WEEKDAY(E639,1)=1,HOUR(U639)&gt;=21,HOUR(U639)&lt;5),"OP","P")</f>
        <v>P</v>
      </c>
      <c r="AD639" s="31"/>
      <c r="AE639" s="31" t="e">
        <f t="shared" si="124"/>
        <v>#N/A</v>
      </c>
      <c r="AF639" s="31">
        <f t="shared" si="125"/>
        <v>88.5</v>
      </c>
      <c r="AG639" s="31">
        <f t="shared" si="126"/>
        <v>4</v>
      </c>
      <c r="AH639" s="31" t="str">
        <f t="shared" si="127"/>
        <v>CHARLESTON E001E</v>
      </c>
      <c r="AI639" s="31" t="str">
        <f t="shared" si="128"/>
        <v>FDCU 0020624</v>
      </c>
      <c r="AJ639" s="17" t="s">
        <v>624</v>
      </c>
    </row>
    <row r="640" spans="1:36" ht="18" x14ac:dyDescent="0.35">
      <c r="A640" s="30" t="s">
        <v>625</v>
      </c>
      <c r="B640" s="30" t="s">
        <v>3213</v>
      </c>
      <c r="C640" s="30" t="s">
        <v>2901</v>
      </c>
      <c r="D640" s="30" t="s">
        <v>409</v>
      </c>
      <c r="E640" s="33">
        <v>45469.401388888888</v>
      </c>
      <c r="F640" s="30" t="s">
        <v>663</v>
      </c>
      <c r="G640" s="30" t="s">
        <v>627</v>
      </c>
      <c r="H640" s="30" t="s">
        <v>672</v>
      </c>
      <c r="I640" s="30" t="s">
        <v>646</v>
      </c>
      <c r="J640" s="30">
        <v>30000</v>
      </c>
      <c r="K640" s="30" t="s">
        <v>630</v>
      </c>
      <c r="L640" s="30" t="s">
        <v>3211</v>
      </c>
      <c r="M640" s="30" t="s">
        <v>3214</v>
      </c>
      <c r="N640" s="30" t="s">
        <v>733</v>
      </c>
      <c r="O640" s="30" t="s">
        <v>734</v>
      </c>
      <c r="P640" s="30">
        <v>724385</v>
      </c>
      <c r="Q640" s="30"/>
      <c r="R640" s="30"/>
      <c r="S640" s="39" t="e">
        <f>VLOOKUP(AH640,export!G:T,13,FALSE)</f>
        <v>#N/A</v>
      </c>
      <c r="T640" s="42" t="str">
        <f t="shared" si="117"/>
        <v>40</v>
      </c>
      <c r="U640" s="32">
        <f t="shared" si="118"/>
        <v>45469.401388888888</v>
      </c>
      <c r="V640" s="31" t="e">
        <f t="shared" si="119"/>
        <v>#N/A</v>
      </c>
      <c r="W640" s="31" t="e">
        <f t="shared" si="120"/>
        <v>#N/A</v>
      </c>
      <c r="X640" s="31" t="e">
        <f t="shared" si="121"/>
        <v>#N/A</v>
      </c>
      <c r="Y640" s="31" t="e">
        <f t="shared" si="122"/>
        <v>#N/A</v>
      </c>
      <c r="Z640" s="31" t="str">
        <f t="shared" si="129"/>
        <v>No</v>
      </c>
      <c r="AA640" s="31"/>
      <c r="AB640" s="31" t="e">
        <f t="shared" si="123"/>
        <v>#N/A</v>
      </c>
      <c r="AC640" s="31" t="str">
        <f>IF(OR(ISNUMBER(MATCH(DATE(VALUE(TEXT(U640,"yyyy")),VALUE(TEXT(U640,"mm")),VALUE(TEXT(U640,"dd"))),HolidayTable[Date],0)),WEEKDAY(E640,1)=1,HOUR(U640)&gt;=21,HOUR(U640)&lt;5),"OP","P")</f>
        <v>P</v>
      </c>
      <c r="AD640" s="31"/>
      <c r="AE640" s="31" t="e">
        <f t="shared" si="124"/>
        <v>#N/A</v>
      </c>
      <c r="AF640" s="31">
        <f t="shared" si="125"/>
        <v>88.5</v>
      </c>
      <c r="AG640" s="31">
        <f t="shared" si="126"/>
        <v>4</v>
      </c>
      <c r="AH640" s="31" t="str">
        <f t="shared" si="127"/>
        <v>CHARLESTON E001E</v>
      </c>
      <c r="AI640" s="31" t="str">
        <f t="shared" si="128"/>
        <v>FANU 1196580</v>
      </c>
      <c r="AJ640" s="17" t="s">
        <v>624</v>
      </c>
    </row>
    <row r="641" spans="1:36" ht="18" x14ac:dyDescent="0.35">
      <c r="A641" s="30" t="s">
        <v>625</v>
      </c>
      <c r="B641" s="30" t="s">
        <v>3215</v>
      </c>
      <c r="C641" s="30" t="s">
        <v>3216</v>
      </c>
      <c r="D641" s="30" t="s">
        <v>3217</v>
      </c>
      <c r="E641" s="33">
        <v>45469.402777777781</v>
      </c>
      <c r="F641" s="30" t="s">
        <v>644</v>
      </c>
      <c r="G641" s="30" t="s">
        <v>627</v>
      </c>
      <c r="H641" s="30">
        <v>4500</v>
      </c>
      <c r="I641" s="30" t="s">
        <v>646</v>
      </c>
      <c r="J641" s="30">
        <v>29090</v>
      </c>
      <c r="K641" s="30" t="s">
        <v>630</v>
      </c>
      <c r="L641" s="30" t="s">
        <v>3218</v>
      </c>
      <c r="M641" s="30" t="s">
        <v>3219</v>
      </c>
      <c r="N641" s="30" t="s">
        <v>678</v>
      </c>
      <c r="O641" s="30" t="s">
        <v>679</v>
      </c>
      <c r="P641" s="30">
        <v>920454</v>
      </c>
      <c r="Q641" s="30"/>
      <c r="R641" s="30"/>
      <c r="S641" s="39">
        <v>45477.833333333336</v>
      </c>
      <c r="T641" s="42" t="str">
        <f t="shared" si="117"/>
        <v>40</v>
      </c>
      <c r="U641" s="32">
        <f t="shared" si="118"/>
        <v>45469.402777777781</v>
      </c>
      <c r="V641" s="31">
        <f t="shared" si="119"/>
        <v>8.4305555555547471</v>
      </c>
      <c r="W641" s="31">
        <f t="shared" si="120"/>
        <v>0</v>
      </c>
      <c r="X641" s="31">
        <f t="shared" si="121"/>
        <v>0</v>
      </c>
      <c r="Y641" s="31">
        <f t="shared" si="122"/>
        <v>1</v>
      </c>
      <c r="Z641" s="31" t="str">
        <f t="shared" si="129"/>
        <v>No</v>
      </c>
      <c r="AA641" s="31"/>
      <c r="AB641" s="31">
        <f t="shared" si="123"/>
        <v>0</v>
      </c>
      <c r="AC641" s="31" t="str">
        <f>IF(OR(ISNUMBER(MATCH(DATE(VALUE(TEXT(U641,"yyyy")),VALUE(TEXT(U641,"mm")),VALUE(TEXT(U641,"dd"))),HolidayTable[Date],0)),WEEKDAY(E641,1)=1,HOUR(U641)&gt;=21,HOUR(U641)&lt;5),"OP","P")</f>
        <v>P</v>
      </c>
      <c r="AD641" s="31"/>
      <c r="AE641" s="31">
        <f t="shared" si="124"/>
        <v>0</v>
      </c>
      <c r="AF641" s="31">
        <f t="shared" si="125"/>
        <v>88.5</v>
      </c>
      <c r="AG641" s="31">
        <f t="shared" si="126"/>
        <v>4</v>
      </c>
      <c r="AH641" s="31" t="str">
        <f t="shared" si="127"/>
        <v>INTERASIA CAW043</v>
      </c>
      <c r="AI641" s="31" t="str">
        <f t="shared" si="128"/>
        <v>EGHU 9774037</v>
      </c>
      <c r="AJ641" s="17" t="s">
        <v>624</v>
      </c>
    </row>
    <row r="642" spans="1:36" ht="18" x14ac:dyDescent="0.35">
      <c r="A642" s="30" t="s">
        <v>625</v>
      </c>
      <c r="B642" s="30" t="s">
        <v>3220</v>
      </c>
      <c r="C642" s="30" t="s">
        <v>2810</v>
      </c>
      <c r="D642" s="30" t="s">
        <v>764</v>
      </c>
      <c r="E642" s="33">
        <v>45469.40347222222</v>
      </c>
      <c r="F642" s="30" t="s">
        <v>674</v>
      </c>
      <c r="G642" s="30" t="s">
        <v>627</v>
      </c>
      <c r="H642" s="30" t="s">
        <v>672</v>
      </c>
      <c r="I642" s="30" t="s">
        <v>646</v>
      </c>
      <c r="J642" s="30">
        <v>29250</v>
      </c>
      <c r="K642" s="30" t="s">
        <v>630</v>
      </c>
      <c r="L642" s="30" t="s">
        <v>3208</v>
      </c>
      <c r="M642" s="30" t="s">
        <v>3221</v>
      </c>
      <c r="N642" s="30" t="s">
        <v>737</v>
      </c>
      <c r="O642" s="30" t="s">
        <v>738</v>
      </c>
      <c r="P642" s="30">
        <v>912351</v>
      </c>
      <c r="Q642" s="30"/>
      <c r="R642" s="30"/>
      <c r="S642" s="39" t="e">
        <f>VLOOKUP(AH642,export!G:T,13,FALSE)</f>
        <v>#N/A</v>
      </c>
      <c r="T642" s="42" t="str">
        <f t="shared" ref="T642:T705" si="130">LEFT(I642,2)</f>
        <v>40</v>
      </c>
      <c r="U642" s="32">
        <f t="shared" ref="U642:U705" si="131">E642</f>
        <v>45469.40347222222</v>
      </c>
      <c r="V642" s="31" t="e">
        <f t="shared" ref="V642:V705" si="132">IF(A642="ARRIVE",S642-U642,IF(A642="EXIT",U642-S642,"Odd Event"))</f>
        <v>#N/A</v>
      </c>
      <c r="W642" s="31" t="e">
        <f t="shared" ref="W642:W705" si="133">IF(V642&lt;=1,1,0)</f>
        <v>#N/A</v>
      </c>
      <c r="X642" s="31" t="e">
        <f t="shared" ref="X642:X705" si="134">IF(AND(V642&gt;1,V642&lt;2),1,0)</f>
        <v>#N/A</v>
      </c>
      <c r="Y642" s="31" t="e">
        <f t="shared" ref="Y642:Y705" si="135">IF(V642&gt;2,1,0)</f>
        <v>#N/A</v>
      </c>
      <c r="Z642" s="31" t="str">
        <f t="shared" si="129"/>
        <v>No</v>
      </c>
      <c r="AA642" s="31"/>
      <c r="AB642" s="31" t="e">
        <f t="shared" ref="AB642:AB705" si="136">IF(W642=1,1,IF(X642=1,2,0))</f>
        <v>#N/A</v>
      </c>
      <c r="AC642" s="31" t="str">
        <f>IF(OR(ISNUMBER(MATCH(DATE(VALUE(TEXT(U642,"yyyy")),VALUE(TEXT(U642,"mm")),VALUE(TEXT(U642,"dd"))),HolidayTable[Date],0)),WEEKDAY(E642,1)=1,HOUR(U642)&gt;=21,HOUR(U642)&lt;5),"OP","P")</f>
        <v>P</v>
      </c>
      <c r="AD642" s="31"/>
      <c r="AE642" s="31" t="e">
        <f t="shared" ref="AE642:AE705" si="137">IF(AB642=0,0,IF(OR(T642="40",T642="45"),IF(AC642="OP",IF(AB642=1,52.5,22.5),IF(AB642=1,37.5,15)),IF(T642="20",IF(AC642="OP",IF(AB642=1,35,15),IF(AB642=1,25,10)),"Odd Size")))</f>
        <v>#N/A</v>
      </c>
      <c r="AF642" s="31">
        <f t="shared" ref="AF642:AF705" si="138">IF(OR(T642="45",T642="40"),88.5,0)+IF(T642="20",59,0)</f>
        <v>88.5</v>
      </c>
      <c r="AG642" s="31">
        <f t="shared" ref="AG642:AG705" si="139">WEEKDAY(E642,1)</f>
        <v>4</v>
      </c>
      <c r="AH642" s="31" t="str">
        <f t="shared" ref="AH642:AH705" si="140">C642&amp;D642</f>
        <v>MAE CHATTOGR425N</v>
      </c>
      <c r="AI642" s="31" t="str">
        <f t="shared" ref="AI642:AI705" si="141">B642</f>
        <v>MRKU 3587615</v>
      </c>
      <c r="AJ642" s="17" t="s">
        <v>624</v>
      </c>
    </row>
    <row r="643" spans="1:36" ht="18" x14ac:dyDescent="0.35">
      <c r="A643" s="30" t="s">
        <v>625</v>
      </c>
      <c r="B643" s="30" t="s">
        <v>3222</v>
      </c>
      <c r="C643" s="30" t="s">
        <v>583</v>
      </c>
      <c r="D643" s="30" t="s">
        <v>764</v>
      </c>
      <c r="E643" s="33">
        <v>45469.413194444445</v>
      </c>
      <c r="F643" s="30" t="s">
        <v>674</v>
      </c>
      <c r="G643" s="30" t="s">
        <v>627</v>
      </c>
      <c r="H643" s="30" t="s">
        <v>672</v>
      </c>
      <c r="I643" s="30" t="s">
        <v>646</v>
      </c>
      <c r="J643" s="30">
        <v>29090</v>
      </c>
      <c r="K643" s="30" t="s">
        <v>630</v>
      </c>
      <c r="L643" s="30" t="s">
        <v>3223</v>
      </c>
      <c r="M643" s="30" t="s">
        <v>3224</v>
      </c>
      <c r="N643" s="30" t="s">
        <v>751</v>
      </c>
      <c r="O643" s="30" t="s">
        <v>752</v>
      </c>
      <c r="P643" s="30">
        <v>935494</v>
      </c>
      <c r="Q643" s="30"/>
      <c r="R643" s="30"/>
      <c r="S643" s="39" t="e">
        <f>VLOOKUP(AH643,export!G:T,13,FALSE)</f>
        <v>#N/A</v>
      </c>
      <c r="T643" s="42" t="str">
        <f t="shared" si="130"/>
        <v>40</v>
      </c>
      <c r="U643" s="32">
        <f t="shared" si="131"/>
        <v>45469.413194444445</v>
      </c>
      <c r="V643" s="31" t="e">
        <f t="shared" si="132"/>
        <v>#N/A</v>
      </c>
      <c r="W643" s="31" t="e">
        <f t="shared" si="133"/>
        <v>#N/A</v>
      </c>
      <c r="X643" s="31" t="e">
        <f t="shared" si="134"/>
        <v>#N/A</v>
      </c>
      <c r="Y643" s="31" t="e">
        <f t="shared" si="135"/>
        <v>#N/A</v>
      </c>
      <c r="Z643" s="31" t="str">
        <f t="shared" ref="Z643:Z706" si="142">IF(OR(MOD(E643,1)&gt;=TIME(21,0,0),MOD(E643,1)&lt;=TIME(4,59,0)),"Yes","No")</f>
        <v>No</v>
      </c>
      <c r="AA643" s="31"/>
      <c r="AB643" s="31" t="e">
        <f t="shared" si="136"/>
        <v>#N/A</v>
      </c>
      <c r="AC643" s="31" t="str">
        <f>IF(OR(ISNUMBER(MATCH(DATE(VALUE(TEXT(U643,"yyyy")),VALUE(TEXT(U643,"mm")),VALUE(TEXT(U643,"dd"))),HolidayTable[Date],0)),WEEKDAY(E643,1)=1,HOUR(U643)&gt;=21,HOUR(U643)&lt;5),"OP","P")</f>
        <v>P</v>
      </c>
      <c r="AD643" s="31"/>
      <c r="AE643" s="31" t="e">
        <f t="shared" si="137"/>
        <v>#N/A</v>
      </c>
      <c r="AF643" s="31">
        <f t="shared" si="138"/>
        <v>88.5</v>
      </c>
      <c r="AG643" s="31">
        <f t="shared" si="139"/>
        <v>4</v>
      </c>
      <c r="AH643" s="31" t="str">
        <f t="shared" si="140"/>
        <v>ALS KRONOS425N</v>
      </c>
      <c r="AI643" s="31" t="str">
        <f t="shared" si="141"/>
        <v>BHCU 4988660</v>
      </c>
      <c r="AJ643" s="17" t="s">
        <v>624</v>
      </c>
    </row>
    <row r="644" spans="1:36" ht="18" x14ac:dyDescent="0.35">
      <c r="A644" s="30" t="s">
        <v>625</v>
      </c>
      <c r="B644" s="30" t="s">
        <v>3225</v>
      </c>
      <c r="C644" s="30" t="s">
        <v>2810</v>
      </c>
      <c r="D644" s="30" t="s">
        <v>764</v>
      </c>
      <c r="E644" s="33">
        <v>45469.413888888892</v>
      </c>
      <c r="F644" s="30" t="s">
        <v>674</v>
      </c>
      <c r="G644" s="30" t="s">
        <v>627</v>
      </c>
      <c r="H644" s="30" t="s">
        <v>672</v>
      </c>
      <c r="I644" s="30" t="s">
        <v>646</v>
      </c>
      <c r="J644" s="30">
        <v>29250</v>
      </c>
      <c r="K644" s="30" t="s">
        <v>630</v>
      </c>
      <c r="L644" s="30" t="s">
        <v>3208</v>
      </c>
      <c r="M644" s="30" t="s">
        <v>3226</v>
      </c>
      <c r="N644" s="30" t="s">
        <v>675</v>
      </c>
      <c r="O644" s="30" t="s">
        <v>676</v>
      </c>
      <c r="P644" s="30">
        <v>957830</v>
      </c>
      <c r="Q644" s="30"/>
      <c r="R644" s="30"/>
      <c r="S644" s="39" t="e">
        <f>VLOOKUP(AH644,export!G:T,13,FALSE)</f>
        <v>#N/A</v>
      </c>
      <c r="T644" s="42" t="str">
        <f t="shared" si="130"/>
        <v>40</v>
      </c>
      <c r="U644" s="32">
        <f t="shared" si="131"/>
        <v>45469.413888888892</v>
      </c>
      <c r="V644" s="31" t="e">
        <f t="shared" si="132"/>
        <v>#N/A</v>
      </c>
      <c r="W644" s="31" t="e">
        <f t="shared" si="133"/>
        <v>#N/A</v>
      </c>
      <c r="X644" s="31" t="e">
        <f t="shared" si="134"/>
        <v>#N/A</v>
      </c>
      <c r="Y644" s="31" t="e">
        <f t="shared" si="135"/>
        <v>#N/A</v>
      </c>
      <c r="Z644" s="31" t="str">
        <f t="shared" si="142"/>
        <v>No</v>
      </c>
      <c r="AA644" s="31"/>
      <c r="AB644" s="31" t="e">
        <f t="shared" si="136"/>
        <v>#N/A</v>
      </c>
      <c r="AC644" s="31" t="str">
        <f>IF(OR(ISNUMBER(MATCH(DATE(VALUE(TEXT(U644,"yyyy")),VALUE(TEXT(U644,"mm")),VALUE(TEXT(U644,"dd"))),HolidayTable[Date],0)),WEEKDAY(E644,1)=1,HOUR(U644)&gt;=21,HOUR(U644)&lt;5),"OP","P")</f>
        <v>P</v>
      </c>
      <c r="AD644" s="31"/>
      <c r="AE644" s="31" t="e">
        <f t="shared" si="137"/>
        <v>#N/A</v>
      </c>
      <c r="AF644" s="31">
        <f t="shared" si="138"/>
        <v>88.5</v>
      </c>
      <c r="AG644" s="31">
        <f t="shared" si="139"/>
        <v>4</v>
      </c>
      <c r="AH644" s="31" t="str">
        <f t="shared" si="140"/>
        <v>MAE CHATTOGR425N</v>
      </c>
      <c r="AI644" s="31" t="str">
        <f t="shared" si="141"/>
        <v>MRKU 5793214</v>
      </c>
      <c r="AJ644" s="17" t="s">
        <v>624</v>
      </c>
    </row>
    <row r="645" spans="1:36" ht="18" x14ac:dyDescent="0.35">
      <c r="A645" s="30" t="s">
        <v>625</v>
      </c>
      <c r="B645" s="30" t="s">
        <v>3227</v>
      </c>
      <c r="C645" s="30" t="s">
        <v>2810</v>
      </c>
      <c r="D645" s="30" t="s">
        <v>764</v>
      </c>
      <c r="E645" s="33">
        <v>45469.413888888892</v>
      </c>
      <c r="F645" s="30" t="s">
        <v>674</v>
      </c>
      <c r="G645" s="30" t="s">
        <v>627</v>
      </c>
      <c r="H645" s="30" t="s">
        <v>672</v>
      </c>
      <c r="I645" s="30" t="s">
        <v>646</v>
      </c>
      <c r="J645" s="30">
        <v>29250</v>
      </c>
      <c r="K645" s="30" t="s">
        <v>630</v>
      </c>
      <c r="L645" s="30" t="s">
        <v>3208</v>
      </c>
      <c r="M645" s="30" t="s">
        <v>3228</v>
      </c>
      <c r="N645" s="30"/>
      <c r="O645" s="30" t="s">
        <v>704</v>
      </c>
      <c r="P645" s="30">
        <v>947739</v>
      </c>
      <c r="Q645" s="30"/>
      <c r="R645" s="30"/>
      <c r="S645" s="39" t="e">
        <f>VLOOKUP(AH645,export!G:T,13,FALSE)</f>
        <v>#N/A</v>
      </c>
      <c r="T645" s="42" t="str">
        <f t="shared" si="130"/>
        <v>40</v>
      </c>
      <c r="U645" s="32">
        <f t="shared" si="131"/>
        <v>45469.413888888892</v>
      </c>
      <c r="V645" s="31" t="e">
        <f t="shared" si="132"/>
        <v>#N/A</v>
      </c>
      <c r="W645" s="31" t="e">
        <f t="shared" si="133"/>
        <v>#N/A</v>
      </c>
      <c r="X645" s="31" t="e">
        <f t="shared" si="134"/>
        <v>#N/A</v>
      </c>
      <c r="Y645" s="31" t="e">
        <f t="shared" si="135"/>
        <v>#N/A</v>
      </c>
      <c r="Z645" s="31" t="str">
        <f t="shared" si="142"/>
        <v>No</v>
      </c>
      <c r="AA645" s="31"/>
      <c r="AB645" s="31" t="e">
        <f t="shared" si="136"/>
        <v>#N/A</v>
      </c>
      <c r="AC645" s="31" t="str">
        <f>IF(OR(ISNUMBER(MATCH(DATE(VALUE(TEXT(U645,"yyyy")),VALUE(TEXT(U645,"mm")),VALUE(TEXT(U645,"dd"))),HolidayTable[Date],0)),WEEKDAY(E645,1)=1,HOUR(U645)&gt;=21,HOUR(U645)&lt;5),"OP","P")</f>
        <v>P</v>
      </c>
      <c r="AD645" s="31"/>
      <c r="AE645" s="31" t="e">
        <f t="shared" si="137"/>
        <v>#N/A</v>
      </c>
      <c r="AF645" s="31">
        <f t="shared" si="138"/>
        <v>88.5</v>
      </c>
      <c r="AG645" s="31">
        <f t="shared" si="139"/>
        <v>4</v>
      </c>
      <c r="AH645" s="31" t="str">
        <f t="shared" si="140"/>
        <v>MAE CHATTOGR425N</v>
      </c>
      <c r="AI645" s="31" t="str">
        <f t="shared" si="141"/>
        <v>TLLU 5295317</v>
      </c>
      <c r="AJ645" s="17" t="s">
        <v>624</v>
      </c>
    </row>
    <row r="646" spans="1:36" ht="18" x14ac:dyDescent="0.35">
      <c r="A646" s="30" t="s">
        <v>625</v>
      </c>
      <c r="B646" s="30" t="s">
        <v>3229</v>
      </c>
      <c r="C646" s="30" t="s">
        <v>3230</v>
      </c>
      <c r="D646" s="30" t="s">
        <v>3231</v>
      </c>
      <c r="E646" s="33">
        <v>45469.415277777778</v>
      </c>
      <c r="F646" s="30" t="s">
        <v>677</v>
      </c>
      <c r="G646" s="30" t="s">
        <v>627</v>
      </c>
      <c r="H646" s="30" t="s">
        <v>672</v>
      </c>
      <c r="I646" s="30" t="s">
        <v>646</v>
      </c>
      <c r="J646" s="30">
        <v>29090</v>
      </c>
      <c r="K646" s="30" t="s">
        <v>630</v>
      </c>
      <c r="L646" s="30" t="s">
        <v>3232</v>
      </c>
      <c r="M646" s="30" t="s">
        <v>3233</v>
      </c>
      <c r="N646" s="30" t="s">
        <v>688</v>
      </c>
      <c r="O646" s="30" t="s">
        <v>689</v>
      </c>
      <c r="P646" s="30">
        <v>939548</v>
      </c>
      <c r="Q646" s="30"/>
      <c r="R646" s="30"/>
      <c r="S646" s="39">
        <v>45475.125</v>
      </c>
      <c r="T646" s="42" t="str">
        <f t="shared" si="130"/>
        <v>40</v>
      </c>
      <c r="U646" s="32">
        <f t="shared" si="131"/>
        <v>45469.415277777778</v>
      </c>
      <c r="V646" s="31">
        <f t="shared" si="132"/>
        <v>5.7097222222218988</v>
      </c>
      <c r="W646" s="31">
        <f t="shared" si="133"/>
        <v>0</v>
      </c>
      <c r="X646" s="31">
        <f t="shared" si="134"/>
        <v>0</v>
      </c>
      <c r="Y646" s="31">
        <f t="shared" si="135"/>
        <v>1</v>
      </c>
      <c r="Z646" s="31" t="str">
        <f t="shared" si="142"/>
        <v>No</v>
      </c>
      <c r="AA646" s="31"/>
      <c r="AB646" s="31">
        <f t="shared" si="136"/>
        <v>0</v>
      </c>
      <c r="AC646" s="31" t="str">
        <f>IF(OR(ISNUMBER(MATCH(DATE(VALUE(TEXT(U646,"yyyy")),VALUE(TEXT(U646,"mm")),VALUE(TEXT(U646,"dd"))),HolidayTable[Date],0)),WEEKDAY(E646,1)=1,HOUR(U646)&gt;=21,HOUR(U646)&lt;5),"OP","P")</f>
        <v>P</v>
      </c>
      <c r="AD646" s="31"/>
      <c r="AE646" s="31">
        <f t="shared" si="137"/>
        <v>0</v>
      </c>
      <c r="AF646" s="31">
        <f t="shared" si="138"/>
        <v>88.5</v>
      </c>
      <c r="AG646" s="31">
        <f t="shared" si="139"/>
        <v>4</v>
      </c>
      <c r="AH646" s="31" t="str">
        <f t="shared" si="140"/>
        <v>OOCL ZHOUSHA270S</v>
      </c>
      <c r="AI646" s="31" t="str">
        <f t="shared" si="141"/>
        <v>FCIU 9648210</v>
      </c>
      <c r="AJ646" s="17" t="s">
        <v>624</v>
      </c>
    </row>
    <row r="647" spans="1:36" ht="18" x14ac:dyDescent="0.35">
      <c r="A647" s="30" t="s">
        <v>625</v>
      </c>
      <c r="B647" s="30" t="s">
        <v>3234</v>
      </c>
      <c r="C647" s="30" t="s">
        <v>2901</v>
      </c>
      <c r="D647" s="30" t="s">
        <v>409</v>
      </c>
      <c r="E647" s="33">
        <v>45469.416666666664</v>
      </c>
      <c r="F647" s="30" t="s">
        <v>663</v>
      </c>
      <c r="G647" s="30" t="s">
        <v>627</v>
      </c>
      <c r="H647" s="30" t="s">
        <v>672</v>
      </c>
      <c r="I647" s="30" t="s">
        <v>646</v>
      </c>
      <c r="J647" s="30">
        <v>30000</v>
      </c>
      <c r="K647" s="30" t="s">
        <v>630</v>
      </c>
      <c r="L647" s="30" t="s">
        <v>3211</v>
      </c>
      <c r="M647" s="30" t="s">
        <v>3235</v>
      </c>
      <c r="N647" s="30" t="s">
        <v>681</v>
      </c>
      <c r="O647" s="30" t="s">
        <v>682</v>
      </c>
      <c r="P647" s="30">
        <v>901896</v>
      </c>
      <c r="Q647" s="30"/>
      <c r="R647" s="30"/>
      <c r="S647" s="39" t="e">
        <f>VLOOKUP(AH647,export!G:T,13,FALSE)</f>
        <v>#N/A</v>
      </c>
      <c r="T647" s="42" t="str">
        <f t="shared" si="130"/>
        <v>40</v>
      </c>
      <c r="U647" s="32">
        <f t="shared" si="131"/>
        <v>45469.416666666664</v>
      </c>
      <c r="V647" s="31" t="e">
        <f t="shared" si="132"/>
        <v>#N/A</v>
      </c>
      <c r="W647" s="31" t="e">
        <f t="shared" si="133"/>
        <v>#N/A</v>
      </c>
      <c r="X647" s="31" t="e">
        <f t="shared" si="134"/>
        <v>#N/A</v>
      </c>
      <c r="Y647" s="31" t="e">
        <f t="shared" si="135"/>
        <v>#N/A</v>
      </c>
      <c r="Z647" s="31" t="str">
        <f t="shared" si="142"/>
        <v>No</v>
      </c>
      <c r="AA647" s="31"/>
      <c r="AB647" s="31" t="e">
        <f t="shared" si="136"/>
        <v>#N/A</v>
      </c>
      <c r="AC647" s="31" t="str">
        <f>IF(OR(ISNUMBER(MATCH(DATE(VALUE(TEXT(U647,"yyyy")),VALUE(TEXT(U647,"mm")),VALUE(TEXT(U647,"dd"))),HolidayTable[Date],0)),WEEKDAY(E647,1)=1,HOUR(U647)&gt;=21,HOUR(U647)&lt;5),"OP","P")</f>
        <v>P</v>
      </c>
      <c r="AD647" s="31"/>
      <c r="AE647" s="31" t="e">
        <f t="shared" si="137"/>
        <v>#N/A</v>
      </c>
      <c r="AF647" s="31">
        <f t="shared" si="138"/>
        <v>88.5</v>
      </c>
      <c r="AG647" s="31">
        <f t="shared" si="139"/>
        <v>4</v>
      </c>
      <c r="AH647" s="31" t="str">
        <f t="shared" si="140"/>
        <v>CHARLESTON E001E</v>
      </c>
      <c r="AI647" s="31" t="str">
        <f t="shared" si="141"/>
        <v>FANU 1603427</v>
      </c>
      <c r="AJ647" s="17" t="s">
        <v>624</v>
      </c>
    </row>
    <row r="648" spans="1:36" ht="18" x14ac:dyDescent="0.35">
      <c r="A648" s="30" t="s">
        <v>625</v>
      </c>
      <c r="B648" s="30" t="s">
        <v>3236</v>
      </c>
      <c r="C648" s="30" t="s">
        <v>2810</v>
      </c>
      <c r="D648" s="30" t="s">
        <v>764</v>
      </c>
      <c r="E648" s="33">
        <v>45469.420138888891</v>
      </c>
      <c r="F648" s="30" t="s">
        <v>674</v>
      </c>
      <c r="G648" s="30" t="s">
        <v>627</v>
      </c>
      <c r="H648" s="30" t="s">
        <v>672</v>
      </c>
      <c r="I648" s="30" t="s">
        <v>646</v>
      </c>
      <c r="J648" s="30">
        <v>29250</v>
      </c>
      <c r="K648" s="30" t="s">
        <v>630</v>
      </c>
      <c r="L648" s="30" t="s">
        <v>3208</v>
      </c>
      <c r="M648" s="30" t="s">
        <v>3237</v>
      </c>
      <c r="N648" s="30" t="s">
        <v>739</v>
      </c>
      <c r="O648" s="30" t="s">
        <v>740</v>
      </c>
      <c r="P648" s="30">
        <v>686467</v>
      </c>
      <c r="Q648" s="30"/>
      <c r="R648" s="30"/>
      <c r="S648" s="39" t="e">
        <f>VLOOKUP(AH648,export!G:T,13,FALSE)</f>
        <v>#N/A</v>
      </c>
      <c r="T648" s="42" t="str">
        <f t="shared" si="130"/>
        <v>40</v>
      </c>
      <c r="U648" s="32">
        <f t="shared" si="131"/>
        <v>45469.420138888891</v>
      </c>
      <c r="V648" s="31" t="e">
        <f t="shared" si="132"/>
        <v>#N/A</v>
      </c>
      <c r="W648" s="31" t="e">
        <f t="shared" si="133"/>
        <v>#N/A</v>
      </c>
      <c r="X648" s="31" t="e">
        <f t="shared" si="134"/>
        <v>#N/A</v>
      </c>
      <c r="Y648" s="31" t="e">
        <f t="shared" si="135"/>
        <v>#N/A</v>
      </c>
      <c r="Z648" s="31" t="str">
        <f t="shared" si="142"/>
        <v>No</v>
      </c>
      <c r="AA648" s="31"/>
      <c r="AB648" s="31" t="e">
        <f t="shared" si="136"/>
        <v>#N/A</v>
      </c>
      <c r="AC648" s="31" t="str">
        <f>IF(OR(ISNUMBER(MATCH(DATE(VALUE(TEXT(U648,"yyyy")),VALUE(TEXT(U648,"mm")),VALUE(TEXT(U648,"dd"))),HolidayTable[Date],0)),WEEKDAY(E648,1)=1,HOUR(U648)&gt;=21,HOUR(U648)&lt;5),"OP","P")</f>
        <v>P</v>
      </c>
      <c r="AD648" s="31"/>
      <c r="AE648" s="31" t="e">
        <f t="shared" si="137"/>
        <v>#N/A</v>
      </c>
      <c r="AF648" s="31">
        <f t="shared" si="138"/>
        <v>88.5</v>
      </c>
      <c r="AG648" s="31">
        <f t="shared" si="139"/>
        <v>4</v>
      </c>
      <c r="AH648" s="31" t="str">
        <f t="shared" si="140"/>
        <v>MAE CHATTOGR425N</v>
      </c>
      <c r="AI648" s="31" t="str">
        <f t="shared" si="141"/>
        <v>MSKU 0272426</v>
      </c>
      <c r="AJ648" s="17" t="s">
        <v>624</v>
      </c>
    </row>
    <row r="649" spans="1:36" ht="18" x14ac:dyDescent="0.35">
      <c r="A649" s="30" t="s">
        <v>625</v>
      </c>
      <c r="B649" s="30" t="s">
        <v>3238</v>
      </c>
      <c r="C649" s="30" t="s">
        <v>2937</v>
      </c>
      <c r="D649" s="30" t="s">
        <v>2938</v>
      </c>
      <c r="E649" s="33">
        <v>45469.42083333333</v>
      </c>
      <c r="F649" s="30" t="s">
        <v>663</v>
      </c>
      <c r="G649" s="30" t="s">
        <v>627</v>
      </c>
      <c r="H649" s="30" t="s">
        <v>645</v>
      </c>
      <c r="I649" s="30" t="s">
        <v>646</v>
      </c>
      <c r="J649" s="30">
        <v>29090</v>
      </c>
      <c r="K649" s="30" t="s">
        <v>630</v>
      </c>
      <c r="L649" s="30" t="s">
        <v>3239</v>
      </c>
      <c r="M649" s="30" t="s">
        <v>3240</v>
      </c>
      <c r="N649" s="30" t="s">
        <v>711</v>
      </c>
      <c r="O649" s="30" t="s">
        <v>712</v>
      </c>
      <c r="P649" s="30">
        <v>935540</v>
      </c>
      <c r="Q649" s="30"/>
      <c r="R649" s="30"/>
      <c r="S649" s="39">
        <v>45477</v>
      </c>
      <c r="T649" s="42" t="str">
        <f t="shared" si="130"/>
        <v>40</v>
      </c>
      <c r="U649" s="32">
        <f t="shared" si="131"/>
        <v>45469.42083333333</v>
      </c>
      <c r="V649" s="31">
        <f t="shared" si="132"/>
        <v>7.5791666666700621</v>
      </c>
      <c r="W649" s="31">
        <f t="shared" si="133"/>
        <v>0</v>
      </c>
      <c r="X649" s="31">
        <f t="shared" si="134"/>
        <v>0</v>
      </c>
      <c r="Y649" s="31">
        <f t="shared" si="135"/>
        <v>1</v>
      </c>
      <c r="Z649" s="31" t="str">
        <f t="shared" si="142"/>
        <v>No</v>
      </c>
      <c r="AA649" s="31"/>
      <c r="AB649" s="31">
        <f t="shared" si="136"/>
        <v>0</v>
      </c>
      <c r="AC649" s="31" t="str">
        <f>IF(OR(ISNUMBER(MATCH(DATE(VALUE(TEXT(U649,"yyyy")),VALUE(TEXT(U649,"mm")),VALUE(TEXT(U649,"dd"))),HolidayTable[Date],0)),WEEKDAY(E649,1)=1,HOUR(U649)&gt;=21,HOUR(U649)&lt;5),"OP","P")</f>
        <v>P</v>
      </c>
      <c r="AD649" s="31"/>
      <c r="AE649" s="31">
        <f t="shared" si="137"/>
        <v>0</v>
      </c>
      <c r="AF649" s="31">
        <f t="shared" si="138"/>
        <v>88.5</v>
      </c>
      <c r="AG649" s="31">
        <f t="shared" si="139"/>
        <v>4</v>
      </c>
      <c r="AH649" s="31" t="str">
        <f t="shared" si="140"/>
        <v>SEASPAN KYOT111S</v>
      </c>
      <c r="AI649" s="31" t="str">
        <f t="shared" si="141"/>
        <v>TCLU 4076949</v>
      </c>
      <c r="AJ649" s="17" t="s">
        <v>624</v>
      </c>
    </row>
    <row r="650" spans="1:36" ht="18" x14ac:dyDescent="0.35">
      <c r="A650" s="30" t="s">
        <v>625</v>
      </c>
      <c r="B650" s="30" t="s">
        <v>3241</v>
      </c>
      <c r="C650" s="30" t="s">
        <v>2810</v>
      </c>
      <c r="D650" s="30" t="s">
        <v>764</v>
      </c>
      <c r="E650" s="33">
        <v>45469.427083333336</v>
      </c>
      <c r="F650" s="30" t="s">
        <v>674</v>
      </c>
      <c r="G650" s="30" t="s">
        <v>627</v>
      </c>
      <c r="H650" s="30" t="s">
        <v>672</v>
      </c>
      <c r="I650" s="30" t="s">
        <v>646</v>
      </c>
      <c r="J650" s="30">
        <v>29250</v>
      </c>
      <c r="K650" s="30" t="s">
        <v>630</v>
      </c>
      <c r="L650" s="30" t="s">
        <v>3208</v>
      </c>
      <c r="M650" s="30" t="s">
        <v>3242</v>
      </c>
      <c r="N650" s="30" t="s">
        <v>745</v>
      </c>
      <c r="O650" s="30" t="s">
        <v>746</v>
      </c>
      <c r="P650" s="30">
        <v>697577</v>
      </c>
      <c r="Q650" s="30"/>
      <c r="R650" s="30"/>
      <c r="S650" s="39" t="e">
        <f>VLOOKUP(AH650,export!G:T,13,FALSE)</f>
        <v>#N/A</v>
      </c>
      <c r="T650" s="42" t="str">
        <f t="shared" si="130"/>
        <v>40</v>
      </c>
      <c r="U650" s="32">
        <f t="shared" si="131"/>
        <v>45469.427083333336</v>
      </c>
      <c r="V650" s="31" t="e">
        <f t="shared" si="132"/>
        <v>#N/A</v>
      </c>
      <c r="W650" s="31" t="e">
        <f t="shared" si="133"/>
        <v>#N/A</v>
      </c>
      <c r="X650" s="31" t="e">
        <f t="shared" si="134"/>
        <v>#N/A</v>
      </c>
      <c r="Y650" s="31" t="e">
        <f t="shared" si="135"/>
        <v>#N/A</v>
      </c>
      <c r="Z650" s="31" t="str">
        <f t="shared" si="142"/>
        <v>No</v>
      </c>
      <c r="AA650" s="31"/>
      <c r="AB650" s="31" t="e">
        <f t="shared" si="136"/>
        <v>#N/A</v>
      </c>
      <c r="AC650" s="31" t="str">
        <f>IF(OR(ISNUMBER(MATCH(DATE(VALUE(TEXT(U650,"yyyy")),VALUE(TEXT(U650,"mm")),VALUE(TEXT(U650,"dd"))),HolidayTable[Date],0)),WEEKDAY(E650,1)=1,HOUR(U650)&gt;=21,HOUR(U650)&lt;5),"OP","P")</f>
        <v>P</v>
      </c>
      <c r="AD650" s="31"/>
      <c r="AE650" s="31" t="e">
        <f t="shared" si="137"/>
        <v>#N/A</v>
      </c>
      <c r="AF650" s="31">
        <f t="shared" si="138"/>
        <v>88.5</v>
      </c>
      <c r="AG650" s="31">
        <f t="shared" si="139"/>
        <v>4</v>
      </c>
      <c r="AH650" s="31" t="str">
        <f t="shared" si="140"/>
        <v>MAE CHATTOGR425N</v>
      </c>
      <c r="AI650" s="31" t="str">
        <f t="shared" si="141"/>
        <v>HASU 4286481</v>
      </c>
      <c r="AJ650" s="17" t="s">
        <v>624</v>
      </c>
    </row>
    <row r="651" spans="1:36" ht="18" x14ac:dyDescent="0.35">
      <c r="A651" s="30" t="s">
        <v>625</v>
      </c>
      <c r="B651" s="30" t="s">
        <v>3243</v>
      </c>
      <c r="C651" s="30" t="s">
        <v>1169</v>
      </c>
      <c r="D651" s="30" t="s">
        <v>1171</v>
      </c>
      <c r="E651" s="33">
        <v>45469.431944444441</v>
      </c>
      <c r="F651" s="30" t="s">
        <v>2479</v>
      </c>
      <c r="G651" s="30" t="s">
        <v>627</v>
      </c>
      <c r="H651" s="30" t="s">
        <v>773</v>
      </c>
      <c r="I651" s="30" t="s">
        <v>724</v>
      </c>
      <c r="J651" s="30">
        <v>26600</v>
      </c>
      <c r="K651" s="30" t="s">
        <v>630</v>
      </c>
      <c r="L651" s="30" t="s">
        <v>3244</v>
      </c>
      <c r="M651" s="30" t="s">
        <v>725</v>
      </c>
      <c r="N651" s="30" t="s">
        <v>899</v>
      </c>
      <c r="O651" s="30" t="s">
        <v>900</v>
      </c>
      <c r="P651" s="30">
        <v>912992</v>
      </c>
      <c r="Q651" s="30"/>
      <c r="R651" s="30"/>
      <c r="S651" s="39">
        <v>45471.645833333336</v>
      </c>
      <c r="T651" s="42" t="str">
        <f t="shared" si="130"/>
        <v>20</v>
      </c>
      <c r="U651" s="32">
        <f t="shared" si="131"/>
        <v>45469.431944444441</v>
      </c>
      <c r="V651" s="31">
        <f t="shared" si="132"/>
        <v>2.2138888888948713</v>
      </c>
      <c r="W651" s="31">
        <f t="shared" si="133"/>
        <v>0</v>
      </c>
      <c r="X651" s="31">
        <f t="shared" si="134"/>
        <v>0</v>
      </c>
      <c r="Y651" s="31">
        <f t="shared" si="135"/>
        <v>1</v>
      </c>
      <c r="Z651" s="31" t="str">
        <f t="shared" si="142"/>
        <v>No</v>
      </c>
      <c r="AA651" s="31"/>
      <c r="AB651" s="31">
        <f t="shared" si="136"/>
        <v>0</v>
      </c>
      <c r="AC651" s="31" t="str">
        <f>IF(OR(ISNUMBER(MATCH(DATE(VALUE(TEXT(U651,"yyyy")),VALUE(TEXT(U651,"mm")),VALUE(TEXT(U651,"dd"))),HolidayTable[Date],0)),WEEKDAY(E651,1)=1,HOUR(U651)&gt;=21,HOUR(U651)&lt;5),"OP","P")</f>
        <v>P</v>
      </c>
      <c r="AD651" s="31"/>
      <c r="AE651" s="31">
        <f t="shared" si="137"/>
        <v>0</v>
      </c>
      <c r="AF651" s="31">
        <f t="shared" si="138"/>
        <v>59</v>
      </c>
      <c r="AG651" s="31">
        <f t="shared" si="139"/>
        <v>4</v>
      </c>
      <c r="AH651" s="31" t="str">
        <f t="shared" si="140"/>
        <v>KOTA NAZIM034E</v>
      </c>
      <c r="AI651" s="31" t="str">
        <f t="shared" si="141"/>
        <v>EOLU 8236392</v>
      </c>
      <c r="AJ651" s="17" t="s">
        <v>624</v>
      </c>
    </row>
    <row r="652" spans="1:36" ht="18" x14ac:dyDescent="0.35">
      <c r="A652" s="30" t="s">
        <v>625</v>
      </c>
      <c r="B652" s="30" t="s">
        <v>3245</v>
      </c>
      <c r="C652" s="30" t="s">
        <v>3216</v>
      </c>
      <c r="D652" s="30" t="s">
        <v>3217</v>
      </c>
      <c r="E652" s="33">
        <v>45469.442361111112</v>
      </c>
      <c r="F652" s="30" t="s">
        <v>644</v>
      </c>
      <c r="G652" s="30" t="s">
        <v>627</v>
      </c>
      <c r="H652" s="30">
        <v>4500</v>
      </c>
      <c r="I652" s="30" t="s">
        <v>646</v>
      </c>
      <c r="J652" s="30">
        <v>29090</v>
      </c>
      <c r="K652" s="30" t="s">
        <v>630</v>
      </c>
      <c r="L652" s="30" t="s">
        <v>3246</v>
      </c>
      <c r="M652" s="30" t="s">
        <v>3247</v>
      </c>
      <c r="N652" s="30" t="s">
        <v>678</v>
      </c>
      <c r="O652" s="30" t="s">
        <v>679</v>
      </c>
      <c r="P652" s="30">
        <v>920454</v>
      </c>
      <c r="Q652" s="30"/>
      <c r="R652" s="30"/>
      <c r="S652" s="39">
        <v>45477.833333333336</v>
      </c>
      <c r="T652" s="42" t="str">
        <f t="shared" si="130"/>
        <v>40</v>
      </c>
      <c r="U652" s="32">
        <f t="shared" si="131"/>
        <v>45469.442361111112</v>
      </c>
      <c r="V652" s="31">
        <f t="shared" si="132"/>
        <v>8.390972222223354</v>
      </c>
      <c r="W652" s="31">
        <f t="shared" si="133"/>
        <v>0</v>
      </c>
      <c r="X652" s="31">
        <f t="shared" si="134"/>
        <v>0</v>
      </c>
      <c r="Y652" s="31">
        <f t="shared" si="135"/>
        <v>1</v>
      </c>
      <c r="Z652" s="31" t="str">
        <f t="shared" si="142"/>
        <v>No</v>
      </c>
      <c r="AA652" s="31"/>
      <c r="AB652" s="31">
        <f t="shared" si="136"/>
        <v>0</v>
      </c>
      <c r="AC652" s="31" t="str">
        <f>IF(OR(ISNUMBER(MATCH(DATE(VALUE(TEXT(U652,"yyyy")),VALUE(TEXT(U652,"mm")),VALUE(TEXT(U652,"dd"))),HolidayTable[Date],0)),WEEKDAY(E652,1)=1,HOUR(U652)&gt;=21,HOUR(U652)&lt;5),"OP","P")</f>
        <v>P</v>
      </c>
      <c r="AD652" s="31"/>
      <c r="AE652" s="31">
        <f t="shared" si="137"/>
        <v>0</v>
      </c>
      <c r="AF652" s="31">
        <f t="shared" si="138"/>
        <v>88.5</v>
      </c>
      <c r="AG652" s="31">
        <f t="shared" si="139"/>
        <v>4</v>
      </c>
      <c r="AH652" s="31" t="str">
        <f t="shared" si="140"/>
        <v>INTERASIA CAW043</v>
      </c>
      <c r="AI652" s="31" t="str">
        <f t="shared" si="141"/>
        <v>EITU 1050118</v>
      </c>
      <c r="AJ652" s="17" t="s">
        <v>624</v>
      </c>
    </row>
    <row r="653" spans="1:36" ht="18" x14ac:dyDescent="0.35">
      <c r="A653" s="30" t="s">
        <v>625</v>
      </c>
      <c r="B653" s="30" t="s">
        <v>3248</v>
      </c>
      <c r="C653" s="30" t="s">
        <v>3005</v>
      </c>
      <c r="D653" s="30" t="s">
        <v>3006</v>
      </c>
      <c r="E653" s="33">
        <v>45469.448611111111</v>
      </c>
      <c r="F653" s="30" t="s">
        <v>663</v>
      </c>
      <c r="G653" s="30" t="s">
        <v>627</v>
      </c>
      <c r="H653" s="30" t="s">
        <v>645</v>
      </c>
      <c r="I653" s="30" t="s">
        <v>646</v>
      </c>
      <c r="J653" s="30">
        <v>29090</v>
      </c>
      <c r="K653" s="30" t="s">
        <v>630</v>
      </c>
      <c r="L653" s="30" t="s">
        <v>3249</v>
      </c>
      <c r="M653" s="30" t="s">
        <v>3250</v>
      </c>
      <c r="N653" s="30" t="s">
        <v>751</v>
      </c>
      <c r="O653" s="30" t="s">
        <v>752</v>
      </c>
      <c r="P653" s="30">
        <v>935494</v>
      </c>
      <c r="Q653" s="30"/>
      <c r="R653" s="30"/>
      <c r="S653" s="39">
        <v>45478.5</v>
      </c>
      <c r="T653" s="42" t="str">
        <f t="shared" si="130"/>
        <v>40</v>
      </c>
      <c r="U653" s="32">
        <f t="shared" si="131"/>
        <v>45469.448611111111</v>
      </c>
      <c r="V653" s="31">
        <f t="shared" si="132"/>
        <v>9.0513888888890506</v>
      </c>
      <c r="W653" s="31">
        <f t="shared" si="133"/>
        <v>0</v>
      </c>
      <c r="X653" s="31">
        <f t="shared" si="134"/>
        <v>0</v>
      </c>
      <c r="Y653" s="31">
        <f t="shared" si="135"/>
        <v>1</v>
      </c>
      <c r="Z653" s="31" t="str">
        <f t="shared" si="142"/>
        <v>No</v>
      </c>
      <c r="AA653" s="31"/>
      <c r="AB653" s="31">
        <f t="shared" si="136"/>
        <v>0</v>
      </c>
      <c r="AC653" s="31" t="str">
        <f>IF(OR(ISNUMBER(MATCH(DATE(VALUE(TEXT(U653,"yyyy")),VALUE(TEXT(U653,"mm")),VALUE(TEXT(U653,"dd"))),HolidayTable[Date],0)),WEEKDAY(E653,1)=1,HOUR(U653)&gt;=21,HOUR(U653)&lt;5),"OP","P")</f>
        <v>P</v>
      </c>
      <c r="AD653" s="31"/>
      <c r="AE653" s="31">
        <f t="shared" si="137"/>
        <v>0</v>
      </c>
      <c r="AF653" s="31">
        <f t="shared" si="138"/>
        <v>88.5</v>
      </c>
      <c r="AG653" s="31">
        <f t="shared" si="139"/>
        <v>4</v>
      </c>
      <c r="AH653" s="31" t="str">
        <f t="shared" si="140"/>
        <v>HMM RAON015E</v>
      </c>
      <c r="AI653" s="31" t="str">
        <f t="shared" si="141"/>
        <v>HLXU 5286476</v>
      </c>
      <c r="AJ653" s="17" t="s">
        <v>624</v>
      </c>
    </row>
    <row r="654" spans="1:36" ht="18" x14ac:dyDescent="0.35">
      <c r="A654" s="30" t="s">
        <v>625</v>
      </c>
      <c r="B654" s="30" t="s">
        <v>3251</v>
      </c>
      <c r="C654" s="30" t="s">
        <v>2810</v>
      </c>
      <c r="D654" s="30" t="s">
        <v>764</v>
      </c>
      <c r="E654" s="33">
        <v>45469.45</v>
      </c>
      <c r="F654" s="30" t="s">
        <v>674</v>
      </c>
      <c r="G654" s="30" t="s">
        <v>627</v>
      </c>
      <c r="H654" s="30" t="s">
        <v>672</v>
      </c>
      <c r="I654" s="30" t="s">
        <v>646</v>
      </c>
      <c r="J654" s="30">
        <v>29250</v>
      </c>
      <c r="K654" s="30" t="s">
        <v>630</v>
      </c>
      <c r="L654" s="30" t="s">
        <v>3208</v>
      </c>
      <c r="M654" s="30" t="s">
        <v>3252</v>
      </c>
      <c r="N654" s="30" t="s">
        <v>741</v>
      </c>
      <c r="O654" s="30" t="s">
        <v>742</v>
      </c>
      <c r="P654" s="30">
        <v>711999</v>
      </c>
      <c r="Q654" s="30"/>
      <c r="R654" s="30"/>
      <c r="S654" s="39" t="e">
        <f>VLOOKUP(AH654,export!G:T,13,FALSE)</f>
        <v>#N/A</v>
      </c>
      <c r="T654" s="42" t="str">
        <f t="shared" si="130"/>
        <v>40</v>
      </c>
      <c r="U654" s="32">
        <f t="shared" si="131"/>
        <v>45469.45</v>
      </c>
      <c r="V654" s="31" t="e">
        <f t="shared" si="132"/>
        <v>#N/A</v>
      </c>
      <c r="W654" s="31" t="e">
        <f t="shared" si="133"/>
        <v>#N/A</v>
      </c>
      <c r="X654" s="31" t="e">
        <f t="shared" si="134"/>
        <v>#N/A</v>
      </c>
      <c r="Y654" s="31" t="e">
        <f t="shared" si="135"/>
        <v>#N/A</v>
      </c>
      <c r="Z654" s="31" t="str">
        <f t="shared" si="142"/>
        <v>No</v>
      </c>
      <c r="AA654" s="31"/>
      <c r="AB654" s="31" t="e">
        <f t="shared" si="136"/>
        <v>#N/A</v>
      </c>
      <c r="AC654" s="31" t="str">
        <f>IF(OR(ISNUMBER(MATCH(DATE(VALUE(TEXT(U654,"yyyy")),VALUE(TEXT(U654,"mm")),VALUE(TEXT(U654,"dd"))),HolidayTable[Date],0)),WEEKDAY(E654,1)=1,HOUR(U654)&gt;=21,HOUR(U654)&lt;5),"OP","P")</f>
        <v>P</v>
      </c>
      <c r="AD654" s="31"/>
      <c r="AE654" s="31" t="e">
        <f t="shared" si="137"/>
        <v>#N/A</v>
      </c>
      <c r="AF654" s="31">
        <f t="shared" si="138"/>
        <v>88.5</v>
      </c>
      <c r="AG654" s="31">
        <f t="shared" si="139"/>
        <v>4</v>
      </c>
      <c r="AH654" s="31" t="str">
        <f t="shared" si="140"/>
        <v>MAE CHATTOGR425N</v>
      </c>
      <c r="AI654" s="31" t="str">
        <f t="shared" si="141"/>
        <v>MSKU 9503613</v>
      </c>
      <c r="AJ654" s="17" t="s">
        <v>624</v>
      </c>
    </row>
    <row r="655" spans="1:36" ht="18" x14ac:dyDescent="0.35">
      <c r="A655" s="30" t="s">
        <v>625</v>
      </c>
      <c r="B655" s="30" t="s">
        <v>3253</v>
      </c>
      <c r="C655" s="30" t="s">
        <v>2810</v>
      </c>
      <c r="D655" s="30" t="s">
        <v>764</v>
      </c>
      <c r="E655" s="33">
        <v>45469.456250000003</v>
      </c>
      <c r="F655" s="30" t="s">
        <v>674</v>
      </c>
      <c r="G655" s="30" t="s">
        <v>627</v>
      </c>
      <c r="H655" s="30" t="s">
        <v>672</v>
      </c>
      <c r="I655" s="30" t="s">
        <v>646</v>
      </c>
      <c r="J655" s="30">
        <v>30000</v>
      </c>
      <c r="K655" s="30" t="s">
        <v>630</v>
      </c>
      <c r="L655" s="30" t="s">
        <v>3254</v>
      </c>
      <c r="M655" s="30" t="s">
        <v>3255</v>
      </c>
      <c r="N655" s="30" t="s">
        <v>700</v>
      </c>
      <c r="O655" s="30" t="s">
        <v>701</v>
      </c>
      <c r="P655" s="30">
        <v>781152</v>
      </c>
      <c r="Q655" s="30"/>
      <c r="R655" s="30"/>
      <c r="S655" s="39" t="e">
        <f>VLOOKUP(AH655,export!G:T,13,FALSE)</f>
        <v>#N/A</v>
      </c>
      <c r="T655" s="42" t="str">
        <f t="shared" si="130"/>
        <v>40</v>
      </c>
      <c r="U655" s="32">
        <f t="shared" si="131"/>
        <v>45469.456250000003</v>
      </c>
      <c r="V655" s="31" t="e">
        <f t="shared" si="132"/>
        <v>#N/A</v>
      </c>
      <c r="W655" s="31" t="e">
        <f t="shared" si="133"/>
        <v>#N/A</v>
      </c>
      <c r="X655" s="31" t="e">
        <f t="shared" si="134"/>
        <v>#N/A</v>
      </c>
      <c r="Y655" s="31" t="e">
        <f t="shared" si="135"/>
        <v>#N/A</v>
      </c>
      <c r="Z655" s="31" t="str">
        <f t="shared" si="142"/>
        <v>No</v>
      </c>
      <c r="AA655" s="31"/>
      <c r="AB655" s="31" t="e">
        <f t="shared" si="136"/>
        <v>#N/A</v>
      </c>
      <c r="AC655" s="31" t="str">
        <f>IF(OR(ISNUMBER(MATCH(DATE(VALUE(TEXT(U655,"yyyy")),VALUE(TEXT(U655,"mm")),VALUE(TEXT(U655,"dd"))),HolidayTable[Date],0)),WEEKDAY(E655,1)=1,HOUR(U655)&gt;=21,HOUR(U655)&lt;5),"OP","P")</f>
        <v>P</v>
      </c>
      <c r="AD655" s="31"/>
      <c r="AE655" s="31" t="e">
        <f t="shared" si="137"/>
        <v>#N/A</v>
      </c>
      <c r="AF655" s="31">
        <f t="shared" si="138"/>
        <v>88.5</v>
      </c>
      <c r="AG655" s="31">
        <f t="shared" si="139"/>
        <v>4</v>
      </c>
      <c r="AH655" s="31" t="str">
        <f t="shared" si="140"/>
        <v>MAE CHATTOGR425N</v>
      </c>
      <c r="AI655" s="31" t="str">
        <f t="shared" si="141"/>
        <v>TCKU 7123245</v>
      </c>
      <c r="AJ655" s="17" t="s">
        <v>624</v>
      </c>
    </row>
    <row r="656" spans="1:36" ht="18" x14ac:dyDescent="0.35">
      <c r="A656" s="30" t="s">
        <v>625</v>
      </c>
      <c r="B656" s="30" t="s">
        <v>3256</v>
      </c>
      <c r="C656" s="30" t="s">
        <v>2810</v>
      </c>
      <c r="D656" s="30" t="s">
        <v>764</v>
      </c>
      <c r="E656" s="33">
        <v>45469.457638888889</v>
      </c>
      <c r="F656" s="30" t="s">
        <v>674</v>
      </c>
      <c r="G656" s="30" t="s">
        <v>627</v>
      </c>
      <c r="H656" s="30" t="s">
        <v>672</v>
      </c>
      <c r="I656" s="30" t="s">
        <v>646</v>
      </c>
      <c r="J656" s="30">
        <v>30000</v>
      </c>
      <c r="K656" s="30" t="s">
        <v>630</v>
      </c>
      <c r="L656" s="30" t="s">
        <v>3254</v>
      </c>
      <c r="M656" s="30" t="s">
        <v>3257</v>
      </c>
      <c r="N656" s="30" t="s">
        <v>836</v>
      </c>
      <c r="O656" s="30" t="s">
        <v>837</v>
      </c>
      <c r="P656" s="30">
        <v>913642</v>
      </c>
      <c r="Q656" s="30"/>
      <c r="R656" s="30"/>
      <c r="S656" s="39" t="e">
        <f>VLOOKUP(AH656,export!G:T,13,FALSE)</f>
        <v>#N/A</v>
      </c>
      <c r="T656" s="42" t="str">
        <f t="shared" si="130"/>
        <v>40</v>
      </c>
      <c r="U656" s="32">
        <f t="shared" si="131"/>
        <v>45469.457638888889</v>
      </c>
      <c r="V656" s="31" t="e">
        <f t="shared" si="132"/>
        <v>#N/A</v>
      </c>
      <c r="W656" s="31" t="e">
        <f t="shared" si="133"/>
        <v>#N/A</v>
      </c>
      <c r="X656" s="31" t="e">
        <f t="shared" si="134"/>
        <v>#N/A</v>
      </c>
      <c r="Y656" s="31" t="e">
        <f t="shared" si="135"/>
        <v>#N/A</v>
      </c>
      <c r="Z656" s="31" t="str">
        <f t="shared" si="142"/>
        <v>No</v>
      </c>
      <c r="AA656" s="31"/>
      <c r="AB656" s="31" t="e">
        <f t="shared" si="136"/>
        <v>#N/A</v>
      </c>
      <c r="AC656" s="31" t="str">
        <f>IF(OR(ISNUMBER(MATCH(DATE(VALUE(TEXT(U656,"yyyy")),VALUE(TEXT(U656,"mm")),VALUE(TEXT(U656,"dd"))),HolidayTable[Date],0)),WEEKDAY(E656,1)=1,HOUR(U656)&gt;=21,HOUR(U656)&lt;5),"OP","P")</f>
        <v>P</v>
      </c>
      <c r="AD656" s="31"/>
      <c r="AE656" s="31" t="e">
        <f t="shared" si="137"/>
        <v>#N/A</v>
      </c>
      <c r="AF656" s="31">
        <f t="shared" si="138"/>
        <v>88.5</v>
      </c>
      <c r="AG656" s="31">
        <f t="shared" si="139"/>
        <v>4</v>
      </c>
      <c r="AH656" s="31" t="str">
        <f t="shared" si="140"/>
        <v>MAE CHATTOGR425N</v>
      </c>
      <c r="AI656" s="31" t="str">
        <f t="shared" si="141"/>
        <v>CAAU 6074421</v>
      </c>
      <c r="AJ656" s="17" t="s">
        <v>624</v>
      </c>
    </row>
    <row r="657" spans="1:36" ht="18" x14ac:dyDescent="0.35">
      <c r="A657" s="30" t="s">
        <v>625</v>
      </c>
      <c r="B657" s="30" t="s">
        <v>3258</v>
      </c>
      <c r="C657" s="30" t="s">
        <v>2901</v>
      </c>
      <c r="D657" s="30" t="s">
        <v>409</v>
      </c>
      <c r="E657" s="33">
        <v>45469.470833333333</v>
      </c>
      <c r="F657" s="30" t="s">
        <v>663</v>
      </c>
      <c r="G657" s="30" t="s">
        <v>627</v>
      </c>
      <c r="H657" s="30" t="s">
        <v>672</v>
      </c>
      <c r="I657" s="30" t="s">
        <v>646</v>
      </c>
      <c r="J657" s="30">
        <v>30000</v>
      </c>
      <c r="K657" s="30" t="s">
        <v>630</v>
      </c>
      <c r="L657" s="30" t="s">
        <v>3211</v>
      </c>
      <c r="M657" s="30" t="s">
        <v>3259</v>
      </c>
      <c r="N657" s="30" t="s">
        <v>834</v>
      </c>
      <c r="O657" s="30" t="s">
        <v>736</v>
      </c>
      <c r="P657" s="30">
        <v>947548</v>
      </c>
      <c r="Q657" s="30"/>
      <c r="R657" s="30"/>
      <c r="S657" s="39" t="e">
        <f>VLOOKUP(AH657,export!G:T,13,FALSE)</f>
        <v>#N/A</v>
      </c>
      <c r="T657" s="42" t="str">
        <f t="shared" si="130"/>
        <v>40</v>
      </c>
      <c r="U657" s="32">
        <f t="shared" si="131"/>
        <v>45469.470833333333</v>
      </c>
      <c r="V657" s="31" t="e">
        <f t="shared" si="132"/>
        <v>#N/A</v>
      </c>
      <c r="W657" s="31" t="e">
        <f t="shared" si="133"/>
        <v>#N/A</v>
      </c>
      <c r="X657" s="31" t="e">
        <f t="shared" si="134"/>
        <v>#N/A</v>
      </c>
      <c r="Y657" s="31" t="e">
        <f t="shared" si="135"/>
        <v>#N/A</v>
      </c>
      <c r="Z657" s="31" t="str">
        <f t="shared" si="142"/>
        <v>No</v>
      </c>
      <c r="AA657" s="31"/>
      <c r="AB657" s="31" t="e">
        <f t="shared" si="136"/>
        <v>#N/A</v>
      </c>
      <c r="AC657" s="31" t="str">
        <f>IF(OR(ISNUMBER(MATCH(DATE(VALUE(TEXT(U657,"yyyy")),VALUE(TEXT(U657,"mm")),VALUE(TEXT(U657,"dd"))),HolidayTable[Date],0)),WEEKDAY(E657,1)=1,HOUR(U657)&gt;=21,HOUR(U657)&lt;5),"OP","P")</f>
        <v>P</v>
      </c>
      <c r="AD657" s="31"/>
      <c r="AE657" s="31" t="e">
        <f t="shared" si="137"/>
        <v>#N/A</v>
      </c>
      <c r="AF657" s="31">
        <f t="shared" si="138"/>
        <v>88.5</v>
      </c>
      <c r="AG657" s="31">
        <f t="shared" si="139"/>
        <v>4</v>
      </c>
      <c r="AH657" s="31" t="str">
        <f t="shared" si="140"/>
        <v>CHARLESTON E001E</v>
      </c>
      <c r="AI657" s="31" t="str">
        <f t="shared" si="141"/>
        <v>HLBU 3419361</v>
      </c>
      <c r="AJ657" s="17" t="s">
        <v>624</v>
      </c>
    </row>
    <row r="658" spans="1:36" ht="18" x14ac:dyDescent="0.35">
      <c r="A658" s="30" t="s">
        <v>625</v>
      </c>
      <c r="B658" s="30" t="s">
        <v>3260</v>
      </c>
      <c r="C658" s="30" t="s">
        <v>2901</v>
      </c>
      <c r="D658" s="30" t="s">
        <v>409</v>
      </c>
      <c r="E658" s="33">
        <v>45469.470833333333</v>
      </c>
      <c r="F658" s="30" t="s">
        <v>663</v>
      </c>
      <c r="G658" s="30" t="s">
        <v>627</v>
      </c>
      <c r="H658" s="30" t="s">
        <v>672</v>
      </c>
      <c r="I658" s="30" t="s">
        <v>646</v>
      </c>
      <c r="J658" s="30">
        <v>30000</v>
      </c>
      <c r="K658" s="30" t="s">
        <v>630</v>
      </c>
      <c r="L658" s="30" t="s">
        <v>3211</v>
      </c>
      <c r="M658" s="30" t="s">
        <v>3261</v>
      </c>
      <c r="N658" s="30" t="s">
        <v>718</v>
      </c>
      <c r="O658" s="30" t="s">
        <v>719</v>
      </c>
      <c r="P658" s="30">
        <v>697446</v>
      </c>
      <c r="Q658" s="30"/>
      <c r="R658" s="30"/>
      <c r="S658" s="39" t="e">
        <f>VLOOKUP(AH658,export!G:T,13,FALSE)</f>
        <v>#N/A</v>
      </c>
      <c r="T658" s="42" t="str">
        <f t="shared" si="130"/>
        <v>40</v>
      </c>
      <c r="U658" s="32">
        <f t="shared" si="131"/>
        <v>45469.470833333333</v>
      </c>
      <c r="V658" s="31" t="e">
        <f t="shared" si="132"/>
        <v>#N/A</v>
      </c>
      <c r="W658" s="31" t="e">
        <f t="shared" si="133"/>
        <v>#N/A</v>
      </c>
      <c r="X658" s="31" t="e">
        <f t="shared" si="134"/>
        <v>#N/A</v>
      </c>
      <c r="Y658" s="31" t="e">
        <f t="shared" si="135"/>
        <v>#N/A</v>
      </c>
      <c r="Z658" s="31" t="str">
        <f t="shared" si="142"/>
        <v>No</v>
      </c>
      <c r="AA658" s="31"/>
      <c r="AB658" s="31" t="e">
        <f t="shared" si="136"/>
        <v>#N/A</v>
      </c>
      <c r="AC658" s="31" t="str">
        <f>IF(OR(ISNUMBER(MATCH(DATE(VALUE(TEXT(U658,"yyyy")),VALUE(TEXT(U658,"mm")),VALUE(TEXT(U658,"dd"))),HolidayTable[Date],0)),WEEKDAY(E658,1)=1,HOUR(U658)&gt;=21,HOUR(U658)&lt;5),"OP","P")</f>
        <v>P</v>
      </c>
      <c r="AD658" s="31"/>
      <c r="AE658" s="31" t="e">
        <f t="shared" si="137"/>
        <v>#N/A</v>
      </c>
      <c r="AF658" s="31">
        <f t="shared" si="138"/>
        <v>88.5</v>
      </c>
      <c r="AG658" s="31">
        <f t="shared" si="139"/>
        <v>4</v>
      </c>
      <c r="AH658" s="31" t="str">
        <f t="shared" si="140"/>
        <v>CHARLESTON E001E</v>
      </c>
      <c r="AI658" s="31" t="str">
        <f t="shared" si="141"/>
        <v>HAMU 1428580</v>
      </c>
      <c r="AJ658" s="17" t="s">
        <v>624</v>
      </c>
    </row>
    <row r="659" spans="1:36" ht="18" x14ac:dyDescent="0.35">
      <c r="A659" s="30" t="s">
        <v>625</v>
      </c>
      <c r="B659" s="30" t="s">
        <v>3262</v>
      </c>
      <c r="C659" s="30" t="s">
        <v>3005</v>
      </c>
      <c r="D659" s="30" t="s">
        <v>3006</v>
      </c>
      <c r="E659" s="33">
        <v>45469.473611111112</v>
      </c>
      <c r="F659" s="30" t="s">
        <v>663</v>
      </c>
      <c r="G659" s="30" t="s">
        <v>627</v>
      </c>
      <c r="H659" s="30" t="s">
        <v>645</v>
      </c>
      <c r="I659" s="30" t="s">
        <v>646</v>
      </c>
      <c r="J659" s="30">
        <v>29090</v>
      </c>
      <c r="K659" s="30" t="s">
        <v>630</v>
      </c>
      <c r="L659" s="30" t="s">
        <v>3007</v>
      </c>
      <c r="M659" s="30" t="s">
        <v>3263</v>
      </c>
      <c r="N659" s="30" t="s">
        <v>678</v>
      </c>
      <c r="O659" s="30" t="s">
        <v>679</v>
      </c>
      <c r="P659" s="30">
        <v>920454</v>
      </c>
      <c r="Q659" s="30"/>
      <c r="R659" s="30"/>
      <c r="S659" s="39">
        <v>45478.5</v>
      </c>
      <c r="T659" s="42" t="str">
        <f t="shared" si="130"/>
        <v>40</v>
      </c>
      <c r="U659" s="32">
        <f t="shared" si="131"/>
        <v>45469.473611111112</v>
      </c>
      <c r="V659" s="31">
        <f t="shared" si="132"/>
        <v>9.0263888888875954</v>
      </c>
      <c r="W659" s="31">
        <f t="shared" si="133"/>
        <v>0</v>
      </c>
      <c r="X659" s="31">
        <f t="shared" si="134"/>
        <v>0</v>
      </c>
      <c r="Y659" s="31">
        <f t="shared" si="135"/>
        <v>1</v>
      </c>
      <c r="Z659" s="31" t="str">
        <f t="shared" si="142"/>
        <v>No</v>
      </c>
      <c r="AA659" s="31"/>
      <c r="AB659" s="31">
        <f t="shared" si="136"/>
        <v>0</v>
      </c>
      <c r="AC659" s="31" t="str">
        <f>IF(OR(ISNUMBER(MATCH(DATE(VALUE(TEXT(U659,"yyyy")),VALUE(TEXT(U659,"mm")),VALUE(TEXT(U659,"dd"))),HolidayTable[Date],0)),WEEKDAY(E659,1)=1,HOUR(U659)&gt;=21,HOUR(U659)&lt;5),"OP","P")</f>
        <v>P</v>
      </c>
      <c r="AD659" s="31"/>
      <c r="AE659" s="31">
        <f t="shared" si="137"/>
        <v>0</v>
      </c>
      <c r="AF659" s="31">
        <f t="shared" si="138"/>
        <v>88.5</v>
      </c>
      <c r="AG659" s="31">
        <f t="shared" si="139"/>
        <v>4</v>
      </c>
      <c r="AH659" s="31" t="str">
        <f t="shared" si="140"/>
        <v>HMM RAON015E</v>
      </c>
      <c r="AI659" s="31" t="str">
        <f t="shared" si="141"/>
        <v>UACU 8544610</v>
      </c>
      <c r="AJ659" s="17" t="s">
        <v>624</v>
      </c>
    </row>
    <row r="660" spans="1:36" ht="18" x14ac:dyDescent="0.35">
      <c r="A660" s="30" t="s">
        <v>625</v>
      </c>
      <c r="B660" s="30" t="s">
        <v>3264</v>
      </c>
      <c r="C660" s="30" t="s">
        <v>412</v>
      </c>
      <c r="D660" s="30" t="s">
        <v>3265</v>
      </c>
      <c r="E660" s="33">
        <v>45469.475694444445</v>
      </c>
      <c r="F660" s="30" t="s">
        <v>2479</v>
      </c>
      <c r="G660" s="30" t="s">
        <v>627</v>
      </c>
      <c r="H660" s="30" t="s">
        <v>773</v>
      </c>
      <c r="I660" s="30" t="s">
        <v>724</v>
      </c>
      <c r="J660" s="30">
        <v>26600</v>
      </c>
      <c r="K660" s="30" t="s">
        <v>630</v>
      </c>
      <c r="L660" s="30" t="s">
        <v>3266</v>
      </c>
      <c r="M660" s="30" t="s">
        <v>725</v>
      </c>
      <c r="N660" s="30" t="s">
        <v>899</v>
      </c>
      <c r="O660" s="30" t="s">
        <v>900</v>
      </c>
      <c r="P660" s="30">
        <v>912992</v>
      </c>
      <c r="Q660" s="30"/>
      <c r="R660" s="30"/>
      <c r="S660" s="39" t="e">
        <f>VLOOKUP(AH660,export!G:T,13,FALSE)</f>
        <v>#N/A</v>
      </c>
      <c r="T660" s="42" t="str">
        <f t="shared" si="130"/>
        <v>20</v>
      </c>
      <c r="U660" s="32">
        <f t="shared" si="131"/>
        <v>45469.475694444445</v>
      </c>
      <c r="V660" s="31" t="e">
        <f t="shared" si="132"/>
        <v>#N/A</v>
      </c>
      <c r="W660" s="31" t="e">
        <f t="shared" si="133"/>
        <v>#N/A</v>
      </c>
      <c r="X660" s="31" t="e">
        <f t="shared" si="134"/>
        <v>#N/A</v>
      </c>
      <c r="Y660" s="31" t="e">
        <f t="shared" si="135"/>
        <v>#N/A</v>
      </c>
      <c r="Z660" s="31" t="str">
        <f t="shared" si="142"/>
        <v>No</v>
      </c>
      <c r="AA660" s="31"/>
      <c r="AB660" s="31" t="e">
        <f t="shared" si="136"/>
        <v>#N/A</v>
      </c>
      <c r="AC660" s="31" t="str">
        <f>IF(OR(ISNUMBER(MATCH(DATE(VALUE(TEXT(U660,"yyyy")),VALUE(TEXT(U660,"mm")),VALUE(TEXT(U660,"dd"))),HolidayTable[Date],0)),WEEKDAY(E660,1)=1,HOUR(U660)&gt;=21,HOUR(U660)&lt;5),"OP","P")</f>
        <v>P</v>
      </c>
      <c r="AD660" s="31"/>
      <c r="AE660" s="31" t="e">
        <f t="shared" si="137"/>
        <v>#N/A</v>
      </c>
      <c r="AF660" s="31">
        <f t="shared" si="138"/>
        <v>59</v>
      </c>
      <c r="AG660" s="31">
        <f t="shared" si="139"/>
        <v>4</v>
      </c>
      <c r="AH660" s="31" t="str">
        <f t="shared" si="140"/>
        <v>DANU BHUM548N</v>
      </c>
      <c r="AI660" s="31" t="str">
        <f t="shared" si="141"/>
        <v>EOLU 8220992</v>
      </c>
      <c r="AJ660" s="17" t="s">
        <v>624</v>
      </c>
    </row>
    <row r="661" spans="1:36" ht="18" x14ac:dyDescent="0.35">
      <c r="A661" s="30" t="s">
        <v>625</v>
      </c>
      <c r="B661" s="30" t="s">
        <v>3267</v>
      </c>
      <c r="C661" s="30" t="s">
        <v>2810</v>
      </c>
      <c r="D661" s="30" t="s">
        <v>764</v>
      </c>
      <c r="E661" s="33">
        <v>45469.476388888892</v>
      </c>
      <c r="F661" s="30" t="s">
        <v>674</v>
      </c>
      <c r="G661" s="30" t="s">
        <v>627</v>
      </c>
      <c r="H661" s="30" t="s">
        <v>672</v>
      </c>
      <c r="I661" s="30" t="s">
        <v>646</v>
      </c>
      <c r="J661" s="30">
        <v>30000</v>
      </c>
      <c r="K661" s="30" t="s">
        <v>630</v>
      </c>
      <c r="L661" s="30" t="s">
        <v>3254</v>
      </c>
      <c r="M661" s="30" t="s">
        <v>3268</v>
      </c>
      <c r="N661" s="30" t="s">
        <v>788</v>
      </c>
      <c r="O661" s="30" t="s">
        <v>789</v>
      </c>
      <c r="P661" s="30">
        <v>753249</v>
      </c>
      <c r="Q661" s="30"/>
      <c r="R661" s="30"/>
      <c r="S661" s="39" t="e">
        <f>VLOOKUP(AH661,export!G:T,13,FALSE)</f>
        <v>#N/A</v>
      </c>
      <c r="T661" s="42" t="str">
        <f t="shared" si="130"/>
        <v>40</v>
      </c>
      <c r="U661" s="32">
        <f t="shared" si="131"/>
        <v>45469.476388888892</v>
      </c>
      <c r="V661" s="31" t="e">
        <f t="shared" si="132"/>
        <v>#N/A</v>
      </c>
      <c r="W661" s="31" t="e">
        <f t="shared" si="133"/>
        <v>#N/A</v>
      </c>
      <c r="X661" s="31" t="e">
        <f t="shared" si="134"/>
        <v>#N/A</v>
      </c>
      <c r="Y661" s="31" t="e">
        <f t="shared" si="135"/>
        <v>#N/A</v>
      </c>
      <c r="Z661" s="31" t="str">
        <f t="shared" si="142"/>
        <v>No</v>
      </c>
      <c r="AA661" s="31"/>
      <c r="AB661" s="31" t="e">
        <f t="shared" si="136"/>
        <v>#N/A</v>
      </c>
      <c r="AC661" s="31" t="str">
        <f>IF(OR(ISNUMBER(MATCH(DATE(VALUE(TEXT(U661,"yyyy")),VALUE(TEXT(U661,"mm")),VALUE(TEXT(U661,"dd"))),HolidayTable[Date],0)),WEEKDAY(E661,1)=1,HOUR(U661)&gt;=21,HOUR(U661)&lt;5),"OP","P")</f>
        <v>P</v>
      </c>
      <c r="AD661" s="31"/>
      <c r="AE661" s="31" t="e">
        <f t="shared" si="137"/>
        <v>#N/A</v>
      </c>
      <c r="AF661" s="31">
        <f t="shared" si="138"/>
        <v>88.5</v>
      </c>
      <c r="AG661" s="31">
        <f t="shared" si="139"/>
        <v>4</v>
      </c>
      <c r="AH661" s="31" t="str">
        <f t="shared" si="140"/>
        <v>MAE CHATTOGR425N</v>
      </c>
      <c r="AI661" s="31" t="str">
        <f t="shared" si="141"/>
        <v>MRKU 4200633</v>
      </c>
      <c r="AJ661" s="17" t="s">
        <v>624</v>
      </c>
    </row>
    <row r="662" spans="1:36" ht="18" x14ac:dyDescent="0.35">
      <c r="A662" s="30" t="s">
        <v>625</v>
      </c>
      <c r="B662" s="30" t="s">
        <v>3269</v>
      </c>
      <c r="C662" s="30" t="s">
        <v>3216</v>
      </c>
      <c r="D662" s="30" t="s">
        <v>3217</v>
      </c>
      <c r="E662" s="33">
        <v>45469.478472222225</v>
      </c>
      <c r="F662" s="30" t="s">
        <v>644</v>
      </c>
      <c r="G662" s="30" t="s">
        <v>627</v>
      </c>
      <c r="H662" s="30">
        <v>4500</v>
      </c>
      <c r="I662" s="30" t="s">
        <v>646</v>
      </c>
      <c r="J662" s="30">
        <v>29090</v>
      </c>
      <c r="K662" s="30" t="s">
        <v>630</v>
      </c>
      <c r="L662" s="30" t="s">
        <v>3270</v>
      </c>
      <c r="M662" s="30" t="s">
        <v>3271</v>
      </c>
      <c r="N662" s="30" t="s">
        <v>760</v>
      </c>
      <c r="O662" s="30" t="s">
        <v>761</v>
      </c>
      <c r="P662" s="30">
        <v>949761</v>
      </c>
      <c r="Q662" s="30"/>
      <c r="R662" s="30"/>
      <c r="S662" s="39">
        <v>45477.833333333336</v>
      </c>
      <c r="T662" s="42" t="str">
        <f t="shared" si="130"/>
        <v>40</v>
      </c>
      <c r="U662" s="32">
        <f t="shared" si="131"/>
        <v>45469.478472222225</v>
      </c>
      <c r="V662" s="31">
        <f t="shared" si="132"/>
        <v>8.3548611111109494</v>
      </c>
      <c r="W662" s="31">
        <f t="shared" si="133"/>
        <v>0</v>
      </c>
      <c r="X662" s="31">
        <f t="shared" si="134"/>
        <v>0</v>
      </c>
      <c r="Y662" s="31">
        <f t="shared" si="135"/>
        <v>1</v>
      </c>
      <c r="Z662" s="31" t="str">
        <f t="shared" si="142"/>
        <v>No</v>
      </c>
      <c r="AA662" s="31"/>
      <c r="AB662" s="31">
        <f t="shared" si="136"/>
        <v>0</v>
      </c>
      <c r="AC662" s="31" t="str">
        <f>IF(OR(ISNUMBER(MATCH(DATE(VALUE(TEXT(U662,"yyyy")),VALUE(TEXT(U662,"mm")),VALUE(TEXT(U662,"dd"))),HolidayTable[Date],0)),WEEKDAY(E662,1)=1,HOUR(U662)&gt;=21,HOUR(U662)&lt;5),"OP","P")</f>
        <v>P</v>
      </c>
      <c r="AD662" s="31"/>
      <c r="AE662" s="31">
        <f t="shared" si="137"/>
        <v>0</v>
      </c>
      <c r="AF662" s="31">
        <f t="shared" si="138"/>
        <v>88.5</v>
      </c>
      <c r="AG662" s="31">
        <f t="shared" si="139"/>
        <v>4</v>
      </c>
      <c r="AH662" s="31" t="str">
        <f t="shared" si="140"/>
        <v>INTERASIA CAW043</v>
      </c>
      <c r="AI662" s="31" t="str">
        <f t="shared" si="141"/>
        <v>EITU 1595458</v>
      </c>
      <c r="AJ662" s="17" t="s">
        <v>624</v>
      </c>
    </row>
    <row r="663" spans="1:36" ht="18" x14ac:dyDescent="0.35">
      <c r="A663" s="30" t="s">
        <v>625</v>
      </c>
      <c r="B663" s="30" t="s">
        <v>3272</v>
      </c>
      <c r="C663" s="30" t="s">
        <v>838</v>
      </c>
      <c r="D663" s="30" t="s">
        <v>839</v>
      </c>
      <c r="E663" s="33">
        <v>45469.478472222225</v>
      </c>
      <c r="F663" s="30" t="s">
        <v>674</v>
      </c>
      <c r="G663" s="30" t="s">
        <v>627</v>
      </c>
      <c r="H663" s="30" t="s">
        <v>672</v>
      </c>
      <c r="I663" s="30" t="s">
        <v>646</v>
      </c>
      <c r="J663" s="30">
        <v>29090</v>
      </c>
      <c r="K663" s="30" t="s">
        <v>630</v>
      </c>
      <c r="L663" s="30" t="s">
        <v>3273</v>
      </c>
      <c r="M663" s="30" t="s">
        <v>3274</v>
      </c>
      <c r="N663" s="30" t="s">
        <v>751</v>
      </c>
      <c r="O663" s="30" t="s">
        <v>752</v>
      </c>
      <c r="P663" s="30">
        <v>935494</v>
      </c>
      <c r="Q663" s="30"/>
      <c r="R663" s="30"/>
      <c r="S663" s="39" t="e">
        <f>VLOOKUP(AH663,export!G:T,13,FALSE)</f>
        <v>#N/A</v>
      </c>
      <c r="T663" s="42" t="str">
        <f t="shared" si="130"/>
        <v>40</v>
      </c>
      <c r="U663" s="32">
        <f t="shared" si="131"/>
        <v>45469.478472222225</v>
      </c>
      <c r="V663" s="31" t="e">
        <f t="shared" si="132"/>
        <v>#N/A</v>
      </c>
      <c r="W663" s="31" t="e">
        <f t="shared" si="133"/>
        <v>#N/A</v>
      </c>
      <c r="X663" s="31" t="e">
        <f t="shared" si="134"/>
        <v>#N/A</v>
      </c>
      <c r="Y663" s="31" t="e">
        <f t="shared" si="135"/>
        <v>#N/A</v>
      </c>
      <c r="Z663" s="31" t="str">
        <f t="shared" si="142"/>
        <v>No</v>
      </c>
      <c r="AA663" s="31"/>
      <c r="AB663" s="31" t="e">
        <f t="shared" si="136"/>
        <v>#N/A</v>
      </c>
      <c r="AC663" s="31" t="str">
        <f>IF(OR(ISNUMBER(MATCH(DATE(VALUE(TEXT(U663,"yyyy")),VALUE(TEXT(U663,"mm")),VALUE(TEXT(U663,"dd"))),HolidayTable[Date],0)),WEEKDAY(E663,1)=1,HOUR(U663)&gt;=21,HOUR(U663)&lt;5),"OP","P")</f>
        <v>P</v>
      </c>
      <c r="AD663" s="31"/>
      <c r="AE663" s="31" t="e">
        <f t="shared" si="137"/>
        <v>#N/A</v>
      </c>
      <c r="AF663" s="31">
        <f t="shared" si="138"/>
        <v>88.5</v>
      </c>
      <c r="AG663" s="31">
        <f t="shared" si="139"/>
        <v>4</v>
      </c>
      <c r="AH663" s="31" t="str">
        <f t="shared" si="140"/>
        <v>NORDBORG MAE426N</v>
      </c>
      <c r="AI663" s="31" t="str">
        <f t="shared" si="141"/>
        <v>MSKU 0810840</v>
      </c>
      <c r="AJ663" s="17" t="s">
        <v>624</v>
      </c>
    </row>
    <row r="664" spans="1:36" ht="18" x14ac:dyDescent="0.35">
      <c r="A664" s="30" t="s">
        <v>625</v>
      </c>
      <c r="B664" s="30" t="s">
        <v>3275</v>
      </c>
      <c r="C664" s="30" t="s">
        <v>2810</v>
      </c>
      <c r="D664" s="30" t="s">
        <v>764</v>
      </c>
      <c r="E664" s="33">
        <v>45469.479166666664</v>
      </c>
      <c r="F664" s="30" t="s">
        <v>674</v>
      </c>
      <c r="G664" s="30" t="s">
        <v>627</v>
      </c>
      <c r="H664" s="30" t="s">
        <v>672</v>
      </c>
      <c r="I664" s="30" t="s">
        <v>646</v>
      </c>
      <c r="J664" s="30">
        <v>30000</v>
      </c>
      <c r="K664" s="30" t="s">
        <v>630</v>
      </c>
      <c r="L664" s="30" t="s">
        <v>3254</v>
      </c>
      <c r="M664" s="30" t="s">
        <v>3276</v>
      </c>
      <c r="N664" s="30" t="s">
        <v>737</v>
      </c>
      <c r="O664" s="30" t="s">
        <v>738</v>
      </c>
      <c r="P664" s="30">
        <v>912351</v>
      </c>
      <c r="Q664" s="30"/>
      <c r="R664" s="30"/>
      <c r="S664" s="39" t="e">
        <f>VLOOKUP(AH664,export!G:T,13,FALSE)</f>
        <v>#N/A</v>
      </c>
      <c r="T664" s="42" t="str">
        <f t="shared" si="130"/>
        <v>40</v>
      </c>
      <c r="U664" s="32">
        <f t="shared" si="131"/>
        <v>45469.479166666664</v>
      </c>
      <c r="V664" s="31" t="e">
        <f t="shared" si="132"/>
        <v>#N/A</v>
      </c>
      <c r="W664" s="31" t="e">
        <f t="shared" si="133"/>
        <v>#N/A</v>
      </c>
      <c r="X664" s="31" t="e">
        <f t="shared" si="134"/>
        <v>#N/A</v>
      </c>
      <c r="Y664" s="31" t="e">
        <f t="shared" si="135"/>
        <v>#N/A</v>
      </c>
      <c r="Z664" s="31" t="str">
        <f t="shared" si="142"/>
        <v>No</v>
      </c>
      <c r="AA664" s="31"/>
      <c r="AB664" s="31" t="e">
        <f t="shared" si="136"/>
        <v>#N/A</v>
      </c>
      <c r="AC664" s="31" t="str">
        <f>IF(OR(ISNUMBER(MATCH(DATE(VALUE(TEXT(U664,"yyyy")),VALUE(TEXT(U664,"mm")),VALUE(TEXT(U664,"dd"))),HolidayTable[Date],0)),WEEKDAY(E664,1)=1,HOUR(U664)&gt;=21,HOUR(U664)&lt;5),"OP","P")</f>
        <v>P</v>
      </c>
      <c r="AD664" s="31"/>
      <c r="AE664" s="31" t="e">
        <f t="shared" si="137"/>
        <v>#N/A</v>
      </c>
      <c r="AF664" s="31">
        <f t="shared" si="138"/>
        <v>88.5</v>
      </c>
      <c r="AG664" s="31">
        <f t="shared" si="139"/>
        <v>4</v>
      </c>
      <c r="AH664" s="31" t="str">
        <f t="shared" si="140"/>
        <v>MAE CHATTOGR425N</v>
      </c>
      <c r="AI664" s="31" t="str">
        <f t="shared" si="141"/>
        <v>TCKU 7728088</v>
      </c>
      <c r="AJ664" s="17" t="s">
        <v>624</v>
      </c>
    </row>
    <row r="665" spans="1:36" ht="18" x14ac:dyDescent="0.35">
      <c r="A665" s="30" t="s">
        <v>625</v>
      </c>
      <c r="B665" s="30" t="s">
        <v>3277</v>
      </c>
      <c r="C665" s="30" t="s">
        <v>2810</v>
      </c>
      <c r="D665" s="30" t="s">
        <v>764</v>
      </c>
      <c r="E665" s="33">
        <v>45469.481944444444</v>
      </c>
      <c r="F665" s="30" t="s">
        <v>674</v>
      </c>
      <c r="G665" s="30" t="s">
        <v>627</v>
      </c>
      <c r="H665" s="30">
        <v>4510</v>
      </c>
      <c r="I665" s="30" t="s">
        <v>646</v>
      </c>
      <c r="J665" s="30">
        <v>30000</v>
      </c>
      <c r="K665" s="30" t="s">
        <v>630</v>
      </c>
      <c r="L665" s="30" t="s">
        <v>3254</v>
      </c>
      <c r="M665" s="30" t="s">
        <v>3278</v>
      </c>
      <c r="N665" s="30" t="s">
        <v>675</v>
      </c>
      <c r="O665" s="30" t="s">
        <v>676</v>
      </c>
      <c r="P665" s="30">
        <v>957830</v>
      </c>
      <c r="Q665" s="30"/>
      <c r="R665" s="30"/>
      <c r="S665" s="39" t="e">
        <f>VLOOKUP(AH665,export!G:T,13,FALSE)</f>
        <v>#N/A</v>
      </c>
      <c r="T665" s="42" t="str">
        <f t="shared" si="130"/>
        <v>40</v>
      </c>
      <c r="U665" s="32">
        <f t="shared" si="131"/>
        <v>45469.481944444444</v>
      </c>
      <c r="V665" s="31" t="e">
        <f t="shared" si="132"/>
        <v>#N/A</v>
      </c>
      <c r="W665" s="31" t="e">
        <f t="shared" si="133"/>
        <v>#N/A</v>
      </c>
      <c r="X665" s="31" t="e">
        <f t="shared" si="134"/>
        <v>#N/A</v>
      </c>
      <c r="Y665" s="31" t="e">
        <f t="shared" si="135"/>
        <v>#N/A</v>
      </c>
      <c r="Z665" s="31" t="str">
        <f t="shared" si="142"/>
        <v>No</v>
      </c>
      <c r="AA665" s="31"/>
      <c r="AB665" s="31" t="e">
        <f t="shared" si="136"/>
        <v>#N/A</v>
      </c>
      <c r="AC665" s="31" t="str">
        <f>IF(OR(ISNUMBER(MATCH(DATE(VALUE(TEXT(U665,"yyyy")),VALUE(TEXT(U665,"mm")),VALUE(TEXT(U665,"dd"))),HolidayTable[Date],0)),WEEKDAY(E665,1)=1,HOUR(U665)&gt;=21,HOUR(U665)&lt;5),"OP","P")</f>
        <v>P</v>
      </c>
      <c r="AD665" s="31"/>
      <c r="AE665" s="31" t="e">
        <f t="shared" si="137"/>
        <v>#N/A</v>
      </c>
      <c r="AF665" s="31">
        <f t="shared" si="138"/>
        <v>88.5</v>
      </c>
      <c r="AG665" s="31">
        <f t="shared" si="139"/>
        <v>4</v>
      </c>
      <c r="AH665" s="31" t="str">
        <f t="shared" si="140"/>
        <v>MAE CHATTOGR425N</v>
      </c>
      <c r="AI665" s="31" t="str">
        <f t="shared" si="141"/>
        <v>TRLU 8047188</v>
      </c>
      <c r="AJ665" s="17" t="s">
        <v>624</v>
      </c>
    </row>
    <row r="666" spans="1:36" ht="18" x14ac:dyDescent="0.35">
      <c r="A666" s="30" t="s">
        <v>625</v>
      </c>
      <c r="B666" s="30" t="s">
        <v>3279</v>
      </c>
      <c r="C666" s="30" t="s">
        <v>2901</v>
      </c>
      <c r="D666" s="30" t="s">
        <v>409</v>
      </c>
      <c r="E666" s="33">
        <v>45469.484027777777</v>
      </c>
      <c r="F666" s="30" t="s">
        <v>663</v>
      </c>
      <c r="G666" s="30" t="s">
        <v>627</v>
      </c>
      <c r="H666" s="30" t="s">
        <v>672</v>
      </c>
      <c r="I666" s="30" t="s">
        <v>646</v>
      </c>
      <c r="J666" s="30">
        <v>30000</v>
      </c>
      <c r="K666" s="30" t="s">
        <v>630</v>
      </c>
      <c r="L666" s="30" t="s">
        <v>3211</v>
      </c>
      <c r="M666" s="30" t="s">
        <v>3280</v>
      </c>
      <c r="N666" s="30" t="s">
        <v>633</v>
      </c>
      <c r="O666" s="30" t="s">
        <v>708</v>
      </c>
      <c r="P666" s="30">
        <v>717004</v>
      </c>
      <c r="Q666" s="30"/>
      <c r="R666" s="30"/>
      <c r="S666" s="39" t="e">
        <f>VLOOKUP(AH666,export!G:T,13,FALSE)</f>
        <v>#N/A</v>
      </c>
      <c r="T666" s="42" t="str">
        <f t="shared" si="130"/>
        <v>40</v>
      </c>
      <c r="U666" s="32">
        <f t="shared" si="131"/>
        <v>45469.484027777777</v>
      </c>
      <c r="V666" s="31" t="e">
        <f t="shared" si="132"/>
        <v>#N/A</v>
      </c>
      <c r="W666" s="31" t="e">
        <f t="shared" si="133"/>
        <v>#N/A</v>
      </c>
      <c r="X666" s="31" t="e">
        <f t="shared" si="134"/>
        <v>#N/A</v>
      </c>
      <c r="Y666" s="31" t="e">
        <f t="shared" si="135"/>
        <v>#N/A</v>
      </c>
      <c r="Z666" s="31" t="str">
        <f t="shared" si="142"/>
        <v>No</v>
      </c>
      <c r="AA666" s="31"/>
      <c r="AB666" s="31" t="e">
        <f t="shared" si="136"/>
        <v>#N/A</v>
      </c>
      <c r="AC666" s="31" t="str">
        <f>IF(OR(ISNUMBER(MATCH(DATE(VALUE(TEXT(U666,"yyyy")),VALUE(TEXT(U666,"mm")),VALUE(TEXT(U666,"dd"))),HolidayTable[Date],0)),WEEKDAY(E666,1)=1,HOUR(U666)&gt;=21,HOUR(U666)&lt;5),"OP","P")</f>
        <v>P</v>
      </c>
      <c r="AD666" s="31"/>
      <c r="AE666" s="31" t="e">
        <f t="shared" si="137"/>
        <v>#N/A</v>
      </c>
      <c r="AF666" s="31">
        <f t="shared" si="138"/>
        <v>88.5</v>
      </c>
      <c r="AG666" s="31">
        <f t="shared" si="139"/>
        <v>4</v>
      </c>
      <c r="AH666" s="31" t="str">
        <f t="shared" si="140"/>
        <v>CHARLESTON E001E</v>
      </c>
      <c r="AI666" s="31" t="str">
        <f t="shared" si="141"/>
        <v>HLBU 1319147</v>
      </c>
      <c r="AJ666" s="17" t="s">
        <v>624</v>
      </c>
    </row>
    <row r="667" spans="1:36" ht="18" x14ac:dyDescent="0.35">
      <c r="A667" s="30" t="s">
        <v>625</v>
      </c>
      <c r="B667" s="30" t="s">
        <v>3281</v>
      </c>
      <c r="C667" s="30" t="s">
        <v>2901</v>
      </c>
      <c r="D667" s="30" t="s">
        <v>409</v>
      </c>
      <c r="E667" s="33">
        <v>45469.484722222223</v>
      </c>
      <c r="F667" s="30" t="s">
        <v>663</v>
      </c>
      <c r="G667" s="30" t="s">
        <v>627</v>
      </c>
      <c r="H667" s="30" t="s">
        <v>672</v>
      </c>
      <c r="I667" s="30" t="s">
        <v>646</v>
      </c>
      <c r="J667" s="30">
        <v>30000</v>
      </c>
      <c r="K667" s="30" t="s">
        <v>630</v>
      </c>
      <c r="L667" s="30" t="s">
        <v>3211</v>
      </c>
      <c r="M667" s="30" t="s">
        <v>3282</v>
      </c>
      <c r="N667" s="30" t="s">
        <v>681</v>
      </c>
      <c r="O667" s="30" t="s">
        <v>682</v>
      </c>
      <c r="P667" s="30">
        <v>901896</v>
      </c>
      <c r="Q667" s="30"/>
      <c r="R667" s="30"/>
      <c r="S667" s="39" t="e">
        <f>VLOOKUP(AH667,export!G:T,13,FALSE)</f>
        <v>#N/A</v>
      </c>
      <c r="T667" s="42" t="str">
        <f t="shared" si="130"/>
        <v>40</v>
      </c>
      <c r="U667" s="32">
        <f t="shared" si="131"/>
        <v>45469.484722222223</v>
      </c>
      <c r="V667" s="31" t="e">
        <f t="shared" si="132"/>
        <v>#N/A</v>
      </c>
      <c r="W667" s="31" t="e">
        <f t="shared" si="133"/>
        <v>#N/A</v>
      </c>
      <c r="X667" s="31" t="e">
        <f t="shared" si="134"/>
        <v>#N/A</v>
      </c>
      <c r="Y667" s="31" t="e">
        <f t="shared" si="135"/>
        <v>#N/A</v>
      </c>
      <c r="Z667" s="31" t="str">
        <f t="shared" si="142"/>
        <v>No</v>
      </c>
      <c r="AA667" s="31"/>
      <c r="AB667" s="31" t="e">
        <f t="shared" si="136"/>
        <v>#N/A</v>
      </c>
      <c r="AC667" s="31" t="str">
        <f>IF(OR(ISNUMBER(MATCH(DATE(VALUE(TEXT(U667,"yyyy")),VALUE(TEXT(U667,"mm")),VALUE(TEXT(U667,"dd"))),HolidayTable[Date],0)),WEEKDAY(E667,1)=1,HOUR(U667)&gt;=21,HOUR(U667)&lt;5),"OP","P")</f>
        <v>P</v>
      </c>
      <c r="AD667" s="31"/>
      <c r="AE667" s="31" t="e">
        <f t="shared" si="137"/>
        <v>#N/A</v>
      </c>
      <c r="AF667" s="31">
        <f t="shared" si="138"/>
        <v>88.5</v>
      </c>
      <c r="AG667" s="31">
        <f t="shared" si="139"/>
        <v>4</v>
      </c>
      <c r="AH667" s="31" t="str">
        <f t="shared" si="140"/>
        <v>CHARLESTON E001E</v>
      </c>
      <c r="AI667" s="31" t="str">
        <f t="shared" si="141"/>
        <v>FANU 1019305</v>
      </c>
      <c r="AJ667" s="17" t="s">
        <v>624</v>
      </c>
    </row>
    <row r="668" spans="1:36" ht="18" x14ac:dyDescent="0.35">
      <c r="A668" s="30" t="s">
        <v>625</v>
      </c>
      <c r="B668" s="30" t="s">
        <v>3283</v>
      </c>
      <c r="C668" s="30" t="s">
        <v>2937</v>
      </c>
      <c r="D668" s="30" t="s">
        <v>2938</v>
      </c>
      <c r="E668" s="33">
        <v>45469.48541666667</v>
      </c>
      <c r="F668" s="30" t="s">
        <v>663</v>
      </c>
      <c r="G668" s="30" t="s">
        <v>627</v>
      </c>
      <c r="H668" s="30" t="s">
        <v>645</v>
      </c>
      <c r="I668" s="30" t="s">
        <v>646</v>
      </c>
      <c r="J668" s="30">
        <v>29090</v>
      </c>
      <c r="K668" s="30" t="s">
        <v>630</v>
      </c>
      <c r="L668" s="30" t="s">
        <v>3284</v>
      </c>
      <c r="M668" s="30" t="s">
        <v>3285</v>
      </c>
      <c r="N668" s="30" t="s">
        <v>688</v>
      </c>
      <c r="O668" s="30" t="s">
        <v>689</v>
      </c>
      <c r="P668" s="30">
        <v>939548</v>
      </c>
      <c r="Q668" s="30"/>
      <c r="R668" s="30"/>
      <c r="S668" s="39">
        <v>45477</v>
      </c>
      <c r="T668" s="42" t="str">
        <f t="shared" si="130"/>
        <v>40</v>
      </c>
      <c r="U668" s="32">
        <f t="shared" si="131"/>
        <v>45469.48541666667</v>
      </c>
      <c r="V668" s="31">
        <f t="shared" si="132"/>
        <v>7.5145833333299379</v>
      </c>
      <c r="W668" s="31">
        <f t="shared" si="133"/>
        <v>0</v>
      </c>
      <c r="X668" s="31">
        <f t="shared" si="134"/>
        <v>0</v>
      </c>
      <c r="Y668" s="31">
        <f t="shared" si="135"/>
        <v>1</v>
      </c>
      <c r="Z668" s="31" t="str">
        <f t="shared" si="142"/>
        <v>No</v>
      </c>
      <c r="AA668" s="31"/>
      <c r="AB668" s="31">
        <f t="shared" si="136"/>
        <v>0</v>
      </c>
      <c r="AC668" s="31" t="str">
        <f>IF(OR(ISNUMBER(MATCH(DATE(VALUE(TEXT(U668,"yyyy")),VALUE(TEXT(U668,"mm")),VALUE(TEXT(U668,"dd"))),HolidayTable[Date],0)),WEEKDAY(E668,1)=1,HOUR(U668)&gt;=21,HOUR(U668)&lt;5),"OP","P")</f>
        <v>P</v>
      </c>
      <c r="AD668" s="31"/>
      <c r="AE668" s="31">
        <f t="shared" si="137"/>
        <v>0</v>
      </c>
      <c r="AF668" s="31">
        <f t="shared" si="138"/>
        <v>88.5</v>
      </c>
      <c r="AG668" s="31">
        <f t="shared" si="139"/>
        <v>4</v>
      </c>
      <c r="AH668" s="31" t="str">
        <f t="shared" si="140"/>
        <v>SEASPAN KYOT111S</v>
      </c>
      <c r="AI668" s="31" t="str">
        <f t="shared" si="141"/>
        <v>UACU 8418519</v>
      </c>
      <c r="AJ668" s="17" t="s">
        <v>624</v>
      </c>
    </row>
    <row r="669" spans="1:36" ht="18" x14ac:dyDescent="0.35">
      <c r="A669" s="30" t="s">
        <v>625</v>
      </c>
      <c r="B669" s="30" t="s">
        <v>3286</v>
      </c>
      <c r="C669" s="30" t="s">
        <v>2901</v>
      </c>
      <c r="D669" s="30" t="s">
        <v>409</v>
      </c>
      <c r="E669" s="33">
        <v>45469.486111111109</v>
      </c>
      <c r="F669" s="30" t="s">
        <v>663</v>
      </c>
      <c r="G669" s="30" t="s">
        <v>627</v>
      </c>
      <c r="H669" s="30">
        <v>4510</v>
      </c>
      <c r="I669" s="30" t="s">
        <v>646</v>
      </c>
      <c r="J669" s="30">
        <v>30000</v>
      </c>
      <c r="K669" s="30" t="s">
        <v>630</v>
      </c>
      <c r="L669" s="30" t="s">
        <v>3211</v>
      </c>
      <c r="M669" s="30" t="s">
        <v>3287</v>
      </c>
      <c r="N669" s="30" t="s">
        <v>733</v>
      </c>
      <c r="O669" s="30" t="s">
        <v>734</v>
      </c>
      <c r="P669" s="30">
        <v>724385</v>
      </c>
      <c r="Q669" s="30"/>
      <c r="R669" s="30"/>
      <c r="S669" s="39" t="e">
        <f>VLOOKUP(AH669,export!G:T,13,FALSE)</f>
        <v>#N/A</v>
      </c>
      <c r="T669" s="42" t="str">
        <f t="shared" si="130"/>
        <v>40</v>
      </c>
      <c r="U669" s="32">
        <f t="shared" si="131"/>
        <v>45469.486111111109</v>
      </c>
      <c r="V669" s="31" t="e">
        <f t="shared" si="132"/>
        <v>#N/A</v>
      </c>
      <c r="W669" s="31" t="e">
        <f t="shared" si="133"/>
        <v>#N/A</v>
      </c>
      <c r="X669" s="31" t="e">
        <f t="shared" si="134"/>
        <v>#N/A</v>
      </c>
      <c r="Y669" s="31" t="e">
        <f t="shared" si="135"/>
        <v>#N/A</v>
      </c>
      <c r="Z669" s="31" t="str">
        <f t="shared" si="142"/>
        <v>No</v>
      </c>
      <c r="AA669" s="31"/>
      <c r="AB669" s="31" t="e">
        <f t="shared" si="136"/>
        <v>#N/A</v>
      </c>
      <c r="AC669" s="31" t="str">
        <f>IF(OR(ISNUMBER(MATCH(DATE(VALUE(TEXT(U669,"yyyy")),VALUE(TEXT(U669,"mm")),VALUE(TEXT(U669,"dd"))),HolidayTable[Date],0)),WEEKDAY(E669,1)=1,HOUR(U669)&gt;=21,HOUR(U669)&lt;5),"OP","P")</f>
        <v>P</v>
      </c>
      <c r="AD669" s="31"/>
      <c r="AE669" s="31" t="e">
        <f t="shared" si="137"/>
        <v>#N/A</v>
      </c>
      <c r="AF669" s="31">
        <f t="shared" si="138"/>
        <v>88.5</v>
      </c>
      <c r="AG669" s="31">
        <f t="shared" si="139"/>
        <v>4</v>
      </c>
      <c r="AH669" s="31" t="str">
        <f t="shared" si="140"/>
        <v>CHARLESTON E001E</v>
      </c>
      <c r="AI669" s="31" t="str">
        <f t="shared" si="141"/>
        <v>FDCU 0329526</v>
      </c>
      <c r="AJ669" s="17" t="s">
        <v>624</v>
      </c>
    </row>
    <row r="670" spans="1:36" ht="18" x14ac:dyDescent="0.35">
      <c r="A670" s="30" t="s">
        <v>625</v>
      </c>
      <c r="B670" s="30" t="s">
        <v>3288</v>
      </c>
      <c r="C670" s="30" t="s">
        <v>2810</v>
      </c>
      <c r="D670" s="30" t="s">
        <v>764</v>
      </c>
      <c r="E670" s="33">
        <v>45469.486805555556</v>
      </c>
      <c r="F670" s="30" t="s">
        <v>674</v>
      </c>
      <c r="G670" s="30" t="s">
        <v>627</v>
      </c>
      <c r="H670" s="30" t="s">
        <v>672</v>
      </c>
      <c r="I670" s="30" t="s">
        <v>646</v>
      </c>
      <c r="J670" s="30">
        <v>30000</v>
      </c>
      <c r="K670" s="30" t="s">
        <v>630</v>
      </c>
      <c r="L670" s="30" t="s">
        <v>3254</v>
      </c>
      <c r="M670" s="30" t="s">
        <v>3289</v>
      </c>
      <c r="N670" s="30"/>
      <c r="O670" s="30" t="s">
        <v>704</v>
      </c>
      <c r="P670" s="30">
        <v>947739</v>
      </c>
      <c r="Q670" s="30"/>
      <c r="R670" s="30"/>
      <c r="S670" s="39" t="e">
        <f>VLOOKUP(AH670,export!G:T,13,FALSE)</f>
        <v>#N/A</v>
      </c>
      <c r="T670" s="42" t="str">
        <f t="shared" si="130"/>
        <v>40</v>
      </c>
      <c r="U670" s="32">
        <f t="shared" si="131"/>
        <v>45469.486805555556</v>
      </c>
      <c r="V670" s="31" t="e">
        <f t="shared" si="132"/>
        <v>#N/A</v>
      </c>
      <c r="W670" s="31" t="e">
        <f t="shared" si="133"/>
        <v>#N/A</v>
      </c>
      <c r="X670" s="31" t="e">
        <f t="shared" si="134"/>
        <v>#N/A</v>
      </c>
      <c r="Y670" s="31" t="e">
        <f t="shared" si="135"/>
        <v>#N/A</v>
      </c>
      <c r="Z670" s="31" t="str">
        <f t="shared" si="142"/>
        <v>No</v>
      </c>
      <c r="AA670" s="31"/>
      <c r="AB670" s="31" t="e">
        <f t="shared" si="136"/>
        <v>#N/A</v>
      </c>
      <c r="AC670" s="31" t="str">
        <f>IF(OR(ISNUMBER(MATCH(DATE(VALUE(TEXT(U670,"yyyy")),VALUE(TEXT(U670,"mm")),VALUE(TEXT(U670,"dd"))),HolidayTable[Date],0)),WEEKDAY(E670,1)=1,HOUR(U670)&gt;=21,HOUR(U670)&lt;5),"OP","P")</f>
        <v>P</v>
      </c>
      <c r="AD670" s="31"/>
      <c r="AE670" s="31" t="e">
        <f t="shared" si="137"/>
        <v>#N/A</v>
      </c>
      <c r="AF670" s="31">
        <f t="shared" si="138"/>
        <v>88.5</v>
      </c>
      <c r="AG670" s="31">
        <f t="shared" si="139"/>
        <v>4</v>
      </c>
      <c r="AH670" s="31" t="str">
        <f t="shared" si="140"/>
        <v>MAE CHATTOGR425N</v>
      </c>
      <c r="AI670" s="31" t="str">
        <f t="shared" si="141"/>
        <v>MRKU 2513330</v>
      </c>
      <c r="AJ670" s="17" t="s">
        <v>624</v>
      </c>
    </row>
    <row r="671" spans="1:36" ht="18" x14ac:dyDescent="0.35">
      <c r="A671" s="30" t="s">
        <v>625</v>
      </c>
      <c r="B671" s="30" t="s">
        <v>3290</v>
      </c>
      <c r="C671" s="30" t="s">
        <v>2901</v>
      </c>
      <c r="D671" s="30" t="s">
        <v>409</v>
      </c>
      <c r="E671" s="33">
        <v>45469.490277777775</v>
      </c>
      <c r="F671" s="30" t="s">
        <v>663</v>
      </c>
      <c r="G671" s="30" t="s">
        <v>627</v>
      </c>
      <c r="H671" s="30" t="s">
        <v>672</v>
      </c>
      <c r="I671" s="30" t="s">
        <v>646</v>
      </c>
      <c r="J671" s="30">
        <v>30000</v>
      </c>
      <c r="K671" s="30" t="s">
        <v>630</v>
      </c>
      <c r="L671" s="30" t="s">
        <v>3211</v>
      </c>
      <c r="M671" s="30" t="s">
        <v>3291</v>
      </c>
      <c r="N671" s="30"/>
      <c r="O671" s="30" t="s">
        <v>687</v>
      </c>
      <c r="P671" s="30">
        <v>742106</v>
      </c>
      <c r="Q671" s="30"/>
      <c r="R671" s="30"/>
      <c r="S671" s="39" t="e">
        <f>VLOOKUP(AH671,export!G:T,13,FALSE)</f>
        <v>#N/A</v>
      </c>
      <c r="T671" s="42" t="str">
        <f t="shared" si="130"/>
        <v>40</v>
      </c>
      <c r="U671" s="32">
        <f t="shared" si="131"/>
        <v>45469.490277777775</v>
      </c>
      <c r="V671" s="31" t="e">
        <f t="shared" si="132"/>
        <v>#N/A</v>
      </c>
      <c r="W671" s="31" t="e">
        <f t="shared" si="133"/>
        <v>#N/A</v>
      </c>
      <c r="X671" s="31" t="e">
        <f t="shared" si="134"/>
        <v>#N/A</v>
      </c>
      <c r="Y671" s="31" t="e">
        <f t="shared" si="135"/>
        <v>#N/A</v>
      </c>
      <c r="Z671" s="31" t="str">
        <f t="shared" si="142"/>
        <v>No</v>
      </c>
      <c r="AA671" s="31"/>
      <c r="AB671" s="31" t="e">
        <f t="shared" si="136"/>
        <v>#N/A</v>
      </c>
      <c r="AC671" s="31" t="str">
        <f>IF(OR(ISNUMBER(MATCH(DATE(VALUE(TEXT(U671,"yyyy")),VALUE(TEXT(U671,"mm")),VALUE(TEXT(U671,"dd"))),HolidayTable[Date],0)),WEEKDAY(E671,1)=1,HOUR(U671)&gt;=21,HOUR(U671)&lt;5),"OP","P")</f>
        <v>P</v>
      </c>
      <c r="AD671" s="31"/>
      <c r="AE671" s="31" t="e">
        <f t="shared" si="137"/>
        <v>#N/A</v>
      </c>
      <c r="AF671" s="31">
        <f t="shared" si="138"/>
        <v>88.5</v>
      </c>
      <c r="AG671" s="31">
        <f t="shared" si="139"/>
        <v>4</v>
      </c>
      <c r="AH671" s="31" t="str">
        <f t="shared" si="140"/>
        <v>CHARLESTON E001E</v>
      </c>
      <c r="AI671" s="31" t="str">
        <f t="shared" si="141"/>
        <v>HLXU 8111980</v>
      </c>
      <c r="AJ671" s="17" t="s">
        <v>624</v>
      </c>
    </row>
    <row r="672" spans="1:36" ht="18" x14ac:dyDescent="0.35">
      <c r="A672" s="30" t="s">
        <v>625</v>
      </c>
      <c r="B672" s="30" t="s">
        <v>3292</v>
      </c>
      <c r="C672" s="30" t="s">
        <v>2810</v>
      </c>
      <c r="D672" s="30" t="s">
        <v>764</v>
      </c>
      <c r="E672" s="33">
        <v>45469.493750000001</v>
      </c>
      <c r="F672" s="30" t="s">
        <v>674</v>
      </c>
      <c r="G672" s="30" t="s">
        <v>627</v>
      </c>
      <c r="H672" s="30" t="s">
        <v>672</v>
      </c>
      <c r="I672" s="30" t="s">
        <v>646</v>
      </c>
      <c r="J672" s="30">
        <v>30000</v>
      </c>
      <c r="K672" s="30" t="s">
        <v>630</v>
      </c>
      <c r="L672" s="30" t="s">
        <v>3254</v>
      </c>
      <c r="M672" s="30" t="s">
        <v>3293</v>
      </c>
      <c r="N672" s="30" t="s">
        <v>739</v>
      </c>
      <c r="O672" s="30" t="s">
        <v>740</v>
      </c>
      <c r="P672" s="30">
        <v>686467</v>
      </c>
      <c r="Q672" s="30"/>
      <c r="R672" s="30"/>
      <c r="S672" s="39" t="e">
        <f>VLOOKUP(AH672,export!G:T,13,FALSE)</f>
        <v>#N/A</v>
      </c>
      <c r="T672" s="42" t="str">
        <f t="shared" si="130"/>
        <v>40</v>
      </c>
      <c r="U672" s="32">
        <f t="shared" si="131"/>
        <v>45469.493750000001</v>
      </c>
      <c r="V672" s="31" t="e">
        <f t="shared" si="132"/>
        <v>#N/A</v>
      </c>
      <c r="W672" s="31" t="e">
        <f t="shared" si="133"/>
        <v>#N/A</v>
      </c>
      <c r="X672" s="31" t="e">
        <f t="shared" si="134"/>
        <v>#N/A</v>
      </c>
      <c r="Y672" s="31" t="e">
        <f t="shared" si="135"/>
        <v>#N/A</v>
      </c>
      <c r="Z672" s="31" t="str">
        <f t="shared" si="142"/>
        <v>No</v>
      </c>
      <c r="AA672" s="31"/>
      <c r="AB672" s="31" t="e">
        <f t="shared" si="136"/>
        <v>#N/A</v>
      </c>
      <c r="AC672" s="31" t="str">
        <f>IF(OR(ISNUMBER(MATCH(DATE(VALUE(TEXT(U672,"yyyy")),VALUE(TEXT(U672,"mm")),VALUE(TEXT(U672,"dd"))),HolidayTable[Date],0)),WEEKDAY(E672,1)=1,HOUR(U672)&gt;=21,HOUR(U672)&lt;5),"OP","P")</f>
        <v>P</v>
      </c>
      <c r="AD672" s="31"/>
      <c r="AE672" s="31" t="e">
        <f t="shared" si="137"/>
        <v>#N/A</v>
      </c>
      <c r="AF672" s="31">
        <f t="shared" si="138"/>
        <v>88.5</v>
      </c>
      <c r="AG672" s="31">
        <f t="shared" si="139"/>
        <v>4</v>
      </c>
      <c r="AH672" s="31" t="str">
        <f t="shared" si="140"/>
        <v>MAE CHATTOGR425N</v>
      </c>
      <c r="AI672" s="31" t="str">
        <f t="shared" si="141"/>
        <v>MRSU 3695269</v>
      </c>
      <c r="AJ672" s="17" t="s">
        <v>624</v>
      </c>
    </row>
    <row r="673" spans="1:36" ht="18" x14ac:dyDescent="0.35">
      <c r="A673" s="30" t="s">
        <v>625</v>
      </c>
      <c r="B673" s="30" t="s">
        <v>3294</v>
      </c>
      <c r="C673" s="30" t="s">
        <v>2901</v>
      </c>
      <c r="D673" s="30" t="s">
        <v>409</v>
      </c>
      <c r="E673" s="33">
        <v>45469.493750000001</v>
      </c>
      <c r="F673" s="30" t="s">
        <v>663</v>
      </c>
      <c r="G673" s="30" t="s">
        <v>627</v>
      </c>
      <c r="H673" s="30" t="s">
        <v>672</v>
      </c>
      <c r="I673" s="30" t="s">
        <v>646</v>
      </c>
      <c r="J673" s="30">
        <v>30000</v>
      </c>
      <c r="K673" s="30" t="s">
        <v>630</v>
      </c>
      <c r="L673" s="30" t="s">
        <v>3211</v>
      </c>
      <c r="M673" s="30" t="s">
        <v>3295</v>
      </c>
      <c r="N673" s="30" t="s">
        <v>747</v>
      </c>
      <c r="O673" s="30" t="s">
        <v>748</v>
      </c>
      <c r="P673" s="30">
        <v>619336</v>
      </c>
      <c r="Q673" s="30"/>
      <c r="R673" s="30"/>
      <c r="S673" s="39" t="e">
        <f>VLOOKUP(AH673,export!G:T,13,FALSE)</f>
        <v>#N/A</v>
      </c>
      <c r="T673" s="42" t="str">
        <f t="shared" si="130"/>
        <v>40</v>
      </c>
      <c r="U673" s="32">
        <f t="shared" si="131"/>
        <v>45469.493750000001</v>
      </c>
      <c r="V673" s="31" t="e">
        <f t="shared" si="132"/>
        <v>#N/A</v>
      </c>
      <c r="W673" s="31" t="e">
        <f t="shared" si="133"/>
        <v>#N/A</v>
      </c>
      <c r="X673" s="31" t="e">
        <f t="shared" si="134"/>
        <v>#N/A</v>
      </c>
      <c r="Y673" s="31" t="e">
        <f t="shared" si="135"/>
        <v>#N/A</v>
      </c>
      <c r="Z673" s="31" t="str">
        <f t="shared" si="142"/>
        <v>No</v>
      </c>
      <c r="AA673" s="31"/>
      <c r="AB673" s="31" t="e">
        <f t="shared" si="136"/>
        <v>#N/A</v>
      </c>
      <c r="AC673" s="31" t="str">
        <f>IF(OR(ISNUMBER(MATCH(DATE(VALUE(TEXT(U673,"yyyy")),VALUE(TEXT(U673,"mm")),VALUE(TEXT(U673,"dd"))),HolidayTable[Date],0)),WEEKDAY(E673,1)=1,HOUR(U673)&gt;=21,HOUR(U673)&lt;5),"OP","P")</f>
        <v>P</v>
      </c>
      <c r="AD673" s="31"/>
      <c r="AE673" s="31" t="e">
        <f t="shared" si="137"/>
        <v>#N/A</v>
      </c>
      <c r="AF673" s="31">
        <f t="shared" si="138"/>
        <v>88.5</v>
      </c>
      <c r="AG673" s="31">
        <f t="shared" si="139"/>
        <v>4</v>
      </c>
      <c r="AH673" s="31" t="str">
        <f t="shared" si="140"/>
        <v>CHARLESTON E001E</v>
      </c>
      <c r="AI673" s="31" t="str">
        <f t="shared" si="141"/>
        <v>FANU 3776289</v>
      </c>
      <c r="AJ673" s="17" t="s">
        <v>624</v>
      </c>
    </row>
    <row r="674" spans="1:36" ht="18" x14ac:dyDescent="0.35">
      <c r="A674" s="30" t="s">
        <v>625</v>
      </c>
      <c r="B674" s="30" t="s">
        <v>3296</v>
      </c>
      <c r="C674" s="30" t="s">
        <v>2901</v>
      </c>
      <c r="D674" s="30" t="s">
        <v>409</v>
      </c>
      <c r="E674" s="33">
        <v>45469.495138888888</v>
      </c>
      <c r="F674" s="30" t="s">
        <v>663</v>
      </c>
      <c r="G674" s="30" t="s">
        <v>627</v>
      </c>
      <c r="H674" s="30" t="s">
        <v>672</v>
      </c>
      <c r="I674" s="30" t="s">
        <v>646</v>
      </c>
      <c r="J674" s="30">
        <v>30000</v>
      </c>
      <c r="K674" s="30" t="s">
        <v>630</v>
      </c>
      <c r="L674" s="30" t="s">
        <v>3297</v>
      </c>
      <c r="M674" s="30" t="s">
        <v>3298</v>
      </c>
      <c r="N674" s="30" t="s">
        <v>698</v>
      </c>
      <c r="O674" s="30" t="s">
        <v>699</v>
      </c>
      <c r="P674" s="30">
        <v>780136</v>
      </c>
      <c r="Q674" s="30"/>
      <c r="R674" s="30"/>
      <c r="S674" s="39" t="e">
        <f>VLOOKUP(AH674,export!G:T,13,FALSE)</f>
        <v>#N/A</v>
      </c>
      <c r="T674" s="42" t="str">
        <f t="shared" si="130"/>
        <v>40</v>
      </c>
      <c r="U674" s="32">
        <f t="shared" si="131"/>
        <v>45469.495138888888</v>
      </c>
      <c r="V674" s="31" t="e">
        <f t="shared" si="132"/>
        <v>#N/A</v>
      </c>
      <c r="W674" s="31" t="e">
        <f t="shared" si="133"/>
        <v>#N/A</v>
      </c>
      <c r="X674" s="31" t="e">
        <f t="shared" si="134"/>
        <v>#N/A</v>
      </c>
      <c r="Y674" s="31" t="e">
        <f t="shared" si="135"/>
        <v>#N/A</v>
      </c>
      <c r="Z674" s="31" t="str">
        <f t="shared" si="142"/>
        <v>No</v>
      </c>
      <c r="AA674" s="31"/>
      <c r="AB674" s="31" t="e">
        <f t="shared" si="136"/>
        <v>#N/A</v>
      </c>
      <c r="AC674" s="31" t="str">
        <f>IF(OR(ISNUMBER(MATCH(DATE(VALUE(TEXT(U674,"yyyy")),VALUE(TEXT(U674,"mm")),VALUE(TEXT(U674,"dd"))),HolidayTable[Date],0)),WEEKDAY(E674,1)=1,HOUR(U674)&gt;=21,HOUR(U674)&lt;5),"OP","P")</f>
        <v>P</v>
      </c>
      <c r="AD674" s="31"/>
      <c r="AE674" s="31" t="e">
        <f t="shared" si="137"/>
        <v>#N/A</v>
      </c>
      <c r="AF674" s="31">
        <f t="shared" si="138"/>
        <v>88.5</v>
      </c>
      <c r="AG674" s="31">
        <f t="shared" si="139"/>
        <v>4</v>
      </c>
      <c r="AH674" s="31" t="str">
        <f t="shared" si="140"/>
        <v>CHARLESTON E001E</v>
      </c>
      <c r="AI674" s="31" t="str">
        <f t="shared" si="141"/>
        <v>GESU 6398302</v>
      </c>
      <c r="AJ674" s="17" t="s">
        <v>624</v>
      </c>
    </row>
    <row r="675" spans="1:36" ht="18" x14ac:dyDescent="0.35">
      <c r="A675" s="30" t="s">
        <v>625</v>
      </c>
      <c r="B675" s="30" t="s">
        <v>3299</v>
      </c>
      <c r="C675" s="30" t="s">
        <v>2937</v>
      </c>
      <c r="D675" s="30" t="s">
        <v>2938</v>
      </c>
      <c r="E675" s="33">
        <v>45469.495138888888</v>
      </c>
      <c r="F675" s="30" t="s">
        <v>663</v>
      </c>
      <c r="G675" s="30" t="s">
        <v>627</v>
      </c>
      <c r="H675" s="30" t="s">
        <v>645</v>
      </c>
      <c r="I675" s="30" t="s">
        <v>646</v>
      </c>
      <c r="J675" s="30">
        <v>29090</v>
      </c>
      <c r="K675" s="30" t="s">
        <v>630</v>
      </c>
      <c r="L675" s="30" t="s">
        <v>3300</v>
      </c>
      <c r="M675" s="30" t="s">
        <v>3301</v>
      </c>
      <c r="N675" s="30" t="s">
        <v>711</v>
      </c>
      <c r="O675" s="30" t="s">
        <v>712</v>
      </c>
      <c r="P675" s="30">
        <v>935540</v>
      </c>
      <c r="Q675" s="30"/>
      <c r="R675" s="30"/>
      <c r="S675" s="39">
        <v>45477</v>
      </c>
      <c r="T675" s="42" t="str">
        <f t="shared" si="130"/>
        <v>40</v>
      </c>
      <c r="U675" s="32">
        <f t="shared" si="131"/>
        <v>45469.495138888888</v>
      </c>
      <c r="V675" s="31">
        <f t="shared" si="132"/>
        <v>7.5048611111124046</v>
      </c>
      <c r="W675" s="31">
        <f t="shared" si="133"/>
        <v>0</v>
      </c>
      <c r="X675" s="31">
        <f t="shared" si="134"/>
        <v>0</v>
      </c>
      <c r="Y675" s="31">
        <f t="shared" si="135"/>
        <v>1</v>
      </c>
      <c r="Z675" s="31" t="str">
        <f t="shared" si="142"/>
        <v>No</v>
      </c>
      <c r="AA675" s="31"/>
      <c r="AB675" s="31">
        <f t="shared" si="136"/>
        <v>0</v>
      </c>
      <c r="AC675" s="31" t="str">
        <f>IF(OR(ISNUMBER(MATCH(DATE(VALUE(TEXT(U675,"yyyy")),VALUE(TEXT(U675,"mm")),VALUE(TEXT(U675,"dd"))),HolidayTable[Date],0)),WEEKDAY(E675,1)=1,HOUR(U675)&gt;=21,HOUR(U675)&lt;5),"OP","P")</f>
        <v>P</v>
      </c>
      <c r="AD675" s="31"/>
      <c r="AE675" s="31">
        <f t="shared" si="137"/>
        <v>0</v>
      </c>
      <c r="AF675" s="31">
        <f t="shared" si="138"/>
        <v>88.5</v>
      </c>
      <c r="AG675" s="31">
        <f t="shared" si="139"/>
        <v>4</v>
      </c>
      <c r="AH675" s="31" t="str">
        <f t="shared" si="140"/>
        <v>SEASPAN KYOT111S</v>
      </c>
      <c r="AI675" s="31" t="str">
        <f t="shared" si="141"/>
        <v>HLBU 1795185</v>
      </c>
      <c r="AJ675" s="17" t="s">
        <v>624</v>
      </c>
    </row>
    <row r="676" spans="1:36" ht="18" x14ac:dyDescent="0.35">
      <c r="A676" s="30" t="s">
        <v>625</v>
      </c>
      <c r="B676" s="30" t="s">
        <v>3302</v>
      </c>
      <c r="C676" s="30" t="s">
        <v>2810</v>
      </c>
      <c r="D676" s="30" t="s">
        <v>764</v>
      </c>
      <c r="E676" s="33">
        <v>45469.498611111114</v>
      </c>
      <c r="F676" s="30" t="s">
        <v>674</v>
      </c>
      <c r="G676" s="30" t="s">
        <v>627</v>
      </c>
      <c r="H676" s="30" t="s">
        <v>672</v>
      </c>
      <c r="I676" s="30" t="s">
        <v>646</v>
      </c>
      <c r="J676" s="30">
        <v>30000</v>
      </c>
      <c r="K676" s="30" t="s">
        <v>630</v>
      </c>
      <c r="L676" s="30" t="s">
        <v>3254</v>
      </c>
      <c r="M676" s="30" t="s">
        <v>3303</v>
      </c>
      <c r="N676" s="30" t="s">
        <v>745</v>
      </c>
      <c r="O676" s="30" t="s">
        <v>746</v>
      </c>
      <c r="P676" s="30">
        <v>697577</v>
      </c>
      <c r="Q676" s="30"/>
      <c r="R676" s="30"/>
      <c r="S676" s="39" t="e">
        <f>VLOOKUP(AH676,export!G:T,13,FALSE)</f>
        <v>#N/A</v>
      </c>
      <c r="T676" s="42" t="str">
        <f t="shared" si="130"/>
        <v>40</v>
      </c>
      <c r="U676" s="32">
        <f t="shared" si="131"/>
        <v>45469.498611111114</v>
      </c>
      <c r="V676" s="31" t="e">
        <f t="shared" si="132"/>
        <v>#N/A</v>
      </c>
      <c r="W676" s="31" t="e">
        <f t="shared" si="133"/>
        <v>#N/A</v>
      </c>
      <c r="X676" s="31" t="e">
        <f t="shared" si="134"/>
        <v>#N/A</v>
      </c>
      <c r="Y676" s="31" t="e">
        <f t="shared" si="135"/>
        <v>#N/A</v>
      </c>
      <c r="Z676" s="31" t="str">
        <f t="shared" si="142"/>
        <v>No</v>
      </c>
      <c r="AA676" s="31"/>
      <c r="AB676" s="31" t="e">
        <f t="shared" si="136"/>
        <v>#N/A</v>
      </c>
      <c r="AC676" s="31" t="str">
        <f>IF(OR(ISNUMBER(MATCH(DATE(VALUE(TEXT(U676,"yyyy")),VALUE(TEXT(U676,"mm")),VALUE(TEXT(U676,"dd"))),HolidayTable[Date],0)),WEEKDAY(E676,1)=1,HOUR(U676)&gt;=21,HOUR(U676)&lt;5),"OP","P")</f>
        <v>P</v>
      </c>
      <c r="AD676" s="31"/>
      <c r="AE676" s="31" t="e">
        <f t="shared" si="137"/>
        <v>#N/A</v>
      </c>
      <c r="AF676" s="31">
        <f t="shared" si="138"/>
        <v>88.5</v>
      </c>
      <c r="AG676" s="31">
        <f t="shared" si="139"/>
        <v>4</v>
      </c>
      <c r="AH676" s="31" t="str">
        <f t="shared" si="140"/>
        <v>MAE CHATTOGR425N</v>
      </c>
      <c r="AI676" s="31" t="str">
        <f t="shared" si="141"/>
        <v>MRKU 4708990</v>
      </c>
      <c r="AJ676" s="17" t="s">
        <v>624</v>
      </c>
    </row>
    <row r="677" spans="1:36" ht="18" x14ac:dyDescent="0.35">
      <c r="A677" s="30" t="s">
        <v>625</v>
      </c>
      <c r="B677" s="30" t="s">
        <v>3304</v>
      </c>
      <c r="C677" s="30" t="s">
        <v>2810</v>
      </c>
      <c r="D677" s="30" t="s">
        <v>764</v>
      </c>
      <c r="E677" s="33">
        <v>45469.5</v>
      </c>
      <c r="F677" s="30" t="s">
        <v>674</v>
      </c>
      <c r="G677" s="30" t="s">
        <v>627</v>
      </c>
      <c r="H677" s="30" t="s">
        <v>672</v>
      </c>
      <c r="I677" s="30" t="s">
        <v>646</v>
      </c>
      <c r="J677" s="30">
        <v>30000</v>
      </c>
      <c r="K677" s="30" t="s">
        <v>630</v>
      </c>
      <c r="L677" s="30" t="s">
        <v>3254</v>
      </c>
      <c r="M677" s="30" t="s">
        <v>3305</v>
      </c>
      <c r="N677" s="30" t="s">
        <v>741</v>
      </c>
      <c r="O677" s="30" t="s">
        <v>742</v>
      </c>
      <c r="P677" s="30">
        <v>711999</v>
      </c>
      <c r="Q677" s="30"/>
      <c r="R677" s="30"/>
      <c r="S677" s="39" t="e">
        <f>VLOOKUP(AH677,export!G:T,13,FALSE)</f>
        <v>#N/A</v>
      </c>
      <c r="T677" s="42" t="str">
        <f t="shared" si="130"/>
        <v>40</v>
      </c>
      <c r="U677" s="32">
        <f t="shared" si="131"/>
        <v>45469.5</v>
      </c>
      <c r="V677" s="31" t="e">
        <f t="shared" si="132"/>
        <v>#N/A</v>
      </c>
      <c r="W677" s="31" t="e">
        <f t="shared" si="133"/>
        <v>#N/A</v>
      </c>
      <c r="X677" s="31" t="e">
        <f t="shared" si="134"/>
        <v>#N/A</v>
      </c>
      <c r="Y677" s="31" t="e">
        <f t="shared" si="135"/>
        <v>#N/A</v>
      </c>
      <c r="Z677" s="31" t="str">
        <f t="shared" si="142"/>
        <v>No</v>
      </c>
      <c r="AA677" s="31"/>
      <c r="AB677" s="31" t="e">
        <f t="shared" si="136"/>
        <v>#N/A</v>
      </c>
      <c r="AC677" s="31" t="str">
        <f>IF(OR(ISNUMBER(MATCH(DATE(VALUE(TEXT(U677,"yyyy")),VALUE(TEXT(U677,"mm")),VALUE(TEXT(U677,"dd"))),HolidayTable[Date],0)),WEEKDAY(E677,1)=1,HOUR(U677)&gt;=21,HOUR(U677)&lt;5),"OP","P")</f>
        <v>P</v>
      </c>
      <c r="AD677" s="31"/>
      <c r="AE677" s="31" t="e">
        <f t="shared" si="137"/>
        <v>#N/A</v>
      </c>
      <c r="AF677" s="31">
        <f t="shared" si="138"/>
        <v>88.5</v>
      </c>
      <c r="AG677" s="31">
        <f t="shared" si="139"/>
        <v>4</v>
      </c>
      <c r="AH677" s="31" t="str">
        <f t="shared" si="140"/>
        <v>MAE CHATTOGR425N</v>
      </c>
      <c r="AI677" s="31" t="str">
        <f t="shared" si="141"/>
        <v>MRSU 3355063</v>
      </c>
      <c r="AJ677" s="17" t="s">
        <v>624</v>
      </c>
    </row>
    <row r="678" spans="1:36" ht="18" x14ac:dyDescent="0.35">
      <c r="A678" s="30" t="s">
        <v>625</v>
      </c>
      <c r="B678" s="30" t="s">
        <v>3306</v>
      </c>
      <c r="C678" s="30" t="s">
        <v>2810</v>
      </c>
      <c r="D678" s="30" t="s">
        <v>764</v>
      </c>
      <c r="E678" s="33">
        <v>45469.500694444447</v>
      </c>
      <c r="F678" s="30" t="s">
        <v>674</v>
      </c>
      <c r="G678" s="30" t="s">
        <v>627</v>
      </c>
      <c r="H678" s="30" t="s">
        <v>672</v>
      </c>
      <c r="I678" s="30" t="s">
        <v>646</v>
      </c>
      <c r="J678" s="30">
        <v>30000</v>
      </c>
      <c r="K678" s="30" t="s">
        <v>630</v>
      </c>
      <c r="L678" s="30" t="s">
        <v>3254</v>
      </c>
      <c r="M678" s="30" t="s">
        <v>3307</v>
      </c>
      <c r="N678" s="30" t="s">
        <v>700</v>
      </c>
      <c r="O678" s="30" t="s">
        <v>701</v>
      </c>
      <c r="P678" s="30">
        <v>781152</v>
      </c>
      <c r="Q678" s="30"/>
      <c r="R678" s="30"/>
      <c r="S678" s="39" t="e">
        <f>VLOOKUP(AH678,export!G:T,13,FALSE)</f>
        <v>#N/A</v>
      </c>
      <c r="T678" s="42" t="str">
        <f t="shared" si="130"/>
        <v>40</v>
      </c>
      <c r="U678" s="32">
        <f t="shared" si="131"/>
        <v>45469.500694444447</v>
      </c>
      <c r="V678" s="31" t="e">
        <f t="shared" si="132"/>
        <v>#N/A</v>
      </c>
      <c r="W678" s="31" t="e">
        <f t="shared" si="133"/>
        <v>#N/A</v>
      </c>
      <c r="X678" s="31" t="e">
        <f t="shared" si="134"/>
        <v>#N/A</v>
      </c>
      <c r="Y678" s="31" t="e">
        <f t="shared" si="135"/>
        <v>#N/A</v>
      </c>
      <c r="Z678" s="31" t="str">
        <f t="shared" si="142"/>
        <v>No</v>
      </c>
      <c r="AA678" s="31"/>
      <c r="AB678" s="31" t="e">
        <f t="shared" si="136"/>
        <v>#N/A</v>
      </c>
      <c r="AC678" s="31" t="str">
        <f>IF(OR(ISNUMBER(MATCH(DATE(VALUE(TEXT(U678,"yyyy")),VALUE(TEXT(U678,"mm")),VALUE(TEXT(U678,"dd"))),HolidayTable[Date],0)),WEEKDAY(E678,1)=1,HOUR(U678)&gt;=21,HOUR(U678)&lt;5),"OP","P")</f>
        <v>P</v>
      </c>
      <c r="AD678" s="31"/>
      <c r="AE678" s="31" t="e">
        <f t="shared" si="137"/>
        <v>#N/A</v>
      </c>
      <c r="AF678" s="31">
        <f t="shared" si="138"/>
        <v>88.5</v>
      </c>
      <c r="AG678" s="31">
        <f t="shared" si="139"/>
        <v>4</v>
      </c>
      <c r="AH678" s="31" t="str">
        <f t="shared" si="140"/>
        <v>MAE CHATTOGR425N</v>
      </c>
      <c r="AI678" s="31" t="str">
        <f t="shared" si="141"/>
        <v>MRSU 6036291</v>
      </c>
      <c r="AJ678" s="17" t="s">
        <v>624</v>
      </c>
    </row>
    <row r="679" spans="1:36" ht="18" x14ac:dyDescent="0.35">
      <c r="A679" s="30" t="s">
        <v>625</v>
      </c>
      <c r="B679" s="30" t="s">
        <v>3308</v>
      </c>
      <c r="C679" s="30" t="s">
        <v>2810</v>
      </c>
      <c r="D679" s="30" t="s">
        <v>764</v>
      </c>
      <c r="E679" s="33">
        <v>45469.509027777778</v>
      </c>
      <c r="F679" s="30" t="s">
        <v>674</v>
      </c>
      <c r="G679" s="30" t="s">
        <v>627</v>
      </c>
      <c r="H679" s="30" t="s">
        <v>672</v>
      </c>
      <c r="I679" s="30" t="s">
        <v>646</v>
      </c>
      <c r="J679" s="30">
        <v>30000</v>
      </c>
      <c r="K679" s="30" t="s">
        <v>630</v>
      </c>
      <c r="L679" s="30" t="s">
        <v>3309</v>
      </c>
      <c r="M679" s="30" t="s">
        <v>3310</v>
      </c>
      <c r="N679" s="30" t="s">
        <v>836</v>
      </c>
      <c r="O679" s="30" t="s">
        <v>837</v>
      </c>
      <c r="P679" s="30">
        <v>913642</v>
      </c>
      <c r="Q679" s="30"/>
      <c r="R679" s="30"/>
      <c r="S679" s="39" t="e">
        <f>VLOOKUP(AH679,export!G:T,13,FALSE)</f>
        <v>#N/A</v>
      </c>
      <c r="T679" s="42" t="str">
        <f t="shared" si="130"/>
        <v>40</v>
      </c>
      <c r="U679" s="32">
        <f t="shared" si="131"/>
        <v>45469.509027777778</v>
      </c>
      <c r="V679" s="31" t="e">
        <f t="shared" si="132"/>
        <v>#N/A</v>
      </c>
      <c r="W679" s="31" t="e">
        <f t="shared" si="133"/>
        <v>#N/A</v>
      </c>
      <c r="X679" s="31" t="e">
        <f t="shared" si="134"/>
        <v>#N/A</v>
      </c>
      <c r="Y679" s="31" t="e">
        <f t="shared" si="135"/>
        <v>#N/A</v>
      </c>
      <c r="Z679" s="31" t="str">
        <f t="shared" si="142"/>
        <v>No</v>
      </c>
      <c r="AA679" s="31"/>
      <c r="AB679" s="31" t="e">
        <f t="shared" si="136"/>
        <v>#N/A</v>
      </c>
      <c r="AC679" s="31" t="str">
        <f>IF(OR(ISNUMBER(MATCH(DATE(VALUE(TEXT(U679,"yyyy")),VALUE(TEXT(U679,"mm")),VALUE(TEXT(U679,"dd"))),HolidayTable[Date],0)),WEEKDAY(E679,1)=1,HOUR(U679)&gt;=21,HOUR(U679)&lt;5),"OP","P")</f>
        <v>P</v>
      </c>
      <c r="AD679" s="31"/>
      <c r="AE679" s="31" t="e">
        <f t="shared" si="137"/>
        <v>#N/A</v>
      </c>
      <c r="AF679" s="31">
        <f t="shared" si="138"/>
        <v>88.5</v>
      </c>
      <c r="AG679" s="31">
        <f t="shared" si="139"/>
        <v>4</v>
      </c>
      <c r="AH679" s="31" t="str">
        <f t="shared" si="140"/>
        <v>MAE CHATTOGR425N</v>
      </c>
      <c r="AI679" s="31" t="str">
        <f t="shared" si="141"/>
        <v>MRKU 4637916</v>
      </c>
      <c r="AJ679" s="17" t="s">
        <v>624</v>
      </c>
    </row>
    <row r="680" spans="1:36" ht="18" x14ac:dyDescent="0.35">
      <c r="A680" s="30" t="s">
        <v>625</v>
      </c>
      <c r="B680" s="30" t="s">
        <v>3311</v>
      </c>
      <c r="C680" s="30" t="s">
        <v>2937</v>
      </c>
      <c r="D680" s="30" t="s">
        <v>2938</v>
      </c>
      <c r="E680" s="33">
        <v>45469.513194444444</v>
      </c>
      <c r="F680" s="30" t="s">
        <v>663</v>
      </c>
      <c r="G680" s="30" t="s">
        <v>627</v>
      </c>
      <c r="H680" s="30" t="s">
        <v>645</v>
      </c>
      <c r="I680" s="30" t="s">
        <v>646</v>
      </c>
      <c r="J680" s="30">
        <v>29090</v>
      </c>
      <c r="K680" s="30" t="s">
        <v>630</v>
      </c>
      <c r="L680" s="30" t="s">
        <v>3284</v>
      </c>
      <c r="M680" s="30" t="s">
        <v>3312</v>
      </c>
      <c r="N680" s="30" t="s">
        <v>678</v>
      </c>
      <c r="O680" s="30" t="s">
        <v>679</v>
      </c>
      <c r="P680" s="30">
        <v>920454</v>
      </c>
      <c r="Q680" s="30"/>
      <c r="R680" s="30"/>
      <c r="S680" s="39">
        <v>45477</v>
      </c>
      <c r="T680" s="42" t="str">
        <f t="shared" si="130"/>
        <v>40</v>
      </c>
      <c r="U680" s="32">
        <f t="shared" si="131"/>
        <v>45469.513194444444</v>
      </c>
      <c r="V680" s="31">
        <f t="shared" si="132"/>
        <v>7.4868055555562023</v>
      </c>
      <c r="W680" s="31">
        <f t="shared" si="133"/>
        <v>0</v>
      </c>
      <c r="X680" s="31">
        <f t="shared" si="134"/>
        <v>0</v>
      </c>
      <c r="Y680" s="31">
        <f t="shared" si="135"/>
        <v>1</v>
      </c>
      <c r="Z680" s="31" t="str">
        <f t="shared" si="142"/>
        <v>No</v>
      </c>
      <c r="AA680" s="31"/>
      <c r="AB680" s="31">
        <f t="shared" si="136"/>
        <v>0</v>
      </c>
      <c r="AC680" s="31" t="str">
        <f>IF(OR(ISNUMBER(MATCH(DATE(VALUE(TEXT(U680,"yyyy")),VALUE(TEXT(U680,"mm")),VALUE(TEXT(U680,"dd"))),HolidayTable[Date],0)),WEEKDAY(E680,1)=1,HOUR(U680)&gt;=21,HOUR(U680)&lt;5),"OP","P")</f>
        <v>P</v>
      </c>
      <c r="AD680" s="31"/>
      <c r="AE680" s="31">
        <f t="shared" si="137"/>
        <v>0</v>
      </c>
      <c r="AF680" s="31">
        <f t="shared" si="138"/>
        <v>88.5</v>
      </c>
      <c r="AG680" s="31">
        <f t="shared" si="139"/>
        <v>4</v>
      </c>
      <c r="AH680" s="31" t="str">
        <f t="shared" si="140"/>
        <v>SEASPAN KYOT111S</v>
      </c>
      <c r="AI680" s="31" t="str">
        <f t="shared" si="141"/>
        <v>HLBU 1249327</v>
      </c>
      <c r="AJ680" s="17" t="s">
        <v>624</v>
      </c>
    </row>
    <row r="681" spans="1:36" ht="18" x14ac:dyDescent="0.35">
      <c r="A681" s="30" t="s">
        <v>625</v>
      </c>
      <c r="B681" s="30" t="s">
        <v>3313</v>
      </c>
      <c r="C681" s="30" t="s">
        <v>912</v>
      </c>
      <c r="D681" s="30" t="s">
        <v>913</v>
      </c>
      <c r="E681" s="33">
        <v>45469.519444444442</v>
      </c>
      <c r="F681" s="30" t="s">
        <v>729</v>
      </c>
      <c r="G681" s="30" t="s">
        <v>627</v>
      </c>
      <c r="H681" s="30">
        <v>2270</v>
      </c>
      <c r="I681" s="30" t="s">
        <v>724</v>
      </c>
      <c r="J681" s="30">
        <v>25580</v>
      </c>
      <c r="K681" s="30" t="s">
        <v>630</v>
      </c>
      <c r="L681" s="30" t="s">
        <v>3314</v>
      </c>
      <c r="M681" s="30" t="s">
        <v>725</v>
      </c>
      <c r="N681" s="30" t="s">
        <v>899</v>
      </c>
      <c r="O681" s="30" t="s">
        <v>900</v>
      </c>
      <c r="P681" s="30">
        <v>912992</v>
      </c>
      <c r="Q681" s="30"/>
      <c r="R681" s="30"/>
      <c r="S681" s="39" t="e">
        <f>VLOOKUP(AH681,export!G:T,13,FALSE)</f>
        <v>#N/A</v>
      </c>
      <c r="T681" s="42" t="str">
        <f t="shared" si="130"/>
        <v>20</v>
      </c>
      <c r="U681" s="32">
        <f t="shared" si="131"/>
        <v>45469.519444444442</v>
      </c>
      <c r="V681" s="31" t="e">
        <f t="shared" si="132"/>
        <v>#N/A</v>
      </c>
      <c r="W681" s="31" t="e">
        <f t="shared" si="133"/>
        <v>#N/A</v>
      </c>
      <c r="X681" s="31" t="e">
        <f t="shared" si="134"/>
        <v>#N/A</v>
      </c>
      <c r="Y681" s="31" t="e">
        <f t="shared" si="135"/>
        <v>#N/A</v>
      </c>
      <c r="Z681" s="31" t="str">
        <f t="shared" si="142"/>
        <v>No</v>
      </c>
      <c r="AA681" s="31"/>
      <c r="AB681" s="31" t="e">
        <f t="shared" si="136"/>
        <v>#N/A</v>
      </c>
      <c r="AC681" s="31" t="str">
        <f>IF(OR(ISNUMBER(MATCH(DATE(VALUE(TEXT(U681,"yyyy")),VALUE(TEXT(U681,"mm")),VALUE(TEXT(U681,"dd"))),HolidayTable[Date],0)),WEEKDAY(E681,1)=1,HOUR(U681)&gt;=21,HOUR(U681)&lt;5),"OP","P")</f>
        <v>P</v>
      </c>
      <c r="AD681" s="31"/>
      <c r="AE681" s="31" t="e">
        <f t="shared" si="137"/>
        <v>#N/A</v>
      </c>
      <c r="AF681" s="31">
        <f t="shared" si="138"/>
        <v>59</v>
      </c>
      <c r="AG681" s="31">
        <f t="shared" si="139"/>
        <v>4</v>
      </c>
      <c r="AH681" s="31" t="str">
        <f t="shared" si="140"/>
        <v>HANNAH SCHUL0033N</v>
      </c>
      <c r="AI681" s="31" t="str">
        <f t="shared" si="141"/>
        <v>DKOU 2501782</v>
      </c>
      <c r="AJ681" s="17" t="s">
        <v>624</v>
      </c>
    </row>
    <row r="682" spans="1:36" ht="18" x14ac:dyDescent="0.35">
      <c r="A682" s="30" t="s">
        <v>625</v>
      </c>
      <c r="B682" s="30" t="s">
        <v>3315</v>
      </c>
      <c r="C682" s="30" t="s">
        <v>412</v>
      </c>
      <c r="D682" s="30" t="s">
        <v>3265</v>
      </c>
      <c r="E682" s="33">
        <v>45469.523611111108</v>
      </c>
      <c r="F682" s="30" t="s">
        <v>2479</v>
      </c>
      <c r="G682" s="30" t="s">
        <v>627</v>
      </c>
      <c r="H682" s="30" t="s">
        <v>773</v>
      </c>
      <c r="I682" s="30" t="s">
        <v>724</v>
      </c>
      <c r="J682" s="30">
        <v>26600</v>
      </c>
      <c r="K682" s="30" t="s">
        <v>630</v>
      </c>
      <c r="L682" s="30" t="s">
        <v>3266</v>
      </c>
      <c r="M682" s="30" t="s">
        <v>725</v>
      </c>
      <c r="N682" s="30" t="s">
        <v>814</v>
      </c>
      <c r="O682" s="30" t="s">
        <v>815</v>
      </c>
      <c r="P682" s="30">
        <v>957471</v>
      </c>
      <c r="Q682" s="30"/>
      <c r="R682" s="30"/>
      <c r="S682" s="39" t="e">
        <f>VLOOKUP(AH682,export!G:T,13,FALSE)</f>
        <v>#N/A</v>
      </c>
      <c r="T682" s="42" t="str">
        <f t="shared" si="130"/>
        <v>20</v>
      </c>
      <c r="U682" s="32">
        <f t="shared" si="131"/>
        <v>45469.523611111108</v>
      </c>
      <c r="V682" s="31" t="e">
        <f t="shared" si="132"/>
        <v>#N/A</v>
      </c>
      <c r="W682" s="31" t="e">
        <f t="shared" si="133"/>
        <v>#N/A</v>
      </c>
      <c r="X682" s="31" t="e">
        <f t="shared" si="134"/>
        <v>#N/A</v>
      </c>
      <c r="Y682" s="31" t="e">
        <f t="shared" si="135"/>
        <v>#N/A</v>
      </c>
      <c r="Z682" s="31" t="str">
        <f t="shared" si="142"/>
        <v>No</v>
      </c>
      <c r="AA682" s="31"/>
      <c r="AB682" s="31" t="e">
        <f t="shared" si="136"/>
        <v>#N/A</v>
      </c>
      <c r="AC682" s="31" t="str">
        <f>IF(OR(ISNUMBER(MATCH(DATE(VALUE(TEXT(U682,"yyyy")),VALUE(TEXT(U682,"mm")),VALUE(TEXT(U682,"dd"))),HolidayTable[Date],0)),WEEKDAY(E682,1)=1,HOUR(U682)&gt;=21,HOUR(U682)&lt;5),"OP","P")</f>
        <v>P</v>
      </c>
      <c r="AD682" s="31"/>
      <c r="AE682" s="31" t="e">
        <f t="shared" si="137"/>
        <v>#N/A</v>
      </c>
      <c r="AF682" s="31">
        <f t="shared" si="138"/>
        <v>59</v>
      </c>
      <c r="AG682" s="31">
        <f t="shared" si="139"/>
        <v>4</v>
      </c>
      <c r="AH682" s="31" t="str">
        <f t="shared" si="140"/>
        <v>DANU BHUM548N</v>
      </c>
      <c r="AI682" s="31" t="str">
        <f t="shared" si="141"/>
        <v>EOLU 8203104</v>
      </c>
      <c r="AJ682" s="17" t="s">
        <v>624</v>
      </c>
    </row>
    <row r="683" spans="1:36" ht="18" x14ac:dyDescent="0.35">
      <c r="A683" s="30" t="s">
        <v>625</v>
      </c>
      <c r="B683" s="30" t="s">
        <v>3316</v>
      </c>
      <c r="C683" s="30" t="s">
        <v>412</v>
      </c>
      <c r="D683" s="30" t="s">
        <v>3265</v>
      </c>
      <c r="E683" s="33">
        <v>45469.523611111108</v>
      </c>
      <c r="F683" s="30" t="s">
        <v>2479</v>
      </c>
      <c r="G683" s="30" t="s">
        <v>627</v>
      </c>
      <c r="H683" s="30" t="s">
        <v>773</v>
      </c>
      <c r="I683" s="30" t="s">
        <v>724</v>
      </c>
      <c r="J683" s="30">
        <v>26600</v>
      </c>
      <c r="K683" s="30" t="s">
        <v>630</v>
      </c>
      <c r="L683" s="30" t="s">
        <v>3266</v>
      </c>
      <c r="M683" s="30" t="s">
        <v>725</v>
      </c>
      <c r="N683" s="30" t="s">
        <v>814</v>
      </c>
      <c r="O683" s="30" t="s">
        <v>815</v>
      </c>
      <c r="P683" s="30">
        <v>957471</v>
      </c>
      <c r="Q683" s="30"/>
      <c r="R683" s="30"/>
      <c r="S683" s="39" t="e">
        <f>VLOOKUP(AH683,export!G:T,13,FALSE)</f>
        <v>#N/A</v>
      </c>
      <c r="T683" s="42" t="str">
        <f t="shared" si="130"/>
        <v>20</v>
      </c>
      <c r="U683" s="32">
        <f t="shared" si="131"/>
        <v>45469.523611111108</v>
      </c>
      <c r="V683" s="31" t="e">
        <f t="shared" si="132"/>
        <v>#N/A</v>
      </c>
      <c r="W683" s="31" t="e">
        <f t="shared" si="133"/>
        <v>#N/A</v>
      </c>
      <c r="X683" s="31" t="e">
        <f t="shared" si="134"/>
        <v>#N/A</v>
      </c>
      <c r="Y683" s="31" t="e">
        <f t="shared" si="135"/>
        <v>#N/A</v>
      </c>
      <c r="Z683" s="31" t="str">
        <f t="shared" si="142"/>
        <v>No</v>
      </c>
      <c r="AA683" s="31"/>
      <c r="AB683" s="31" t="e">
        <f t="shared" si="136"/>
        <v>#N/A</v>
      </c>
      <c r="AC683" s="31" t="str">
        <f>IF(OR(ISNUMBER(MATCH(DATE(VALUE(TEXT(U683,"yyyy")),VALUE(TEXT(U683,"mm")),VALUE(TEXT(U683,"dd"))),HolidayTable[Date],0)),WEEKDAY(E683,1)=1,HOUR(U683)&gt;=21,HOUR(U683)&lt;5),"OP","P")</f>
        <v>P</v>
      </c>
      <c r="AD683" s="31"/>
      <c r="AE683" s="31" t="e">
        <f t="shared" si="137"/>
        <v>#N/A</v>
      </c>
      <c r="AF683" s="31">
        <f t="shared" si="138"/>
        <v>59</v>
      </c>
      <c r="AG683" s="31">
        <f t="shared" si="139"/>
        <v>4</v>
      </c>
      <c r="AH683" s="31" t="str">
        <f t="shared" si="140"/>
        <v>DANU BHUM548N</v>
      </c>
      <c r="AI683" s="31" t="str">
        <f t="shared" si="141"/>
        <v>EOLU 8203444</v>
      </c>
      <c r="AJ683" s="17" t="s">
        <v>624</v>
      </c>
    </row>
    <row r="684" spans="1:36" ht="18" x14ac:dyDescent="0.35">
      <c r="A684" s="30" t="s">
        <v>625</v>
      </c>
      <c r="B684" s="30" t="s">
        <v>3317</v>
      </c>
      <c r="C684" s="30" t="s">
        <v>2901</v>
      </c>
      <c r="D684" s="30" t="s">
        <v>409</v>
      </c>
      <c r="E684" s="33">
        <v>45469.525694444441</v>
      </c>
      <c r="F684" s="30" t="s">
        <v>663</v>
      </c>
      <c r="G684" s="30" t="s">
        <v>627</v>
      </c>
      <c r="H684" s="30">
        <v>4500</v>
      </c>
      <c r="I684" s="30" t="s">
        <v>646</v>
      </c>
      <c r="J684" s="30">
        <v>30000</v>
      </c>
      <c r="K684" s="30" t="s">
        <v>630</v>
      </c>
      <c r="L684" s="30" t="s">
        <v>3297</v>
      </c>
      <c r="M684" s="30" t="s">
        <v>3318</v>
      </c>
      <c r="N684" s="30" t="s">
        <v>718</v>
      </c>
      <c r="O684" s="30" t="s">
        <v>719</v>
      </c>
      <c r="P684" s="30">
        <v>697446</v>
      </c>
      <c r="Q684" s="30"/>
      <c r="R684" s="30"/>
      <c r="S684" s="39" t="e">
        <f>VLOOKUP(AH684,export!G:T,13,FALSE)</f>
        <v>#N/A</v>
      </c>
      <c r="T684" s="42" t="str">
        <f t="shared" si="130"/>
        <v>40</v>
      </c>
      <c r="U684" s="32">
        <f t="shared" si="131"/>
        <v>45469.525694444441</v>
      </c>
      <c r="V684" s="31" t="e">
        <f t="shared" si="132"/>
        <v>#N/A</v>
      </c>
      <c r="W684" s="31" t="e">
        <f t="shared" si="133"/>
        <v>#N/A</v>
      </c>
      <c r="X684" s="31" t="e">
        <f t="shared" si="134"/>
        <v>#N/A</v>
      </c>
      <c r="Y684" s="31" t="e">
        <f t="shared" si="135"/>
        <v>#N/A</v>
      </c>
      <c r="Z684" s="31" t="str">
        <f t="shared" si="142"/>
        <v>No</v>
      </c>
      <c r="AA684" s="31"/>
      <c r="AB684" s="31" t="e">
        <f t="shared" si="136"/>
        <v>#N/A</v>
      </c>
      <c r="AC684" s="31" t="str">
        <f>IF(OR(ISNUMBER(MATCH(DATE(VALUE(TEXT(U684,"yyyy")),VALUE(TEXT(U684,"mm")),VALUE(TEXT(U684,"dd"))),HolidayTable[Date],0)),WEEKDAY(E684,1)=1,HOUR(U684)&gt;=21,HOUR(U684)&lt;5),"OP","P")</f>
        <v>P</v>
      </c>
      <c r="AD684" s="31"/>
      <c r="AE684" s="31" t="e">
        <f t="shared" si="137"/>
        <v>#N/A</v>
      </c>
      <c r="AF684" s="31">
        <f t="shared" si="138"/>
        <v>88.5</v>
      </c>
      <c r="AG684" s="31">
        <f t="shared" si="139"/>
        <v>4</v>
      </c>
      <c r="AH684" s="31" t="str">
        <f t="shared" si="140"/>
        <v>CHARLESTON E001E</v>
      </c>
      <c r="AI684" s="31" t="str">
        <f t="shared" si="141"/>
        <v>TCLU 9498994</v>
      </c>
      <c r="AJ684" s="17" t="s">
        <v>624</v>
      </c>
    </row>
    <row r="685" spans="1:36" ht="18" x14ac:dyDescent="0.35">
      <c r="A685" s="30" t="s">
        <v>625</v>
      </c>
      <c r="B685" s="30" t="s">
        <v>3319</v>
      </c>
      <c r="C685" s="30" t="s">
        <v>2901</v>
      </c>
      <c r="D685" s="30" t="s">
        <v>409</v>
      </c>
      <c r="E685" s="33">
        <v>45469.52847222222</v>
      </c>
      <c r="F685" s="30" t="s">
        <v>663</v>
      </c>
      <c r="G685" s="30" t="s">
        <v>627</v>
      </c>
      <c r="H685" s="30" t="s">
        <v>672</v>
      </c>
      <c r="I685" s="30" t="s">
        <v>646</v>
      </c>
      <c r="J685" s="30">
        <v>30000</v>
      </c>
      <c r="K685" s="30" t="s">
        <v>630</v>
      </c>
      <c r="L685" s="30" t="s">
        <v>3297</v>
      </c>
      <c r="M685" s="30" t="s">
        <v>3320</v>
      </c>
      <c r="N685" s="30" t="s">
        <v>633</v>
      </c>
      <c r="O685" s="30" t="s">
        <v>708</v>
      </c>
      <c r="P685" s="30">
        <v>717004</v>
      </c>
      <c r="Q685" s="30"/>
      <c r="R685" s="30"/>
      <c r="S685" s="39" t="e">
        <f>VLOOKUP(AH685,export!G:T,13,FALSE)</f>
        <v>#N/A</v>
      </c>
      <c r="T685" s="42" t="str">
        <f t="shared" si="130"/>
        <v>40</v>
      </c>
      <c r="U685" s="32">
        <f t="shared" si="131"/>
        <v>45469.52847222222</v>
      </c>
      <c r="V685" s="31" t="e">
        <f t="shared" si="132"/>
        <v>#N/A</v>
      </c>
      <c r="W685" s="31" t="e">
        <f t="shared" si="133"/>
        <v>#N/A</v>
      </c>
      <c r="X685" s="31" t="e">
        <f t="shared" si="134"/>
        <v>#N/A</v>
      </c>
      <c r="Y685" s="31" t="e">
        <f t="shared" si="135"/>
        <v>#N/A</v>
      </c>
      <c r="Z685" s="31" t="str">
        <f t="shared" si="142"/>
        <v>No</v>
      </c>
      <c r="AA685" s="31"/>
      <c r="AB685" s="31" t="e">
        <f t="shared" si="136"/>
        <v>#N/A</v>
      </c>
      <c r="AC685" s="31" t="str">
        <f>IF(OR(ISNUMBER(MATCH(DATE(VALUE(TEXT(U685,"yyyy")),VALUE(TEXT(U685,"mm")),VALUE(TEXT(U685,"dd"))),HolidayTable[Date],0)),WEEKDAY(E685,1)=1,HOUR(U685)&gt;=21,HOUR(U685)&lt;5),"OP","P")</f>
        <v>P</v>
      </c>
      <c r="AD685" s="31"/>
      <c r="AE685" s="31" t="e">
        <f t="shared" si="137"/>
        <v>#N/A</v>
      </c>
      <c r="AF685" s="31">
        <f t="shared" si="138"/>
        <v>88.5</v>
      </c>
      <c r="AG685" s="31">
        <f t="shared" si="139"/>
        <v>4</v>
      </c>
      <c r="AH685" s="31" t="str">
        <f t="shared" si="140"/>
        <v>CHARLESTON E001E</v>
      </c>
      <c r="AI685" s="31" t="str">
        <f t="shared" si="141"/>
        <v>SEGU 5600727</v>
      </c>
      <c r="AJ685" s="17" t="s">
        <v>624</v>
      </c>
    </row>
    <row r="686" spans="1:36" ht="18" x14ac:dyDescent="0.35">
      <c r="A686" s="30" t="s">
        <v>625</v>
      </c>
      <c r="B686" s="30" t="s">
        <v>3321</v>
      </c>
      <c r="C686" s="30" t="s">
        <v>2901</v>
      </c>
      <c r="D686" s="30" t="s">
        <v>409</v>
      </c>
      <c r="E686" s="33">
        <v>45469.529166666667</v>
      </c>
      <c r="F686" s="30" t="s">
        <v>663</v>
      </c>
      <c r="G686" s="30" t="s">
        <v>627</v>
      </c>
      <c r="H686" s="30">
        <v>4500</v>
      </c>
      <c r="I686" s="30" t="s">
        <v>646</v>
      </c>
      <c r="J686" s="30">
        <v>30000</v>
      </c>
      <c r="K686" s="30" t="s">
        <v>630</v>
      </c>
      <c r="L686" s="30" t="s">
        <v>3297</v>
      </c>
      <c r="M686" s="30" t="s">
        <v>3322</v>
      </c>
      <c r="N686" s="30"/>
      <c r="O686" s="30" t="s">
        <v>686</v>
      </c>
      <c r="P686" s="30">
        <v>900868</v>
      </c>
      <c r="Q686" s="30"/>
      <c r="R686" s="30"/>
      <c r="S686" s="39" t="e">
        <f>VLOOKUP(AH686,export!G:T,13,FALSE)</f>
        <v>#N/A</v>
      </c>
      <c r="T686" s="42" t="str">
        <f t="shared" si="130"/>
        <v>40</v>
      </c>
      <c r="U686" s="32">
        <f t="shared" si="131"/>
        <v>45469.529166666667</v>
      </c>
      <c r="V686" s="31" t="e">
        <f t="shared" si="132"/>
        <v>#N/A</v>
      </c>
      <c r="W686" s="31" t="e">
        <f t="shared" si="133"/>
        <v>#N/A</v>
      </c>
      <c r="X686" s="31" t="e">
        <f t="shared" si="134"/>
        <v>#N/A</v>
      </c>
      <c r="Y686" s="31" t="e">
        <f t="shared" si="135"/>
        <v>#N/A</v>
      </c>
      <c r="Z686" s="31" t="str">
        <f t="shared" si="142"/>
        <v>No</v>
      </c>
      <c r="AA686" s="31"/>
      <c r="AB686" s="31" t="e">
        <f t="shared" si="136"/>
        <v>#N/A</v>
      </c>
      <c r="AC686" s="31" t="str">
        <f>IF(OR(ISNUMBER(MATCH(DATE(VALUE(TEXT(U686,"yyyy")),VALUE(TEXT(U686,"mm")),VALUE(TEXT(U686,"dd"))),HolidayTable[Date],0)),WEEKDAY(E686,1)=1,HOUR(U686)&gt;=21,HOUR(U686)&lt;5),"OP","P")</f>
        <v>P</v>
      </c>
      <c r="AD686" s="31"/>
      <c r="AE686" s="31" t="e">
        <f t="shared" si="137"/>
        <v>#N/A</v>
      </c>
      <c r="AF686" s="31">
        <f t="shared" si="138"/>
        <v>88.5</v>
      </c>
      <c r="AG686" s="31">
        <f t="shared" si="139"/>
        <v>4</v>
      </c>
      <c r="AH686" s="31" t="str">
        <f t="shared" si="140"/>
        <v>CHARLESTON E001E</v>
      </c>
      <c r="AI686" s="31" t="str">
        <f t="shared" si="141"/>
        <v>GESU 6858650</v>
      </c>
      <c r="AJ686" s="17" t="s">
        <v>624</v>
      </c>
    </row>
    <row r="687" spans="1:36" ht="18" x14ac:dyDescent="0.35">
      <c r="A687" s="30" t="s">
        <v>625</v>
      </c>
      <c r="B687" s="30" t="s">
        <v>3323</v>
      </c>
      <c r="C687" s="30" t="s">
        <v>2901</v>
      </c>
      <c r="D687" s="30" t="s">
        <v>409</v>
      </c>
      <c r="E687" s="33">
        <v>45469.530555555553</v>
      </c>
      <c r="F687" s="30" t="s">
        <v>663</v>
      </c>
      <c r="G687" s="30" t="s">
        <v>627</v>
      </c>
      <c r="H687" s="30" t="s">
        <v>672</v>
      </c>
      <c r="I687" s="30" t="s">
        <v>646</v>
      </c>
      <c r="J687" s="30">
        <v>30000</v>
      </c>
      <c r="K687" s="30" t="s">
        <v>630</v>
      </c>
      <c r="L687" s="30" t="s">
        <v>3297</v>
      </c>
      <c r="M687" s="30" t="s">
        <v>3324</v>
      </c>
      <c r="N687" s="30" t="s">
        <v>733</v>
      </c>
      <c r="O687" s="30" t="s">
        <v>734</v>
      </c>
      <c r="P687" s="30">
        <v>724385</v>
      </c>
      <c r="Q687" s="30"/>
      <c r="R687" s="30"/>
      <c r="S687" s="39" t="e">
        <f>VLOOKUP(AH687,export!G:T,13,FALSE)</f>
        <v>#N/A</v>
      </c>
      <c r="T687" s="42" t="str">
        <f t="shared" si="130"/>
        <v>40</v>
      </c>
      <c r="U687" s="32">
        <f t="shared" si="131"/>
        <v>45469.530555555553</v>
      </c>
      <c r="V687" s="31" t="e">
        <f t="shared" si="132"/>
        <v>#N/A</v>
      </c>
      <c r="W687" s="31" t="e">
        <f t="shared" si="133"/>
        <v>#N/A</v>
      </c>
      <c r="X687" s="31" t="e">
        <f t="shared" si="134"/>
        <v>#N/A</v>
      </c>
      <c r="Y687" s="31" t="e">
        <f t="shared" si="135"/>
        <v>#N/A</v>
      </c>
      <c r="Z687" s="31" t="str">
        <f t="shared" si="142"/>
        <v>No</v>
      </c>
      <c r="AA687" s="31"/>
      <c r="AB687" s="31" t="e">
        <f t="shared" si="136"/>
        <v>#N/A</v>
      </c>
      <c r="AC687" s="31" t="str">
        <f>IF(OR(ISNUMBER(MATCH(DATE(VALUE(TEXT(U687,"yyyy")),VALUE(TEXT(U687,"mm")),VALUE(TEXT(U687,"dd"))),HolidayTable[Date],0)),WEEKDAY(E687,1)=1,HOUR(U687)&gt;=21,HOUR(U687)&lt;5),"OP","P")</f>
        <v>P</v>
      </c>
      <c r="AD687" s="31"/>
      <c r="AE687" s="31" t="e">
        <f t="shared" si="137"/>
        <v>#N/A</v>
      </c>
      <c r="AF687" s="31">
        <f t="shared" si="138"/>
        <v>88.5</v>
      </c>
      <c r="AG687" s="31">
        <f t="shared" si="139"/>
        <v>4</v>
      </c>
      <c r="AH687" s="31" t="str">
        <f t="shared" si="140"/>
        <v>CHARLESTON E001E</v>
      </c>
      <c r="AI687" s="31" t="str">
        <f t="shared" si="141"/>
        <v>FANU 3127818</v>
      </c>
      <c r="AJ687" s="17" t="s">
        <v>624</v>
      </c>
    </row>
    <row r="688" spans="1:36" ht="18" x14ac:dyDescent="0.35">
      <c r="A688" s="30" t="s">
        <v>625</v>
      </c>
      <c r="B688" s="30" t="s">
        <v>3325</v>
      </c>
      <c r="C688" s="30" t="s">
        <v>2901</v>
      </c>
      <c r="D688" s="30" t="s">
        <v>409</v>
      </c>
      <c r="E688" s="33">
        <v>45469.53125</v>
      </c>
      <c r="F688" s="30" t="s">
        <v>663</v>
      </c>
      <c r="G688" s="30" t="s">
        <v>627</v>
      </c>
      <c r="H688" s="30" t="s">
        <v>672</v>
      </c>
      <c r="I688" s="30" t="s">
        <v>646</v>
      </c>
      <c r="J688" s="30">
        <v>30000</v>
      </c>
      <c r="K688" s="30" t="s">
        <v>630</v>
      </c>
      <c r="L688" s="30" t="s">
        <v>3297</v>
      </c>
      <c r="M688" s="30" t="s">
        <v>3326</v>
      </c>
      <c r="N688" s="30" t="s">
        <v>834</v>
      </c>
      <c r="O688" s="30" t="s">
        <v>736</v>
      </c>
      <c r="P688" s="30">
        <v>947548</v>
      </c>
      <c r="Q688" s="30"/>
      <c r="R688" s="30"/>
      <c r="S688" s="39" t="e">
        <f>VLOOKUP(AH688,export!G:T,13,FALSE)</f>
        <v>#N/A</v>
      </c>
      <c r="T688" s="42" t="str">
        <f t="shared" si="130"/>
        <v>40</v>
      </c>
      <c r="U688" s="32">
        <f t="shared" si="131"/>
        <v>45469.53125</v>
      </c>
      <c r="V688" s="31" t="e">
        <f t="shared" si="132"/>
        <v>#N/A</v>
      </c>
      <c r="W688" s="31" t="e">
        <f t="shared" si="133"/>
        <v>#N/A</v>
      </c>
      <c r="X688" s="31" t="e">
        <f t="shared" si="134"/>
        <v>#N/A</v>
      </c>
      <c r="Y688" s="31" t="e">
        <f t="shared" si="135"/>
        <v>#N/A</v>
      </c>
      <c r="Z688" s="31" t="str">
        <f t="shared" si="142"/>
        <v>No</v>
      </c>
      <c r="AA688" s="31"/>
      <c r="AB688" s="31" t="e">
        <f t="shared" si="136"/>
        <v>#N/A</v>
      </c>
      <c r="AC688" s="31" t="str">
        <f>IF(OR(ISNUMBER(MATCH(DATE(VALUE(TEXT(U688,"yyyy")),VALUE(TEXT(U688,"mm")),VALUE(TEXT(U688,"dd"))),HolidayTable[Date],0)),WEEKDAY(E688,1)=1,HOUR(U688)&gt;=21,HOUR(U688)&lt;5),"OP","P")</f>
        <v>P</v>
      </c>
      <c r="AD688" s="31"/>
      <c r="AE688" s="31" t="e">
        <f t="shared" si="137"/>
        <v>#N/A</v>
      </c>
      <c r="AF688" s="31">
        <f t="shared" si="138"/>
        <v>88.5</v>
      </c>
      <c r="AG688" s="31">
        <f t="shared" si="139"/>
        <v>4</v>
      </c>
      <c r="AH688" s="31" t="str">
        <f t="shared" si="140"/>
        <v>CHARLESTON E001E</v>
      </c>
      <c r="AI688" s="31" t="str">
        <f t="shared" si="141"/>
        <v>DFSU 7570014</v>
      </c>
      <c r="AJ688" s="17" t="s">
        <v>624</v>
      </c>
    </row>
    <row r="689" spans="1:36" ht="18" x14ac:dyDescent="0.35">
      <c r="A689" s="30" t="s">
        <v>625</v>
      </c>
      <c r="B689" s="30" t="s">
        <v>3327</v>
      </c>
      <c r="C689" s="30" t="s">
        <v>3328</v>
      </c>
      <c r="D689" s="30" t="s">
        <v>162</v>
      </c>
      <c r="E689" s="33">
        <v>45469.53125</v>
      </c>
      <c r="F689" s="30" t="s">
        <v>674</v>
      </c>
      <c r="G689" s="30" t="s">
        <v>627</v>
      </c>
      <c r="H689" s="30" t="s">
        <v>672</v>
      </c>
      <c r="I689" s="30" t="s">
        <v>646</v>
      </c>
      <c r="J689" s="30">
        <v>29250</v>
      </c>
      <c r="K689" s="30" t="s">
        <v>630</v>
      </c>
      <c r="L689" s="30" t="s">
        <v>3329</v>
      </c>
      <c r="M689" s="30" t="s">
        <v>3330</v>
      </c>
      <c r="N689" s="30"/>
      <c r="O689" s="30" t="s">
        <v>687</v>
      </c>
      <c r="P689" s="30">
        <v>742106</v>
      </c>
      <c r="Q689" s="30"/>
      <c r="R689" s="30"/>
      <c r="S689" s="39" t="e">
        <f>VLOOKUP(AH689,export!G:T,13,FALSE)</f>
        <v>#N/A</v>
      </c>
      <c r="T689" s="42" t="str">
        <f t="shared" si="130"/>
        <v>40</v>
      </c>
      <c r="U689" s="32">
        <f t="shared" si="131"/>
        <v>45469.53125</v>
      </c>
      <c r="V689" s="31" t="e">
        <f t="shared" si="132"/>
        <v>#N/A</v>
      </c>
      <c r="W689" s="31" t="e">
        <f t="shared" si="133"/>
        <v>#N/A</v>
      </c>
      <c r="X689" s="31" t="e">
        <f t="shared" si="134"/>
        <v>#N/A</v>
      </c>
      <c r="Y689" s="31" t="e">
        <f t="shared" si="135"/>
        <v>#N/A</v>
      </c>
      <c r="Z689" s="31" t="str">
        <f t="shared" si="142"/>
        <v>No</v>
      </c>
      <c r="AA689" s="31"/>
      <c r="AB689" s="31" t="e">
        <f t="shared" si="136"/>
        <v>#N/A</v>
      </c>
      <c r="AC689" s="31" t="str">
        <f>IF(OR(ISNUMBER(MATCH(DATE(VALUE(TEXT(U689,"yyyy")),VALUE(TEXT(U689,"mm")),VALUE(TEXT(U689,"dd"))),HolidayTable[Date],0)),WEEKDAY(E689,1)=1,HOUR(U689)&gt;=21,HOUR(U689)&lt;5),"OP","P")</f>
        <v>P</v>
      </c>
      <c r="AD689" s="31"/>
      <c r="AE689" s="31" t="e">
        <f t="shared" si="137"/>
        <v>#N/A</v>
      </c>
      <c r="AF689" s="31">
        <f t="shared" si="138"/>
        <v>88.5</v>
      </c>
      <c r="AG689" s="31">
        <f t="shared" si="139"/>
        <v>4</v>
      </c>
      <c r="AH689" s="31" t="str">
        <f t="shared" si="140"/>
        <v>BSG BONAIRE421E</v>
      </c>
      <c r="AI689" s="31" t="str">
        <f t="shared" si="141"/>
        <v>MRKU 4239867</v>
      </c>
      <c r="AJ689" s="17" t="s">
        <v>624</v>
      </c>
    </row>
    <row r="690" spans="1:36" ht="18" x14ac:dyDescent="0.35">
      <c r="A690" s="30" t="s">
        <v>625</v>
      </c>
      <c r="B690" s="30" t="s">
        <v>3331</v>
      </c>
      <c r="C690" s="30" t="s">
        <v>820</v>
      </c>
      <c r="D690" s="30" t="s">
        <v>311</v>
      </c>
      <c r="E690" s="33">
        <v>45469.532638888886</v>
      </c>
      <c r="F690" s="30" t="s">
        <v>674</v>
      </c>
      <c r="G690" s="30" t="s">
        <v>627</v>
      </c>
      <c r="H690" s="30" t="s">
        <v>672</v>
      </c>
      <c r="I690" s="30" t="s">
        <v>646</v>
      </c>
      <c r="J690" s="30">
        <v>29250</v>
      </c>
      <c r="K690" s="30" t="s">
        <v>630</v>
      </c>
      <c r="L690" s="30" t="s">
        <v>3332</v>
      </c>
      <c r="M690" s="30" t="s">
        <v>3333</v>
      </c>
      <c r="N690" s="30" t="s">
        <v>739</v>
      </c>
      <c r="O690" s="30" t="s">
        <v>740</v>
      </c>
      <c r="P690" s="30">
        <v>686467</v>
      </c>
      <c r="Q690" s="30"/>
      <c r="R690" s="30"/>
      <c r="S690" s="39">
        <v>45474.371527777781</v>
      </c>
      <c r="T690" s="42" t="str">
        <f t="shared" si="130"/>
        <v>40</v>
      </c>
      <c r="U690" s="32">
        <f t="shared" si="131"/>
        <v>45469.532638888886</v>
      </c>
      <c r="V690" s="31">
        <f t="shared" si="132"/>
        <v>4.8388888888948713</v>
      </c>
      <c r="W690" s="31">
        <f t="shared" si="133"/>
        <v>0</v>
      </c>
      <c r="X690" s="31">
        <f t="shared" si="134"/>
        <v>0</v>
      </c>
      <c r="Y690" s="31">
        <f t="shared" si="135"/>
        <v>1</v>
      </c>
      <c r="Z690" s="31" t="str">
        <f t="shared" si="142"/>
        <v>No</v>
      </c>
      <c r="AA690" s="31"/>
      <c r="AB690" s="31">
        <f t="shared" si="136"/>
        <v>0</v>
      </c>
      <c r="AC690" s="31" t="str">
        <f>IF(OR(ISNUMBER(MATCH(DATE(VALUE(TEXT(U690,"yyyy")),VALUE(TEXT(U690,"mm")),VALUE(TEXT(U690,"dd"))),HolidayTable[Date],0)),WEEKDAY(E690,1)=1,HOUR(U690)&gt;=21,HOUR(U690)&lt;5),"OP","P")</f>
        <v>P</v>
      </c>
      <c r="AD690" s="31"/>
      <c r="AE690" s="31">
        <f t="shared" si="137"/>
        <v>0</v>
      </c>
      <c r="AF690" s="31">
        <f t="shared" si="138"/>
        <v>88.5</v>
      </c>
      <c r="AG690" s="31">
        <f t="shared" si="139"/>
        <v>4</v>
      </c>
      <c r="AH690" s="31" t="str">
        <f t="shared" si="140"/>
        <v>GSL DOROTHEA422S</v>
      </c>
      <c r="AI690" s="31" t="str">
        <f t="shared" si="141"/>
        <v>MRKU 4772921</v>
      </c>
      <c r="AJ690" s="17" t="s">
        <v>624</v>
      </c>
    </row>
    <row r="691" spans="1:36" ht="18" x14ac:dyDescent="0.35">
      <c r="A691" s="30" t="s">
        <v>625</v>
      </c>
      <c r="B691" s="30" t="s">
        <v>3334</v>
      </c>
      <c r="C691" s="30" t="s">
        <v>820</v>
      </c>
      <c r="D691" s="30" t="s">
        <v>311</v>
      </c>
      <c r="E691" s="33">
        <v>45469.53402777778</v>
      </c>
      <c r="F691" s="30" t="s">
        <v>674</v>
      </c>
      <c r="G691" s="30" t="s">
        <v>627</v>
      </c>
      <c r="H691" s="30" t="s">
        <v>672</v>
      </c>
      <c r="I691" s="30" t="s">
        <v>646</v>
      </c>
      <c r="J691" s="30">
        <v>29250</v>
      </c>
      <c r="K691" s="30" t="s">
        <v>630</v>
      </c>
      <c r="L691" s="30" t="s">
        <v>3332</v>
      </c>
      <c r="M691" s="30" t="s">
        <v>3335</v>
      </c>
      <c r="N691" s="30" t="s">
        <v>794</v>
      </c>
      <c r="O691" s="30" t="s">
        <v>795</v>
      </c>
      <c r="P691" s="30">
        <v>911879</v>
      </c>
      <c r="Q691" s="30"/>
      <c r="R691" s="30"/>
      <c r="S691" s="39">
        <v>45474.371527777781</v>
      </c>
      <c r="T691" s="42" t="str">
        <f t="shared" si="130"/>
        <v>40</v>
      </c>
      <c r="U691" s="32">
        <f t="shared" si="131"/>
        <v>45469.53402777778</v>
      </c>
      <c r="V691" s="31">
        <f t="shared" si="132"/>
        <v>4.8375000000014552</v>
      </c>
      <c r="W691" s="31">
        <f t="shared" si="133"/>
        <v>0</v>
      </c>
      <c r="X691" s="31">
        <f t="shared" si="134"/>
        <v>0</v>
      </c>
      <c r="Y691" s="31">
        <f t="shared" si="135"/>
        <v>1</v>
      </c>
      <c r="Z691" s="31" t="str">
        <f t="shared" si="142"/>
        <v>No</v>
      </c>
      <c r="AA691" s="31"/>
      <c r="AB691" s="31">
        <f t="shared" si="136"/>
        <v>0</v>
      </c>
      <c r="AC691" s="31" t="str">
        <f>IF(OR(ISNUMBER(MATCH(DATE(VALUE(TEXT(U691,"yyyy")),VALUE(TEXT(U691,"mm")),VALUE(TEXT(U691,"dd"))),HolidayTable[Date],0)),WEEKDAY(E691,1)=1,HOUR(U691)&gt;=21,HOUR(U691)&lt;5),"OP","P")</f>
        <v>P</v>
      </c>
      <c r="AD691" s="31"/>
      <c r="AE691" s="31">
        <f t="shared" si="137"/>
        <v>0</v>
      </c>
      <c r="AF691" s="31">
        <f t="shared" si="138"/>
        <v>88.5</v>
      </c>
      <c r="AG691" s="31">
        <f t="shared" si="139"/>
        <v>4</v>
      </c>
      <c r="AH691" s="31" t="str">
        <f t="shared" si="140"/>
        <v>GSL DOROTHEA422S</v>
      </c>
      <c r="AI691" s="31" t="str">
        <f t="shared" si="141"/>
        <v>TCNU 1522052</v>
      </c>
      <c r="AJ691" s="17" t="s">
        <v>624</v>
      </c>
    </row>
    <row r="692" spans="1:36" ht="18" x14ac:dyDescent="0.35">
      <c r="A692" s="30" t="s">
        <v>625</v>
      </c>
      <c r="B692" s="30" t="s">
        <v>3336</v>
      </c>
      <c r="C692" s="30" t="s">
        <v>3337</v>
      </c>
      <c r="D692" s="30" t="s">
        <v>3338</v>
      </c>
      <c r="E692" s="33">
        <v>45469.537499999999</v>
      </c>
      <c r="F692" s="30" t="s">
        <v>654</v>
      </c>
      <c r="G692" s="30" t="s">
        <v>627</v>
      </c>
      <c r="H692" s="30" t="s">
        <v>645</v>
      </c>
      <c r="I692" s="30" t="s">
        <v>646</v>
      </c>
      <c r="J692" s="30">
        <v>30000</v>
      </c>
      <c r="K692" s="30" t="s">
        <v>630</v>
      </c>
      <c r="L692" s="30" t="s">
        <v>3339</v>
      </c>
      <c r="M692" s="30" t="s">
        <v>3340</v>
      </c>
      <c r="N692" s="30" t="s">
        <v>745</v>
      </c>
      <c r="O692" s="30" t="s">
        <v>746</v>
      </c>
      <c r="P692" s="30">
        <v>697577</v>
      </c>
      <c r="Q692" s="30"/>
      <c r="R692" s="30"/>
      <c r="S692" s="39">
        <v>45475.9375</v>
      </c>
      <c r="T692" s="42" t="str">
        <f t="shared" si="130"/>
        <v>40</v>
      </c>
      <c r="U692" s="32">
        <f t="shared" si="131"/>
        <v>45469.537499999999</v>
      </c>
      <c r="V692" s="31">
        <f t="shared" si="132"/>
        <v>6.4000000000014552</v>
      </c>
      <c r="W692" s="31">
        <f t="shared" si="133"/>
        <v>0</v>
      </c>
      <c r="X692" s="31">
        <f t="shared" si="134"/>
        <v>0</v>
      </c>
      <c r="Y692" s="31">
        <f t="shared" si="135"/>
        <v>1</v>
      </c>
      <c r="Z692" s="31" t="str">
        <f t="shared" si="142"/>
        <v>No</v>
      </c>
      <c r="AA692" s="31"/>
      <c r="AB692" s="31">
        <f t="shared" si="136"/>
        <v>0</v>
      </c>
      <c r="AC692" s="31" t="str">
        <f>IF(OR(ISNUMBER(MATCH(DATE(VALUE(TEXT(U692,"yyyy")),VALUE(TEXT(U692,"mm")),VALUE(TEXT(U692,"dd"))),HolidayTable[Date],0)),WEEKDAY(E692,1)=1,HOUR(U692)&gt;=21,HOUR(U692)&lt;5),"OP","P")</f>
        <v>P</v>
      </c>
      <c r="AD692" s="31"/>
      <c r="AE692" s="31">
        <f t="shared" si="137"/>
        <v>0</v>
      </c>
      <c r="AF692" s="31">
        <f t="shared" si="138"/>
        <v>88.5</v>
      </c>
      <c r="AG692" s="31">
        <f t="shared" si="139"/>
        <v>4</v>
      </c>
      <c r="AH692" s="31" t="str">
        <f t="shared" si="140"/>
        <v>THALASSA DOX3-047W</v>
      </c>
      <c r="AI692" s="31" t="str">
        <f t="shared" si="141"/>
        <v>TTNU 4390184</v>
      </c>
      <c r="AJ692" s="17" t="s">
        <v>624</v>
      </c>
    </row>
    <row r="693" spans="1:36" ht="18" x14ac:dyDescent="0.35">
      <c r="A693" s="30" t="s">
        <v>625</v>
      </c>
      <c r="B693" s="30" t="s">
        <v>3341</v>
      </c>
      <c r="C693" s="30" t="s">
        <v>3337</v>
      </c>
      <c r="D693" s="30" t="s">
        <v>3338</v>
      </c>
      <c r="E693" s="33">
        <v>45469.538194444445</v>
      </c>
      <c r="F693" s="30" t="s">
        <v>654</v>
      </c>
      <c r="G693" s="30" t="s">
        <v>627</v>
      </c>
      <c r="H693" s="30" t="s">
        <v>645</v>
      </c>
      <c r="I693" s="30" t="s">
        <v>646</v>
      </c>
      <c r="J693" s="30">
        <v>30000</v>
      </c>
      <c r="K693" s="30" t="s">
        <v>630</v>
      </c>
      <c r="L693" s="30" t="s">
        <v>3339</v>
      </c>
      <c r="M693" s="30" t="s">
        <v>3342</v>
      </c>
      <c r="N693" s="30" t="s">
        <v>751</v>
      </c>
      <c r="O693" s="30" t="s">
        <v>752</v>
      </c>
      <c r="P693" s="30">
        <v>935494</v>
      </c>
      <c r="Q693" s="30"/>
      <c r="R693" s="30"/>
      <c r="S693" s="39">
        <v>45475.9375</v>
      </c>
      <c r="T693" s="42" t="str">
        <f t="shared" si="130"/>
        <v>40</v>
      </c>
      <c r="U693" s="32">
        <f t="shared" si="131"/>
        <v>45469.538194444445</v>
      </c>
      <c r="V693" s="31">
        <f t="shared" si="132"/>
        <v>6.3993055555547471</v>
      </c>
      <c r="W693" s="31">
        <f t="shared" si="133"/>
        <v>0</v>
      </c>
      <c r="X693" s="31">
        <f t="shared" si="134"/>
        <v>0</v>
      </c>
      <c r="Y693" s="31">
        <f t="shared" si="135"/>
        <v>1</v>
      </c>
      <c r="Z693" s="31" t="str">
        <f t="shared" si="142"/>
        <v>No</v>
      </c>
      <c r="AA693" s="31"/>
      <c r="AB693" s="31">
        <f t="shared" si="136"/>
        <v>0</v>
      </c>
      <c r="AC693" s="31" t="str">
        <f>IF(OR(ISNUMBER(MATCH(DATE(VALUE(TEXT(U693,"yyyy")),VALUE(TEXT(U693,"mm")),VALUE(TEXT(U693,"dd"))),HolidayTable[Date],0)),WEEKDAY(E693,1)=1,HOUR(U693)&gt;=21,HOUR(U693)&lt;5),"OP","P")</f>
        <v>P</v>
      </c>
      <c r="AD693" s="31"/>
      <c r="AE693" s="31">
        <f t="shared" si="137"/>
        <v>0</v>
      </c>
      <c r="AF693" s="31">
        <f t="shared" si="138"/>
        <v>88.5</v>
      </c>
      <c r="AG693" s="31">
        <f t="shared" si="139"/>
        <v>4</v>
      </c>
      <c r="AH693" s="31" t="str">
        <f t="shared" si="140"/>
        <v>THALASSA DOX3-047W</v>
      </c>
      <c r="AI693" s="31" t="str">
        <f t="shared" si="141"/>
        <v>APZU 4695630</v>
      </c>
      <c r="AJ693" s="17" t="s">
        <v>624</v>
      </c>
    </row>
    <row r="694" spans="1:36" ht="18" x14ac:dyDescent="0.35">
      <c r="A694" s="30" t="s">
        <v>625</v>
      </c>
      <c r="B694" s="30" t="s">
        <v>3343</v>
      </c>
      <c r="C694" s="30" t="s">
        <v>2810</v>
      </c>
      <c r="D694" s="30" t="s">
        <v>764</v>
      </c>
      <c r="E694" s="33">
        <v>45469.539583333331</v>
      </c>
      <c r="F694" s="30" t="s">
        <v>674</v>
      </c>
      <c r="G694" s="30" t="s">
        <v>627</v>
      </c>
      <c r="H694" s="30" t="s">
        <v>672</v>
      </c>
      <c r="I694" s="30" t="s">
        <v>646</v>
      </c>
      <c r="J694" s="30">
        <v>29250</v>
      </c>
      <c r="K694" s="30" t="s">
        <v>630</v>
      </c>
      <c r="L694" s="30" t="s">
        <v>3344</v>
      </c>
      <c r="M694" s="30" t="s">
        <v>3345</v>
      </c>
      <c r="N694" s="30" t="s">
        <v>700</v>
      </c>
      <c r="O694" s="30" t="s">
        <v>701</v>
      </c>
      <c r="P694" s="30">
        <v>781152</v>
      </c>
      <c r="Q694" s="30"/>
      <c r="R694" s="30"/>
      <c r="S694" s="39" t="e">
        <f>VLOOKUP(AH694,export!G:T,13,FALSE)</f>
        <v>#N/A</v>
      </c>
      <c r="T694" s="42" t="str">
        <f t="shared" si="130"/>
        <v>40</v>
      </c>
      <c r="U694" s="32">
        <f t="shared" si="131"/>
        <v>45469.539583333331</v>
      </c>
      <c r="V694" s="31" t="e">
        <f t="shared" si="132"/>
        <v>#N/A</v>
      </c>
      <c r="W694" s="31" t="e">
        <f t="shared" si="133"/>
        <v>#N/A</v>
      </c>
      <c r="X694" s="31" t="e">
        <f t="shared" si="134"/>
        <v>#N/A</v>
      </c>
      <c r="Y694" s="31" t="e">
        <f t="shared" si="135"/>
        <v>#N/A</v>
      </c>
      <c r="Z694" s="31" t="str">
        <f t="shared" si="142"/>
        <v>No</v>
      </c>
      <c r="AA694" s="31"/>
      <c r="AB694" s="31" t="e">
        <f t="shared" si="136"/>
        <v>#N/A</v>
      </c>
      <c r="AC694" s="31" t="str">
        <f>IF(OR(ISNUMBER(MATCH(DATE(VALUE(TEXT(U694,"yyyy")),VALUE(TEXT(U694,"mm")),VALUE(TEXT(U694,"dd"))),HolidayTable[Date],0)),WEEKDAY(E694,1)=1,HOUR(U694)&gt;=21,HOUR(U694)&lt;5),"OP","P")</f>
        <v>P</v>
      </c>
      <c r="AD694" s="31"/>
      <c r="AE694" s="31" t="e">
        <f t="shared" si="137"/>
        <v>#N/A</v>
      </c>
      <c r="AF694" s="31">
        <f t="shared" si="138"/>
        <v>88.5</v>
      </c>
      <c r="AG694" s="31">
        <f t="shared" si="139"/>
        <v>4</v>
      </c>
      <c r="AH694" s="31" t="str">
        <f t="shared" si="140"/>
        <v>MAE CHATTOGR425N</v>
      </c>
      <c r="AI694" s="31" t="str">
        <f t="shared" si="141"/>
        <v>TCKU 7502090</v>
      </c>
      <c r="AJ694" s="17" t="s">
        <v>624</v>
      </c>
    </row>
    <row r="695" spans="1:36" ht="18" x14ac:dyDescent="0.35">
      <c r="A695" s="30" t="s">
        <v>625</v>
      </c>
      <c r="B695" s="30" t="s">
        <v>3346</v>
      </c>
      <c r="C695" s="30" t="s">
        <v>2810</v>
      </c>
      <c r="D695" s="30" t="s">
        <v>764</v>
      </c>
      <c r="E695" s="33">
        <v>45469.540277777778</v>
      </c>
      <c r="F695" s="30" t="s">
        <v>674</v>
      </c>
      <c r="G695" s="30" t="s">
        <v>627</v>
      </c>
      <c r="H695" s="30" t="s">
        <v>672</v>
      </c>
      <c r="I695" s="30" t="s">
        <v>646</v>
      </c>
      <c r="J695" s="30">
        <v>30000</v>
      </c>
      <c r="K695" s="30" t="s">
        <v>630</v>
      </c>
      <c r="L695" s="30" t="s">
        <v>3309</v>
      </c>
      <c r="M695" s="30" t="s">
        <v>3347</v>
      </c>
      <c r="N695" s="30" t="s">
        <v>737</v>
      </c>
      <c r="O695" s="30" t="s">
        <v>738</v>
      </c>
      <c r="P695" s="30">
        <v>912351</v>
      </c>
      <c r="Q695" s="30"/>
      <c r="R695" s="30"/>
      <c r="S695" s="39" t="e">
        <f>VLOOKUP(AH695,export!G:T,13,FALSE)</f>
        <v>#N/A</v>
      </c>
      <c r="T695" s="42" t="str">
        <f t="shared" si="130"/>
        <v>40</v>
      </c>
      <c r="U695" s="32">
        <f t="shared" si="131"/>
        <v>45469.540277777778</v>
      </c>
      <c r="V695" s="31" t="e">
        <f t="shared" si="132"/>
        <v>#N/A</v>
      </c>
      <c r="W695" s="31" t="e">
        <f t="shared" si="133"/>
        <v>#N/A</v>
      </c>
      <c r="X695" s="31" t="e">
        <f t="shared" si="134"/>
        <v>#N/A</v>
      </c>
      <c r="Y695" s="31" t="e">
        <f t="shared" si="135"/>
        <v>#N/A</v>
      </c>
      <c r="Z695" s="31" t="str">
        <f t="shared" si="142"/>
        <v>No</v>
      </c>
      <c r="AA695" s="31"/>
      <c r="AB695" s="31" t="e">
        <f t="shared" si="136"/>
        <v>#N/A</v>
      </c>
      <c r="AC695" s="31" t="str">
        <f>IF(OR(ISNUMBER(MATCH(DATE(VALUE(TEXT(U695,"yyyy")),VALUE(TEXT(U695,"mm")),VALUE(TEXT(U695,"dd"))),HolidayTable[Date],0)),WEEKDAY(E695,1)=1,HOUR(U695)&gt;=21,HOUR(U695)&lt;5),"OP","P")</f>
        <v>P</v>
      </c>
      <c r="AD695" s="31"/>
      <c r="AE695" s="31" t="e">
        <f t="shared" si="137"/>
        <v>#N/A</v>
      </c>
      <c r="AF695" s="31">
        <f t="shared" si="138"/>
        <v>88.5</v>
      </c>
      <c r="AG695" s="31">
        <f t="shared" si="139"/>
        <v>4</v>
      </c>
      <c r="AH695" s="31" t="str">
        <f t="shared" si="140"/>
        <v>MAE CHATTOGR425N</v>
      </c>
      <c r="AI695" s="31" t="str">
        <f t="shared" si="141"/>
        <v>MRKU 5466232</v>
      </c>
      <c r="AJ695" s="17" t="s">
        <v>624</v>
      </c>
    </row>
    <row r="696" spans="1:36" ht="18" x14ac:dyDescent="0.35">
      <c r="A696" s="30" t="s">
        <v>625</v>
      </c>
      <c r="B696" s="30" t="s">
        <v>3348</v>
      </c>
      <c r="C696" s="30" t="s">
        <v>2810</v>
      </c>
      <c r="D696" s="30" t="s">
        <v>764</v>
      </c>
      <c r="E696" s="33">
        <v>45469.540972222225</v>
      </c>
      <c r="F696" s="30" t="s">
        <v>674</v>
      </c>
      <c r="G696" s="30" t="s">
        <v>627</v>
      </c>
      <c r="H696" s="30" t="s">
        <v>672</v>
      </c>
      <c r="I696" s="30" t="s">
        <v>646</v>
      </c>
      <c r="J696" s="30">
        <v>29250</v>
      </c>
      <c r="K696" s="30" t="s">
        <v>630</v>
      </c>
      <c r="L696" s="30" t="s">
        <v>3344</v>
      </c>
      <c r="M696" s="30" t="s">
        <v>3349</v>
      </c>
      <c r="N696" s="30" t="s">
        <v>681</v>
      </c>
      <c r="O696" s="30" t="s">
        <v>682</v>
      </c>
      <c r="P696" s="30">
        <v>901896</v>
      </c>
      <c r="Q696" s="30"/>
      <c r="R696" s="30"/>
      <c r="S696" s="39" t="e">
        <f>VLOOKUP(AH696,export!G:T,13,FALSE)</f>
        <v>#N/A</v>
      </c>
      <c r="T696" s="42" t="str">
        <f t="shared" si="130"/>
        <v>40</v>
      </c>
      <c r="U696" s="32">
        <f t="shared" si="131"/>
        <v>45469.540972222225</v>
      </c>
      <c r="V696" s="31" t="e">
        <f t="shared" si="132"/>
        <v>#N/A</v>
      </c>
      <c r="W696" s="31" t="e">
        <f t="shared" si="133"/>
        <v>#N/A</v>
      </c>
      <c r="X696" s="31" t="e">
        <f t="shared" si="134"/>
        <v>#N/A</v>
      </c>
      <c r="Y696" s="31" t="e">
        <f t="shared" si="135"/>
        <v>#N/A</v>
      </c>
      <c r="Z696" s="31" t="str">
        <f t="shared" si="142"/>
        <v>No</v>
      </c>
      <c r="AA696" s="31"/>
      <c r="AB696" s="31" t="e">
        <f t="shared" si="136"/>
        <v>#N/A</v>
      </c>
      <c r="AC696" s="31" t="str">
        <f>IF(OR(ISNUMBER(MATCH(DATE(VALUE(TEXT(U696,"yyyy")),VALUE(TEXT(U696,"mm")),VALUE(TEXT(U696,"dd"))),HolidayTable[Date],0)),WEEKDAY(E696,1)=1,HOUR(U696)&gt;=21,HOUR(U696)&lt;5),"OP","P")</f>
        <v>P</v>
      </c>
      <c r="AD696" s="31"/>
      <c r="AE696" s="31" t="e">
        <f t="shared" si="137"/>
        <v>#N/A</v>
      </c>
      <c r="AF696" s="31">
        <f t="shared" si="138"/>
        <v>88.5</v>
      </c>
      <c r="AG696" s="31">
        <f t="shared" si="139"/>
        <v>4</v>
      </c>
      <c r="AH696" s="31" t="str">
        <f t="shared" si="140"/>
        <v>MAE CHATTOGR425N</v>
      </c>
      <c r="AI696" s="31" t="str">
        <f t="shared" si="141"/>
        <v>SEKU 4636463</v>
      </c>
      <c r="AJ696" s="17" t="s">
        <v>624</v>
      </c>
    </row>
    <row r="697" spans="1:36" ht="18" x14ac:dyDescent="0.35">
      <c r="A697" s="30" t="s">
        <v>625</v>
      </c>
      <c r="B697" s="30" t="s">
        <v>3350</v>
      </c>
      <c r="C697" s="30" t="s">
        <v>2810</v>
      </c>
      <c r="D697" s="30" t="s">
        <v>764</v>
      </c>
      <c r="E697" s="33">
        <v>45469.541666666664</v>
      </c>
      <c r="F697" s="30" t="s">
        <v>674</v>
      </c>
      <c r="G697" s="30" t="s">
        <v>627</v>
      </c>
      <c r="H697" s="30">
        <v>4500</v>
      </c>
      <c r="I697" s="30" t="s">
        <v>646</v>
      </c>
      <c r="J697" s="30">
        <v>30000</v>
      </c>
      <c r="K697" s="30" t="s">
        <v>630</v>
      </c>
      <c r="L697" s="30" t="s">
        <v>3309</v>
      </c>
      <c r="M697" s="30" t="s">
        <v>3351</v>
      </c>
      <c r="N697" s="30" t="s">
        <v>788</v>
      </c>
      <c r="O697" s="30" t="s">
        <v>789</v>
      </c>
      <c r="P697" s="30">
        <v>753249</v>
      </c>
      <c r="Q697" s="30"/>
      <c r="R697" s="30"/>
      <c r="S697" s="39" t="e">
        <f>VLOOKUP(AH697,export!G:T,13,FALSE)</f>
        <v>#N/A</v>
      </c>
      <c r="T697" s="42" t="str">
        <f t="shared" si="130"/>
        <v>40</v>
      </c>
      <c r="U697" s="32">
        <f t="shared" si="131"/>
        <v>45469.541666666664</v>
      </c>
      <c r="V697" s="31" t="e">
        <f t="shared" si="132"/>
        <v>#N/A</v>
      </c>
      <c r="W697" s="31" t="e">
        <f t="shared" si="133"/>
        <v>#N/A</v>
      </c>
      <c r="X697" s="31" t="e">
        <f t="shared" si="134"/>
        <v>#N/A</v>
      </c>
      <c r="Y697" s="31" t="e">
        <f t="shared" si="135"/>
        <v>#N/A</v>
      </c>
      <c r="Z697" s="31" t="str">
        <f t="shared" si="142"/>
        <v>No</v>
      </c>
      <c r="AA697" s="31"/>
      <c r="AB697" s="31" t="e">
        <f t="shared" si="136"/>
        <v>#N/A</v>
      </c>
      <c r="AC697" s="31" t="str">
        <f>IF(OR(ISNUMBER(MATCH(DATE(VALUE(TEXT(U697,"yyyy")),VALUE(TEXT(U697,"mm")),VALUE(TEXT(U697,"dd"))),HolidayTable[Date],0)),WEEKDAY(E697,1)=1,HOUR(U697)&gt;=21,HOUR(U697)&lt;5),"OP","P")</f>
        <v>P</v>
      </c>
      <c r="AD697" s="31"/>
      <c r="AE697" s="31" t="e">
        <f t="shared" si="137"/>
        <v>#N/A</v>
      </c>
      <c r="AF697" s="31">
        <f t="shared" si="138"/>
        <v>88.5</v>
      </c>
      <c r="AG697" s="31">
        <f t="shared" si="139"/>
        <v>4</v>
      </c>
      <c r="AH697" s="31" t="str">
        <f t="shared" si="140"/>
        <v>MAE CHATTOGR425N</v>
      </c>
      <c r="AI697" s="31" t="str">
        <f t="shared" si="141"/>
        <v>GATU 8664833</v>
      </c>
      <c r="AJ697" s="17" t="s">
        <v>624</v>
      </c>
    </row>
    <row r="698" spans="1:36" ht="18" x14ac:dyDescent="0.35">
      <c r="A698" s="30" t="s">
        <v>625</v>
      </c>
      <c r="B698" s="30" t="s">
        <v>3352</v>
      </c>
      <c r="C698" s="30" t="s">
        <v>2810</v>
      </c>
      <c r="D698" s="30" t="s">
        <v>764</v>
      </c>
      <c r="E698" s="33">
        <v>45469.542361111111</v>
      </c>
      <c r="F698" s="30" t="s">
        <v>674</v>
      </c>
      <c r="G698" s="30" t="s">
        <v>627</v>
      </c>
      <c r="H698" s="30" t="s">
        <v>672</v>
      </c>
      <c r="I698" s="30" t="s">
        <v>646</v>
      </c>
      <c r="J698" s="30">
        <v>29250</v>
      </c>
      <c r="K698" s="30" t="s">
        <v>630</v>
      </c>
      <c r="L698" s="30" t="s">
        <v>3344</v>
      </c>
      <c r="M698" s="30" t="s">
        <v>3353</v>
      </c>
      <c r="N698" s="30" t="s">
        <v>836</v>
      </c>
      <c r="O698" s="30" t="s">
        <v>837</v>
      </c>
      <c r="P698" s="30">
        <v>913642</v>
      </c>
      <c r="Q698" s="30"/>
      <c r="R698" s="30"/>
      <c r="S698" s="39" t="e">
        <f>VLOOKUP(AH698,export!G:T,13,FALSE)</f>
        <v>#N/A</v>
      </c>
      <c r="T698" s="42" t="str">
        <f t="shared" si="130"/>
        <v>40</v>
      </c>
      <c r="U698" s="32">
        <f t="shared" si="131"/>
        <v>45469.542361111111</v>
      </c>
      <c r="V698" s="31" t="e">
        <f t="shared" si="132"/>
        <v>#N/A</v>
      </c>
      <c r="W698" s="31" t="e">
        <f t="shared" si="133"/>
        <v>#N/A</v>
      </c>
      <c r="X698" s="31" t="e">
        <f t="shared" si="134"/>
        <v>#N/A</v>
      </c>
      <c r="Y698" s="31" t="e">
        <f t="shared" si="135"/>
        <v>#N/A</v>
      </c>
      <c r="Z698" s="31" t="str">
        <f t="shared" si="142"/>
        <v>No</v>
      </c>
      <c r="AA698" s="31"/>
      <c r="AB698" s="31" t="e">
        <f t="shared" si="136"/>
        <v>#N/A</v>
      </c>
      <c r="AC698" s="31" t="str">
        <f>IF(OR(ISNUMBER(MATCH(DATE(VALUE(TEXT(U698,"yyyy")),VALUE(TEXT(U698,"mm")),VALUE(TEXT(U698,"dd"))),HolidayTable[Date],0)),WEEKDAY(E698,1)=1,HOUR(U698)&gt;=21,HOUR(U698)&lt;5),"OP","P")</f>
        <v>P</v>
      </c>
      <c r="AD698" s="31"/>
      <c r="AE698" s="31" t="e">
        <f t="shared" si="137"/>
        <v>#N/A</v>
      </c>
      <c r="AF698" s="31">
        <f t="shared" si="138"/>
        <v>88.5</v>
      </c>
      <c r="AG698" s="31">
        <f t="shared" si="139"/>
        <v>4</v>
      </c>
      <c r="AH698" s="31" t="str">
        <f t="shared" si="140"/>
        <v>MAE CHATTOGR425N</v>
      </c>
      <c r="AI698" s="31" t="str">
        <f t="shared" si="141"/>
        <v>MRSU 6330428</v>
      </c>
      <c r="AJ698" s="17" t="s">
        <v>624</v>
      </c>
    </row>
    <row r="699" spans="1:36" ht="18" x14ac:dyDescent="0.35">
      <c r="A699" s="30" t="s">
        <v>625</v>
      </c>
      <c r="B699" s="30" t="s">
        <v>3354</v>
      </c>
      <c r="C699" s="30" t="s">
        <v>2810</v>
      </c>
      <c r="D699" s="30" t="s">
        <v>764</v>
      </c>
      <c r="E699" s="33">
        <v>45469.543749999997</v>
      </c>
      <c r="F699" s="30" t="s">
        <v>674</v>
      </c>
      <c r="G699" s="30" t="s">
        <v>627</v>
      </c>
      <c r="H699" s="30" t="s">
        <v>672</v>
      </c>
      <c r="I699" s="30" t="s">
        <v>646</v>
      </c>
      <c r="J699" s="30">
        <v>29250</v>
      </c>
      <c r="K699" s="30" t="s">
        <v>630</v>
      </c>
      <c r="L699" s="30" t="s">
        <v>3344</v>
      </c>
      <c r="M699" s="30" t="s">
        <v>3355</v>
      </c>
      <c r="N699" s="30" t="s">
        <v>718</v>
      </c>
      <c r="O699" s="30" t="s">
        <v>719</v>
      </c>
      <c r="P699" s="30">
        <v>697446</v>
      </c>
      <c r="Q699" s="30"/>
      <c r="R699" s="30"/>
      <c r="S699" s="39" t="e">
        <f>VLOOKUP(AH699,export!G:T,13,FALSE)</f>
        <v>#N/A</v>
      </c>
      <c r="T699" s="42" t="str">
        <f t="shared" si="130"/>
        <v>40</v>
      </c>
      <c r="U699" s="32">
        <f t="shared" si="131"/>
        <v>45469.543749999997</v>
      </c>
      <c r="V699" s="31" t="e">
        <f t="shared" si="132"/>
        <v>#N/A</v>
      </c>
      <c r="W699" s="31" t="e">
        <f t="shared" si="133"/>
        <v>#N/A</v>
      </c>
      <c r="X699" s="31" t="e">
        <f t="shared" si="134"/>
        <v>#N/A</v>
      </c>
      <c r="Y699" s="31" t="e">
        <f t="shared" si="135"/>
        <v>#N/A</v>
      </c>
      <c r="Z699" s="31" t="str">
        <f t="shared" si="142"/>
        <v>No</v>
      </c>
      <c r="AA699" s="31"/>
      <c r="AB699" s="31" t="e">
        <f t="shared" si="136"/>
        <v>#N/A</v>
      </c>
      <c r="AC699" s="31" t="str">
        <f>IF(OR(ISNUMBER(MATCH(DATE(VALUE(TEXT(U699,"yyyy")),VALUE(TEXT(U699,"mm")),VALUE(TEXT(U699,"dd"))),HolidayTable[Date],0)),WEEKDAY(E699,1)=1,HOUR(U699)&gt;=21,HOUR(U699)&lt;5),"OP","P")</f>
        <v>P</v>
      </c>
      <c r="AD699" s="31"/>
      <c r="AE699" s="31" t="e">
        <f t="shared" si="137"/>
        <v>#N/A</v>
      </c>
      <c r="AF699" s="31">
        <f t="shared" si="138"/>
        <v>88.5</v>
      </c>
      <c r="AG699" s="31">
        <f t="shared" si="139"/>
        <v>4</v>
      </c>
      <c r="AH699" s="31" t="str">
        <f t="shared" si="140"/>
        <v>MAE CHATTOGR425N</v>
      </c>
      <c r="AI699" s="31" t="str">
        <f t="shared" si="141"/>
        <v>MRSU 6534289</v>
      </c>
      <c r="AJ699" s="17" t="s">
        <v>624</v>
      </c>
    </row>
    <row r="700" spans="1:36" ht="18" x14ac:dyDescent="0.35">
      <c r="A700" s="30" t="s">
        <v>625</v>
      </c>
      <c r="B700" s="30" t="s">
        <v>3356</v>
      </c>
      <c r="C700" s="30" t="s">
        <v>2810</v>
      </c>
      <c r="D700" s="30" t="s">
        <v>764</v>
      </c>
      <c r="E700" s="33">
        <v>45469.544444444444</v>
      </c>
      <c r="F700" s="30" t="s">
        <v>674</v>
      </c>
      <c r="G700" s="30" t="s">
        <v>627</v>
      </c>
      <c r="H700" s="30" t="s">
        <v>672</v>
      </c>
      <c r="I700" s="30" t="s">
        <v>646</v>
      </c>
      <c r="J700" s="30">
        <v>30000</v>
      </c>
      <c r="K700" s="30" t="s">
        <v>630</v>
      </c>
      <c r="L700" s="30" t="s">
        <v>3309</v>
      </c>
      <c r="M700" s="30" t="s">
        <v>3357</v>
      </c>
      <c r="N700" s="30" t="s">
        <v>675</v>
      </c>
      <c r="O700" s="30" t="s">
        <v>676</v>
      </c>
      <c r="P700" s="30">
        <v>957830</v>
      </c>
      <c r="Q700" s="30"/>
      <c r="R700" s="30"/>
      <c r="S700" s="39" t="e">
        <f>VLOOKUP(AH700,export!G:T,13,FALSE)</f>
        <v>#N/A</v>
      </c>
      <c r="T700" s="42" t="str">
        <f t="shared" si="130"/>
        <v>40</v>
      </c>
      <c r="U700" s="32">
        <f t="shared" si="131"/>
        <v>45469.544444444444</v>
      </c>
      <c r="V700" s="31" t="e">
        <f t="shared" si="132"/>
        <v>#N/A</v>
      </c>
      <c r="W700" s="31" t="e">
        <f t="shared" si="133"/>
        <v>#N/A</v>
      </c>
      <c r="X700" s="31" t="e">
        <f t="shared" si="134"/>
        <v>#N/A</v>
      </c>
      <c r="Y700" s="31" t="e">
        <f t="shared" si="135"/>
        <v>#N/A</v>
      </c>
      <c r="Z700" s="31" t="str">
        <f t="shared" si="142"/>
        <v>No</v>
      </c>
      <c r="AA700" s="31"/>
      <c r="AB700" s="31" t="e">
        <f t="shared" si="136"/>
        <v>#N/A</v>
      </c>
      <c r="AC700" s="31" t="str">
        <f>IF(OR(ISNUMBER(MATCH(DATE(VALUE(TEXT(U700,"yyyy")),VALUE(TEXT(U700,"mm")),VALUE(TEXT(U700,"dd"))),HolidayTable[Date],0)),WEEKDAY(E700,1)=1,HOUR(U700)&gt;=21,HOUR(U700)&lt;5),"OP","P")</f>
        <v>P</v>
      </c>
      <c r="AD700" s="31"/>
      <c r="AE700" s="31" t="e">
        <f t="shared" si="137"/>
        <v>#N/A</v>
      </c>
      <c r="AF700" s="31">
        <f t="shared" si="138"/>
        <v>88.5</v>
      </c>
      <c r="AG700" s="31">
        <f t="shared" si="139"/>
        <v>4</v>
      </c>
      <c r="AH700" s="31" t="str">
        <f t="shared" si="140"/>
        <v>MAE CHATTOGR425N</v>
      </c>
      <c r="AI700" s="31" t="str">
        <f t="shared" si="141"/>
        <v>TEMU 6151545</v>
      </c>
      <c r="AJ700" s="17" t="s">
        <v>624</v>
      </c>
    </row>
    <row r="701" spans="1:36" ht="18" x14ac:dyDescent="0.35">
      <c r="A701" s="30" t="s">
        <v>625</v>
      </c>
      <c r="B701" s="30" t="s">
        <v>3358</v>
      </c>
      <c r="C701" s="30" t="s">
        <v>2810</v>
      </c>
      <c r="D701" s="30" t="s">
        <v>764</v>
      </c>
      <c r="E701" s="33">
        <v>45469.544444444444</v>
      </c>
      <c r="F701" s="30" t="s">
        <v>674</v>
      </c>
      <c r="G701" s="30" t="s">
        <v>627</v>
      </c>
      <c r="H701" s="30" t="s">
        <v>672</v>
      </c>
      <c r="I701" s="30" t="s">
        <v>646</v>
      </c>
      <c r="J701" s="30">
        <v>30000</v>
      </c>
      <c r="K701" s="30" t="s">
        <v>630</v>
      </c>
      <c r="L701" s="30" t="s">
        <v>3309</v>
      </c>
      <c r="M701" s="30" t="s">
        <v>3359</v>
      </c>
      <c r="N701" s="30"/>
      <c r="O701" s="30" t="s">
        <v>704</v>
      </c>
      <c r="P701" s="30">
        <v>947739</v>
      </c>
      <c r="Q701" s="30"/>
      <c r="R701" s="30"/>
      <c r="S701" s="39" t="e">
        <f>VLOOKUP(AH701,export!G:T,13,FALSE)</f>
        <v>#N/A</v>
      </c>
      <c r="T701" s="42" t="str">
        <f t="shared" si="130"/>
        <v>40</v>
      </c>
      <c r="U701" s="32">
        <f t="shared" si="131"/>
        <v>45469.544444444444</v>
      </c>
      <c r="V701" s="31" t="e">
        <f t="shared" si="132"/>
        <v>#N/A</v>
      </c>
      <c r="W701" s="31" t="e">
        <f t="shared" si="133"/>
        <v>#N/A</v>
      </c>
      <c r="X701" s="31" t="e">
        <f t="shared" si="134"/>
        <v>#N/A</v>
      </c>
      <c r="Y701" s="31" t="e">
        <f t="shared" si="135"/>
        <v>#N/A</v>
      </c>
      <c r="Z701" s="31" t="str">
        <f t="shared" si="142"/>
        <v>No</v>
      </c>
      <c r="AA701" s="31"/>
      <c r="AB701" s="31" t="e">
        <f t="shared" si="136"/>
        <v>#N/A</v>
      </c>
      <c r="AC701" s="31" t="str">
        <f>IF(OR(ISNUMBER(MATCH(DATE(VALUE(TEXT(U701,"yyyy")),VALUE(TEXT(U701,"mm")),VALUE(TEXT(U701,"dd"))),HolidayTable[Date],0)),WEEKDAY(E701,1)=1,HOUR(U701)&gt;=21,HOUR(U701)&lt;5),"OP","P")</f>
        <v>P</v>
      </c>
      <c r="AD701" s="31"/>
      <c r="AE701" s="31" t="e">
        <f t="shared" si="137"/>
        <v>#N/A</v>
      </c>
      <c r="AF701" s="31">
        <f t="shared" si="138"/>
        <v>88.5</v>
      </c>
      <c r="AG701" s="31">
        <f t="shared" si="139"/>
        <v>4</v>
      </c>
      <c r="AH701" s="31" t="str">
        <f t="shared" si="140"/>
        <v>MAE CHATTOGR425N</v>
      </c>
      <c r="AI701" s="31" t="str">
        <f t="shared" si="141"/>
        <v>TCNU 7438530</v>
      </c>
      <c r="AJ701" s="17" t="s">
        <v>624</v>
      </c>
    </row>
    <row r="702" spans="1:36" ht="18" x14ac:dyDescent="0.35">
      <c r="A702" s="30" t="s">
        <v>625</v>
      </c>
      <c r="B702" s="30" t="s">
        <v>3360</v>
      </c>
      <c r="C702" s="30" t="s">
        <v>1169</v>
      </c>
      <c r="D702" s="30" t="s">
        <v>1171</v>
      </c>
      <c r="E702" s="33">
        <v>45469.550694444442</v>
      </c>
      <c r="F702" s="30" t="s">
        <v>2479</v>
      </c>
      <c r="G702" s="30" t="s">
        <v>627</v>
      </c>
      <c r="H702" s="30" t="s">
        <v>773</v>
      </c>
      <c r="I702" s="30" t="s">
        <v>724</v>
      </c>
      <c r="J702" s="30">
        <v>26600</v>
      </c>
      <c r="K702" s="30" t="s">
        <v>630</v>
      </c>
      <c r="L702" s="30" t="s">
        <v>3244</v>
      </c>
      <c r="M702" s="30" t="s">
        <v>725</v>
      </c>
      <c r="N702" s="30" t="s">
        <v>814</v>
      </c>
      <c r="O702" s="30" t="s">
        <v>815</v>
      </c>
      <c r="P702" s="30">
        <v>957471</v>
      </c>
      <c r="Q702" s="30"/>
      <c r="R702" s="30"/>
      <c r="S702" s="39">
        <v>45471.645833333336</v>
      </c>
      <c r="T702" s="42" t="str">
        <f t="shared" si="130"/>
        <v>20</v>
      </c>
      <c r="U702" s="32">
        <f t="shared" si="131"/>
        <v>45469.550694444442</v>
      </c>
      <c r="V702" s="31">
        <f t="shared" si="132"/>
        <v>2.0951388888934162</v>
      </c>
      <c r="W702" s="31">
        <f t="shared" si="133"/>
        <v>0</v>
      </c>
      <c r="X702" s="31">
        <f t="shared" si="134"/>
        <v>0</v>
      </c>
      <c r="Y702" s="31">
        <f t="shared" si="135"/>
        <v>1</v>
      </c>
      <c r="Z702" s="31" t="str">
        <f t="shared" si="142"/>
        <v>No</v>
      </c>
      <c r="AA702" s="31"/>
      <c r="AB702" s="31">
        <f t="shared" si="136"/>
        <v>0</v>
      </c>
      <c r="AC702" s="31" t="str">
        <f>IF(OR(ISNUMBER(MATCH(DATE(VALUE(TEXT(U702,"yyyy")),VALUE(TEXT(U702,"mm")),VALUE(TEXT(U702,"dd"))),HolidayTable[Date],0)),WEEKDAY(E702,1)=1,HOUR(U702)&gt;=21,HOUR(U702)&lt;5),"OP","P")</f>
        <v>P</v>
      </c>
      <c r="AD702" s="31"/>
      <c r="AE702" s="31">
        <f t="shared" si="137"/>
        <v>0</v>
      </c>
      <c r="AF702" s="31">
        <f t="shared" si="138"/>
        <v>59</v>
      </c>
      <c r="AG702" s="31">
        <f t="shared" si="139"/>
        <v>4</v>
      </c>
      <c r="AH702" s="31" t="str">
        <f t="shared" si="140"/>
        <v>KOTA NAZIM034E</v>
      </c>
      <c r="AI702" s="31" t="str">
        <f t="shared" si="141"/>
        <v>EOLU 8209571</v>
      </c>
      <c r="AJ702" s="17" t="s">
        <v>624</v>
      </c>
    </row>
    <row r="703" spans="1:36" ht="18" x14ac:dyDescent="0.35">
      <c r="A703" s="30" t="s">
        <v>625</v>
      </c>
      <c r="B703" s="30" t="s">
        <v>3361</v>
      </c>
      <c r="C703" s="30" t="s">
        <v>1169</v>
      </c>
      <c r="D703" s="30" t="s">
        <v>1171</v>
      </c>
      <c r="E703" s="33">
        <v>45469.550694444442</v>
      </c>
      <c r="F703" s="30" t="s">
        <v>2479</v>
      </c>
      <c r="G703" s="30" t="s">
        <v>627</v>
      </c>
      <c r="H703" s="30" t="s">
        <v>723</v>
      </c>
      <c r="I703" s="30" t="s">
        <v>724</v>
      </c>
      <c r="J703" s="30">
        <v>26600</v>
      </c>
      <c r="K703" s="30" t="s">
        <v>630</v>
      </c>
      <c r="L703" s="30" t="s">
        <v>3244</v>
      </c>
      <c r="M703" s="30" t="s">
        <v>725</v>
      </c>
      <c r="N703" s="30" t="s">
        <v>814</v>
      </c>
      <c r="O703" s="30" t="s">
        <v>815</v>
      </c>
      <c r="P703" s="30">
        <v>957471</v>
      </c>
      <c r="Q703" s="30"/>
      <c r="R703" s="30"/>
      <c r="S703" s="39">
        <v>45471.645833333336</v>
      </c>
      <c r="T703" s="42" t="str">
        <f t="shared" si="130"/>
        <v>20</v>
      </c>
      <c r="U703" s="32">
        <f t="shared" si="131"/>
        <v>45469.550694444442</v>
      </c>
      <c r="V703" s="31">
        <f t="shared" si="132"/>
        <v>2.0951388888934162</v>
      </c>
      <c r="W703" s="31">
        <f t="shared" si="133"/>
        <v>0</v>
      </c>
      <c r="X703" s="31">
        <f t="shared" si="134"/>
        <v>0</v>
      </c>
      <c r="Y703" s="31">
        <f t="shared" si="135"/>
        <v>1</v>
      </c>
      <c r="Z703" s="31" t="str">
        <f t="shared" si="142"/>
        <v>No</v>
      </c>
      <c r="AA703" s="31"/>
      <c r="AB703" s="31">
        <f t="shared" si="136"/>
        <v>0</v>
      </c>
      <c r="AC703" s="31" t="str">
        <f>IF(OR(ISNUMBER(MATCH(DATE(VALUE(TEXT(U703,"yyyy")),VALUE(TEXT(U703,"mm")),VALUE(TEXT(U703,"dd"))),HolidayTable[Date],0)),WEEKDAY(E703,1)=1,HOUR(U703)&gt;=21,HOUR(U703)&lt;5),"OP","P")</f>
        <v>P</v>
      </c>
      <c r="AD703" s="31"/>
      <c r="AE703" s="31">
        <f t="shared" si="137"/>
        <v>0</v>
      </c>
      <c r="AF703" s="31">
        <f t="shared" si="138"/>
        <v>59</v>
      </c>
      <c r="AG703" s="31">
        <f t="shared" si="139"/>
        <v>4</v>
      </c>
      <c r="AH703" s="31" t="str">
        <f t="shared" si="140"/>
        <v>KOTA NAZIM034E</v>
      </c>
      <c r="AI703" s="31" t="str">
        <f t="shared" si="141"/>
        <v>EOLU 8290726</v>
      </c>
      <c r="AJ703" s="17" t="s">
        <v>624</v>
      </c>
    </row>
    <row r="704" spans="1:36" ht="18" x14ac:dyDescent="0.35">
      <c r="A704" s="30" t="s">
        <v>625</v>
      </c>
      <c r="B704" s="30" t="s">
        <v>3362</v>
      </c>
      <c r="C704" s="30" t="s">
        <v>1169</v>
      </c>
      <c r="D704" s="30" t="s">
        <v>1171</v>
      </c>
      <c r="E704" s="33">
        <v>45469.554166666669</v>
      </c>
      <c r="F704" s="30" t="s">
        <v>2479</v>
      </c>
      <c r="G704" s="30" t="s">
        <v>627</v>
      </c>
      <c r="H704" s="30" t="s">
        <v>773</v>
      </c>
      <c r="I704" s="30" t="s">
        <v>724</v>
      </c>
      <c r="J704" s="30">
        <v>26700</v>
      </c>
      <c r="K704" s="30" t="s">
        <v>630</v>
      </c>
      <c r="L704" s="30" t="s">
        <v>3244</v>
      </c>
      <c r="M704" s="30" t="s">
        <v>725</v>
      </c>
      <c r="N704" s="30" t="s">
        <v>794</v>
      </c>
      <c r="O704" s="30" t="s">
        <v>795</v>
      </c>
      <c r="P704" s="30">
        <v>911879</v>
      </c>
      <c r="Q704" s="30"/>
      <c r="R704" s="30"/>
      <c r="S704" s="39">
        <v>45471.645833333336</v>
      </c>
      <c r="T704" s="42" t="str">
        <f t="shared" si="130"/>
        <v>20</v>
      </c>
      <c r="U704" s="32">
        <f t="shared" si="131"/>
        <v>45469.554166666669</v>
      </c>
      <c r="V704" s="31">
        <f t="shared" si="132"/>
        <v>2.0916666666671517</v>
      </c>
      <c r="W704" s="31">
        <f t="shared" si="133"/>
        <v>0</v>
      </c>
      <c r="X704" s="31">
        <f t="shared" si="134"/>
        <v>0</v>
      </c>
      <c r="Y704" s="31">
        <f t="shared" si="135"/>
        <v>1</v>
      </c>
      <c r="Z704" s="31" t="str">
        <f t="shared" si="142"/>
        <v>No</v>
      </c>
      <c r="AA704" s="31"/>
      <c r="AB704" s="31">
        <f t="shared" si="136"/>
        <v>0</v>
      </c>
      <c r="AC704" s="31" t="str">
        <f>IF(OR(ISNUMBER(MATCH(DATE(VALUE(TEXT(U704,"yyyy")),VALUE(TEXT(U704,"mm")),VALUE(TEXT(U704,"dd"))),HolidayTable[Date],0)),WEEKDAY(E704,1)=1,HOUR(U704)&gt;=21,HOUR(U704)&lt;5),"OP","P")</f>
        <v>P</v>
      </c>
      <c r="AD704" s="31"/>
      <c r="AE704" s="31">
        <f t="shared" si="137"/>
        <v>0</v>
      </c>
      <c r="AF704" s="31">
        <f t="shared" si="138"/>
        <v>59</v>
      </c>
      <c r="AG704" s="31">
        <f t="shared" si="139"/>
        <v>4</v>
      </c>
      <c r="AH704" s="31" t="str">
        <f t="shared" si="140"/>
        <v>KOTA NAZIM034E</v>
      </c>
      <c r="AI704" s="31" t="str">
        <f t="shared" si="141"/>
        <v>EOLU 8223179</v>
      </c>
      <c r="AJ704" s="17" t="s">
        <v>624</v>
      </c>
    </row>
    <row r="705" spans="1:36" ht="18" x14ac:dyDescent="0.35">
      <c r="A705" s="30" t="s">
        <v>625</v>
      </c>
      <c r="B705" s="30" t="s">
        <v>3363</v>
      </c>
      <c r="C705" s="30" t="s">
        <v>1169</v>
      </c>
      <c r="D705" s="30" t="s">
        <v>1171</v>
      </c>
      <c r="E705" s="33">
        <v>45469.554166666669</v>
      </c>
      <c r="F705" s="30" t="s">
        <v>2479</v>
      </c>
      <c r="G705" s="30" t="s">
        <v>627</v>
      </c>
      <c r="H705" s="30">
        <v>2270</v>
      </c>
      <c r="I705" s="30" t="s">
        <v>724</v>
      </c>
      <c r="J705" s="30">
        <v>26700</v>
      </c>
      <c r="K705" s="30" t="s">
        <v>630</v>
      </c>
      <c r="L705" s="30" t="s">
        <v>3244</v>
      </c>
      <c r="M705" s="30" t="s">
        <v>725</v>
      </c>
      <c r="N705" s="30" t="s">
        <v>794</v>
      </c>
      <c r="O705" s="30" t="s">
        <v>795</v>
      </c>
      <c r="P705" s="30">
        <v>911879</v>
      </c>
      <c r="Q705" s="30"/>
      <c r="R705" s="30"/>
      <c r="S705" s="39">
        <v>45471.645833333336</v>
      </c>
      <c r="T705" s="42" t="str">
        <f t="shared" si="130"/>
        <v>20</v>
      </c>
      <c r="U705" s="32">
        <f t="shared" si="131"/>
        <v>45469.554166666669</v>
      </c>
      <c r="V705" s="31">
        <f t="shared" si="132"/>
        <v>2.0916666666671517</v>
      </c>
      <c r="W705" s="31">
        <f t="shared" si="133"/>
        <v>0</v>
      </c>
      <c r="X705" s="31">
        <f t="shared" si="134"/>
        <v>0</v>
      </c>
      <c r="Y705" s="31">
        <f t="shared" si="135"/>
        <v>1</v>
      </c>
      <c r="Z705" s="31" t="str">
        <f t="shared" si="142"/>
        <v>No</v>
      </c>
      <c r="AA705" s="31"/>
      <c r="AB705" s="31">
        <f t="shared" si="136"/>
        <v>0</v>
      </c>
      <c r="AC705" s="31" t="str">
        <f>IF(OR(ISNUMBER(MATCH(DATE(VALUE(TEXT(U705,"yyyy")),VALUE(TEXT(U705,"mm")),VALUE(TEXT(U705,"dd"))),HolidayTable[Date],0)),WEEKDAY(E705,1)=1,HOUR(U705)&gt;=21,HOUR(U705)&lt;5),"OP","P")</f>
        <v>P</v>
      </c>
      <c r="AD705" s="31"/>
      <c r="AE705" s="31">
        <f t="shared" si="137"/>
        <v>0</v>
      </c>
      <c r="AF705" s="31">
        <f t="shared" si="138"/>
        <v>59</v>
      </c>
      <c r="AG705" s="31">
        <f t="shared" si="139"/>
        <v>4</v>
      </c>
      <c r="AH705" s="31" t="str">
        <f t="shared" si="140"/>
        <v>KOTA NAZIM034E</v>
      </c>
      <c r="AI705" s="31" t="str">
        <f t="shared" si="141"/>
        <v>EOLU 8282994</v>
      </c>
      <c r="AJ705" s="17" t="s">
        <v>624</v>
      </c>
    </row>
    <row r="706" spans="1:36" ht="18" x14ac:dyDescent="0.35">
      <c r="A706" s="30" t="s">
        <v>625</v>
      </c>
      <c r="B706" s="30" t="s">
        <v>3364</v>
      </c>
      <c r="C706" s="30" t="s">
        <v>2810</v>
      </c>
      <c r="D706" s="30" t="s">
        <v>764</v>
      </c>
      <c r="E706" s="33">
        <v>45469.556944444441</v>
      </c>
      <c r="F706" s="30" t="s">
        <v>674</v>
      </c>
      <c r="G706" s="30" t="s">
        <v>627</v>
      </c>
      <c r="H706" s="30" t="s">
        <v>672</v>
      </c>
      <c r="I706" s="30" t="s">
        <v>646</v>
      </c>
      <c r="J706" s="30">
        <v>29250</v>
      </c>
      <c r="K706" s="30" t="s">
        <v>630</v>
      </c>
      <c r="L706" s="30" t="s">
        <v>3344</v>
      </c>
      <c r="M706" s="30" t="s">
        <v>3365</v>
      </c>
      <c r="N706" s="30" t="s">
        <v>739</v>
      </c>
      <c r="O706" s="30" t="s">
        <v>740</v>
      </c>
      <c r="P706" s="30">
        <v>686467</v>
      </c>
      <c r="Q706" s="30"/>
      <c r="R706" s="30"/>
      <c r="S706" s="39" t="e">
        <f>VLOOKUP(AH706,export!G:T,13,FALSE)</f>
        <v>#N/A</v>
      </c>
      <c r="T706" s="42" t="str">
        <f t="shared" ref="T706:T769" si="143">LEFT(I706,2)</f>
        <v>40</v>
      </c>
      <c r="U706" s="32">
        <f t="shared" ref="U706:U769" si="144">E706</f>
        <v>45469.556944444441</v>
      </c>
      <c r="V706" s="31" t="e">
        <f t="shared" ref="V706:V769" si="145">IF(A706="ARRIVE",S706-U706,IF(A706="EXIT",U706-S706,"Odd Event"))</f>
        <v>#N/A</v>
      </c>
      <c r="W706" s="31" t="e">
        <f t="shared" ref="W706:W769" si="146">IF(V706&lt;=1,1,0)</f>
        <v>#N/A</v>
      </c>
      <c r="X706" s="31" t="e">
        <f t="shared" ref="X706:X769" si="147">IF(AND(V706&gt;1,V706&lt;2),1,0)</f>
        <v>#N/A</v>
      </c>
      <c r="Y706" s="31" t="e">
        <f t="shared" ref="Y706:Y769" si="148">IF(V706&gt;2,1,0)</f>
        <v>#N/A</v>
      </c>
      <c r="Z706" s="31" t="str">
        <f t="shared" si="142"/>
        <v>No</v>
      </c>
      <c r="AA706" s="31"/>
      <c r="AB706" s="31" t="e">
        <f t="shared" ref="AB706:AB769" si="149">IF(W706=1,1,IF(X706=1,2,0))</f>
        <v>#N/A</v>
      </c>
      <c r="AC706" s="31" t="str">
        <f>IF(OR(ISNUMBER(MATCH(DATE(VALUE(TEXT(U706,"yyyy")),VALUE(TEXT(U706,"mm")),VALUE(TEXT(U706,"dd"))),HolidayTable[Date],0)),WEEKDAY(E706,1)=1,HOUR(U706)&gt;=21,HOUR(U706)&lt;5),"OP","P")</f>
        <v>P</v>
      </c>
      <c r="AD706" s="31"/>
      <c r="AE706" s="31" t="e">
        <f t="shared" ref="AE706:AE769" si="150">IF(AB706=0,0,IF(OR(T706="40",T706="45"),IF(AC706="OP",IF(AB706=1,52.5,22.5),IF(AB706=1,37.5,15)),IF(T706="20",IF(AC706="OP",IF(AB706=1,35,15),IF(AB706=1,25,10)),"Odd Size")))</f>
        <v>#N/A</v>
      </c>
      <c r="AF706" s="31">
        <f t="shared" ref="AF706:AF769" si="151">IF(OR(T706="45",T706="40"),88.5,0)+IF(T706="20",59,0)</f>
        <v>88.5</v>
      </c>
      <c r="AG706" s="31">
        <f t="shared" ref="AG706:AG769" si="152">WEEKDAY(E706,1)</f>
        <v>4</v>
      </c>
      <c r="AH706" s="31" t="str">
        <f t="shared" ref="AH706:AH769" si="153">C706&amp;D706</f>
        <v>MAE CHATTOGR425N</v>
      </c>
      <c r="AI706" s="31" t="str">
        <f t="shared" ref="AI706:AI769" si="154">B706</f>
        <v>TRHU 5896500</v>
      </c>
      <c r="AJ706" s="17" t="s">
        <v>624</v>
      </c>
    </row>
    <row r="707" spans="1:36" ht="18" x14ac:dyDescent="0.35">
      <c r="A707" s="30" t="s">
        <v>625</v>
      </c>
      <c r="B707" s="30" t="s">
        <v>3366</v>
      </c>
      <c r="C707" s="30" t="s">
        <v>2810</v>
      </c>
      <c r="D707" s="30" t="s">
        <v>764</v>
      </c>
      <c r="E707" s="33">
        <v>45469.559027777781</v>
      </c>
      <c r="F707" s="30" t="s">
        <v>674</v>
      </c>
      <c r="G707" s="30" t="s">
        <v>627</v>
      </c>
      <c r="H707" s="30" t="s">
        <v>672</v>
      </c>
      <c r="I707" s="30" t="s">
        <v>646</v>
      </c>
      <c r="J707" s="30">
        <v>29250</v>
      </c>
      <c r="K707" s="30" t="s">
        <v>630</v>
      </c>
      <c r="L707" s="30" t="s">
        <v>3344</v>
      </c>
      <c r="M707" s="30" t="s">
        <v>3367</v>
      </c>
      <c r="N707" s="30" t="s">
        <v>745</v>
      </c>
      <c r="O707" s="30" t="s">
        <v>746</v>
      </c>
      <c r="P707" s="30">
        <v>697577</v>
      </c>
      <c r="Q707" s="30"/>
      <c r="R707" s="30"/>
      <c r="S707" s="39" t="e">
        <f>VLOOKUP(AH707,export!G:T,13,FALSE)</f>
        <v>#N/A</v>
      </c>
      <c r="T707" s="42" t="str">
        <f t="shared" si="143"/>
        <v>40</v>
      </c>
      <c r="U707" s="32">
        <f t="shared" si="144"/>
        <v>45469.559027777781</v>
      </c>
      <c r="V707" s="31" t="e">
        <f t="shared" si="145"/>
        <v>#N/A</v>
      </c>
      <c r="W707" s="31" t="e">
        <f t="shared" si="146"/>
        <v>#N/A</v>
      </c>
      <c r="X707" s="31" t="e">
        <f t="shared" si="147"/>
        <v>#N/A</v>
      </c>
      <c r="Y707" s="31" t="e">
        <f t="shared" si="148"/>
        <v>#N/A</v>
      </c>
      <c r="Z707" s="31" t="str">
        <f t="shared" ref="Z707:Z770" si="155">IF(OR(MOD(E707,1)&gt;=TIME(21,0,0),MOD(E707,1)&lt;=TIME(4,59,0)),"Yes","No")</f>
        <v>No</v>
      </c>
      <c r="AA707" s="31"/>
      <c r="AB707" s="31" t="e">
        <f t="shared" si="149"/>
        <v>#N/A</v>
      </c>
      <c r="AC707" s="31" t="str">
        <f>IF(OR(ISNUMBER(MATCH(DATE(VALUE(TEXT(U707,"yyyy")),VALUE(TEXT(U707,"mm")),VALUE(TEXT(U707,"dd"))),HolidayTable[Date],0)),WEEKDAY(E707,1)=1,HOUR(U707)&gt;=21,HOUR(U707)&lt;5),"OP","P")</f>
        <v>P</v>
      </c>
      <c r="AD707" s="31"/>
      <c r="AE707" s="31" t="e">
        <f t="shared" si="150"/>
        <v>#N/A</v>
      </c>
      <c r="AF707" s="31">
        <f t="shared" si="151"/>
        <v>88.5</v>
      </c>
      <c r="AG707" s="31">
        <f t="shared" si="152"/>
        <v>4</v>
      </c>
      <c r="AH707" s="31" t="str">
        <f t="shared" si="153"/>
        <v>MAE CHATTOGR425N</v>
      </c>
      <c r="AI707" s="31" t="str">
        <f t="shared" si="154"/>
        <v>MRSU 3603200</v>
      </c>
      <c r="AJ707" s="17" t="s">
        <v>624</v>
      </c>
    </row>
    <row r="708" spans="1:36" ht="18" x14ac:dyDescent="0.35">
      <c r="A708" s="30" t="s">
        <v>625</v>
      </c>
      <c r="B708" s="30" t="s">
        <v>3368</v>
      </c>
      <c r="C708" s="30" t="s">
        <v>766</v>
      </c>
      <c r="D708" s="30" t="s">
        <v>461</v>
      </c>
      <c r="E708" s="33">
        <v>45469.560416666667</v>
      </c>
      <c r="F708" s="30" t="s">
        <v>663</v>
      </c>
      <c r="G708" s="30" t="s">
        <v>627</v>
      </c>
      <c r="H708" s="30" t="s">
        <v>672</v>
      </c>
      <c r="I708" s="30" t="s">
        <v>646</v>
      </c>
      <c r="J708" s="30">
        <v>30000</v>
      </c>
      <c r="K708" s="30" t="s">
        <v>630</v>
      </c>
      <c r="L708" s="30" t="s">
        <v>3369</v>
      </c>
      <c r="M708" s="30" t="s">
        <v>3370</v>
      </c>
      <c r="N708" s="30" t="s">
        <v>700</v>
      </c>
      <c r="O708" s="30" t="s">
        <v>701</v>
      </c>
      <c r="P708" s="30">
        <v>781152</v>
      </c>
      <c r="Q708" s="30"/>
      <c r="R708" s="30"/>
      <c r="S708" s="39">
        <v>45474.315972222219</v>
      </c>
      <c r="T708" s="42" t="str">
        <f t="shared" si="143"/>
        <v>40</v>
      </c>
      <c r="U708" s="32">
        <f t="shared" si="144"/>
        <v>45469.560416666667</v>
      </c>
      <c r="V708" s="31">
        <f t="shared" si="145"/>
        <v>4.7555555555518367</v>
      </c>
      <c r="W708" s="31">
        <f t="shared" si="146"/>
        <v>0</v>
      </c>
      <c r="X708" s="31">
        <f t="shared" si="147"/>
        <v>0</v>
      </c>
      <c r="Y708" s="31">
        <f t="shared" si="148"/>
        <v>1</v>
      </c>
      <c r="Z708" s="31" t="str">
        <f t="shared" si="155"/>
        <v>No</v>
      </c>
      <c r="AA708" s="31"/>
      <c r="AB708" s="31">
        <f t="shared" si="149"/>
        <v>0</v>
      </c>
      <c r="AC708" s="31" t="str">
        <f>IF(OR(ISNUMBER(MATCH(DATE(VALUE(TEXT(U708,"yyyy")),VALUE(TEXT(U708,"mm")),VALUE(TEXT(U708,"dd"))),HolidayTable[Date],0)),WEEKDAY(E708,1)=1,HOUR(U708)&gt;=21,HOUR(U708)&lt;5),"OP","P")</f>
        <v>P</v>
      </c>
      <c r="AD708" s="31"/>
      <c r="AE708" s="31">
        <f t="shared" si="150"/>
        <v>0</v>
      </c>
      <c r="AF708" s="31">
        <f t="shared" si="151"/>
        <v>88.5</v>
      </c>
      <c r="AG708" s="31">
        <f t="shared" si="152"/>
        <v>4</v>
      </c>
      <c r="AH708" s="31" t="str">
        <f t="shared" si="153"/>
        <v>ONE TRUTH023E</v>
      </c>
      <c r="AI708" s="31" t="str">
        <f t="shared" si="154"/>
        <v>TCLU 6471114</v>
      </c>
      <c r="AJ708" s="17" t="s">
        <v>624</v>
      </c>
    </row>
    <row r="709" spans="1:36" ht="18" x14ac:dyDescent="0.35">
      <c r="A709" s="30" t="s">
        <v>625</v>
      </c>
      <c r="B709" s="30" t="s">
        <v>3371</v>
      </c>
      <c r="C709" s="30" t="s">
        <v>766</v>
      </c>
      <c r="D709" s="30" t="s">
        <v>461</v>
      </c>
      <c r="E709" s="33">
        <v>45469.561805555553</v>
      </c>
      <c r="F709" s="30" t="s">
        <v>663</v>
      </c>
      <c r="G709" s="30" t="s">
        <v>627</v>
      </c>
      <c r="H709" s="30" t="s">
        <v>672</v>
      </c>
      <c r="I709" s="30" t="s">
        <v>646</v>
      </c>
      <c r="J709" s="30">
        <v>30000</v>
      </c>
      <c r="K709" s="30" t="s">
        <v>630</v>
      </c>
      <c r="L709" s="30" t="s">
        <v>3369</v>
      </c>
      <c r="M709" s="30" t="s">
        <v>3372</v>
      </c>
      <c r="N709" s="30" t="s">
        <v>836</v>
      </c>
      <c r="O709" s="30" t="s">
        <v>837</v>
      </c>
      <c r="P709" s="30">
        <v>913642</v>
      </c>
      <c r="Q709" s="30"/>
      <c r="R709" s="30"/>
      <c r="S709" s="39">
        <v>45474.315972222219</v>
      </c>
      <c r="T709" s="42" t="str">
        <f t="shared" si="143"/>
        <v>40</v>
      </c>
      <c r="U709" s="32">
        <f t="shared" si="144"/>
        <v>45469.561805555553</v>
      </c>
      <c r="V709" s="31">
        <f t="shared" si="145"/>
        <v>4.7541666666656965</v>
      </c>
      <c r="W709" s="31">
        <f t="shared" si="146"/>
        <v>0</v>
      </c>
      <c r="X709" s="31">
        <f t="shared" si="147"/>
        <v>0</v>
      </c>
      <c r="Y709" s="31">
        <f t="shared" si="148"/>
        <v>1</v>
      </c>
      <c r="Z709" s="31" t="str">
        <f t="shared" si="155"/>
        <v>No</v>
      </c>
      <c r="AA709" s="31"/>
      <c r="AB709" s="31">
        <f t="shared" si="149"/>
        <v>0</v>
      </c>
      <c r="AC709" s="31" t="str">
        <f>IF(OR(ISNUMBER(MATCH(DATE(VALUE(TEXT(U709,"yyyy")),VALUE(TEXT(U709,"mm")),VALUE(TEXT(U709,"dd"))),HolidayTable[Date],0)),WEEKDAY(E709,1)=1,HOUR(U709)&gt;=21,HOUR(U709)&lt;5),"OP","P")</f>
        <v>P</v>
      </c>
      <c r="AD709" s="31"/>
      <c r="AE709" s="31">
        <f t="shared" si="150"/>
        <v>0</v>
      </c>
      <c r="AF709" s="31">
        <f t="shared" si="151"/>
        <v>88.5</v>
      </c>
      <c r="AG709" s="31">
        <f t="shared" si="152"/>
        <v>4</v>
      </c>
      <c r="AH709" s="31" t="str">
        <f t="shared" si="153"/>
        <v>ONE TRUTH023E</v>
      </c>
      <c r="AI709" s="31" t="str">
        <f t="shared" si="154"/>
        <v>HLBU 1577202</v>
      </c>
      <c r="AJ709" s="17" t="s">
        <v>624</v>
      </c>
    </row>
    <row r="710" spans="1:36" ht="18" x14ac:dyDescent="0.35">
      <c r="A710" s="30" t="s">
        <v>625</v>
      </c>
      <c r="B710" s="30" t="s">
        <v>3373</v>
      </c>
      <c r="C710" s="30" t="s">
        <v>766</v>
      </c>
      <c r="D710" s="30" t="s">
        <v>461</v>
      </c>
      <c r="E710" s="33">
        <v>45469.563194444447</v>
      </c>
      <c r="F710" s="30" t="s">
        <v>663</v>
      </c>
      <c r="G710" s="30" t="s">
        <v>627</v>
      </c>
      <c r="H710" s="30" t="s">
        <v>672</v>
      </c>
      <c r="I710" s="30" t="s">
        <v>646</v>
      </c>
      <c r="J710" s="30">
        <v>30000</v>
      </c>
      <c r="K710" s="30" t="s">
        <v>630</v>
      </c>
      <c r="L710" s="30" t="s">
        <v>3374</v>
      </c>
      <c r="M710" s="30" t="s">
        <v>3375</v>
      </c>
      <c r="N710" s="30" t="s">
        <v>788</v>
      </c>
      <c r="O710" s="30" t="s">
        <v>789</v>
      </c>
      <c r="P710" s="30">
        <v>753249</v>
      </c>
      <c r="Q710" s="30"/>
      <c r="R710" s="30"/>
      <c r="S710" s="39">
        <v>45474.315972222219</v>
      </c>
      <c r="T710" s="42" t="str">
        <f t="shared" si="143"/>
        <v>40</v>
      </c>
      <c r="U710" s="32">
        <f t="shared" si="144"/>
        <v>45469.563194444447</v>
      </c>
      <c r="V710" s="31">
        <f t="shared" si="145"/>
        <v>4.7527777777722804</v>
      </c>
      <c r="W710" s="31">
        <f t="shared" si="146"/>
        <v>0</v>
      </c>
      <c r="X710" s="31">
        <f t="shared" si="147"/>
        <v>0</v>
      </c>
      <c r="Y710" s="31">
        <f t="shared" si="148"/>
        <v>1</v>
      </c>
      <c r="Z710" s="31" t="str">
        <f t="shared" si="155"/>
        <v>No</v>
      </c>
      <c r="AA710" s="31"/>
      <c r="AB710" s="31">
        <f t="shared" si="149"/>
        <v>0</v>
      </c>
      <c r="AC710" s="31" t="str">
        <f>IF(OR(ISNUMBER(MATCH(DATE(VALUE(TEXT(U710,"yyyy")),VALUE(TEXT(U710,"mm")),VALUE(TEXT(U710,"dd"))),HolidayTable[Date],0)),WEEKDAY(E710,1)=1,HOUR(U710)&gt;=21,HOUR(U710)&lt;5),"OP","P")</f>
        <v>P</v>
      </c>
      <c r="AD710" s="31"/>
      <c r="AE710" s="31">
        <f t="shared" si="150"/>
        <v>0</v>
      </c>
      <c r="AF710" s="31">
        <f t="shared" si="151"/>
        <v>88.5</v>
      </c>
      <c r="AG710" s="31">
        <f t="shared" si="152"/>
        <v>4</v>
      </c>
      <c r="AH710" s="31" t="str">
        <f t="shared" si="153"/>
        <v>ONE TRUTH023E</v>
      </c>
      <c r="AI710" s="31" t="str">
        <f t="shared" si="154"/>
        <v>GESU 6384063</v>
      </c>
      <c r="AJ710" s="17" t="s">
        <v>624</v>
      </c>
    </row>
    <row r="711" spans="1:36" ht="18" x14ac:dyDescent="0.35">
      <c r="A711" s="30" t="s">
        <v>625</v>
      </c>
      <c r="B711" s="30" t="s">
        <v>3376</v>
      </c>
      <c r="C711" s="30" t="s">
        <v>766</v>
      </c>
      <c r="D711" s="30" t="s">
        <v>461</v>
      </c>
      <c r="E711" s="33">
        <v>45469.56527777778</v>
      </c>
      <c r="F711" s="30" t="s">
        <v>663</v>
      </c>
      <c r="G711" s="30" t="s">
        <v>627</v>
      </c>
      <c r="H711" s="30" t="s">
        <v>672</v>
      </c>
      <c r="I711" s="30" t="s">
        <v>646</v>
      </c>
      <c r="J711" s="30">
        <v>30000</v>
      </c>
      <c r="K711" s="30" t="s">
        <v>630</v>
      </c>
      <c r="L711" s="30" t="s">
        <v>3374</v>
      </c>
      <c r="M711" s="30" t="s">
        <v>3377</v>
      </c>
      <c r="N711" s="30" t="s">
        <v>675</v>
      </c>
      <c r="O711" s="30" t="s">
        <v>676</v>
      </c>
      <c r="P711" s="30">
        <v>957830</v>
      </c>
      <c r="Q711" s="30"/>
      <c r="R711" s="30"/>
      <c r="S711" s="39">
        <v>45474.315972222219</v>
      </c>
      <c r="T711" s="42" t="str">
        <f t="shared" si="143"/>
        <v>40</v>
      </c>
      <c r="U711" s="32">
        <f t="shared" si="144"/>
        <v>45469.56527777778</v>
      </c>
      <c r="V711" s="31">
        <f t="shared" si="145"/>
        <v>4.7506944444394321</v>
      </c>
      <c r="W711" s="31">
        <f t="shared" si="146"/>
        <v>0</v>
      </c>
      <c r="X711" s="31">
        <f t="shared" si="147"/>
        <v>0</v>
      </c>
      <c r="Y711" s="31">
        <f t="shared" si="148"/>
        <v>1</v>
      </c>
      <c r="Z711" s="31" t="str">
        <f t="shared" si="155"/>
        <v>No</v>
      </c>
      <c r="AA711" s="31"/>
      <c r="AB711" s="31">
        <f t="shared" si="149"/>
        <v>0</v>
      </c>
      <c r="AC711" s="31" t="str">
        <f>IF(OR(ISNUMBER(MATCH(DATE(VALUE(TEXT(U711,"yyyy")),VALUE(TEXT(U711,"mm")),VALUE(TEXT(U711,"dd"))),HolidayTable[Date],0)),WEEKDAY(E711,1)=1,HOUR(U711)&gt;=21,HOUR(U711)&lt;5),"OP","P")</f>
        <v>P</v>
      </c>
      <c r="AD711" s="31"/>
      <c r="AE711" s="31">
        <f t="shared" si="150"/>
        <v>0</v>
      </c>
      <c r="AF711" s="31">
        <f t="shared" si="151"/>
        <v>88.5</v>
      </c>
      <c r="AG711" s="31">
        <f t="shared" si="152"/>
        <v>4</v>
      </c>
      <c r="AH711" s="31" t="str">
        <f t="shared" si="153"/>
        <v>ONE TRUTH023E</v>
      </c>
      <c r="AI711" s="31" t="str">
        <f t="shared" si="154"/>
        <v>CAAU 5326745</v>
      </c>
      <c r="AJ711" s="17" t="s">
        <v>624</v>
      </c>
    </row>
    <row r="712" spans="1:36" ht="18" x14ac:dyDescent="0.35">
      <c r="A712" s="30" t="s">
        <v>625</v>
      </c>
      <c r="B712" s="30" t="s">
        <v>3378</v>
      </c>
      <c r="C712" s="30" t="s">
        <v>766</v>
      </c>
      <c r="D712" s="30" t="s">
        <v>461</v>
      </c>
      <c r="E712" s="33">
        <v>45469.573611111111</v>
      </c>
      <c r="F712" s="30" t="s">
        <v>663</v>
      </c>
      <c r="G712" s="30" t="s">
        <v>627</v>
      </c>
      <c r="H712" s="30" t="s">
        <v>722</v>
      </c>
      <c r="I712" s="30" t="s">
        <v>646</v>
      </c>
      <c r="J712" s="30">
        <v>29250</v>
      </c>
      <c r="K712" s="30" t="s">
        <v>630</v>
      </c>
      <c r="L712" s="30" t="s">
        <v>3379</v>
      </c>
      <c r="M712" s="30" t="s">
        <v>3380</v>
      </c>
      <c r="N712" s="30" t="s">
        <v>718</v>
      </c>
      <c r="O712" s="30" t="s">
        <v>719</v>
      </c>
      <c r="P712" s="30">
        <v>697446</v>
      </c>
      <c r="Q712" s="30"/>
      <c r="R712" s="30"/>
      <c r="S712" s="39">
        <v>45474.315972222219</v>
      </c>
      <c r="T712" s="42" t="str">
        <f t="shared" si="143"/>
        <v>40</v>
      </c>
      <c r="U712" s="32">
        <f t="shared" si="144"/>
        <v>45469.573611111111</v>
      </c>
      <c r="V712" s="31">
        <f t="shared" si="145"/>
        <v>4.742361111108039</v>
      </c>
      <c r="W712" s="31">
        <f t="shared" si="146"/>
        <v>0</v>
      </c>
      <c r="X712" s="31">
        <f t="shared" si="147"/>
        <v>0</v>
      </c>
      <c r="Y712" s="31">
        <f t="shared" si="148"/>
        <v>1</v>
      </c>
      <c r="Z712" s="31" t="str">
        <f t="shared" si="155"/>
        <v>No</v>
      </c>
      <c r="AA712" s="31"/>
      <c r="AB712" s="31">
        <f t="shared" si="149"/>
        <v>0</v>
      </c>
      <c r="AC712" s="31" t="str">
        <f>IF(OR(ISNUMBER(MATCH(DATE(VALUE(TEXT(U712,"yyyy")),VALUE(TEXT(U712,"mm")),VALUE(TEXT(U712,"dd"))),HolidayTable[Date],0)),WEEKDAY(E712,1)=1,HOUR(U712)&gt;=21,HOUR(U712)&lt;5),"OP","P")</f>
        <v>P</v>
      </c>
      <c r="AD712" s="31"/>
      <c r="AE712" s="31">
        <f t="shared" si="150"/>
        <v>0</v>
      </c>
      <c r="AF712" s="31">
        <f t="shared" si="151"/>
        <v>88.5</v>
      </c>
      <c r="AG712" s="31">
        <f t="shared" si="152"/>
        <v>4</v>
      </c>
      <c r="AH712" s="31" t="str">
        <f t="shared" si="153"/>
        <v>ONE TRUTH023E</v>
      </c>
      <c r="AI712" s="31" t="str">
        <f t="shared" si="154"/>
        <v>FFAU 2210539</v>
      </c>
      <c r="AJ712" s="17" t="s">
        <v>624</v>
      </c>
    </row>
    <row r="713" spans="1:36" ht="18" x14ac:dyDescent="0.35">
      <c r="A713" s="30" t="s">
        <v>625</v>
      </c>
      <c r="B713" s="30" t="s">
        <v>3381</v>
      </c>
      <c r="C713" s="30" t="s">
        <v>766</v>
      </c>
      <c r="D713" s="30" t="s">
        <v>461</v>
      </c>
      <c r="E713" s="33">
        <v>45469.57708333333</v>
      </c>
      <c r="F713" s="30" t="s">
        <v>663</v>
      </c>
      <c r="G713" s="30" t="s">
        <v>627</v>
      </c>
      <c r="H713" s="30" t="s">
        <v>672</v>
      </c>
      <c r="I713" s="30" t="s">
        <v>646</v>
      </c>
      <c r="J713" s="30">
        <v>29250</v>
      </c>
      <c r="K713" s="30" t="s">
        <v>630</v>
      </c>
      <c r="L713" s="30" t="s">
        <v>3379</v>
      </c>
      <c r="M713" s="30" t="s">
        <v>3382</v>
      </c>
      <c r="N713" s="30"/>
      <c r="O713" s="30" t="s">
        <v>704</v>
      </c>
      <c r="P713" s="30">
        <v>947739</v>
      </c>
      <c r="Q713" s="30"/>
      <c r="R713" s="30"/>
      <c r="S713" s="39">
        <v>45474.315972222219</v>
      </c>
      <c r="T713" s="42" t="str">
        <f t="shared" si="143"/>
        <v>40</v>
      </c>
      <c r="U713" s="32">
        <f t="shared" si="144"/>
        <v>45469.57708333333</v>
      </c>
      <c r="V713" s="31">
        <f t="shared" si="145"/>
        <v>4.7388888888890506</v>
      </c>
      <c r="W713" s="31">
        <f t="shared" si="146"/>
        <v>0</v>
      </c>
      <c r="X713" s="31">
        <f t="shared" si="147"/>
        <v>0</v>
      </c>
      <c r="Y713" s="31">
        <f t="shared" si="148"/>
        <v>1</v>
      </c>
      <c r="Z713" s="31" t="str">
        <f t="shared" si="155"/>
        <v>No</v>
      </c>
      <c r="AA713" s="31"/>
      <c r="AB713" s="31">
        <f t="shared" si="149"/>
        <v>0</v>
      </c>
      <c r="AC713" s="31" t="str">
        <f>IF(OR(ISNUMBER(MATCH(DATE(VALUE(TEXT(U713,"yyyy")),VALUE(TEXT(U713,"mm")),VALUE(TEXT(U713,"dd"))),HolidayTable[Date],0)),WEEKDAY(E713,1)=1,HOUR(U713)&gt;=21,HOUR(U713)&lt;5),"OP","P")</f>
        <v>P</v>
      </c>
      <c r="AD713" s="31"/>
      <c r="AE713" s="31">
        <f t="shared" si="150"/>
        <v>0</v>
      </c>
      <c r="AF713" s="31">
        <f t="shared" si="151"/>
        <v>88.5</v>
      </c>
      <c r="AG713" s="31">
        <f t="shared" si="152"/>
        <v>4</v>
      </c>
      <c r="AH713" s="31" t="str">
        <f t="shared" si="153"/>
        <v>ONE TRUTH023E</v>
      </c>
      <c r="AI713" s="31" t="str">
        <f t="shared" si="154"/>
        <v>HLBU 1161961</v>
      </c>
      <c r="AJ713" s="17" t="s">
        <v>624</v>
      </c>
    </row>
    <row r="714" spans="1:36" ht="18" x14ac:dyDescent="0.35">
      <c r="A714" s="30" t="s">
        <v>625</v>
      </c>
      <c r="B714" s="30" t="s">
        <v>3383</v>
      </c>
      <c r="C714" s="30" t="s">
        <v>766</v>
      </c>
      <c r="D714" s="30" t="s">
        <v>461</v>
      </c>
      <c r="E714" s="33">
        <v>45469.578472222223</v>
      </c>
      <c r="F714" s="30" t="s">
        <v>663</v>
      </c>
      <c r="G714" s="30" t="s">
        <v>627</v>
      </c>
      <c r="H714" s="30" t="s">
        <v>672</v>
      </c>
      <c r="I714" s="30" t="s">
        <v>646</v>
      </c>
      <c r="J714" s="30">
        <v>29250</v>
      </c>
      <c r="K714" s="30" t="s">
        <v>630</v>
      </c>
      <c r="L714" s="30" t="s">
        <v>3379</v>
      </c>
      <c r="M714" s="30" t="s">
        <v>3384</v>
      </c>
      <c r="N714" s="30" t="s">
        <v>745</v>
      </c>
      <c r="O714" s="30" t="s">
        <v>746</v>
      </c>
      <c r="P714" s="30">
        <v>697577</v>
      </c>
      <c r="Q714" s="30"/>
      <c r="R714" s="30"/>
      <c r="S714" s="39">
        <v>45474.315972222219</v>
      </c>
      <c r="T714" s="42" t="str">
        <f t="shared" si="143"/>
        <v>40</v>
      </c>
      <c r="U714" s="32">
        <f t="shared" si="144"/>
        <v>45469.578472222223</v>
      </c>
      <c r="V714" s="31">
        <f t="shared" si="145"/>
        <v>4.7374999999956344</v>
      </c>
      <c r="W714" s="31">
        <f t="shared" si="146"/>
        <v>0</v>
      </c>
      <c r="X714" s="31">
        <f t="shared" si="147"/>
        <v>0</v>
      </c>
      <c r="Y714" s="31">
        <f t="shared" si="148"/>
        <v>1</v>
      </c>
      <c r="Z714" s="31" t="str">
        <f t="shared" si="155"/>
        <v>No</v>
      </c>
      <c r="AA714" s="31"/>
      <c r="AB714" s="31">
        <f t="shared" si="149"/>
        <v>0</v>
      </c>
      <c r="AC714" s="31" t="str">
        <f>IF(OR(ISNUMBER(MATCH(DATE(VALUE(TEXT(U714,"yyyy")),VALUE(TEXT(U714,"mm")),VALUE(TEXT(U714,"dd"))),HolidayTable[Date],0)),WEEKDAY(E714,1)=1,HOUR(U714)&gt;=21,HOUR(U714)&lt;5),"OP","P")</f>
        <v>P</v>
      </c>
      <c r="AD714" s="31"/>
      <c r="AE714" s="31">
        <f t="shared" si="150"/>
        <v>0</v>
      </c>
      <c r="AF714" s="31">
        <f t="shared" si="151"/>
        <v>88.5</v>
      </c>
      <c r="AG714" s="31">
        <f t="shared" si="152"/>
        <v>4</v>
      </c>
      <c r="AH714" s="31" t="str">
        <f t="shared" si="153"/>
        <v>ONE TRUTH023E</v>
      </c>
      <c r="AI714" s="31" t="str">
        <f t="shared" si="154"/>
        <v>UACU 5996410</v>
      </c>
      <c r="AJ714" s="17" t="s">
        <v>624</v>
      </c>
    </row>
    <row r="715" spans="1:36" ht="18" x14ac:dyDescent="0.35">
      <c r="A715" s="30" t="s">
        <v>625</v>
      </c>
      <c r="B715" s="30" t="s">
        <v>3385</v>
      </c>
      <c r="C715" s="30" t="s">
        <v>766</v>
      </c>
      <c r="D715" s="30" t="s">
        <v>461</v>
      </c>
      <c r="E715" s="33">
        <v>45469.57916666667</v>
      </c>
      <c r="F715" s="30" t="s">
        <v>663</v>
      </c>
      <c r="G715" s="30" t="s">
        <v>627</v>
      </c>
      <c r="H715" s="30" t="s">
        <v>672</v>
      </c>
      <c r="I715" s="30" t="s">
        <v>646</v>
      </c>
      <c r="J715" s="30">
        <v>29250</v>
      </c>
      <c r="K715" s="30" t="s">
        <v>630</v>
      </c>
      <c r="L715" s="30" t="s">
        <v>3379</v>
      </c>
      <c r="M715" s="30" t="s">
        <v>3386</v>
      </c>
      <c r="N715" s="30" t="s">
        <v>700</v>
      </c>
      <c r="O715" s="30" t="s">
        <v>701</v>
      </c>
      <c r="P715" s="30">
        <v>781152</v>
      </c>
      <c r="Q715" s="30"/>
      <c r="R715" s="30"/>
      <c r="S715" s="39">
        <v>45474.315972222219</v>
      </c>
      <c r="T715" s="42" t="str">
        <f t="shared" si="143"/>
        <v>40</v>
      </c>
      <c r="U715" s="32">
        <f t="shared" si="144"/>
        <v>45469.57916666667</v>
      </c>
      <c r="V715" s="31">
        <f t="shared" si="145"/>
        <v>4.7368055555489263</v>
      </c>
      <c r="W715" s="31">
        <f t="shared" si="146"/>
        <v>0</v>
      </c>
      <c r="X715" s="31">
        <f t="shared" si="147"/>
        <v>0</v>
      </c>
      <c r="Y715" s="31">
        <f t="shared" si="148"/>
        <v>1</v>
      </c>
      <c r="Z715" s="31" t="str">
        <f t="shared" si="155"/>
        <v>No</v>
      </c>
      <c r="AA715" s="31"/>
      <c r="AB715" s="31">
        <f t="shared" si="149"/>
        <v>0</v>
      </c>
      <c r="AC715" s="31" t="str">
        <f>IF(OR(ISNUMBER(MATCH(DATE(VALUE(TEXT(U715,"yyyy")),VALUE(TEXT(U715,"mm")),VALUE(TEXT(U715,"dd"))),HolidayTable[Date],0)),WEEKDAY(E715,1)=1,HOUR(U715)&gt;=21,HOUR(U715)&lt;5),"OP","P")</f>
        <v>P</v>
      </c>
      <c r="AD715" s="31"/>
      <c r="AE715" s="31">
        <f t="shared" si="150"/>
        <v>0</v>
      </c>
      <c r="AF715" s="31">
        <f t="shared" si="151"/>
        <v>88.5</v>
      </c>
      <c r="AG715" s="31">
        <f t="shared" si="152"/>
        <v>4</v>
      </c>
      <c r="AH715" s="31" t="str">
        <f t="shared" si="153"/>
        <v>ONE TRUTH023E</v>
      </c>
      <c r="AI715" s="31" t="str">
        <f t="shared" si="154"/>
        <v>UACU 6045334</v>
      </c>
      <c r="AJ715" s="17" t="s">
        <v>624</v>
      </c>
    </row>
    <row r="716" spans="1:36" ht="18" x14ac:dyDescent="0.35">
      <c r="A716" s="30" t="s">
        <v>625</v>
      </c>
      <c r="B716" s="30" t="s">
        <v>3387</v>
      </c>
      <c r="C716" s="30" t="s">
        <v>766</v>
      </c>
      <c r="D716" s="30" t="s">
        <v>461</v>
      </c>
      <c r="E716" s="33">
        <v>45469.580555555556</v>
      </c>
      <c r="F716" s="30" t="s">
        <v>663</v>
      </c>
      <c r="G716" s="30" t="s">
        <v>627</v>
      </c>
      <c r="H716" s="30" t="s">
        <v>672</v>
      </c>
      <c r="I716" s="30" t="s">
        <v>646</v>
      </c>
      <c r="J716" s="30">
        <v>29250</v>
      </c>
      <c r="K716" s="30" t="s">
        <v>630</v>
      </c>
      <c r="L716" s="30" t="s">
        <v>3379</v>
      </c>
      <c r="M716" s="30" t="s">
        <v>3388</v>
      </c>
      <c r="N716" s="30" t="s">
        <v>836</v>
      </c>
      <c r="O716" s="30" t="s">
        <v>837</v>
      </c>
      <c r="P716" s="30">
        <v>913642</v>
      </c>
      <c r="Q716" s="30"/>
      <c r="R716" s="30"/>
      <c r="S716" s="39">
        <v>45474.315972222219</v>
      </c>
      <c r="T716" s="42" t="str">
        <f t="shared" si="143"/>
        <v>40</v>
      </c>
      <c r="U716" s="32">
        <f t="shared" si="144"/>
        <v>45469.580555555556</v>
      </c>
      <c r="V716" s="31">
        <f t="shared" si="145"/>
        <v>4.7354166666627862</v>
      </c>
      <c r="W716" s="31">
        <f t="shared" si="146"/>
        <v>0</v>
      </c>
      <c r="X716" s="31">
        <f t="shared" si="147"/>
        <v>0</v>
      </c>
      <c r="Y716" s="31">
        <f t="shared" si="148"/>
        <v>1</v>
      </c>
      <c r="Z716" s="31" t="str">
        <f t="shared" si="155"/>
        <v>No</v>
      </c>
      <c r="AA716" s="31"/>
      <c r="AB716" s="31">
        <f t="shared" si="149"/>
        <v>0</v>
      </c>
      <c r="AC716" s="31" t="str">
        <f>IF(OR(ISNUMBER(MATCH(DATE(VALUE(TEXT(U716,"yyyy")),VALUE(TEXT(U716,"mm")),VALUE(TEXT(U716,"dd"))),HolidayTable[Date],0)),WEEKDAY(E716,1)=1,HOUR(U716)&gt;=21,HOUR(U716)&lt;5),"OP","P")</f>
        <v>P</v>
      </c>
      <c r="AD716" s="31"/>
      <c r="AE716" s="31">
        <f t="shared" si="150"/>
        <v>0</v>
      </c>
      <c r="AF716" s="31">
        <f t="shared" si="151"/>
        <v>88.5</v>
      </c>
      <c r="AG716" s="31">
        <f t="shared" si="152"/>
        <v>4</v>
      </c>
      <c r="AH716" s="31" t="str">
        <f t="shared" si="153"/>
        <v>ONE TRUTH023E</v>
      </c>
      <c r="AI716" s="31" t="str">
        <f t="shared" si="154"/>
        <v>UETU 5748893</v>
      </c>
      <c r="AJ716" s="17" t="s">
        <v>624</v>
      </c>
    </row>
    <row r="717" spans="1:36" ht="18" x14ac:dyDescent="0.35">
      <c r="A717" s="30" t="s">
        <v>625</v>
      </c>
      <c r="B717" s="30" t="s">
        <v>3389</v>
      </c>
      <c r="C717" s="30" t="s">
        <v>766</v>
      </c>
      <c r="D717" s="30" t="s">
        <v>461</v>
      </c>
      <c r="E717" s="33">
        <v>45469.581250000003</v>
      </c>
      <c r="F717" s="30" t="s">
        <v>663</v>
      </c>
      <c r="G717" s="30" t="s">
        <v>627</v>
      </c>
      <c r="H717" s="30" t="s">
        <v>672</v>
      </c>
      <c r="I717" s="30" t="s">
        <v>646</v>
      </c>
      <c r="J717" s="30">
        <v>29250</v>
      </c>
      <c r="K717" s="30" t="s">
        <v>630</v>
      </c>
      <c r="L717" s="30" t="s">
        <v>3379</v>
      </c>
      <c r="M717" s="30" t="s">
        <v>3390</v>
      </c>
      <c r="N717" s="30" t="s">
        <v>788</v>
      </c>
      <c r="O717" s="30" t="s">
        <v>789</v>
      </c>
      <c r="P717" s="30">
        <v>753249</v>
      </c>
      <c r="Q717" s="30"/>
      <c r="R717" s="30"/>
      <c r="S717" s="39">
        <v>45474.315972222219</v>
      </c>
      <c r="T717" s="42" t="str">
        <f t="shared" si="143"/>
        <v>40</v>
      </c>
      <c r="U717" s="32">
        <f t="shared" si="144"/>
        <v>45469.581250000003</v>
      </c>
      <c r="V717" s="31">
        <f t="shared" si="145"/>
        <v>4.7347222222160781</v>
      </c>
      <c r="W717" s="31">
        <f t="shared" si="146"/>
        <v>0</v>
      </c>
      <c r="X717" s="31">
        <f t="shared" si="147"/>
        <v>0</v>
      </c>
      <c r="Y717" s="31">
        <f t="shared" si="148"/>
        <v>1</v>
      </c>
      <c r="Z717" s="31" t="str">
        <f t="shared" si="155"/>
        <v>No</v>
      </c>
      <c r="AA717" s="31"/>
      <c r="AB717" s="31">
        <f t="shared" si="149"/>
        <v>0</v>
      </c>
      <c r="AC717" s="31" t="str">
        <f>IF(OR(ISNUMBER(MATCH(DATE(VALUE(TEXT(U717,"yyyy")),VALUE(TEXT(U717,"mm")),VALUE(TEXT(U717,"dd"))),HolidayTable[Date],0)),WEEKDAY(E717,1)=1,HOUR(U717)&gt;=21,HOUR(U717)&lt;5),"OP","P")</f>
        <v>P</v>
      </c>
      <c r="AD717" s="31"/>
      <c r="AE717" s="31">
        <f t="shared" si="150"/>
        <v>0</v>
      </c>
      <c r="AF717" s="31">
        <f t="shared" si="151"/>
        <v>88.5</v>
      </c>
      <c r="AG717" s="31">
        <f t="shared" si="152"/>
        <v>4</v>
      </c>
      <c r="AH717" s="31" t="str">
        <f t="shared" si="153"/>
        <v>ONE TRUTH023E</v>
      </c>
      <c r="AI717" s="31" t="str">
        <f t="shared" si="154"/>
        <v>FANU 1425829</v>
      </c>
      <c r="AJ717" s="17" t="s">
        <v>624</v>
      </c>
    </row>
    <row r="718" spans="1:36" ht="18" x14ac:dyDescent="0.35">
      <c r="A718" s="30" t="s">
        <v>625</v>
      </c>
      <c r="B718" s="30" t="s">
        <v>3391</v>
      </c>
      <c r="C718" s="30" t="s">
        <v>766</v>
      </c>
      <c r="D718" s="30" t="s">
        <v>461</v>
      </c>
      <c r="E718" s="33">
        <v>45469.583333333336</v>
      </c>
      <c r="F718" s="30" t="s">
        <v>663</v>
      </c>
      <c r="G718" s="30" t="s">
        <v>627</v>
      </c>
      <c r="H718" s="30" t="s">
        <v>672</v>
      </c>
      <c r="I718" s="30" t="s">
        <v>646</v>
      </c>
      <c r="J718" s="30">
        <v>29250</v>
      </c>
      <c r="K718" s="30" t="s">
        <v>630</v>
      </c>
      <c r="L718" s="30" t="s">
        <v>3392</v>
      </c>
      <c r="M718" s="30" t="s">
        <v>3393</v>
      </c>
      <c r="N718" s="30" t="s">
        <v>675</v>
      </c>
      <c r="O718" s="30" t="s">
        <v>676</v>
      </c>
      <c r="P718" s="30">
        <v>957830</v>
      </c>
      <c r="Q718" s="30"/>
      <c r="R718" s="30"/>
      <c r="S718" s="39">
        <v>45474.315972222219</v>
      </c>
      <c r="T718" s="42" t="str">
        <f t="shared" si="143"/>
        <v>40</v>
      </c>
      <c r="U718" s="32">
        <f t="shared" si="144"/>
        <v>45469.583333333336</v>
      </c>
      <c r="V718" s="31">
        <f t="shared" si="145"/>
        <v>4.7326388888832298</v>
      </c>
      <c r="W718" s="31">
        <f t="shared" si="146"/>
        <v>0</v>
      </c>
      <c r="X718" s="31">
        <f t="shared" si="147"/>
        <v>0</v>
      </c>
      <c r="Y718" s="31">
        <f t="shared" si="148"/>
        <v>1</v>
      </c>
      <c r="Z718" s="31" t="str">
        <f t="shared" si="155"/>
        <v>No</v>
      </c>
      <c r="AA718" s="31"/>
      <c r="AB718" s="31">
        <f t="shared" si="149"/>
        <v>0</v>
      </c>
      <c r="AC718" s="31" t="str">
        <f>IF(OR(ISNUMBER(MATCH(DATE(VALUE(TEXT(U718,"yyyy")),VALUE(TEXT(U718,"mm")),VALUE(TEXT(U718,"dd"))),HolidayTable[Date],0)),WEEKDAY(E718,1)=1,HOUR(U718)&gt;=21,HOUR(U718)&lt;5),"OP","P")</f>
        <v>P</v>
      </c>
      <c r="AD718" s="31"/>
      <c r="AE718" s="31">
        <f t="shared" si="150"/>
        <v>0</v>
      </c>
      <c r="AF718" s="31">
        <f t="shared" si="151"/>
        <v>88.5</v>
      </c>
      <c r="AG718" s="31">
        <f t="shared" si="152"/>
        <v>4</v>
      </c>
      <c r="AH718" s="31" t="str">
        <f t="shared" si="153"/>
        <v>ONE TRUTH023E</v>
      </c>
      <c r="AI718" s="31" t="str">
        <f t="shared" si="154"/>
        <v>GLDU 9364914</v>
      </c>
      <c r="AJ718" s="17" t="s">
        <v>624</v>
      </c>
    </row>
    <row r="719" spans="1:36" ht="18" x14ac:dyDescent="0.35">
      <c r="A719" s="30" t="s">
        <v>625</v>
      </c>
      <c r="B719" s="30" t="s">
        <v>3394</v>
      </c>
      <c r="C719" s="30" t="s">
        <v>766</v>
      </c>
      <c r="D719" s="30" t="s">
        <v>461</v>
      </c>
      <c r="E719" s="33">
        <v>45469.584027777775</v>
      </c>
      <c r="F719" s="30" t="s">
        <v>663</v>
      </c>
      <c r="G719" s="30" t="s">
        <v>627</v>
      </c>
      <c r="H719" s="30" t="s">
        <v>672</v>
      </c>
      <c r="I719" s="30" t="s">
        <v>646</v>
      </c>
      <c r="J719" s="30">
        <v>29250</v>
      </c>
      <c r="K719" s="30" t="s">
        <v>630</v>
      </c>
      <c r="L719" s="30" t="s">
        <v>3392</v>
      </c>
      <c r="M719" s="30" t="s">
        <v>3395</v>
      </c>
      <c r="N719" s="30" t="s">
        <v>698</v>
      </c>
      <c r="O719" s="30" t="s">
        <v>699</v>
      </c>
      <c r="P719" s="30">
        <v>780136</v>
      </c>
      <c r="Q719" s="30"/>
      <c r="R719" s="30"/>
      <c r="S719" s="39">
        <v>45474.315972222219</v>
      </c>
      <c r="T719" s="42" t="str">
        <f t="shared" si="143"/>
        <v>40</v>
      </c>
      <c r="U719" s="32">
        <f t="shared" si="144"/>
        <v>45469.584027777775</v>
      </c>
      <c r="V719" s="31">
        <f t="shared" si="145"/>
        <v>4.7319444444437977</v>
      </c>
      <c r="W719" s="31">
        <f t="shared" si="146"/>
        <v>0</v>
      </c>
      <c r="X719" s="31">
        <f t="shared" si="147"/>
        <v>0</v>
      </c>
      <c r="Y719" s="31">
        <f t="shared" si="148"/>
        <v>1</v>
      </c>
      <c r="Z719" s="31" t="str">
        <f t="shared" si="155"/>
        <v>No</v>
      </c>
      <c r="AA719" s="31"/>
      <c r="AB719" s="31">
        <f t="shared" si="149"/>
        <v>0</v>
      </c>
      <c r="AC719" s="31" t="str">
        <f>IF(OR(ISNUMBER(MATCH(DATE(VALUE(TEXT(U719,"yyyy")),VALUE(TEXT(U719,"mm")),VALUE(TEXT(U719,"dd"))),HolidayTable[Date],0)),WEEKDAY(E719,1)=1,HOUR(U719)&gt;=21,HOUR(U719)&lt;5),"OP","P")</f>
        <v>P</v>
      </c>
      <c r="AD719" s="31"/>
      <c r="AE719" s="31">
        <f t="shared" si="150"/>
        <v>0</v>
      </c>
      <c r="AF719" s="31">
        <f t="shared" si="151"/>
        <v>88.5</v>
      </c>
      <c r="AG719" s="31">
        <f t="shared" si="152"/>
        <v>4</v>
      </c>
      <c r="AH719" s="31" t="str">
        <f t="shared" si="153"/>
        <v>ONE TRUTH023E</v>
      </c>
      <c r="AI719" s="31" t="str">
        <f t="shared" si="154"/>
        <v>UACU 5156605</v>
      </c>
      <c r="AJ719" s="17" t="s">
        <v>624</v>
      </c>
    </row>
    <row r="720" spans="1:36" ht="18" x14ac:dyDescent="0.35">
      <c r="A720" s="30" t="s">
        <v>625</v>
      </c>
      <c r="B720" s="30" t="s">
        <v>3396</v>
      </c>
      <c r="C720" s="30" t="s">
        <v>766</v>
      </c>
      <c r="D720" s="30" t="s">
        <v>461</v>
      </c>
      <c r="E720" s="33">
        <v>45469.586805555555</v>
      </c>
      <c r="F720" s="30" t="s">
        <v>663</v>
      </c>
      <c r="G720" s="30" t="s">
        <v>627</v>
      </c>
      <c r="H720" s="30" t="s">
        <v>722</v>
      </c>
      <c r="I720" s="30" t="s">
        <v>646</v>
      </c>
      <c r="J720" s="30">
        <v>29250</v>
      </c>
      <c r="K720" s="30" t="s">
        <v>630</v>
      </c>
      <c r="L720" s="30" t="s">
        <v>3392</v>
      </c>
      <c r="M720" s="30" t="s">
        <v>3397</v>
      </c>
      <c r="N720" s="30" t="s">
        <v>747</v>
      </c>
      <c r="O720" s="30" t="s">
        <v>748</v>
      </c>
      <c r="P720" s="30">
        <v>619336</v>
      </c>
      <c r="Q720" s="30"/>
      <c r="R720" s="30"/>
      <c r="S720" s="39">
        <v>45474.315972222219</v>
      </c>
      <c r="T720" s="42" t="str">
        <f t="shared" si="143"/>
        <v>40</v>
      </c>
      <c r="U720" s="32">
        <f t="shared" si="144"/>
        <v>45469.586805555555</v>
      </c>
      <c r="V720" s="31">
        <f t="shared" si="145"/>
        <v>4.7291666666642413</v>
      </c>
      <c r="W720" s="31">
        <f t="shared" si="146"/>
        <v>0</v>
      </c>
      <c r="X720" s="31">
        <f t="shared" si="147"/>
        <v>0</v>
      </c>
      <c r="Y720" s="31">
        <f t="shared" si="148"/>
        <v>1</v>
      </c>
      <c r="Z720" s="31" t="str">
        <f t="shared" si="155"/>
        <v>No</v>
      </c>
      <c r="AA720" s="31"/>
      <c r="AB720" s="31">
        <f t="shared" si="149"/>
        <v>0</v>
      </c>
      <c r="AC720" s="31" t="str">
        <f>IF(OR(ISNUMBER(MATCH(DATE(VALUE(TEXT(U720,"yyyy")),VALUE(TEXT(U720,"mm")),VALUE(TEXT(U720,"dd"))),HolidayTable[Date],0)),WEEKDAY(E720,1)=1,HOUR(U720)&gt;=21,HOUR(U720)&lt;5),"OP","P")</f>
        <v>P</v>
      </c>
      <c r="AD720" s="31"/>
      <c r="AE720" s="31">
        <f t="shared" si="150"/>
        <v>0</v>
      </c>
      <c r="AF720" s="31">
        <f t="shared" si="151"/>
        <v>88.5</v>
      </c>
      <c r="AG720" s="31">
        <f t="shared" si="152"/>
        <v>4</v>
      </c>
      <c r="AH720" s="31" t="str">
        <f t="shared" si="153"/>
        <v>ONE TRUTH023E</v>
      </c>
      <c r="AI720" s="31" t="str">
        <f t="shared" si="154"/>
        <v>CAAU 5503590</v>
      </c>
      <c r="AJ720" s="17" t="s">
        <v>624</v>
      </c>
    </row>
    <row r="721" spans="1:36" ht="18" x14ac:dyDescent="0.35">
      <c r="A721" s="30" t="s">
        <v>625</v>
      </c>
      <c r="B721" s="30" t="s">
        <v>3398</v>
      </c>
      <c r="C721" s="30" t="s">
        <v>1169</v>
      </c>
      <c r="D721" s="30" t="s">
        <v>1171</v>
      </c>
      <c r="E721" s="33">
        <v>45469.593055555553</v>
      </c>
      <c r="F721" s="30" t="s">
        <v>2479</v>
      </c>
      <c r="G721" s="30" t="s">
        <v>627</v>
      </c>
      <c r="H721" s="30" t="s">
        <v>773</v>
      </c>
      <c r="I721" s="30" t="s">
        <v>724</v>
      </c>
      <c r="J721" s="30">
        <v>26710</v>
      </c>
      <c r="K721" s="30" t="s">
        <v>630</v>
      </c>
      <c r="L721" s="30" t="s">
        <v>3244</v>
      </c>
      <c r="M721" s="30" t="s">
        <v>725</v>
      </c>
      <c r="N721" s="30" t="s">
        <v>794</v>
      </c>
      <c r="O721" s="30" t="s">
        <v>795</v>
      </c>
      <c r="P721" s="30">
        <v>911879</v>
      </c>
      <c r="Q721" s="30"/>
      <c r="R721" s="30"/>
      <c r="S721" s="39">
        <v>45471.645833333336</v>
      </c>
      <c r="T721" s="42" t="str">
        <f t="shared" si="143"/>
        <v>20</v>
      </c>
      <c r="U721" s="32">
        <f t="shared" si="144"/>
        <v>45469.593055555553</v>
      </c>
      <c r="V721" s="31">
        <f t="shared" si="145"/>
        <v>2.0527777777824667</v>
      </c>
      <c r="W721" s="31">
        <f t="shared" si="146"/>
        <v>0</v>
      </c>
      <c r="X721" s="31">
        <f t="shared" si="147"/>
        <v>0</v>
      </c>
      <c r="Y721" s="31">
        <f t="shared" si="148"/>
        <v>1</v>
      </c>
      <c r="Z721" s="31" t="str">
        <f t="shared" si="155"/>
        <v>No</v>
      </c>
      <c r="AA721" s="31"/>
      <c r="AB721" s="31">
        <f t="shared" si="149"/>
        <v>0</v>
      </c>
      <c r="AC721" s="31" t="str">
        <f>IF(OR(ISNUMBER(MATCH(DATE(VALUE(TEXT(U721,"yyyy")),VALUE(TEXT(U721,"mm")),VALUE(TEXT(U721,"dd"))),HolidayTable[Date],0)),WEEKDAY(E721,1)=1,HOUR(U721)&gt;=21,HOUR(U721)&lt;5),"OP","P")</f>
        <v>P</v>
      </c>
      <c r="AD721" s="31"/>
      <c r="AE721" s="31">
        <f t="shared" si="150"/>
        <v>0</v>
      </c>
      <c r="AF721" s="31">
        <f t="shared" si="151"/>
        <v>59</v>
      </c>
      <c r="AG721" s="31">
        <f t="shared" si="152"/>
        <v>4</v>
      </c>
      <c r="AH721" s="31" t="str">
        <f t="shared" si="153"/>
        <v>KOTA NAZIM034E</v>
      </c>
      <c r="AI721" s="31" t="str">
        <f t="shared" si="154"/>
        <v>EOLU 8222697</v>
      </c>
      <c r="AJ721" s="17" t="s">
        <v>624</v>
      </c>
    </row>
    <row r="722" spans="1:36" ht="18" x14ac:dyDescent="0.35">
      <c r="A722" s="30" t="s">
        <v>625</v>
      </c>
      <c r="B722" s="30" t="s">
        <v>3399</v>
      </c>
      <c r="C722" s="30" t="s">
        <v>766</v>
      </c>
      <c r="D722" s="30" t="s">
        <v>461</v>
      </c>
      <c r="E722" s="33">
        <v>45469.594444444447</v>
      </c>
      <c r="F722" s="30" t="s">
        <v>663</v>
      </c>
      <c r="G722" s="30" t="s">
        <v>627</v>
      </c>
      <c r="H722" s="30" t="s">
        <v>672</v>
      </c>
      <c r="I722" s="30" t="s">
        <v>646</v>
      </c>
      <c r="J722" s="30">
        <v>29250</v>
      </c>
      <c r="K722" s="30" t="s">
        <v>630</v>
      </c>
      <c r="L722" s="30" t="s">
        <v>3392</v>
      </c>
      <c r="M722" s="30" t="s">
        <v>3400</v>
      </c>
      <c r="N722" s="30" t="s">
        <v>718</v>
      </c>
      <c r="O722" s="30" t="s">
        <v>719</v>
      </c>
      <c r="P722" s="30">
        <v>697446</v>
      </c>
      <c r="Q722" s="30"/>
      <c r="R722" s="30"/>
      <c r="S722" s="39">
        <v>45474.315972222219</v>
      </c>
      <c r="T722" s="42" t="str">
        <f t="shared" si="143"/>
        <v>40</v>
      </c>
      <c r="U722" s="32">
        <f t="shared" si="144"/>
        <v>45469.594444444447</v>
      </c>
      <c r="V722" s="31">
        <f t="shared" si="145"/>
        <v>4.7215277777722804</v>
      </c>
      <c r="W722" s="31">
        <f t="shared" si="146"/>
        <v>0</v>
      </c>
      <c r="X722" s="31">
        <f t="shared" si="147"/>
        <v>0</v>
      </c>
      <c r="Y722" s="31">
        <f t="shared" si="148"/>
        <v>1</v>
      </c>
      <c r="Z722" s="31" t="str">
        <f t="shared" si="155"/>
        <v>No</v>
      </c>
      <c r="AA722" s="31"/>
      <c r="AB722" s="31">
        <f t="shared" si="149"/>
        <v>0</v>
      </c>
      <c r="AC722" s="31" t="str">
        <f>IF(OR(ISNUMBER(MATCH(DATE(VALUE(TEXT(U722,"yyyy")),VALUE(TEXT(U722,"mm")),VALUE(TEXT(U722,"dd"))),HolidayTable[Date],0)),WEEKDAY(E722,1)=1,HOUR(U722)&gt;=21,HOUR(U722)&lt;5),"OP","P")</f>
        <v>P</v>
      </c>
      <c r="AD722" s="31"/>
      <c r="AE722" s="31">
        <f t="shared" si="150"/>
        <v>0</v>
      </c>
      <c r="AF722" s="31">
        <f t="shared" si="151"/>
        <v>88.5</v>
      </c>
      <c r="AG722" s="31">
        <f t="shared" si="152"/>
        <v>4</v>
      </c>
      <c r="AH722" s="31" t="str">
        <f t="shared" si="153"/>
        <v>ONE TRUTH023E</v>
      </c>
      <c r="AI722" s="31" t="str">
        <f t="shared" si="154"/>
        <v>FANU 1792070</v>
      </c>
      <c r="AJ722" s="17" t="s">
        <v>624</v>
      </c>
    </row>
    <row r="723" spans="1:36" ht="18" x14ac:dyDescent="0.35">
      <c r="A723" s="30" t="s">
        <v>625</v>
      </c>
      <c r="B723" s="30" t="s">
        <v>3401</v>
      </c>
      <c r="C723" s="30" t="s">
        <v>766</v>
      </c>
      <c r="D723" s="30" t="s">
        <v>461</v>
      </c>
      <c r="E723" s="33">
        <v>45469.595833333333</v>
      </c>
      <c r="F723" s="30" t="s">
        <v>663</v>
      </c>
      <c r="G723" s="30" t="s">
        <v>627</v>
      </c>
      <c r="H723" s="30" t="s">
        <v>672</v>
      </c>
      <c r="I723" s="30" t="s">
        <v>646</v>
      </c>
      <c r="J723" s="30">
        <v>29250</v>
      </c>
      <c r="K723" s="30" t="s">
        <v>630</v>
      </c>
      <c r="L723" s="30" t="s">
        <v>3392</v>
      </c>
      <c r="M723" s="30" t="s">
        <v>3402</v>
      </c>
      <c r="N723" s="30" t="s">
        <v>711</v>
      </c>
      <c r="O723" s="30" t="s">
        <v>712</v>
      </c>
      <c r="P723" s="30">
        <v>935540</v>
      </c>
      <c r="Q723" s="30"/>
      <c r="R723" s="30"/>
      <c r="S723" s="39">
        <v>45474.315972222219</v>
      </c>
      <c r="T723" s="42" t="str">
        <f t="shared" si="143"/>
        <v>40</v>
      </c>
      <c r="U723" s="32">
        <f t="shared" si="144"/>
        <v>45469.595833333333</v>
      </c>
      <c r="V723" s="31">
        <f t="shared" si="145"/>
        <v>4.7201388888861402</v>
      </c>
      <c r="W723" s="31">
        <f t="shared" si="146"/>
        <v>0</v>
      </c>
      <c r="X723" s="31">
        <f t="shared" si="147"/>
        <v>0</v>
      </c>
      <c r="Y723" s="31">
        <f t="shared" si="148"/>
        <v>1</v>
      </c>
      <c r="Z723" s="31" t="str">
        <f t="shared" si="155"/>
        <v>No</v>
      </c>
      <c r="AA723" s="31"/>
      <c r="AB723" s="31">
        <f t="shared" si="149"/>
        <v>0</v>
      </c>
      <c r="AC723" s="31" t="str">
        <f>IF(OR(ISNUMBER(MATCH(DATE(VALUE(TEXT(U723,"yyyy")),VALUE(TEXT(U723,"mm")),VALUE(TEXT(U723,"dd"))),HolidayTable[Date],0)),WEEKDAY(E723,1)=1,HOUR(U723)&gt;=21,HOUR(U723)&lt;5),"OP","P")</f>
        <v>P</v>
      </c>
      <c r="AD723" s="31"/>
      <c r="AE723" s="31">
        <f t="shared" si="150"/>
        <v>0</v>
      </c>
      <c r="AF723" s="31">
        <f t="shared" si="151"/>
        <v>88.5</v>
      </c>
      <c r="AG723" s="31">
        <f t="shared" si="152"/>
        <v>4</v>
      </c>
      <c r="AH723" s="31" t="str">
        <f t="shared" si="153"/>
        <v>ONE TRUTH023E</v>
      </c>
      <c r="AI723" s="31" t="str">
        <f t="shared" si="154"/>
        <v>SEGU 5833143</v>
      </c>
      <c r="AJ723" s="17" t="s">
        <v>624</v>
      </c>
    </row>
    <row r="724" spans="1:36" ht="18" x14ac:dyDescent="0.35">
      <c r="A724" s="30" t="s">
        <v>625</v>
      </c>
      <c r="B724" s="30" t="s">
        <v>3403</v>
      </c>
      <c r="C724" s="30" t="s">
        <v>766</v>
      </c>
      <c r="D724" s="30" t="s">
        <v>461</v>
      </c>
      <c r="E724" s="33">
        <v>45469.59652777778</v>
      </c>
      <c r="F724" s="30" t="s">
        <v>663</v>
      </c>
      <c r="G724" s="30" t="s">
        <v>627</v>
      </c>
      <c r="H724" s="30" t="s">
        <v>672</v>
      </c>
      <c r="I724" s="30" t="s">
        <v>646</v>
      </c>
      <c r="J724" s="30">
        <v>29250</v>
      </c>
      <c r="K724" s="30" t="s">
        <v>630</v>
      </c>
      <c r="L724" s="30" t="s">
        <v>3404</v>
      </c>
      <c r="M724" s="30" t="s">
        <v>3405</v>
      </c>
      <c r="N724" s="30" t="s">
        <v>678</v>
      </c>
      <c r="O724" s="30" t="s">
        <v>679</v>
      </c>
      <c r="P724" s="30">
        <v>920454</v>
      </c>
      <c r="Q724" s="30"/>
      <c r="R724" s="30"/>
      <c r="S724" s="39">
        <v>45474.315972222219</v>
      </c>
      <c r="T724" s="42" t="str">
        <f t="shared" si="143"/>
        <v>40</v>
      </c>
      <c r="U724" s="32">
        <f t="shared" si="144"/>
        <v>45469.59652777778</v>
      </c>
      <c r="V724" s="31">
        <f t="shared" si="145"/>
        <v>4.7194444444394321</v>
      </c>
      <c r="W724" s="31">
        <f t="shared" si="146"/>
        <v>0</v>
      </c>
      <c r="X724" s="31">
        <f t="shared" si="147"/>
        <v>0</v>
      </c>
      <c r="Y724" s="31">
        <f t="shared" si="148"/>
        <v>1</v>
      </c>
      <c r="Z724" s="31" t="str">
        <f t="shared" si="155"/>
        <v>No</v>
      </c>
      <c r="AA724" s="31"/>
      <c r="AB724" s="31">
        <f t="shared" si="149"/>
        <v>0</v>
      </c>
      <c r="AC724" s="31" t="str">
        <f>IF(OR(ISNUMBER(MATCH(DATE(VALUE(TEXT(U724,"yyyy")),VALUE(TEXT(U724,"mm")),VALUE(TEXT(U724,"dd"))),HolidayTable[Date],0)),WEEKDAY(E724,1)=1,HOUR(U724)&gt;=21,HOUR(U724)&lt;5),"OP","P")</f>
        <v>P</v>
      </c>
      <c r="AD724" s="31"/>
      <c r="AE724" s="31">
        <f t="shared" si="150"/>
        <v>0</v>
      </c>
      <c r="AF724" s="31">
        <f t="shared" si="151"/>
        <v>88.5</v>
      </c>
      <c r="AG724" s="31">
        <f t="shared" si="152"/>
        <v>4</v>
      </c>
      <c r="AH724" s="31" t="str">
        <f t="shared" si="153"/>
        <v>ONE TRUTH023E</v>
      </c>
      <c r="AI724" s="31" t="str">
        <f t="shared" si="154"/>
        <v>TCLU 5178143</v>
      </c>
      <c r="AJ724" s="17" t="s">
        <v>624</v>
      </c>
    </row>
    <row r="725" spans="1:36" ht="18" x14ac:dyDescent="0.35">
      <c r="A725" s="30" t="s">
        <v>625</v>
      </c>
      <c r="B725" s="30" t="s">
        <v>3406</v>
      </c>
      <c r="C725" s="30" t="s">
        <v>766</v>
      </c>
      <c r="D725" s="30" t="s">
        <v>461</v>
      </c>
      <c r="E725" s="33">
        <v>45469.597222222219</v>
      </c>
      <c r="F725" s="30" t="s">
        <v>663</v>
      </c>
      <c r="G725" s="30" t="s">
        <v>627</v>
      </c>
      <c r="H725" s="30" t="s">
        <v>672</v>
      </c>
      <c r="I725" s="30" t="s">
        <v>646</v>
      </c>
      <c r="J725" s="30">
        <v>29250</v>
      </c>
      <c r="K725" s="30" t="s">
        <v>630</v>
      </c>
      <c r="L725" s="30" t="s">
        <v>3392</v>
      </c>
      <c r="M725" s="30" t="s">
        <v>3407</v>
      </c>
      <c r="N725" s="30" t="s">
        <v>633</v>
      </c>
      <c r="O725" s="30" t="s">
        <v>708</v>
      </c>
      <c r="P725" s="30">
        <v>717004</v>
      </c>
      <c r="Q725" s="30"/>
      <c r="R725" s="30"/>
      <c r="S725" s="39">
        <v>45474.315972222219</v>
      </c>
      <c r="T725" s="42" t="str">
        <f t="shared" si="143"/>
        <v>40</v>
      </c>
      <c r="U725" s="32">
        <f t="shared" si="144"/>
        <v>45469.597222222219</v>
      </c>
      <c r="V725" s="31">
        <f t="shared" si="145"/>
        <v>4.71875</v>
      </c>
      <c r="W725" s="31">
        <f t="shared" si="146"/>
        <v>0</v>
      </c>
      <c r="X725" s="31">
        <f t="shared" si="147"/>
        <v>0</v>
      </c>
      <c r="Y725" s="31">
        <f t="shared" si="148"/>
        <v>1</v>
      </c>
      <c r="Z725" s="31" t="str">
        <f t="shared" si="155"/>
        <v>No</v>
      </c>
      <c r="AA725" s="31"/>
      <c r="AB725" s="31">
        <f t="shared" si="149"/>
        <v>0</v>
      </c>
      <c r="AC725" s="31" t="str">
        <f>IF(OR(ISNUMBER(MATCH(DATE(VALUE(TEXT(U725,"yyyy")),VALUE(TEXT(U725,"mm")),VALUE(TEXT(U725,"dd"))),HolidayTable[Date],0)),WEEKDAY(E725,1)=1,HOUR(U725)&gt;=21,HOUR(U725)&lt;5),"OP","P")</f>
        <v>P</v>
      </c>
      <c r="AD725" s="31"/>
      <c r="AE725" s="31">
        <f t="shared" si="150"/>
        <v>0</v>
      </c>
      <c r="AF725" s="31">
        <f t="shared" si="151"/>
        <v>88.5</v>
      </c>
      <c r="AG725" s="31">
        <f t="shared" si="152"/>
        <v>4</v>
      </c>
      <c r="AH725" s="31" t="str">
        <f t="shared" si="153"/>
        <v>ONE TRUTH023E</v>
      </c>
      <c r="AI725" s="31" t="str">
        <f t="shared" si="154"/>
        <v>FANU 1537217</v>
      </c>
      <c r="AJ725" s="17" t="s">
        <v>624</v>
      </c>
    </row>
    <row r="726" spans="1:36" ht="18" x14ac:dyDescent="0.35">
      <c r="A726" s="30" t="s">
        <v>625</v>
      </c>
      <c r="B726" s="30" t="s">
        <v>3408</v>
      </c>
      <c r="C726" s="30" t="s">
        <v>766</v>
      </c>
      <c r="D726" s="30" t="s">
        <v>461</v>
      </c>
      <c r="E726" s="33">
        <v>45469.598611111112</v>
      </c>
      <c r="F726" s="30" t="s">
        <v>663</v>
      </c>
      <c r="G726" s="30" t="s">
        <v>627</v>
      </c>
      <c r="H726" s="30" t="s">
        <v>672</v>
      </c>
      <c r="I726" s="30" t="s">
        <v>646</v>
      </c>
      <c r="J726" s="30">
        <v>29250</v>
      </c>
      <c r="K726" s="30" t="s">
        <v>630</v>
      </c>
      <c r="L726" s="30" t="s">
        <v>3404</v>
      </c>
      <c r="M726" s="30" t="s">
        <v>3409</v>
      </c>
      <c r="N726" s="30" t="s">
        <v>675</v>
      </c>
      <c r="O726" s="30" t="s">
        <v>676</v>
      </c>
      <c r="P726" s="30">
        <v>957830</v>
      </c>
      <c r="Q726" s="30"/>
      <c r="R726" s="30"/>
      <c r="S726" s="39">
        <v>45474.315972222219</v>
      </c>
      <c r="T726" s="42" t="str">
        <f t="shared" si="143"/>
        <v>40</v>
      </c>
      <c r="U726" s="32">
        <f t="shared" si="144"/>
        <v>45469.598611111112</v>
      </c>
      <c r="V726" s="31">
        <f t="shared" si="145"/>
        <v>4.7173611111065838</v>
      </c>
      <c r="W726" s="31">
        <f t="shared" si="146"/>
        <v>0</v>
      </c>
      <c r="X726" s="31">
        <f t="shared" si="147"/>
        <v>0</v>
      </c>
      <c r="Y726" s="31">
        <f t="shared" si="148"/>
        <v>1</v>
      </c>
      <c r="Z726" s="31" t="str">
        <f t="shared" si="155"/>
        <v>No</v>
      </c>
      <c r="AA726" s="31"/>
      <c r="AB726" s="31">
        <f t="shared" si="149"/>
        <v>0</v>
      </c>
      <c r="AC726" s="31" t="str">
        <f>IF(OR(ISNUMBER(MATCH(DATE(VALUE(TEXT(U726,"yyyy")),VALUE(TEXT(U726,"mm")),VALUE(TEXT(U726,"dd"))),HolidayTable[Date],0)),WEEKDAY(E726,1)=1,HOUR(U726)&gt;=21,HOUR(U726)&lt;5),"OP","P")</f>
        <v>P</v>
      </c>
      <c r="AD726" s="31"/>
      <c r="AE726" s="31">
        <f t="shared" si="150"/>
        <v>0</v>
      </c>
      <c r="AF726" s="31">
        <f t="shared" si="151"/>
        <v>88.5</v>
      </c>
      <c r="AG726" s="31">
        <f t="shared" si="152"/>
        <v>4</v>
      </c>
      <c r="AH726" s="31" t="str">
        <f t="shared" si="153"/>
        <v>ONE TRUTH023E</v>
      </c>
      <c r="AI726" s="31" t="str">
        <f t="shared" si="154"/>
        <v>UACU 5643537</v>
      </c>
      <c r="AJ726" s="17" t="s">
        <v>624</v>
      </c>
    </row>
    <row r="727" spans="1:36" ht="18" x14ac:dyDescent="0.35">
      <c r="A727" s="30" t="s">
        <v>625</v>
      </c>
      <c r="B727" s="30" t="s">
        <v>3410</v>
      </c>
      <c r="C727" s="30" t="s">
        <v>766</v>
      </c>
      <c r="D727" s="30" t="s">
        <v>461</v>
      </c>
      <c r="E727" s="33">
        <v>45469.599999999999</v>
      </c>
      <c r="F727" s="30" t="s">
        <v>663</v>
      </c>
      <c r="G727" s="30" t="s">
        <v>627</v>
      </c>
      <c r="H727" s="30">
        <v>4510</v>
      </c>
      <c r="I727" s="30" t="s">
        <v>646</v>
      </c>
      <c r="J727" s="30">
        <v>29250</v>
      </c>
      <c r="K727" s="30" t="s">
        <v>630</v>
      </c>
      <c r="L727" s="30" t="s">
        <v>3404</v>
      </c>
      <c r="M727" s="30" t="s">
        <v>3411</v>
      </c>
      <c r="N727" s="30" t="s">
        <v>733</v>
      </c>
      <c r="O727" s="30" t="s">
        <v>734</v>
      </c>
      <c r="P727" s="30">
        <v>724385</v>
      </c>
      <c r="Q727" s="30"/>
      <c r="R727" s="30"/>
      <c r="S727" s="39">
        <v>45474.315972222219</v>
      </c>
      <c r="T727" s="42" t="str">
        <f t="shared" si="143"/>
        <v>40</v>
      </c>
      <c r="U727" s="32">
        <f t="shared" si="144"/>
        <v>45469.599999999999</v>
      </c>
      <c r="V727" s="31">
        <f t="shared" si="145"/>
        <v>4.7159722222204437</v>
      </c>
      <c r="W727" s="31">
        <f t="shared" si="146"/>
        <v>0</v>
      </c>
      <c r="X727" s="31">
        <f t="shared" si="147"/>
        <v>0</v>
      </c>
      <c r="Y727" s="31">
        <f t="shared" si="148"/>
        <v>1</v>
      </c>
      <c r="Z727" s="31" t="str">
        <f t="shared" si="155"/>
        <v>No</v>
      </c>
      <c r="AA727" s="31"/>
      <c r="AB727" s="31">
        <f t="shared" si="149"/>
        <v>0</v>
      </c>
      <c r="AC727" s="31" t="str">
        <f>IF(OR(ISNUMBER(MATCH(DATE(VALUE(TEXT(U727,"yyyy")),VALUE(TEXT(U727,"mm")),VALUE(TEXT(U727,"dd"))),HolidayTable[Date],0)),WEEKDAY(E727,1)=1,HOUR(U727)&gt;=21,HOUR(U727)&lt;5),"OP","P")</f>
        <v>P</v>
      </c>
      <c r="AD727" s="31"/>
      <c r="AE727" s="31">
        <f t="shared" si="150"/>
        <v>0</v>
      </c>
      <c r="AF727" s="31">
        <f t="shared" si="151"/>
        <v>88.5</v>
      </c>
      <c r="AG727" s="31">
        <f t="shared" si="152"/>
        <v>4</v>
      </c>
      <c r="AH727" s="31" t="str">
        <f t="shared" si="153"/>
        <v>ONE TRUTH023E</v>
      </c>
      <c r="AI727" s="31" t="str">
        <f t="shared" si="154"/>
        <v>BSIU 9644110</v>
      </c>
      <c r="AJ727" s="17" t="s">
        <v>624</v>
      </c>
    </row>
    <row r="728" spans="1:36" ht="18" x14ac:dyDescent="0.35">
      <c r="A728" s="30" t="s">
        <v>625</v>
      </c>
      <c r="B728" s="30" t="s">
        <v>3412</v>
      </c>
      <c r="C728" s="30" t="s">
        <v>766</v>
      </c>
      <c r="D728" s="30" t="s">
        <v>461</v>
      </c>
      <c r="E728" s="33">
        <v>45469.600694444445</v>
      </c>
      <c r="F728" s="30" t="s">
        <v>663</v>
      </c>
      <c r="G728" s="30" t="s">
        <v>627</v>
      </c>
      <c r="H728" s="30" t="s">
        <v>672</v>
      </c>
      <c r="I728" s="30" t="s">
        <v>646</v>
      </c>
      <c r="J728" s="30">
        <v>29250</v>
      </c>
      <c r="K728" s="30" t="s">
        <v>630</v>
      </c>
      <c r="L728" s="30" t="s">
        <v>3404</v>
      </c>
      <c r="M728" s="30" t="s">
        <v>3413</v>
      </c>
      <c r="N728" s="30"/>
      <c r="O728" s="30" t="s">
        <v>687</v>
      </c>
      <c r="P728" s="30">
        <v>742106</v>
      </c>
      <c r="Q728" s="30"/>
      <c r="R728" s="30"/>
      <c r="S728" s="39">
        <v>45474.315972222219</v>
      </c>
      <c r="T728" s="42" t="str">
        <f t="shared" si="143"/>
        <v>40</v>
      </c>
      <c r="U728" s="32">
        <f t="shared" si="144"/>
        <v>45469.600694444445</v>
      </c>
      <c r="V728" s="31">
        <f t="shared" si="145"/>
        <v>4.7152777777737356</v>
      </c>
      <c r="W728" s="31">
        <f t="shared" si="146"/>
        <v>0</v>
      </c>
      <c r="X728" s="31">
        <f t="shared" si="147"/>
        <v>0</v>
      </c>
      <c r="Y728" s="31">
        <f t="shared" si="148"/>
        <v>1</v>
      </c>
      <c r="Z728" s="31" t="str">
        <f t="shared" si="155"/>
        <v>No</v>
      </c>
      <c r="AA728" s="31"/>
      <c r="AB728" s="31">
        <f t="shared" si="149"/>
        <v>0</v>
      </c>
      <c r="AC728" s="31" t="str">
        <f>IF(OR(ISNUMBER(MATCH(DATE(VALUE(TEXT(U728,"yyyy")),VALUE(TEXT(U728,"mm")),VALUE(TEXT(U728,"dd"))),HolidayTable[Date],0)),WEEKDAY(E728,1)=1,HOUR(U728)&gt;=21,HOUR(U728)&lt;5),"OP","P")</f>
        <v>P</v>
      </c>
      <c r="AD728" s="31"/>
      <c r="AE728" s="31">
        <f t="shared" si="150"/>
        <v>0</v>
      </c>
      <c r="AF728" s="31">
        <f t="shared" si="151"/>
        <v>88.5</v>
      </c>
      <c r="AG728" s="31">
        <f t="shared" si="152"/>
        <v>4</v>
      </c>
      <c r="AH728" s="31" t="str">
        <f t="shared" si="153"/>
        <v>ONE TRUTH023E</v>
      </c>
      <c r="AI728" s="31" t="str">
        <f t="shared" si="154"/>
        <v>HLBU 2178125</v>
      </c>
      <c r="AJ728" s="17" t="s">
        <v>624</v>
      </c>
    </row>
    <row r="729" spans="1:36" ht="18" x14ac:dyDescent="0.35">
      <c r="A729" s="30" t="s">
        <v>625</v>
      </c>
      <c r="B729" s="30" t="s">
        <v>3414</v>
      </c>
      <c r="C729" s="30" t="s">
        <v>3005</v>
      </c>
      <c r="D729" s="30" t="s">
        <v>3006</v>
      </c>
      <c r="E729" s="33">
        <v>45469.602777777778</v>
      </c>
      <c r="F729" s="30" t="s">
        <v>663</v>
      </c>
      <c r="G729" s="30" t="s">
        <v>627</v>
      </c>
      <c r="H729" s="30">
        <v>4510</v>
      </c>
      <c r="I729" s="30" t="s">
        <v>646</v>
      </c>
      <c r="J729" s="30">
        <v>29090</v>
      </c>
      <c r="K729" s="30" t="s">
        <v>630</v>
      </c>
      <c r="L729" s="30" t="s">
        <v>3249</v>
      </c>
      <c r="M729" s="30" t="s">
        <v>3415</v>
      </c>
      <c r="N729" s="30"/>
      <c r="O729" s="30" t="s">
        <v>686</v>
      </c>
      <c r="P729" s="30">
        <v>900868</v>
      </c>
      <c r="Q729" s="30"/>
      <c r="R729" s="30"/>
      <c r="S729" s="39">
        <v>45478.5</v>
      </c>
      <c r="T729" s="42" t="str">
        <f t="shared" si="143"/>
        <v>40</v>
      </c>
      <c r="U729" s="32">
        <f t="shared" si="144"/>
        <v>45469.602777777778</v>
      </c>
      <c r="V729" s="31">
        <f t="shared" si="145"/>
        <v>8.8972222222218988</v>
      </c>
      <c r="W729" s="31">
        <f t="shared" si="146"/>
        <v>0</v>
      </c>
      <c r="X729" s="31">
        <f t="shared" si="147"/>
        <v>0</v>
      </c>
      <c r="Y729" s="31">
        <f t="shared" si="148"/>
        <v>1</v>
      </c>
      <c r="Z729" s="31" t="str">
        <f t="shared" si="155"/>
        <v>No</v>
      </c>
      <c r="AA729" s="31"/>
      <c r="AB729" s="31">
        <f t="shared" si="149"/>
        <v>0</v>
      </c>
      <c r="AC729" s="31" t="str">
        <f>IF(OR(ISNUMBER(MATCH(DATE(VALUE(TEXT(U729,"yyyy")),VALUE(TEXT(U729,"mm")),VALUE(TEXT(U729,"dd"))),HolidayTable[Date],0)),WEEKDAY(E729,1)=1,HOUR(U729)&gt;=21,HOUR(U729)&lt;5),"OP","P")</f>
        <v>P</v>
      </c>
      <c r="AD729" s="31"/>
      <c r="AE729" s="31">
        <f t="shared" si="150"/>
        <v>0</v>
      </c>
      <c r="AF729" s="31">
        <f t="shared" si="151"/>
        <v>88.5</v>
      </c>
      <c r="AG729" s="31">
        <f t="shared" si="152"/>
        <v>4</v>
      </c>
      <c r="AH729" s="31" t="str">
        <f t="shared" si="153"/>
        <v>HMM RAON015E</v>
      </c>
      <c r="AI729" s="31" t="str">
        <f t="shared" si="154"/>
        <v>TGBU 6081197</v>
      </c>
      <c r="AJ729" s="17" t="s">
        <v>624</v>
      </c>
    </row>
    <row r="730" spans="1:36" ht="18" x14ac:dyDescent="0.35">
      <c r="A730" s="30" t="s">
        <v>625</v>
      </c>
      <c r="B730" s="30" t="s">
        <v>3416</v>
      </c>
      <c r="C730" s="30" t="s">
        <v>2810</v>
      </c>
      <c r="D730" s="30" t="s">
        <v>764</v>
      </c>
      <c r="E730" s="33">
        <v>45469.603472222225</v>
      </c>
      <c r="F730" s="30" t="s">
        <v>674</v>
      </c>
      <c r="G730" s="30" t="s">
        <v>627</v>
      </c>
      <c r="H730" s="30" t="s">
        <v>672</v>
      </c>
      <c r="I730" s="30" t="s">
        <v>646</v>
      </c>
      <c r="J730" s="30">
        <v>30000</v>
      </c>
      <c r="K730" s="30" t="s">
        <v>630</v>
      </c>
      <c r="L730" s="30" t="s">
        <v>3309</v>
      </c>
      <c r="M730" s="30" t="s">
        <v>3417</v>
      </c>
      <c r="N730" s="30" t="s">
        <v>741</v>
      </c>
      <c r="O730" s="30" t="s">
        <v>742</v>
      </c>
      <c r="P730" s="30">
        <v>711999</v>
      </c>
      <c r="Q730" s="30"/>
      <c r="R730" s="30"/>
      <c r="S730" s="39" t="e">
        <f>VLOOKUP(AH730,export!G:T,13,FALSE)</f>
        <v>#N/A</v>
      </c>
      <c r="T730" s="42" t="str">
        <f t="shared" si="143"/>
        <v>40</v>
      </c>
      <c r="U730" s="32">
        <f t="shared" si="144"/>
        <v>45469.603472222225</v>
      </c>
      <c r="V730" s="31" t="e">
        <f t="shared" si="145"/>
        <v>#N/A</v>
      </c>
      <c r="W730" s="31" t="e">
        <f t="shared" si="146"/>
        <v>#N/A</v>
      </c>
      <c r="X730" s="31" t="e">
        <f t="shared" si="147"/>
        <v>#N/A</v>
      </c>
      <c r="Y730" s="31" t="e">
        <f t="shared" si="148"/>
        <v>#N/A</v>
      </c>
      <c r="Z730" s="31" t="str">
        <f t="shared" si="155"/>
        <v>No</v>
      </c>
      <c r="AA730" s="31"/>
      <c r="AB730" s="31" t="e">
        <f t="shared" si="149"/>
        <v>#N/A</v>
      </c>
      <c r="AC730" s="31" t="str">
        <f>IF(OR(ISNUMBER(MATCH(DATE(VALUE(TEXT(U730,"yyyy")),VALUE(TEXT(U730,"mm")),VALUE(TEXT(U730,"dd"))),HolidayTable[Date],0)),WEEKDAY(E730,1)=1,HOUR(U730)&gt;=21,HOUR(U730)&lt;5),"OP","P")</f>
        <v>P</v>
      </c>
      <c r="AD730" s="31"/>
      <c r="AE730" s="31" t="e">
        <f t="shared" si="150"/>
        <v>#N/A</v>
      </c>
      <c r="AF730" s="31">
        <f t="shared" si="151"/>
        <v>88.5</v>
      </c>
      <c r="AG730" s="31">
        <f t="shared" si="152"/>
        <v>4</v>
      </c>
      <c r="AH730" s="31" t="str">
        <f t="shared" si="153"/>
        <v>MAE CHATTOGR425N</v>
      </c>
      <c r="AI730" s="31" t="str">
        <f t="shared" si="154"/>
        <v>MRKU 4692317</v>
      </c>
      <c r="AJ730" s="17" t="s">
        <v>624</v>
      </c>
    </row>
    <row r="731" spans="1:36" ht="18" x14ac:dyDescent="0.35">
      <c r="A731" s="30" t="s">
        <v>625</v>
      </c>
      <c r="B731" s="30" t="s">
        <v>3418</v>
      </c>
      <c r="C731" s="30" t="s">
        <v>2810</v>
      </c>
      <c r="D731" s="30" t="s">
        <v>764</v>
      </c>
      <c r="E731" s="33">
        <v>45469.604166666664</v>
      </c>
      <c r="F731" s="30" t="s">
        <v>674</v>
      </c>
      <c r="G731" s="30" t="s">
        <v>627</v>
      </c>
      <c r="H731" s="30" t="s">
        <v>672</v>
      </c>
      <c r="I731" s="30" t="s">
        <v>646</v>
      </c>
      <c r="J731" s="30">
        <v>30000</v>
      </c>
      <c r="K731" s="30" t="s">
        <v>630</v>
      </c>
      <c r="L731" s="30" t="s">
        <v>3309</v>
      </c>
      <c r="M731" s="30" t="s">
        <v>3419</v>
      </c>
      <c r="N731" s="30" t="s">
        <v>737</v>
      </c>
      <c r="O731" s="30" t="s">
        <v>738</v>
      </c>
      <c r="P731" s="30">
        <v>912351</v>
      </c>
      <c r="Q731" s="30"/>
      <c r="R731" s="30"/>
      <c r="S731" s="39" t="e">
        <f>VLOOKUP(AH731,export!G:T,13,FALSE)</f>
        <v>#N/A</v>
      </c>
      <c r="T731" s="42" t="str">
        <f t="shared" si="143"/>
        <v>40</v>
      </c>
      <c r="U731" s="32">
        <f t="shared" si="144"/>
        <v>45469.604166666664</v>
      </c>
      <c r="V731" s="31" t="e">
        <f t="shared" si="145"/>
        <v>#N/A</v>
      </c>
      <c r="W731" s="31" t="e">
        <f t="shared" si="146"/>
        <v>#N/A</v>
      </c>
      <c r="X731" s="31" t="e">
        <f t="shared" si="147"/>
        <v>#N/A</v>
      </c>
      <c r="Y731" s="31" t="e">
        <f t="shared" si="148"/>
        <v>#N/A</v>
      </c>
      <c r="Z731" s="31" t="str">
        <f t="shared" si="155"/>
        <v>No</v>
      </c>
      <c r="AA731" s="31"/>
      <c r="AB731" s="31" t="e">
        <f t="shared" si="149"/>
        <v>#N/A</v>
      </c>
      <c r="AC731" s="31" t="str">
        <f>IF(OR(ISNUMBER(MATCH(DATE(VALUE(TEXT(U731,"yyyy")),VALUE(TEXT(U731,"mm")),VALUE(TEXT(U731,"dd"))),HolidayTable[Date],0)),WEEKDAY(E731,1)=1,HOUR(U731)&gt;=21,HOUR(U731)&lt;5),"OP","P")</f>
        <v>P</v>
      </c>
      <c r="AD731" s="31"/>
      <c r="AE731" s="31" t="e">
        <f t="shared" si="150"/>
        <v>#N/A</v>
      </c>
      <c r="AF731" s="31">
        <f t="shared" si="151"/>
        <v>88.5</v>
      </c>
      <c r="AG731" s="31">
        <f t="shared" si="152"/>
        <v>4</v>
      </c>
      <c r="AH731" s="31" t="str">
        <f t="shared" si="153"/>
        <v>MAE CHATTOGR425N</v>
      </c>
      <c r="AI731" s="31" t="str">
        <f t="shared" si="154"/>
        <v>MSKU 1169984</v>
      </c>
      <c r="AJ731" s="17" t="s">
        <v>624</v>
      </c>
    </row>
    <row r="732" spans="1:36" ht="18" x14ac:dyDescent="0.35">
      <c r="A732" s="30" t="s">
        <v>625</v>
      </c>
      <c r="B732" s="30" t="s">
        <v>3420</v>
      </c>
      <c r="C732" s="30" t="s">
        <v>2810</v>
      </c>
      <c r="D732" s="30" t="s">
        <v>764</v>
      </c>
      <c r="E732" s="33">
        <v>45469.609722222223</v>
      </c>
      <c r="F732" s="30" t="s">
        <v>674</v>
      </c>
      <c r="G732" s="30" t="s">
        <v>627</v>
      </c>
      <c r="H732" s="30" t="s">
        <v>672</v>
      </c>
      <c r="I732" s="30" t="s">
        <v>646</v>
      </c>
      <c r="J732" s="30">
        <v>30000</v>
      </c>
      <c r="K732" s="30" t="s">
        <v>630</v>
      </c>
      <c r="L732" s="30" t="s">
        <v>3309</v>
      </c>
      <c r="M732" s="30" t="s">
        <v>3421</v>
      </c>
      <c r="N732" s="30" t="s">
        <v>739</v>
      </c>
      <c r="O732" s="30" t="s">
        <v>740</v>
      </c>
      <c r="P732" s="30">
        <v>686467</v>
      </c>
      <c r="Q732" s="30"/>
      <c r="R732" s="30"/>
      <c r="S732" s="39" t="e">
        <f>VLOOKUP(AH732,export!G:T,13,FALSE)</f>
        <v>#N/A</v>
      </c>
      <c r="T732" s="42" t="str">
        <f t="shared" si="143"/>
        <v>40</v>
      </c>
      <c r="U732" s="32">
        <f t="shared" si="144"/>
        <v>45469.609722222223</v>
      </c>
      <c r="V732" s="31" t="e">
        <f t="shared" si="145"/>
        <v>#N/A</v>
      </c>
      <c r="W732" s="31" t="e">
        <f t="shared" si="146"/>
        <v>#N/A</v>
      </c>
      <c r="X732" s="31" t="e">
        <f t="shared" si="147"/>
        <v>#N/A</v>
      </c>
      <c r="Y732" s="31" t="e">
        <f t="shared" si="148"/>
        <v>#N/A</v>
      </c>
      <c r="Z732" s="31" t="str">
        <f t="shared" si="155"/>
        <v>No</v>
      </c>
      <c r="AA732" s="31"/>
      <c r="AB732" s="31" t="e">
        <f t="shared" si="149"/>
        <v>#N/A</v>
      </c>
      <c r="AC732" s="31" t="str">
        <f>IF(OR(ISNUMBER(MATCH(DATE(VALUE(TEXT(U732,"yyyy")),VALUE(TEXT(U732,"mm")),VALUE(TEXT(U732,"dd"))),HolidayTable[Date],0)),WEEKDAY(E732,1)=1,HOUR(U732)&gt;=21,HOUR(U732)&lt;5),"OP","P")</f>
        <v>P</v>
      </c>
      <c r="AD732" s="31"/>
      <c r="AE732" s="31" t="e">
        <f t="shared" si="150"/>
        <v>#N/A</v>
      </c>
      <c r="AF732" s="31">
        <f t="shared" si="151"/>
        <v>88.5</v>
      </c>
      <c r="AG732" s="31">
        <f t="shared" si="152"/>
        <v>4</v>
      </c>
      <c r="AH732" s="31" t="str">
        <f t="shared" si="153"/>
        <v>MAE CHATTOGR425N</v>
      </c>
      <c r="AI732" s="31" t="str">
        <f t="shared" si="154"/>
        <v>TCKU 7338808</v>
      </c>
      <c r="AJ732" s="17" t="s">
        <v>624</v>
      </c>
    </row>
    <row r="733" spans="1:36" ht="18" x14ac:dyDescent="0.35">
      <c r="A733" s="30" t="s">
        <v>625</v>
      </c>
      <c r="B733" s="30" t="s">
        <v>3422</v>
      </c>
      <c r="C733" s="30" t="s">
        <v>766</v>
      </c>
      <c r="D733" s="30" t="s">
        <v>461</v>
      </c>
      <c r="E733" s="33">
        <v>45469.615277777775</v>
      </c>
      <c r="F733" s="30" t="s">
        <v>663</v>
      </c>
      <c r="G733" s="30" t="s">
        <v>627</v>
      </c>
      <c r="H733" s="30" t="s">
        <v>672</v>
      </c>
      <c r="I733" s="30" t="s">
        <v>646</v>
      </c>
      <c r="J733" s="30">
        <v>29250</v>
      </c>
      <c r="K733" s="30" t="s">
        <v>630</v>
      </c>
      <c r="L733" s="30" t="s">
        <v>3404</v>
      </c>
      <c r="M733" s="30" t="s">
        <v>3423</v>
      </c>
      <c r="N733" s="30" t="s">
        <v>834</v>
      </c>
      <c r="O733" s="30" t="s">
        <v>736</v>
      </c>
      <c r="P733" s="30">
        <v>947548</v>
      </c>
      <c r="Q733" s="30"/>
      <c r="R733" s="30"/>
      <c r="S733" s="39">
        <v>45474.315972222219</v>
      </c>
      <c r="T733" s="42" t="str">
        <f t="shared" si="143"/>
        <v>40</v>
      </c>
      <c r="U733" s="32">
        <f t="shared" si="144"/>
        <v>45469.615277777775</v>
      </c>
      <c r="V733" s="31">
        <f t="shared" si="145"/>
        <v>4.7006944444437977</v>
      </c>
      <c r="W733" s="31">
        <f t="shared" si="146"/>
        <v>0</v>
      </c>
      <c r="X733" s="31">
        <f t="shared" si="147"/>
        <v>0</v>
      </c>
      <c r="Y733" s="31">
        <f t="shared" si="148"/>
        <v>1</v>
      </c>
      <c r="Z733" s="31" t="str">
        <f t="shared" si="155"/>
        <v>No</v>
      </c>
      <c r="AA733" s="31"/>
      <c r="AB733" s="31">
        <f t="shared" si="149"/>
        <v>0</v>
      </c>
      <c r="AC733" s="31" t="str">
        <f>IF(OR(ISNUMBER(MATCH(DATE(VALUE(TEXT(U733,"yyyy")),VALUE(TEXT(U733,"mm")),VALUE(TEXT(U733,"dd"))),HolidayTable[Date],0)),WEEKDAY(E733,1)=1,HOUR(U733)&gt;=21,HOUR(U733)&lt;5),"OP","P")</f>
        <v>P</v>
      </c>
      <c r="AD733" s="31"/>
      <c r="AE733" s="31">
        <f t="shared" si="150"/>
        <v>0</v>
      </c>
      <c r="AF733" s="31">
        <f t="shared" si="151"/>
        <v>88.5</v>
      </c>
      <c r="AG733" s="31">
        <f t="shared" si="152"/>
        <v>4</v>
      </c>
      <c r="AH733" s="31" t="str">
        <f t="shared" si="153"/>
        <v>ONE TRUTH023E</v>
      </c>
      <c r="AI733" s="31" t="str">
        <f t="shared" si="154"/>
        <v>HLXU 8600050</v>
      </c>
      <c r="AJ733" s="17" t="s">
        <v>624</v>
      </c>
    </row>
    <row r="734" spans="1:36" ht="18" x14ac:dyDescent="0.35">
      <c r="A734" s="30" t="s">
        <v>625</v>
      </c>
      <c r="B734" s="30" t="s">
        <v>3424</v>
      </c>
      <c r="C734" s="30" t="s">
        <v>766</v>
      </c>
      <c r="D734" s="30" t="s">
        <v>461</v>
      </c>
      <c r="E734" s="33">
        <v>45469.615972222222</v>
      </c>
      <c r="F734" s="30" t="s">
        <v>663</v>
      </c>
      <c r="G734" s="30" t="s">
        <v>627</v>
      </c>
      <c r="H734" s="30" t="s">
        <v>672</v>
      </c>
      <c r="I734" s="30" t="s">
        <v>646</v>
      </c>
      <c r="J734" s="30">
        <v>29250</v>
      </c>
      <c r="K734" s="30" t="s">
        <v>630</v>
      </c>
      <c r="L734" s="30" t="s">
        <v>3404</v>
      </c>
      <c r="M734" s="30" t="s">
        <v>3425</v>
      </c>
      <c r="N734" s="30" t="s">
        <v>751</v>
      </c>
      <c r="O734" s="30" t="s">
        <v>752</v>
      </c>
      <c r="P734" s="30">
        <v>935494</v>
      </c>
      <c r="Q734" s="30"/>
      <c r="R734" s="30"/>
      <c r="S734" s="39">
        <v>45474.315972222219</v>
      </c>
      <c r="T734" s="42" t="str">
        <f t="shared" si="143"/>
        <v>40</v>
      </c>
      <c r="U734" s="32">
        <f t="shared" si="144"/>
        <v>45469.615972222222</v>
      </c>
      <c r="V734" s="31">
        <f t="shared" si="145"/>
        <v>4.6999999999970896</v>
      </c>
      <c r="W734" s="31">
        <f t="shared" si="146"/>
        <v>0</v>
      </c>
      <c r="X734" s="31">
        <f t="shared" si="147"/>
        <v>0</v>
      </c>
      <c r="Y734" s="31">
        <f t="shared" si="148"/>
        <v>1</v>
      </c>
      <c r="Z734" s="31" t="str">
        <f t="shared" si="155"/>
        <v>No</v>
      </c>
      <c r="AA734" s="31"/>
      <c r="AB734" s="31">
        <f t="shared" si="149"/>
        <v>0</v>
      </c>
      <c r="AC734" s="31" t="str">
        <f>IF(OR(ISNUMBER(MATCH(DATE(VALUE(TEXT(U734,"yyyy")),VALUE(TEXT(U734,"mm")),VALUE(TEXT(U734,"dd"))),HolidayTable[Date],0)),WEEKDAY(E734,1)=1,HOUR(U734)&gt;=21,HOUR(U734)&lt;5),"OP","P")</f>
        <v>P</v>
      </c>
      <c r="AD734" s="31"/>
      <c r="AE734" s="31">
        <f t="shared" si="150"/>
        <v>0</v>
      </c>
      <c r="AF734" s="31">
        <f t="shared" si="151"/>
        <v>88.5</v>
      </c>
      <c r="AG734" s="31">
        <f t="shared" si="152"/>
        <v>4</v>
      </c>
      <c r="AH734" s="31" t="str">
        <f t="shared" si="153"/>
        <v>ONE TRUTH023E</v>
      </c>
      <c r="AI734" s="31" t="str">
        <f t="shared" si="154"/>
        <v>TEMU 7652731</v>
      </c>
      <c r="AJ734" s="17" t="s">
        <v>624</v>
      </c>
    </row>
    <row r="735" spans="1:36" ht="18" x14ac:dyDescent="0.35">
      <c r="A735" s="30" t="s">
        <v>625</v>
      </c>
      <c r="B735" s="30" t="s">
        <v>3426</v>
      </c>
      <c r="C735" s="30" t="s">
        <v>766</v>
      </c>
      <c r="D735" s="30" t="s">
        <v>461</v>
      </c>
      <c r="E735" s="33">
        <v>45469.617361111108</v>
      </c>
      <c r="F735" s="30" t="s">
        <v>663</v>
      </c>
      <c r="G735" s="30" t="s">
        <v>627</v>
      </c>
      <c r="H735" s="30" t="s">
        <v>672</v>
      </c>
      <c r="I735" s="30" t="s">
        <v>646</v>
      </c>
      <c r="J735" s="30">
        <v>29250</v>
      </c>
      <c r="K735" s="30" t="s">
        <v>630</v>
      </c>
      <c r="L735" s="30" t="s">
        <v>3427</v>
      </c>
      <c r="M735" s="30" t="s">
        <v>3428</v>
      </c>
      <c r="N735" s="30" t="s">
        <v>794</v>
      </c>
      <c r="O735" s="30" t="s">
        <v>795</v>
      </c>
      <c r="P735" s="30">
        <v>911879</v>
      </c>
      <c r="Q735" s="30"/>
      <c r="R735" s="30"/>
      <c r="S735" s="39">
        <v>45474.315972222219</v>
      </c>
      <c r="T735" s="42" t="str">
        <f t="shared" si="143"/>
        <v>40</v>
      </c>
      <c r="U735" s="32">
        <f t="shared" si="144"/>
        <v>45469.617361111108</v>
      </c>
      <c r="V735" s="31">
        <f t="shared" si="145"/>
        <v>4.6986111111109494</v>
      </c>
      <c r="W735" s="31">
        <f t="shared" si="146"/>
        <v>0</v>
      </c>
      <c r="X735" s="31">
        <f t="shared" si="147"/>
        <v>0</v>
      </c>
      <c r="Y735" s="31">
        <f t="shared" si="148"/>
        <v>1</v>
      </c>
      <c r="Z735" s="31" t="str">
        <f t="shared" si="155"/>
        <v>No</v>
      </c>
      <c r="AA735" s="31"/>
      <c r="AB735" s="31">
        <f t="shared" si="149"/>
        <v>0</v>
      </c>
      <c r="AC735" s="31" t="str">
        <f>IF(OR(ISNUMBER(MATCH(DATE(VALUE(TEXT(U735,"yyyy")),VALUE(TEXT(U735,"mm")),VALUE(TEXT(U735,"dd"))),HolidayTable[Date],0)),WEEKDAY(E735,1)=1,HOUR(U735)&gt;=21,HOUR(U735)&lt;5),"OP","P")</f>
        <v>P</v>
      </c>
      <c r="AD735" s="31"/>
      <c r="AE735" s="31">
        <f t="shared" si="150"/>
        <v>0</v>
      </c>
      <c r="AF735" s="31">
        <f t="shared" si="151"/>
        <v>88.5</v>
      </c>
      <c r="AG735" s="31">
        <f t="shared" si="152"/>
        <v>4</v>
      </c>
      <c r="AH735" s="31" t="str">
        <f t="shared" si="153"/>
        <v>ONE TRUTH023E</v>
      </c>
      <c r="AI735" s="31" t="str">
        <f t="shared" si="154"/>
        <v>NIDU 5220204</v>
      </c>
      <c r="AJ735" s="17" t="s">
        <v>624</v>
      </c>
    </row>
    <row r="736" spans="1:36" ht="18" x14ac:dyDescent="0.35">
      <c r="A736" s="30" t="s">
        <v>625</v>
      </c>
      <c r="B736" s="30" t="s">
        <v>3429</v>
      </c>
      <c r="C736" s="30" t="s">
        <v>766</v>
      </c>
      <c r="D736" s="30" t="s">
        <v>461</v>
      </c>
      <c r="E736" s="33">
        <v>45469.618055555555</v>
      </c>
      <c r="F736" s="30" t="s">
        <v>663</v>
      </c>
      <c r="G736" s="30" t="s">
        <v>627</v>
      </c>
      <c r="H736" s="30">
        <v>4510</v>
      </c>
      <c r="I736" s="30" t="s">
        <v>646</v>
      </c>
      <c r="J736" s="30">
        <v>29250</v>
      </c>
      <c r="K736" s="30" t="s">
        <v>630</v>
      </c>
      <c r="L736" s="30" t="s">
        <v>3427</v>
      </c>
      <c r="M736" s="30" t="s">
        <v>3430</v>
      </c>
      <c r="N736" s="30" t="s">
        <v>684</v>
      </c>
      <c r="O736" s="30" t="s">
        <v>685</v>
      </c>
      <c r="P736" s="30">
        <v>779249</v>
      </c>
      <c r="Q736" s="30"/>
      <c r="R736" s="30"/>
      <c r="S736" s="39">
        <v>45474.315972222219</v>
      </c>
      <c r="T736" s="42" t="str">
        <f t="shared" si="143"/>
        <v>40</v>
      </c>
      <c r="U736" s="32">
        <f t="shared" si="144"/>
        <v>45469.618055555555</v>
      </c>
      <c r="V736" s="31">
        <f t="shared" si="145"/>
        <v>4.6979166666642413</v>
      </c>
      <c r="W736" s="31">
        <f t="shared" si="146"/>
        <v>0</v>
      </c>
      <c r="X736" s="31">
        <f t="shared" si="147"/>
        <v>0</v>
      </c>
      <c r="Y736" s="31">
        <f t="shared" si="148"/>
        <v>1</v>
      </c>
      <c r="Z736" s="31" t="str">
        <f t="shared" si="155"/>
        <v>No</v>
      </c>
      <c r="AA736" s="31"/>
      <c r="AB736" s="31">
        <f t="shared" si="149"/>
        <v>0</v>
      </c>
      <c r="AC736" s="31" t="str">
        <f>IF(OR(ISNUMBER(MATCH(DATE(VALUE(TEXT(U736,"yyyy")),VALUE(TEXT(U736,"mm")),VALUE(TEXT(U736,"dd"))),HolidayTable[Date],0)),WEEKDAY(E736,1)=1,HOUR(U736)&gt;=21,HOUR(U736)&lt;5),"OP","P")</f>
        <v>P</v>
      </c>
      <c r="AD736" s="31"/>
      <c r="AE736" s="31">
        <f t="shared" si="150"/>
        <v>0</v>
      </c>
      <c r="AF736" s="31">
        <f t="shared" si="151"/>
        <v>88.5</v>
      </c>
      <c r="AG736" s="31">
        <f t="shared" si="152"/>
        <v>4</v>
      </c>
      <c r="AH736" s="31" t="str">
        <f t="shared" si="153"/>
        <v>ONE TRUTH023E</v>
      </c>
      <c r="AI736" s="31" t="str">
        <f t="shared" si="154"/>
        <v>FDCU 0304894</v>
      </c>
      <c r="AJ736" s="17" t="s">
        <v>624</v>
      </c>
    </row>
    <row r="737" spans="1:36" ht="18" x14ac:dyDescent="0.35">
      <c r="A737" s="30" t="s">
        <v>625</v>
      </c>
      <c r="B737" s="30" t="s">
        <v>3431</v>
      </c>
      <c r="C737" s="30" t="s">
        <v>766</v>
      </c>
      <c r="D737" s="30" t="s">
        <v>461</v>
      </c>
      <c r="E737" s="33">
        <v>45469.620138888888</v>
      </c>
      <c r="F737" s="30" t="s">
        <v>663</v>
      </c>
      <c r="G737" s="30" t="s">
        <v>627</v>
      </c>
      <c r="H737" s="30" t="s">
        <v>672</v>
      </c>
      <c r="I737" s="30" t="s">
        <v>646</v>
      </c>
      <c r="J737" s="30">
        <v>29250</v>
      </c>
      <c r="K737" s="30" t="s">
        <v>630</v>
      </c>
      <c r="L737" s="30" t="s">
        <v>3427</v>
      </c>
      <c r="M737" s="30" t="s">
        <v>3432</v>
      </c>
      <c r="N737" s="30" t="s">
        <v>718</v>
      </c>
      <c r="O737" s="30" t="s">
        <v>719</v>
      </c>
      <c r="P737" s="30">
        <v>697446</v>
      </c>
      <c r="Q737" s="30"/>
      <c r="R737" s="30"/>
      <c r="S737" s="39">
        <v>45474.315972222219</v>
      </c>
      <c r="T737" s="42" t="str">
        <f t="shared" si="143"/>
        <v>40</v>
      </c>
      <c r="U737" s="32">
        <f t="shared" si="144"/>
        <v>45469.620138888888</v>
      </c>
      <c r="V737" s="31">
        <f t="shared" si="145"/>
        <v>4.6958333333313931</v>
      </c>
      <c r="W737" s="31">
        <f t="shared" si="146"/>
        <v>0</v>
      </c>
      <c r="X737" s="31">
        <f t="shared" si="147"/>
        <v>0</v>
      </c>
      <c r="Y737" s="31">
        <f t="shared" si="148"/>
        <v>1</v>
      </c>
      <c r="Z737" s="31" t="str">
        <f t="shared" si="155"/>
        <v>No</v>
      </c>
      <c r="AA737" s="31"/>
      <c r="AB737" s="31">
        <f t="shared" si="149"/>
        <v>0</v>
      </c>
      <c r="AC737" s="31" t="str">
        <f>IF(OR(ISNUMBER(MATCH(DATE(VALUE(TEXT(U737,"yyyy")),VALUE(TEXT(U737,"mm")),VALUE(TEXT(U737,"dd"))),HolidayTable[Date],0)),WEEKDAY(E737,1)=1,HOUR(U737)&gt;=21,HOUR(U737)&lt;5),"OP","P")</f>
        <v>P</v>
      </c>
      <c r="AD737" s="31"/>
      <c r="AE737" s="31">
        <f t="shared" si="150"/>
        <v>0</v>
      </c>
      <c r="AF737" s="31">
        <f t="shared" si="151"/>
        <v>88.5</v>
      </c>
      <c r="AG737" s="31">
        <f t="shared" si="152"/>
        <v>4</v>
      </c>
      <c r="AH737" s="31" t="str">
        <f t="shared" si="153"/>
        <v>ONE TRUTH023E</v>
      </c>
      <c r="AI737" s="31" t="str">
        <f t="shared" si="154"/>
        <v>FDCU 0038454</v>
      </c>
      <c r="AJ737" s="17" t="s">
        <v>624</v>
      </c>
    </row>
    <row r="738" spans="1:36" ht="18" x14ac:dyDescent="0.35">
      <c r="A738" s="30" t="s">
        <v>625</v>
      </c>
      <c r="B738" s="30" t="s">
        <v>3433</v>
      </c>
      <c r="C738" s="30" t="s">
        <v>766</v>
      </c>
      <c r="D738" s="30" t="s">
        <v>461</v>
      </c>
      <c r="E738" s="33">
        <v>45469.62222222222</v>
      </c>
      <c r="F738" s="30" t="s">
        <v>663</v>
      </c>
      <c r="G738" s="30" t="s">
        <v>627</v>
      </c>
      <c r="H738" s="30" t="s">
        <v>672</v>
      </c>
      <c r="I738" s="30" t="s">
        <v>646</v>
      </c>
      <c r="J738" s="30">
        <v>29250</v>
      </c>
      <c r="K738" s="30" t="s">
        <v>630</v>
      </c>
      <c r="L738" s="30" t="s">
        <v>3427</v>
      </c>
      <c r="M738" s="30" t="s">
        <v>3434</v>
      </c>
      <c r="N738" s="30" t="s">
        <v>681</v>
      </c>
      <c r="O738" s="30" t="s">
        <v>682</v>
      </c>
      <c r="P738" s="30">
        <v>901896</v>
      </c>
      <c r="Q738" s="30"/>
      <c r="R738" s="30"/>
      <c r="S738" s="39">
        <v>45474.315972222219</v>
      </c>
      <c r="T738" s="42" t="str">
        <f t="shared" si="143"/>
        <v>40</v>
      </c>
      <c r="U738" s="32">
        <f t="shared" si="144"/>
        <v>45469.62222222222</v>
      </c>
      <c r="V738" s="31">
        <f t="shared" si="145"/>
        <v>4.6937499999985448</v>
      </c>
      <c r="W738" s="31">
        <f t="shared" si="146"/>
        <v>0</v>
      </c>
      <c r="X738" s="31">
        <f t="shared" si="147"/>
        <v>0</v>
      </c>
      <c r="Y738" s="31">
        <f t="shared" si="148"/>
        <v>1</v>
      </c>
      <c r="Z738" s="31" t="str">
        <f t="shared" si="155"/>
        <v>No</v>
      </c>
      <c r="AA738" s="31"/>
      <c r="AB738" s="31">
        <f t="shared" si="149"/>
        <v>0</v>
      </c>
      <c r="AC738" s="31" t="str">
        <f>IF(OR(ISNUMBER(MATCH(DATE(VALUE(TEXT(U738,"yyyy")),VALUE(TEXT(U738,"mm")),VALUE(TEXT(U738,"dd"))),HolidayTable[Date],0)),WEEKDAY(E738,1)=1,HOUR(U738)&gt;=21,HOUR(U738)&lt;5),"OP","P")</f>
        <v>P</v>
      </c>
      <c r="AD738" s="31"/>
      <c r="AE738" s="31">
        <f t="shared" si="150"/>
        <v>0</v>
      </c>
      <c r="AF738" s="31">
        <f t="shared" si="151"/>
        <v>88.5</v>
      </c>
      <c r="AG738" s="31">
        <f t="shared" si="152"/>
        <v>4</v>
      </c>
      <c r="AH738" s="31" t="str">
        <f t="shared" si="153"/>
        <v>ONE TRUTH023E</v>
      </c>
      <c r="AI738" s="31" t="str">
        <f t="shared" si="154"/>
        <v>HLXU 8639690</v>
      </c>
      <c r="AJ738" s="17" t="s">
        <v>624</v>
      </c>
    </row>
    <row r="739" spans="1:36" ht="18" x14ac:dyDescent="0.35">
      <c r="A739" s="30" t="s">
        <v>625</v>
      </c>
      <c r="B739" s="30" t="s">
        <v>3435</v>
      </c>
      <c r="C739" s="30" t="s">
        <v>2810</v>
      </c>
      <c r="D739" s="30" t="s">
        <v>764</v>
      </c>
      <c r="E739" s="33">
        <v>45469.624305555553</v>
      </c>
      <c r="F739" s="30" t="s">
        <v>674</v>
      </c>
      <c r="G739" s="30" t="s">
        <v>627</v>
      </c>
      <c r="H739" s="30" t="s">
        <v>672</v>
      </c>
      <c r="I739" s="30" t="s">
        <v>646</v>
      </c>
      <c r="J739" s="30">
        <v>30000</v>
      </c>
      <c r="K739" s="30" t="s">
        <v>630</v>
      </c>
      <c r="L739" s="30" t="s">
        <v>3309</v>
      </c>
      <c r="M739" s="30" t="s">
        <v>3436</v>
      </c>
      <c r="N739" s="30"/>
      <c r="O739" s="30" t="s">
        <v>704</v>
      </c>
      <c r="P739" s="30">
        <v>947739</v>
      </c>
      <c r="Q739" s="30"/>
      <c r="R739" s="30"/>
      <c r="S739" s="39" t="e">
        <f>VLOOKUP(AH739,export!G:T,13,FALSE)</f>
        <v>#N/A</v>
      </c>
      <c r="T739" s="42" t="str">
        <f t="shared" si="143"/>
        <v>40</v>
      </c>
      <c r="U739" s="32">
        <f t="shared" si="144"/>
        <v>45469.624305555553</v>
      </c>
      <c r="V739" s="31" t="e">
        <f t="shared" si="145"/>
        <v>#N/A</v>
      </c>
      <c r="W739" s="31" t="e">
        <f t="shared" si="146"/>
        <v>#N/A</v>
      </c>
      <c r="X739" s="31" t="e">
        <f t="shared" si="147"/>
        <v>#N/A</v>
      </c>
      <c r="Y739" s="31" t="e">
        <f t="shared" si="148"/>
        <v>#N/A</v>
      </c>
      <c r="Z739" s="31" t="str">
        <f t="shared" si="155"/>
        <v>No</v>
      </c>
      <c r="AA739" s="31"/>
      <c r="AB739" s="31" t="e">
        <f t="shared" si="149"/>
        <v>#N/A</v>
      </c>
      <c r="AC739" s="31" t="str">
        <f>IF(OR(ISNUMBER(MATCH(DATE(VALUE(TEXT(U739,"yyyy")),VALUE(TEXT(U739,"mm")),VALUE(TEXT(U739,"dd"))),HolidayTable[Date],0)),WEEKDAY(E739,1)=1,HOUR(U739)&gt;=21,HOUR(U739)&lt;5),"OP","P")</f>
        <v>P</v>
      </c>
      <c r="AD739" s="31"/>
      <c r="AE739" s="31" t="e">
        <f t="shared" si="150"/>
        <v>#N/A</v>
      </c>
      <c r="AF739" s="31">
        <f t="shared" si="151"/>
        <v>88.5</v>
      </c>
      <c r="AG739" s="31">
        <f t="shared" si="152"/>
        <v>4</v>
      </c>
      <c r="AH739" s="31" t="str">
        <f t="shared" si="153"/>
        <v>MAE CHATTOGR425N</v>
      </c>
      <c r="AI739" s="31" t="str">
        <f t="shared" si="154"/>
        <v>TCNU 8376556</v>
      </c>
      <c r="AJ739" s="17" t="s">
        <v>624</v>
      </c>
    </row>
    <row r="740" spans="1:36" ht="18" x14ac:dyDescent="0.35">
      <c r="A740" s="30" t="s">
        <v>625</v>
      </c>
      <c r="B740" s="30" t="s">
        <v>3437</v>
      </c>
      <c r="C740" s="30" t="s">
        <v>429</v>
      </c>
      <c r="D740" s="30" t="s">
        <v>1076</v>
      </c>
      <c r="E740" s="33">
        <v>45469.626388888886</v>
      </c>
      <c r="F740" s="30" t="s">
        <v>649</v>
      </c>
      <c r="G740" s="30" t="s">
        <v>627</v>
      </c>
      <c r="H740" s="30" t="s">
        <v>645</v>
      </c>
      <c r="I740" s="30" t="s">
        <v>646</v>
      </c>
      <c r="J740" s="30">
        <v>30000</v>
      </c>
      <c r="K740" s="30" t="s">
        <v>630</v>
      </c>
      <c r="L740" s="30" t="s">
        <v>3438</v>
      </c>
      <c r="M740" s="30" t="s">
        <v>3439</v>
      </c>
      <c r="N740" s="30" t="s">
        <v>700</v>
      </c>
      <c r="O740" s="30" t="s">
        <v>701</v>
      </c>
      <c r="P740" s="30">
        <v>781152</v>
      </c>
      <c r="Q740" s="30"/>
      <c r="R740" s="30"/>
      <c r="S740" s="39">
        <f>VLOOKUP(AH740,export!G:T,13,FALSE)</f>
        <v>45472.743055555555</v>
      </c>
      <c r="T740" s="42" t="str">
        <f t="shared" si="143"/>
        <v>40</v>
      </c>
      <c r="U740" s="32">
        <f t="shared" si="144"/>
        <v>45469.626388888886</v>
      </c>
      <c r="V740" s="31">
        <f t="shared" si="145"/>
        <v>3.1166666666686069</v>
      </c>
      <c r="W740" s="31">
        <f t="shared" si="146"/>
        <v>0</v>
      </c>
      <c r="X740" s="31">
        <f t="shared" si="147"/>
        <v>0</v>
      </c>
      <c r="Y740" s="31">
        <f t="shared" si="148"/>
        <v>1</v>
      </c>
      <c r="Z740" s="31" t="str">
        <f t="shared" si="155"/>
        <v>No</v>
      </c>
      <c r="AA740" s="31"/>
      <c r="AB740" s="31">
        <f t="shared" si="149"/>
        <v>0</v>
      </c>
      <c r="AC740" s="31" t="str">
        <f>IF(OR(ISNUMBER(MATCH(DATE(VALUE(TEXT(U740,"yyyy")),VALUE(TEXT(U740,"mm")),VALUE(TEXT(U740,"dd"))),HolidayTable[Date],0)),WEEKDAY(E740,1)=1,HOUR(U740)&gt;=21,HOUR(U740)&lt;5),"OP","P")</f>
        <v>P</v>
      </c>
      <c r="AD740" s="31"/>
      <c r="AE740" s="31">
        <f t="shared" si="150"/>
        <v>0</v>
      </c>
      <c r="AF740" s="31">
        <f t="shared" si="151"/>
        <v>88.5</v>
      </c>
      <c r="AG740" s="31">
        <f t="shared" si="152"/>
        <v>4</v>
      </c>
      <c r="AH740" s="31" t="str">
        <f t="shared" si="153"/>
        <v>CNC SATURN59E1NC</v>
      </c>
      <c r="AI740" s="31" t="str">
        <f t="shared" si="154"/>
        <v>CSNU 4014532</v>
      </c>
      <c r="AJ740" s="17" t="s">
        <v>624</v>
      </c>
    </row>
    <row r="741" spans="1:36" ht="18" x14ac:dyDescent="0.35">
      <c r="A741" s="30" t="s">
        <v>625</v>
      </c>
      <c r="B741" s="30" t="s">
        <v>3440</v>
      </c>
      <c r="C741" s="30" t="s">
        <v>429</v>
      </c>
      <c r="D741" s="30" t="s">
        <v>1076</v>
      </c>
      <c r="E741" s="33">
        <v>45469.632638888892</v>
      </c>
      <c r="F741" s="30" t="s">
        <v>649</v>
      </c>
      <c r="G741" s="30" t="s">
        <v>627</v>
      </c>
      <c r="H741" s="30" t="s">
        <v>645</v>
      </c>
      <c r="I741" s="30" t="s">
        <v>646</v>
      </c>
      <c r="J741" s="30">
        <v>30000</v>
      </c>
      <c r="K741" s="30" t="s">
        <v>630</v>
      </c>
      <c r="L741" s="30" t="s">
        <v>3438</v>
      </c>
      <c r="M741" s="30" t="s">
        <v>3441</v>
      </c>
      <c r="N741" s="30" t="s">
        <v>836</v>
      </c>
      <c r="O741" s="30" t="s">
        <v>837</v>
      </c>
      <c r="P741" s="30">
        <v>913642</v>
      </c>
      <c r="Q741" s="30"/>
      <c r="R741" s="30"/>
      <c r="S741" s="39">
        <f>VLOOKUP(AH741,export!G:T,13,FALSE)</f>
        <v>45472.743055555555</v>
      </c>
      <c r="T741" s="42" t="str">
        <f t="shared" si="143"/>
        <v>40</v>
      </c>
      <c r="U741" s="32">
        <f t="shared" si="144"/>
        <v>45469.632638888892</v>
      </c>
      <c r="V741" s="31">
        <f t="shared" si="145"/>
        <v>3.1104166666627862</v>
      </c>
      <c r="W741" s="31">
        <f t="shared" si="146"/>
        <v>0</v>
      </c>
      <c r="X741" s="31">
        <f t="shared" si="147"/>
        <v>0</v>
      </c>
      <c r="Y741" s="31">
        <f t="shared" si="148"/>
        <v>1</v>
      </c>
      <c r="Z741" s="31" t="str">
        <f t="shared" si="155"/>
        <v>No</v>
      </c>
      <c r="AA741" s="31"/>
      <c r="AB741" s="31">
        <f t="shared" si="149"/>
        <v>0</v>
      </c>
      <c r="AC741" s="31" t="str">
        <f>IF(OR(ISNUMBER(MATCH(DATE(VALUE(TEXT(U741,"yyyy")),VALUE(TEXT(U741,"mm")),VALUE(TEXT(U741,"dd"))),HolidayTable[Date],0)),WEEKDAY(E741,1)=1,HOUR(U741)&gt;=21,HOUR(U741)&lt;5),"OP","P")</f>
        <v>P</v>
      </c>
      <c r="AD741" s="31"/>
      <c r="AE741" s="31">
        <f t="shared" si="150"/>
        <v>0</v>
      </c>
      <c r="AF741" s="31">
        <f t="shared" si="151"/>
        <v>88.5</v>
      </c>
      <c r="AG741" s="31">
        <f t="shared" si="152"/>
        <v>4</v>
      </c>
      <c r="AH741" s="31" t="str">
        <f t="shared" si="153"/>
        <v>CNC SATURN59E1NC</v>
      </c>
      <c r="AI741" s="31" t="str">
        <f t="shared" si="154"/>
        <v>OOCU 4897150</v>
      </c>
      <c r="AJ741" s="17" t="s">
        <v>624</v>
      </c>
    </row>
    <row r="742" spans="1:36" ht="18" x14ac:dyDescent="0.35">
      <c r="A742" s="30" t="s">
        <v>625</v>
      </c>
      <c r="B742" s="30" t="s">
        <v>3442</v>
      </c>
      <c r="C742" s="30" t="s">
        <v>3328</v>
      </c>
      <c r="D742" s="30" t="s">
        <v>162</v>
      </c>
      <c r="E742" s="33">
        <v>45469.640277777777</v>
      </c>
      <c r="F742" s="30" t="s">
        <v>674</v>
      </c>
      <c r="G742" s="30" t="s">
        <v>627</v>
      </c>
      <c r="H742" s="30" t="s">
        <v>672</v>
      </c>
      <c r="I742" s="30" t="s">
        <v>646</v>
      </c>
      <c r="J742" s="30">
        <v>30000</v>
      </c>
      <c r="K742" s="30" t="s">
        <v>630</v>
      </c>
      <c r="L742" s="30" t="s">
        <v>3443</v>
      </c>
      <c r="M742" s="30" t="s">
        <v>3444</v>
      </c>
      <c r="N742" s="30"/>
      <c r="O742" s="30" t="s">
        <v>687</v>
      </c>
      <c r="P742" s="30">
        <v>742106</v>
      </c>
      <c r="Q742" s="30"/>
      <c r="R742" s="30"/>
      <c r="S742" s="39" t="e">
        <f>VLOOKUP(AH742,export!G:T,13,FALSE)</f>
        <v>#N/A</v>
      </c>
      <c r="T742" s="42" t="str">
        <f t="shared" si="143"/>
        <v>40</v>
      </c>
      <c r="U742" s="32">
        <f t="shared" si="144"/>
        <v>45469.640277777777</v>
      </c>
      <c r="V742" s="31" t="e">
        <f t="shared" si="145"/>
        <v>#N/A</v>
      </c>
      <c r="W742" s="31" t="e">
        <f t="shared" si="146"/>
        <v>#N/A</v>
      </c>
      <c r="X742" s="31" t="e">
        <f t="shared" si="147"/>
        <v>#N/A</v>
      </c>
      <c r="Y742" s="31" t="e">
        <f t="shared" si="148"/>
        <v>#N/A</v>
      </c>
      <c r="Z742" s="31" t="str">
        <f t="shared" si="155"/>
        <v>No</v>
      </c>
      <c r="AA742" s="31"/>
      <c r="AB742" s="31" t="e">
        <f t="shared" si="149"/>
        <v>#N/A</v>
      </c>
      <c r="AC742" s="31" t="str">
        <f>IF(OR(ISNUMBER(MATCH(DATE(VALUE(TEXT(U742,"yyyy")),VALUE(TEXT(U742,"mm")),VALUE(TEXT(U742,"dd"))),HolidayTable[Date],0)),WEEKDAY(E742,1)=1,HOUR(U742)&gt;=21,HOUR(U742)&lt;5),"OP","P")</f>
        <v>P</v>
      </c>
      <c r="AD742" s="31"/>
      <c r="AE742" s="31" t="e">
        <f t="shared" si="150"/>
        <v>#N/A</v>
      </c>
      <c r="AF742" s="31">
        <f t="shared" si="151"/>
        <v>88.5</v>
      </c>
      <c r="AG742" s="31">
        <f t="shared" si="152"/>
        <v>4</v>
      </c>
      <c r="AH742" s="31" t="str">
        <f t="shared" si="153"/>
        <v>BSG BONAIRE421E</v>
      </c>
      <c r="AI742" s="31" t="str">
        <f t="shared" si="154"/>
        <v>MRSU 4228382</v>
      </c>
      <c r="AJ742" s="17" t="s">
        <v>624</v>
      </c>
    </row>
    <row r="743" spans="1:36" ht="18" x14ac:dyDescent="0.35">
      <c r="A743" s="30" t="s">
        <v>625</v>
      </c>
      <c r="B743" s="30" t="s">
        <v>3445</v>
      </c>
      <c r="C743" s="30" t="s">
        <v>3328</v>
      </c>
      <c r="D743" s="30" t="s">
        <v>162</v>
      </c>
      <c r="E743" s="33">
        <v>45469.643055555556</v>
      </c>
      <c r="F743" s="30" t="s">
        <v>674</v>
      </c>
      <c r="G743" s="30" t="s">
        <v>627</v>
      </c>
      <c r="H743" s="30" t="s">
        <v>672</v>
      </c>
      <c r="I743" s="30" t="s">
        <v>646</v>
      </c>
      <c r="J743" s="30">
        <v>30000</v>
      </c>
      <c r="K743" s="30" t="s">
        <v>630</v>
      </c>
      <c r="L743" s="30" t="s">
        <v>3443</v>
      </c>
      <c r="M743" s="30" t="s">
        <v>3446</v>
      </c>
      <c r="N743" s="30" t="s">
        <v>633</v>
      </c>
      <c r="O743" s="30" t="s">
        <v>708</v>
      </c>
      <c r="P743" s="30">
        <v>717004</v>
      </c>
      <c r="Q743" s="30"/>
      <c r="R743" s="30"/>
      <c r="S743" s="39" t="e">
        <f>VLOOKUP(AH743,export!G:T,13,FALSE)</f>
        <v>#N/A</v>
      </c>
      <c r="T743" s="42" t="str">
        <f t="shared" si="143"/>
        <v>40</v>
      </c>
      <c r="U743" s="32">
        <f t="shared" si="144"/>
        <v>45469.643055555556</v>
      </c>
      <c r="V743" s="31" t="e">
        <f t="shared" si="145"/>
        <v>#N/A</v>
      </c>
      <c r="W743" s="31" t="e">
        <f t="shared" si="146"/>
        <v>#N/A</v>
      </c>
      <c r="X743" s="31" t="e">
        <f t="shared" si="147"/>
        <v>#N/A</v>
      </c>
      <c r="Y743" s="31" t="e">
        <f t="shared" si="148"/>
        <v>#N/A</v>
      </c>
      <c r="Z743" s="31" t="str">
        <f t="shared" si="155"/>
        <v>No</v>
      </c>
      <c r="AA743" s="31"/>
      <c r="AB743" s="31" t="e">
        <f t="shared" si="149"/>
        <v>#N/A</v>
      </c>
      <c r="AC743" s="31" t="str">
        <f>IF(OR(ISNUMBER(MATCH(DATE(VALUE(TEXT(U743,"yyyy")),VALUE(TEXT(U743,"mm")),VALUE(TEXT(U743,"dd"))),HolidayTable[Date],0)),WEEKDAY(E743,1)=1,HOUR(U743)&gt;=21,HOUR(U743)&lt;5),"OP","P")</f>
        <v>P</v>
      </c>
      <c r="AD743" s="31"/>
      <c r="AE743" s="31" t="e">
        <f t="shared" si="150"/>
        <v>#N/A</v>
      </c>
      <c r="AF743" s="31">
        <f t="shared" si="151"/>
        <v>88.5</v>
      </c>
      <c r="AG743" s="31">
        <f t="shared" si="152"/>
        <v>4</v>
      </c>
      <c r="AH743" s="31" t="str">
        <f t="shared" si="153"/>
        <v>BSG BONAIRE421E</v>
      </c>
      <c r="AI743" s="31" t="str">
        <f t="shared" si="154"/>
        <v>MRSU 5041420</v>
      </c>
      <c r="AJ743" s="17" t="s">
        <v>624</v>
      </c>
    </row>
    <row r="744" spans="1:36" ht="18" x14ac:dyDescent="0.35">
      <c r="A744" s="30" t="s">
        <v>625</v>
      </c>
      <c r="B744" s="30" t="s">
        <v>3447</v>
      </c>
      <c r="C744" s="30" t="s">
        <v>3005</v>
      </c>
      <c r="D744" s="30" t="s">
        <v>3006</v>
      </c>
      <c r="E744" s="33">
        <v>45469.643055555556</v>
      </c>
      <c r="F744" s="30" t="s">
        <v>663</v>
      </c>
      <c r="G744" s="30" t="s">
        <v>627</v>
      </c>
      <c r="H744" s="30" t="s">
        <v>722</v>
      </c>
      <c r="I744" s="30" t="s">
        <v>646</v>
      </c>
      <c r="J744" s="30">
        <v>29090</v>
      </c>
      <c r="K744" s="30" t="s">
        <v>630</v>
      </c>
      <c r="L744" s="30" t="s">
        <v>3249</v>
      </c>
      <c r="M744" s="30" t="s">
        <v>3448</v>
      </c>
      <c r="N744" s="30" t="s">
        <v>688</v>
      </c>
      <c r="O744" s="30" t="s">
        <v>689</v>
      </c>
      <c r="P744" s="30">
        <v>939548</v>
      </c>
      <c r="Q744" s="30"/>
      <c r="R744" s="30"/>
      <c r="S744" s="39">
        <v>45478.5</v>
      </c>
      <c r="T744" s="42" t="str">
        <f t="shared" si="143"/>
        <v>40</v>
      </c>
      <c r="U744" s="32">
        <f t="shared" si="144"/>
        <v>45469.643055555556</v>
      </c>
      <c r="V744" s="31">
        <f t="shared" si="145"/>
        <v>8.8569444444437977</v>
      </c>
      <c r="W744" s="31">
        <f t="shared" si="146"/>
        <v>0</v>
      </c>
      <c r="X744" s="31">
        <f t="shared" si="147"/>
        <v>0</v>
      </c>
      <c r="Y744" s="31">
        <f t="shared" si="148"/>
        <v>1</v>
      </c>
      <c r="Z744" s="31" t="str">
        <f t="shared" si="155"/>
        <v>No</v>
      </c>
      <c r="AA744" s="31"/>
      <c r="AB744" s="31">
        <f t="shared" si="149"/>
        <v>0</v>
      </c>
      <c r="AC744" s="31" t="str">
        <f>IF(OR(ISNUMBER(MATCH(DATE(VALUE(TEXT(U744,"yyyy")),VALUE(TEXT(U744,"mm")),VALUE(TEXT(U744,"dd"))),HolidayTable[Date],0)),WEEKDAY(E744,1)=1,HOUR(U744)&gt;=21,HOUR(U744)&lt;5),"OP","P")</f>
        <v>P</v>
      </c>
      <c r="AD744" s="31"/>
      <c r="AE744" s="31">
        <f t="shared" si="150"/>
        <v>0</v>
      </c>
      <c r="AF744" s="31">
        <f t="shared" si="151"/>
        <v>88.5</v>
      </c>
      <c r="AG744" s="31">
        <f t="shared" si="152"/>
        <v>4</v>
      </c>
      <c r="AH744" s="31" t="str">
        <f t="shared" si="153"/>
        <v>HMM RAON015E</v>
      </c>
      <c r="AI744" s="31" t="str">
        <f t="shared" si="154"/>
        <v>CAAU 5444558</v>
      </c>
      <c r="AJ744" s="17" t="s">
        <v>624</v>
      </c>
    </row>
    <row r="745" spans="1:36" ht="18" x14ac:dyDescent="0.35">
      <c r="A745" s="30" t="s">
        <v>625</v>
      </c>
      <c r="B745" s="30" t="s">
        <v>3449</v>
      </c>
      <c r="C745" s="30" t="s">
        <v>3328</v>
      </c>
      <c r="D745" s="30" t="s">
        <v>162</v>
      </c>
      <c r="E745" s="33">
        <v>45469.647222222222</v>
      </c>
      <c r="F745" s="30" t="s">
        <v>674</v>
      </c>
      <c r="G745" s="30" t="s">
        <v>627</v>
      </c>
      <c r="H745" s="30" t="s">
        <v>672</v>
      </c>
      <c r="I745" s="30" t="s">
        <v>646</v>
      </c>
      <c r="J745" s="30">
        <v>30000</v>
      </c>
      <c r="K745" s="30" t="s">
        <v>630</v>
      </c>
      <c r="L745" s="30" t="s">
        <v>3443</v>
      </c>
      <c r="M745" s="30" t="s">
        <v>3450</v>
      </c>
      <c r="N745" s="30" t="s">
        <v>718</v>
      </c>
      <c r="O745" s="30" t="s">
        <v>719</v>
      </c>
      <c r="P745" s="30">
        <v>697446</v>
      </c>
      <c r="Q745" s="30"/>
      <c r="R745" s="30"/>
      <c r="S745" s="39" t="e">
        <f>VLOOKUP(AH745,export!G:T,13,FALSE)</f>
        <v>#N/A</v>
      </c>
      <c r="T745" s="42" t="str">
        <f t="shared" si="143"/>
        <v>40</v>
      </c>
      <c r="U745" s="32">
        <f t="shared" si="144"/>
        <v>45469.647222222222</v>
      </c>
      <c r="V745" s="31" t="e">
        <f t="shared" si="145"/>
        <v>#N/A</v>
      </c>
      <c r="W745" s="31" t="e">
        <f t="shared" si="146"/>
        <v>#N/A</v>
      </c>
      <c r="X745" s="31" t="e">
        <f t="shared" si="147"/>
        <v>#N/A</v>
      </c>
      <c r="Y745" s="31" t="e">
        <f t="shared" si="148"/>
        <v>#N/A</v>
      </c>
      <c r="Z745" s="31" t="str">
        <f t="shared" si="155"/>
        <v>No</v>
      </c>
      <c r="AA745" s="31"/>
      <c r="AB745" s="31" t="e">
        <f t="shared" si="149"/>
        <v>#N/A</v>
      </c>
      <c r="AC745" s="31" t="str">
        <f>IF(OR(ISNUMBER(MATCH(DATE(VALUE(TEXT(U745,"yyyy")),VALUE(TEXT(U745,"mm")),VALUE(TEXT(U745,"dd"))),HolidayTable[Date],0)),WEEKDAY(E745,1)=1,HOUR(U745)&gt;=21,HOUR(U745)&lt;5),"OP","P")</f>
        <v>P</v>
      </c>
      <c r="AD745" s="31"/>
      <c r="AE745" s="31" t="e">
        <f t="shared" si="150"/>
        <v>#N/A</v>
      </c>
      <c r="AF745" s="31">
        <f t="shared" si="151"/>
        <v>88.5</v>
      </c>
      <c r="AG745" s="31">
        <f t="shared" si="152"/>
        <v>4</v>
      </c>
      <c r="AH745" s="31" t="str">
        <f t="shared" si="153"/>
        <v>BSG BONAIRE421E</v>
      </c>
      <c r="AI745" s="31" t="str">
        <f t="shared" si="154"/>
        <v>MRSU 3504444</v>
      </c>
      <c r="AJ745" s="17" t="s">
        <v>624</v>
      </c>
    </row>
    <row r="746" spans="1:36" ht="18" x14ac:dyDescent="0.35">
      <c r="A746" s="30" t="s">
        <v>625</v>
      </c>
      <c r="B746" s="30" t="s">
        <v>3451</v>
      </c>
      <c r="C746" s="30" t="s">
        <v>3328</v>
      </c>
      <c r="D746" s="30" t="s">
        <v>162</v>
      </c>
      <c r="E746" s="33">
        <v>45469.647916666669</v>
      </c>
      <c r="F746" s="30" t="s">
        <v>674</v>
      </c>
      <c r="G746" s="30" t="s">
        <v>627</v>
      </c>
      <c r="H746" s="30" t="s">
        <v>672</v>
      </c>
      <c r="I746" s="30" t="s">
        <v>646</v>
      </c>
      <c r="J746" s="30">
        <v>30000</v>
      </c>
      <c r="K746" s="30" t="s">
        <v>630</v>
      </c>
      <c r="L746" s="30" t="s">
        <v>3443</v>
      </c>
      <c r="M746" s="30" t="s">
        <v>3452</v>
      </c>
      <c r="N746" s="30" t="s">
        <v>747</v>
      </c>
      <c r="O746" s="30" t="s">
        <v>748</v>
      </c>
      <c r="P746" s="30">
        <v>619336</v>
      </c>
      <c r="Q746" s="30"/>
      <c r="R746" s="30"/>
      <c r="S746" s="39" t="e">
        <f>VLOOKUP(AH746,export!G:T,13,FALSE)</f>
        <v>#N/A</v>
      </c>
      <c r="T746" s="42" t="str">
        <f t="shared" si="143"/>
        <v>40</v>
      </c>
      <c r="U746" s="32">
        <f t="shared" si="144"/>
        <v>45469.647916666669</v>
      </c>
      <c r="V746" s="31" t="e">
        <f t="shared" si="145"/>
        <v>#N/A</v>
      </c>
      <c r="W746" s="31" t="e">
        <f t="shared" si="146"/>
        <v>#N/A</v>
      </c>
      <c r="X746" s="31" t="e">
        <f t="shared" si="147"/>
        <v>#N/A</v>
      </c>
      <c r="Y746" s="31" t="e">
        <f t="shared" si="148"/>
        <v>#N/A</v>
      </c>
      <c r="Z746" s="31" t="str">
        <f t="shared" si="155"/>
        <v>No</v>
      </c>
      <c r="AA746" s="31"/>
      <c r="AB746" s="31" t="e">
        <f t="shared" si="149"/>
        <v>#N/A</v>
      </c>
      <c r="AC746" s="31" t="str">
        <f>IF(OR(ISNUMBER(MATCH(DATE(VALUE(TEXT(U746,"yyyy")),VALUE(TEXT(U746,"mm")),VALUE(TEXT(U746,"dd"))),HolidayTable[Date],0)),WEEKDAY(E746,1)=1,HOUR(U746)&gt;=21,HOUR(U746)&lt;5),"OP","P")</f>
        <v>P</v>
      </c>
      <c r="AD746" s="31"/>
      <c r="AE746" s="31" t="e">
        <f t="shared" si="150"/>
        <v>#N/A</v>
      </c>
      <c r="AF746" s="31">
        <f t="shared" si="151"/>
        <v>88.5</v>
      </c>
      <c r="AG746" s="31">
        <f t="shared" si="152"/>
        <v>4</v>
      </c>
      <c r="AH746" s="31" t="str">
        <f t="shared" si="153"/>
        <v>BSG BONAIRE421E</v>
      </c>
      <c r="AI746" s="31" t="str">
        <f t="shared" si="154"/>
        <v>MRSU 4076696</v>
      </c>
      <c r="AJ746" s="17" t="s">
        <v>624</v>
      </c>
    </row>
    <row r="747" spans="1:36" ht="18" x14ac:dyDescent="0.35">
      <c r="A747" s="30" t="s">
        <v>625</v>
      </c>
      <c r="B747" s="30" t="s">
        <v>3453</v>
      </c>
      <c r="C747" s="30" t="s">
        <v>2810</v>
      </c>
      <c r="D747" s="30" t="s">
        <v>764</v>
      </c>
      <c r="E747" s="33">
        <v>45469.648611111108</v>
      </c>
      <c r="F747" s="30" t="s">
        <v>674</v>
      </c>
      <c r="G747" s="30" t="s">
        <v>627</v>
      </c>
      <c r="H747" s="30" t="s">
        <v>672</v>
      </c>
      <c r="I747" s="30" t="s">
        <v>646</v>
      </c>
      <c r="J747" s="30">
        <v>29250</v>
      </c>
      <c r="K747" s="30" t="s">
        <v>630</v>
      </c>
      <c r="L747" s="30" t="s">
        <v>3454</v>
      </c>
      <c r="M747" s="30" t="s">
        <v>3455</v>
      </c>
      <c r="N747" s="30" t="s">
        <v>733</v>
      </c>
      <c r="O747" s="30" t="s">
        <v>734</v>
      </c>
      <c r="P747" s="30">
        <v>724385</v>
      </c>
      <c r="Q747" s="30"/>
      <c r="R747" s="30"/>
      <c r="S747" s="39" t="e">
        <f>VLOOKUP(AH747,export!G:T,13,FALSE)</f>
        <v>#N/A</v>
      </c>
      <c r="T747" s="42" t="str">
        <f t="shared" si="143"/>
        <v>40</v>
      </c>
      <c r="U747" s="32">
        <f t="shared" si="144"/>
        <v>45469.648611111108</v>
      </c>
      <c r="V747" s="31" t="e">
        <f t="shared" si="145"/>
        <v>#N/A</v>
      </c>
      <c r="W747" s="31" t="e">
        <f t="shared" si="146"/>
        <v>#N/A</v>
      </c>
      <c r="X747" s="31" t="e">
        <f t="shared" si="147"/>
        <v>#N/A</v>
      </c>
      <c r="Y747" s="31" t="e">
        <f t="shared" si="148"/>
        <v>#N/A</v>
      </c>
      <c r="Z747" s="31" t="str">
        <f t="shared" si="155"/>
        <v>No</v>
      </c>
      <c r="AA747" s="31"/>
      <c r="AB747" s="31" t="e">
        <f t="shared" si="149"/>
        <v>#N/A</v>
      </c>
      <c r="AC747" s="31" t="str">
        <f>IF(OR(ISNUMBER(MATCH(DATE(VALUE(TEXT(U747,"yyyy")),VALUE(TEXT(U747,"mm")),VALUE(TEXT(U747,"dd"))),HolidayTable[Date],0)),WEEKDAY(E747,1)=1,HOUR(U747)&gt;=21,HOUR(U747)&lt;5),"OP","P")</f>
        <v>P</v>
      </c>
      <c r="AD747" s="31"/>
      <c r="AE747" s="31" t="e">
        <f t="shared" si="150"/>
        <v>#N/A</v>
      </c>
      <c r="AF747" s="31">
        <f t="shared" si="151"/>
        <v>88.5</v>
      </c>
      <c r="AG747" s="31">
        <f t="shared" si="152"/>
        <v>4</v>
      </c>
      <c r="AH747" s="31" t="str">
        <f t="shared" si="153"/>
        <v>MAE CHATTOGR425N</v>
      </c>
      <c r="AI747" s="31" t="str">
        <f t="shared" si="154"/>
        <v>SUDU 6861746</v>
      </c>
      <c r="AJ747" s="17" t="s">
        <v>624</v>
      </c>
    </row>
    <row r="748" spans="1:36" ht="18" x14ac:dyDescent="0.35">
      <c r="A748" s="30" t="s">
        <v>625</v>
      </c>
      <c r="B748" s="30" t="s">
        <v>3456</v>
      </c>
      <c r="C748" s="30" t="s">
        <v>2810</v>
      </c>
      <c r="D748" s="30" t="s">
        <v>764</v>
      </c>
      <c r="E748" s="33">
        <v>45469.650694444441</v>
      </c>
      <c r="F748" s="30" t="s">
        <v>674</v>
      </c>
      <c r="G748" s="30" t="s">
        <v>627</v>
      </c>
      <c r="H748" s="30" t="s">
        <v>672</v>
      </c>
      <c r="I748" s="30" t="s">
        <v>646</v>
      </c>
      <c r="J748" s="30">
        <v>30000</v>
      </c>
      <c r="K748" s="30" t="s">
        <v>630</v>
      </c>
      <c r="L748" s="30" t="s">
        <v>3309</v>
      </c>
      <c r="M748" s="30" t="s">
        <v>3457</v>
      </c>
      <c r="N748" s="30" t="s">
        <v>745</v>
      </c>
      <c r="O748" s="30" t="s">
        <v>746</v>
      </c>
      <c r="P748" s="30">
        <v>697577</v>
      </c>
      <c r="Q748" s="30"/>
      <c r="R748" s="30"/>
      <c r="S748" s="39" t="e">
        <f>VLOOKUP(AH748,export!G:T,13,FALSE)</f>
        <v>#N/A</v>
      </c>
      <c r="T748" s="42" t="str">
        <f t="shared" si="143"/>
        <v>40</v>
      </c>
      <c r="U748" s="32">
        <f t="shared" si="144"/>
        <v>45469.650694444441</v>
      </c>
      <c r="V748" s="31" t="e">
        <f t="shared" si="145"/>
        <v>#N/A</v>
      </c>
      <c r="W748" s="31" t="e">
        <f t="shared" si="146"/>
        <v>#N/A</v>
      </c>
      <c r="X748" s="31" t="e">
        <f t="shared" si="147"/>
        <v>#N/A</v>
      </c>
      <c r="Y748" s="31" t="e">
        <f t="shared" si="148"/>
        <v>#N/A</v>
      </c>
      <c r="Z748" s="31" t="str">
        <f t="shared" si="155"/>
        <v>No</v>
      </c>
      <c r="AA748" s="31"/>
      <c r="AB748" s="31" t="e">
        <f t="shared" si="149"/>
        <v>#N/A</v>
      </c>
      <c r="AC748" s="31" t="str">
        <f>IF(OR(ISNUMBER(MATCH(DATE(VALUE(TEXT(U748,"yyyy")),VALUE(TEXT(U748,"mm")),VALUE(TEXT(U748,"dd"))),HolidayTable[Date],0)),WEEKDAY(E748,1)=1,HOUR(U748)&gt;=21,HOUR(U748)&lt;5),"OP","P")</f>
        <v>P</v>
      </c>
      <c r="AD748" s="31"/>
      <c r="AE748" s="31" t="e">
        <f t="shared" si="150"/>
        <v>#N/A</v>
      </c>
      <c r="AF748" s="31">
        <f t="shared" si="151"/>
        <v>88.5</v>
      </c>
      <c r="AG748" s="31">
        <f t="shared" si="152"/>
        <v>4</v>
      </c>
      <c r="AH748" s="31" t="str">
        <f t="shared" si="153"/>
        <v>MAE CHATTOGR425N</v>
      </c>
      <c r="AI748" s="31" t="str">
        <f t="shared" si="154"/>
        <v>TCLU 5557912</v>
      </c>
      <c r="AJ748" s="17" t="s">
        <v>624</v>
      </c>
    </row>
    <row r="749" spans="1:36" ht="18" x14ac:dyDescent="0.35">
      <c r="A749" s="30" t="s">
        <v>625</v>
      </c>
      <c r="B749" s="30" t="s">
        <v>3458</v>
      </c>
      <c r="C749" s="30" t="s">
        <v>2810</v>
      </c>
      <c r="D749" s="30" t="s">
        <v>764</v>
      </c>
      <c r="E749" s="33">
        <v>45469.654166666667</v>
      </c>
      <c r="F749" s="30" t="s">
        <v>674</v>
      </c>
      <c r="G749" s="30" t="s">
        <v>627</v>
      </c>
      <c r="H749" s="30">
        <v>4500</v>
      </c>
      <c r="I749" s="30" t="s">
        <v>646</v>
      </c>
      <c r="J749" s="30">
        <v>29250</v>
      </c>
      <c r="K749" s="30" t="s">
        <v>630</v>
      </c>
      <c r="L749" s="30" t="s">
        <v>3459</v>
      </c>
      <c r="M749" s="30" t="s">
        <v>3460</v>
      </c>
      <c r="N749" s="30" t="s">
        <v>741</v>
      </c>
      <c r="O749" s="30" t="s">
        <v>742</v>
      </c>
      <c r="P749" s="30">
        <v>711999</v>
      </c>
      <c r="Q749" s="30"/>
      <c r="R749" s="30"/>
      <c r="S749" s="39" t="e">
        <f>VLOOKUP(AH749,export!G:T,13,FALSE)</f>
        <v>#N/A</v>
      </c>
      <c r="T749" s="42" t="str">
        <f t="shared" si="143"/>
        <v>40</v>
      </c>
      <c r="U749" s="32">
        <f t="shared" si="144"/>
        <v>45469.654166666667</v>
      </c>
      <c r="V749" s="31" t="e">
        <f t="shared" si="145"/>
        <v>#N/A</v>
      </c>
      <c r="W749" s="31" t="e">
        <f t="shared" si="146"/>
        <v>#N/A</v>
      </c>
      <c r="X749" s="31" t="e">
        <f t="shared" si="147"/>
        <v>#N/A</v>
      </c>
      <c r="Y749" s="31" t="e">
        <f t="shared" si="148"/>
        <v>#N/A</v>
      </c>
      <c r="Z749" s="31" t="str">
        <f t="shared" si="155"/>
        <v>No</v>
      </c>
      <c r="AA749" s="31"/>
      <c r="AB749" s="31" t="e">
        <f t="shared" si="149"/>
        <v>#N/A</v>
      </c>
      <c r="AC749" s="31" t="str">
        <f>IF(OR(ISNUMBER(MATCH(DATE(VALUE(TEXT(U749,"yyyy")),VALUE(TEXT(U749,"mm")),VALUE(TEXT(U749,"dd"))),HolidayTable[Date],0)),WEEKDAY(E749,1)=1,HOUR(U749)&gt;=21,HOUR(U749)&lt;5),"OP","P")</f>
        <v>P</v>
      </c>
      <c r="AD749" s="31"/>
      <c r="AE749" s="31" t="e">
        <f t="shared" si="150"/>
        <v>#N/A</v>
      </c>
      <c r="AF749" s="31">
        <f t="shared" si="151"/>
        <v>88.5</v>
      </c>
      <c r="AG749" s="31">
        <f t="shared" si="152"/>
        <v>4</v>
      </c>
      <c r="AH749" s="31" t="str">
        <f t="shared" si="153"/>
        <v>MAE CHATTOGR425N</v>
      </c>
      <c r="AI749" s="31" t="str">
        <f t="shared" si="154"/>
        <v>MAGU 5493012</v>
      </c>
      <c r="AJ749" s="17" t="s">
        <v>624</v>
      </c>
    </row>
    <row r="750" spans="1:36" ht="18" x14ac:dyDescent="0.35">
      <c r="A750" s="30" t="s">
        <v>625</v>
      </c>
      <c r="B750" s="30" t="s">
        <v>3461</v>
      </c>
      <c r="C750" s="30" t="s">
        <v>3005</v>
      </c>
      <c r="D750" s="30" t="s">
        <v>3006</v>
      </c>
      <c r="E750" s="33">
        <v>45469.654861111114</v>
      </c>
      <c r="F750" s="30" t="s">
        <v>663</v>
      </c>
      <c r="G750" s="30" t="s">
        <v>627</v>
      </c>
      <c r="H750" s="30" t="s">
        <v>672</v>
      </c>
      <c r="I750" s="30" t="s">
        <v>646</v>
      </c>
      <c r="J750" s="30">
        <v>29090</v>
      </c>
      <c r="K750" s="30" t="s">
        <v>630</v>
      </c>
      <c r="L750" s="30" t="s">
        <v>3249</v>
      </c>
      <c r="M750" s="30" t="s">
        <v>3462</v>
      </c>
      <c r="N750" s="30"/>
      <c r="O750" s="30" t="s">
        <v>757</v>
      </c>
      <c r="P750" s="30">
        <v>939081</v>
      </c>
      <c r="Q750" s="30"/>
      <c r="R750" s="30"/>
      <c r="S750" s="39">
        <v>45478.5</v>
      </c>
      <c r="T750" s="42" t="str">
        <f t="shared" si="143"/>
        <v>40</v>
      </c>
      <c r="U750" s="32">
        <f t="shared" si="144"/>
        <v>45469.654861111114</v>
      </c>
      <c r="V750" s="31">
        <f t="shared" si="145"/>
        <v>8.8451388888861402</v>
      </c>
      <c r="W750" s="31">
        <f t="shared" si="146"/>
        <v>0</v>
      </c>
      <c r="X750" s="31">
        <f t="shared" si="147"/>
        <v>0</v>
      </c>
      <c r="Y750" s="31">
        <f t="shared" si="148"/>
        <v>1</v>
      </c>
      <c r="Z750" s="31" t="str">
        <f t="shared" si="155"/>
        <v>No</v>
      </c>
      <c r="AA750" s="31"/>
      <c r="AB750" s="31">
        <f t="shared" si="149"/>
        <v>0</v>
      </c>
      <c r="AC750" s="31" t="str">
        <f>IF(OR(ISNUMBER(MATCH(DATE(VALUE(TEXT(U750,"yyyy")),VALUE(TEXT(U750,"mm")),VALUE(TEXT(U750,"dd"))),HolidayTable[Date],0)),WEEKDAY(E750,1)=1,HOUR(U750)&gt;=21,HOUR(U750)&lt;5),"OP","P")</f>
        <v>P</v>
      </c>
      <c r="AD750" s="31"/>
      <c r="AE750" s="31">
        <f t="shared" si="150"/>
        <v>0</v>
      </c>
      <c r="AF750" s="31">
        <f t="shared" si="151"/>
        <v>88.5</v>
      </c>
      <c r="AG750" s="31">
        <f t="shared" si="152"/>
        <v>4</v>
      </c>
      <c r="AH750" s="31" t="str">
        <f t="shared" si="153"/>
        <v>HMM RAON015E</v>
      </c>
      <c r="AI750" s="31" t="str">
        <f t="shared" si="154"/>
        <v>FANU 1903194</v>
      </c>
      <c r="AJ750" s="17" t="s">
        <v>624</v>
      </c>
    </row>
    <row r="751" spans="1:36" ht="18" x14ac:dyDescent="0.35">
      <c r="A751" s="30" t="s">
        <v>625</v>
      </c>
      <c r="B751" s="30" t="s">
        <v>3463</v>
      </c>
      <c r="C751" s="30" t="s">
        <v>2810</v>
      </c>
      <c r="D751" s="30" t="s">
        <v>764</v>
      </c>
      <c r="E751" s="33">
        <v>45469.65902777778</v>
      </c>
      <c r="F751" s="30" t="s">
        <v>674</v>
      </c>
      <c r="G751" s="30" t="s">
        <v>627</v>
      </c>
      <c r="H751" s="30" t="s">
        <v>672</v>
      </c>
      <c r="I751" s="30" t="s">
        <v>646</v>
      </c>
      <c r="J751" s="30">
        <v>29250</v>
      </c>
      <c r="K751" s="30" t="s">
        <v>630</v>
      </c>
      <c r="L751" s="30" t="s">
        <v>3459</v>
      </c>
      <c r="M751" s="30" t="s">
        <v>3464</v>
      </c>
      <c r="N751" s="30" t="s">
        <v>739</v>
      </c>
      <c r="O751" s="30" t="s">
        <v>740</v>
      </c>
      <c r="P751" s="30">
        <v>686467</v>
      </c>
      <c r="Q751" s="30"/>
      <c r="R751" s="30"/>
      <c r="S751" s="39" t="e">
        <f>VLOOKUP(AH751,export!G:T,13,FALSE)</f>
        <v>#N/A</v>
      </c>
      <c r="T751" s="42" t="str">
        <f t="shared" si="143"/>
        <v>40</v>
      </c>
      <c r="U751" s="32">
        <f t="shared" si="144"/>
        <v>45469.65902777778</v>
      </c>
      <c r="V751" s="31" t="e">
        <f t="shared" si="145"/>
        <v>#N/A</v>
      </c>
      <c r="W751" s="31" t="e">
        <f t="shared" si="146"/>
        <v>#N/A</v>
      </c>
      <c r="X751" s="31" t="e">
        <f t="shared" si="147"/>
        <v>#N/A</v>
      </c>
      <c r="Y751" s="31" t="e">
        <f t="shared" si="148"/>
        <v>#N/A</v>
      </c>
      <c r="Z751" s="31" t="str">
        <f t="shared" si="155"/>
        <v>No</v>
      </c>
      <c r="AA751" s="31"/>
      <c r="AB751" s="31" t="e">
        <f t="shared" si="149"/>
        <v>#N/A</v>
      </c>
      <c r="AC751" s="31" t="str">
        <f>IF(OR(ISNUMBER(MATCH(DATE(VALUE(TEXT(U751,"yyyy")),VALUE(TEXT(U751,"mm")),VALUE(TEXT(U751,"dd"))),HolidayTable[Date],0)),WEEKDAY(E751,1)=1,HOUR(U751)&gt;=21,HOUR(U751)&lt;5),"OP","P")</f>
        <v>P</v>
      </c>
      <c r="AD751" s="31"/>
      <c r="AE751" s="31" t="e">
        <f t="shared" si="150"/>
        <v>#N/A</v>
      </c>
      <c r="AF751" s="31">
        <f t="shared" si="151"/>
        <v>88.5</v>
      </c>
      <c r="AG751" s="31">
        <f t="shared" si="152"/>
        <v>4</v>
      </c>
      <c r="AH751" s="31" t="str">
        <f t="shared" si="153"/>
        <v>MAE CHATTOGR425N</v>
      </c>
      <c r="AI751" s="31" t="str">
        <f t="shared" si="154"/>
        <v>TCNU 3065058</v>
      </c>
      <c r="AJ751" s="17" t="s">
        <v>624</v>
      </c>
    </row>
    <row r="752" spans="1:36" ht="18" x14ac:dyDescent="0.35">
      <c r="A752" s="30" t="s">
        <v>625</v>
      </c>
      <c r="B752" s="30" t="s">
        <v>3465</v>
      </c>
      <c r="C752" s="30" t="s">
        <v>2810</v>
      </c>
      <c r="D752" s="30" t="s">
        <v>764</v>
      </c>
      <c r="E752" s="33">
        <v>45469.661111111112</v>
      </c>
      <c r="F752" s="30" t="s">
        <v>674</v>
      </c>
      <c r="G752" s="30" t="s">
        <v>627</v>
      </c>
      <c r="H752" s="30" t="s">
        <v>672</v>
      </c>
      <c r="I752" s="30" t="s">
        <v>646</v>
      </c>
      <c r="J752" s="30">
        <v>29250</v>
      </c>
      <c r="K752" s="30" t="s">
        <v>630</v>
      </c>
      <c r="L752" s="30" t="s">
        <v>3466</v>
      </c>
      <c r="M752" s="30" t="s">
        <v>3467</v>
      </c>
      <c r="N752" s="30" t="s">
        <v>788</v>
      </c>
      <c r="O752" s="30" t="s">
        <v>789</v>
      </c>
      <c r="P752" s="30">
        <v>753249</v>
      </c>
      <c r="Q752" s="30"/>
      <c r="R752" s="30"/>
      <c r="S752" s="39" t="e">
        <f>VLOOKUP(AH752,export!G:T,13,FALSE)</f>
        <v>#N/A</v>
      </c>
      <c r="T752" s="42" t="str">
        <f t="shared" si="143"/>
        <v>40</v>
      </c>
      <c r="U752" s="32">
        <f t="shared" si="144"/>
        <v>45469.661111111112</v>
      </c>
      <c r="V752" s="31" t="e">
        <f t="shared" si="145"/>
        <v>#N/A</v>
      </c>
      <c r="W752" s="31" t="e">
        <f t="shared" si="146"/>
        <v>#N/A</v>
      </c>
      <c r="X752" s="31" t="e">
        <f t="shared" si="147"/>
        <v>#N/A</v>
      </c>
      <c r="Y752" s="31" t="e">
        <f t="shared" si="148"/>
        <v>#N/A</v>
      </c>
      <c r="Z752" s="31" t="str">
        <f t="shared" si="155"/>
        <v>No</v>
      </c>
      <c r="AA752" s="31"/>
      <c r="AB752" s="31" t="e">
        <f t="shared" si="149"/>
        <v>#N/A</v>
      </c>
      <c r="AC752" s="31" t="str">
        <f>IF(OR(ISNUMBER(MATCH(DATE(VALUE(TEXT(U752,"yyyy")),VALUE(TEXT(U752,"mm")),VALUE(TEXT(U752,"dd"))),HolidayTable[Date],0)),WEEKDAY(E752,1)=1,HOUR(U752)&gt;=21,HOUR(U752)&lt;5),"OP","P")</f>
        <v>P</v>
      </c>
      <c r="AD752" s="31"/>
      <c r="AE752" s="31" t="e">
        <f t="shared" si="150"/>
        <v>#N/A</v>
      </c>
      <c r="AF752" s="31">
        <f t="shared" si="151"/>
        <v>88.5</v>
      </c>
      <c r="AG752" s="31">
        <f t="shared" si="152"/>
        <v>4</v>
      </c>
      <c r="AH752" s="31" t="str">
        <f t="shared" si="153"/>
        <v>MAE CHATTOGR425N</v>
      </c>
      <c r="AI752" s="31" t="str">
        <f t="shared" si="154"/>
        <v>MSKU 1895436</v>
      </c>
      <c r="AJ752" s="17" t="s">
        <v>624</v>
      </c>
    </row>
    <row r="753" spans="1:36" ht="18" x14ac:dyDescent="0.35">
      <c r="A753" s="30" t="s">
        <v>625</v>
      </c>
      <c r="B753" s="30" t="s">
        <v>3468</v>
      </c>
      <c r="C753" s="30" t="s">
        <v>2810</v>
      </c>
      <c r="D753" s="30" t="s">
        <v>764</v>
      </c>
      <c r="E753" s="33">
        <v>45469.665277777778</v>
      </c>
      <c r="F753" s="30" t="s">
        <v>674</v>
      </c>
      <c r="G753" s="30" t="s">
        <v>627</v>
      </c>
      <c r="H753" s="30" t="s">
        <v>672</v>
      </c>
      <c r="I753" s="30" t="s">
        <v>646</v>
      </c>
      <c r="J753" s="30">
        <v>29250</v>
      </c>
      <c r="K753" s="30" t="s">
        <v>630</v>
      </c>
      <c r="L753" s="30" t="s">
        <v>3466</v>
      </c>
      <c r="M753" s="30" t="s">
        <v>3469</v>
      </c>
      <c r="N753" s="30" t="s">
        <v>675</v>
      </c>
      <c r="O753" s="30" t="s">
        <v>676</v>
      </c>
      <c r="P753" s="30">
        <v>957830</v>
      </c>
      <c r="Q753" s="30"/>
      <c r="R753" s="30"/>
      <c r="S753" s="39" t="e">
        <f>VLOOKUP(AH753,export!G:T,13,FALSE)</f>
        <v>#N/A</v>
      </c>
      <c r="T753" s="42" t="str">
        <f t="shared" si="143"/>
        <v>40</v>
      </c>
      <c r="U753" s="32">
        <f t="shared" si="144"/>
        <v>45469.665277777778</v>
      </c>
      <c r="V753" s="31" t="e">
        <f t="shared" si="145"/>
        <v>#N/A</v>
      </c>
      <c r="W753" s="31" t="e">
        <f t="shared" si="146"/>
        <v>#N/A</v>
      </c>
      <c r="X753" s="31" t="e">
        <f t="shared" si="147"/>
        <v>#N/A</v>
      </c>
      <c r="Y753" s="31" t="e">
        <f t="shared" si="148"/>
        <v>#N/A</v>
      </c>
      <c r="Z753" s="31" t="str">
        <f t="shared" si="155"/>
        <v>No</v>
      </c>
      <c r="AA753" s="31"/>
      <c r="AB753" s="31" t="e">
        <f t="shared" si="149"/>
        <v>#N/A</v>
      </c>
      <c r="AC753" s="31" t="str">
        <f>IF(OR(ISNUMBER(MATCH(DATE(VALUE(TEXT(U753,"yyyy")),VALUE(TEXT(U753,"mm")),VALUE(TEXT(U753,"dd"))),HolidayTable[Date],0)),WEEKDAY(E753,1)=1,HOUR(U753)&gt;=21,HOUR(U753)&lt;5),"OP","P")</f>
        <v>P</v>
      </c>
      <c r="AD753" s="31"/>
      <c r="AE753" s="31" t="e">
        <f t="shared" si="150"/>
        <v>#N/A</v>
      </c>
      <c r="AF753" s="31">
        <f t="shared" si="151"/>
        <v>88.5</v>
      </c>
      <c r="AG753" s="31">
        <f t="shared" si="152"/>
        <v>4</v>
      </c>
      <c r="AH753" s="31" t="str">
        <f t="shared" si="153"/>
        <v>MAE CHATTOGR425N</v>
      </c>
      <c r="AI753" s="31" t="str">
        <f t="shared" si="154"/>
        <v>PONU 8137593</v>
      </c>
      <c r="AJ753" s="17" t="s">
        <v>624</v>
      </c>
    </row>
    <row r="754" spans="1:36" ht="18" x14ac:dyDescent="0.35">
      <c r="A754" s="30" t="s">
        <v>625</v>
      </c>
      <c r="B754" s="30" t="s">
        <v>3470</v>
      </c>
      <c r="C754" s="30" t="s">
        <v>3005</v>
      </c>
      <c r="D754" s="30" t="s">
        <v>3006</v>
      </c>
      <c r="E754" s="33">
        <v>45469.667361111111</v>
      </c>
      <c r="F754" s="30" t="s">
        <v>663</v>
      </c>
      <c r="G754" s="30" t="s">
        <v>627</v>
      </c>
      <c r="H754" s="30" t="s">
        <v>672</v>
      </c>
      <c r="I754" s="30" t="s">
        <v>646</v>
      </c>
      <c r="J754" s="30">
        <v>29090</v>
      </c>
      <c r="K754" s="30" t="s">
        <v>630</v>
      </c>
      <c r="L754" s="30" t="s">
        <v>3249</v>
      </c>
      <c r="M754" s="30" t="s">
        <v>3471</v>
      </c>
      <c r="N754" s="30" t="s">
        <v>760</v>
      </c>
      <c r="O754" s="30" t="s">
        <v>761</v>
      </c>
      <c r="P754" s="30">
        <v>949761</v>
      </c>
      <c r="Q754" s="30"/>
      <c r="R754" s="30"/>
      <c r="S754" s="39">
        <v>45478.5</v>
      </c>
      <c r="T754" s="42" t="str">
        <f t="shared" si="143"/>
        <v>40</v>
      </c>
      <c r="U754" s="32">
        <f t="shared" si="144"/>
        <v>45469.667361111111</v>
      </c>
      <c r="V754" s="31">
        <f t="shared" si="145"/>
        <v>8.8326388888890506</v>
      </c>
      <c r="W754" s="31">
        <f t="shared" si="146"/>
        <v>0</v>
      </c>
      <c r="X754" s="31">
        <f t="shared" si="147"/>
        <v>0</v>
      </c>
      <c r="Y754" s="31">
        <f t="shared" si="148"/>
        <v>1</v>
      </c>
      <c r="Z754" s="31" t="str">
        <f t="shared" si="155"/>
        <v>No</v>
      </c>
      <c r="AA754" s="31"/>
      <c r="AB754" s="31">
        <f t="shared" si="149"/>
        <v>0</v>
      </c>
      <c r="AC754" s="31" t="str">
        <f>IF(OR(ISNUMBER(MATCH(DATE(VALUE(TEXT(U754,"yyyy")),VALUE(TEXT(U754,"mm")),VALUE(TEXT(U754,"dd"))),HolidayTable[Date],0)),WEEKDAY(E754,1)=1,HOUR(U754)&gt;=21,HOUR(U754)&lt;5),"OP","P")</f>
        <v>P</v>
      </c>
      <c r="AD754" s="31"/>
      <c r="AE754" s="31">
        <f t="shared" si="150"/>
        <v>0</v>
      </c>
      <c r="AF754" s="31">
        <f t="shared" si="151"/>
        <v>88.5</v>
      </c>
      <c r="AG754" s="31">
        <f t="shared" si="152"/>
        <v>4</v>
      </c>
      <c r="AH754" s="31" t="str">
        <f t="shared" si="153"/>
        <v>HMM RAON015E</v>
      </c>
      <c r="AI754" s="31" t="str">
        <f t="shared" si="154"/>
        <v>FSCU 7294009</v>
      </c>
      <c r="AJ754" s="17" t="s">
        <v>624</v>
      </c>
    </row>
    <row r="755" spans="1:36" ht="18" x14ac:dyDescent="0.35">
      <c r="A755" s="30" t="s">
        <v>625</v>
      </c>
      <c r="B755" s="30" t="s">
        <v>3472</v>
      </c>
      <c r="C755" s="30" t="s">
        <v>2810</v>
      </c>
      <c r="D755" s="30" t="s">
        <v>764</v>
      </c>
      <c r="E755" s="33">
        <v>45469.670138888891</v>
      </c>
      <c r="F755" s="30" t="s">
        <v>674</v>
      </c>
      <c r="G755" s="30" t="s">
        <v>627</v>
      </c>
      <c r="H755" s="30" t="s">
        <v>672</v>
      </c>
      <c r="I755" s="30" t="s">
        <v>646</v>
      </c>
      <c r="J755" s="30">
        <v>29250</v>
      </c>
      <c r="K755" s="30" t="s">
        <v>630</v>
      </c>
      <c r="L755" s="30" t="s">
        <v>3466</v>
      </c>
      <c r="M755" s="30" t="s">
        <v>3473</v>
      </c>
      <c r="N755" s="30" t="s">
        <v>737</v>
      </c>
      <c r="O755" s="30" t="s">
        <v>738</v>
      </c>
      <c r="P755" s="30">
        <v>912351</v>
      </c>
      <c r="Q755" s="30"/>
      <c r="R755" s="30"/>
      <c r="S755" s="39" t="e">
        <f>VLOOKUP(AH755,export!G:T,13,FALSE)</f>
        <v>#N/A</v>
      </c>
      <c r="T755" s="42" t="str">
        <f t="shared" si="143"/>
        <v>40</v>
      </c>
      <c r="U755" s="32">
        <f t="shared" si="144"/>
        <v>45469.670138888891</v>
      </c>
      <c r="V755" s="31" t="e">
        <f t="shared" si="145"/>
        <v>#N/A</v>
      </c>
      <c r="W755" s="31" t="e">
        <f t="shared" si="146"/>
        <v>#N/A</v>
      </c>
      <c r="X755" s="31" t="e">
        <f t="shared" si="147"/>
        <v>#N/A</v>
      </c>
      <c r="Y755" s="31" t="e">
        <f t="shared" si="148"/>
        <v>#N/A</v>
      </c>
      <c r="Z755" s="31" t="str">
        <f t="shared" si="155"/>
        <v>No</v>
      </c>
      <c r="AA755" s="31"/>
      <c r="AB755" s="31" t="e">
        <f t="shared" si="149"/>
        <v>#N/A</v>
      </c>
      <c r="AC755" s="31" t="str">
        <f>IF(OR(ISNUMBER(MATCH(DATE(VALUE(TEXT(U755,"yyyy")),VALUE(TEXT(U755,"mm")),VALUE(TEXT(U755,"dd"))),HolidayTable[Date],0)),WEEKDAY(E755,1)=1,HOUR(U755)&gt;=21,HOUR(U755)&lt;5),"OP","P")</f>
        <v>P</v>
      </c>
      <c r="AD755" s="31"/>
      <c r="AE755" s="31" t="e">
        <f t="shared" si="150"/>
        <v>#N/A</v>
      </c>
      <c r="AF755" s="31">
        <f t="shared" si="151"/>
        <v>88.5</v>
      </c>
      <c r="AG755" s="31">
        <f t="shared" si="152"/>
        <v>4</v>
      </c>
      <c r="AH755" s="31" t="str">
        <f t="shared" si="153"/>
        <v>MAE CHATTOGR425N</v>
      </c>
      <c r="AI755" s="31" t="str">
        <f t="shared" si="154"/>
        <v>TRHU 5005093</v>
      </c>
      <c r="AJ755" s="17" t="s">
        <v>624</v>
      </c>
    </row>
    <row r="756" spans="1:36" ht="18" x14ac:dyDescent="0.35">
      <c r="A756" s="30" t="s">
        <v>625</v>
      </c>
      <c r="B756" s="30" t="s">
        <v>3474</v>
      </c>
      <c r="C756" s="30" t="s">
        <v>2810</v>
      </c>
      <c r="D756" s="30" t="s">
        <v>764</v>
      </c>
      <c r="E756" s="33">
        <v>45469.673611111109</v>
      </c>
      <c r="F756" s="30" t="s">
        <v>674</v>
      </c>
      <c r="G756" s="30" t="s">
        <v>627</v>
      </c>
      <c r="H756" s="30" t="s">
        <v>672</v>
      </c>
      <c r="I756" s="30" t="s">
        <v>646</v>
      </c>
      <c r="J756" s="30">
        <v>29250</v>
      </c>
      <c r="K756" s="30" t="s">
        <v>630</v>
      </c>
      <c r="L756" s="30" t="s">
        <v>3459</v>
      </c>
      <c r="M756" s="30" t="s">
        <v>3475</v>
      </c>
      <c r="N756" s="30" t="s">
        <v>700</v>
      </c>
      <c r="O756" s="30" t="s">
        <v>701</v>
      </c>
      <c r="P756" s="30">
        <v>781152</v>
      </c>
      <c r="Q756" s="30"/>
      <c r="R756" s="30"/>
      <c r="S756" s="39" t="e">
        <f>VLOOKUP(AH756,export!G:T,13,FALSE)</f>
        <v>#N/A</v>
      </c>
      <c r="T756" s="42" t="str">
        <f t="shared" si="143"/>
        <v>40</v>
      </c>
      <c r="U756" s="32">
        <f t="shared" si="144"/>
        <v>45469.673611111109</v>
      </c>
      <c r="V756" s="31" t="e">
        <f t="shared" si="145"/>
        <v>#N/A</v>
      </c>
      <c r="W756" s="31" t="e">
        <f t="shared" si="146"/>
        <v>#N/A</v>
      </c>
      <c r="X756" s="31" t="e">
        <f t="shared" si="147"/>
        <v>#N/A</v>
      </c>
      <c r="Y756" s="31" t="e">
        <f t="shared" si="148"/>
        <v>#N/A</v>
      </c>
      <c r="Z756" s="31" t="str">
        <f t="shared" si="155"/>
        <v>No</v>
      </c>
      <c r="AA756" s="31"/>
      <c r="AB756" s="31" t="e">
        <f t="shared" si="149"/>
        <v>#N/A</v>
      </c>
      <c r="AC756" s="31" t="str">
        <f>IF(OR(ISNUMBER(MATCH(DATE(VALUE(TEXT(U756,"yyyy")),VALUE(TEXT(U756,"mm")),VALUE(TEXT(U756,"dd"))),HolidayTable[Date],0)),WEEKDAY(E756,1)=1,HOUR(U756)&gt;=21,HOUR(U756)&lt;5),"OP","P")</f>
        <v>P</v>
      </c>
      <c r="AD756" s="31"/>
      <c r="AE756" s="31" t="e">
        <f t="shared" si="150"/>
        <v>#N/A</v>
      </c>
      <c r="AF756" s="31">
        <f t="shared" si="151"/>
        <v>88.5</v>
      </c>
      <c r="AG756" s="31">
        <f t="shared" si="152"/>
        <v>4</v>
      </c>
      <c r="AH756" s="31" t="str">
        <f t="shared" si="153"/>
        <v>MAE CHATTOGR425N</v>
      </c>
      <c r="AI756" s="31" t="str">
        <f t="shared" si="154"/>
        <v>MSKU 1412456</v>
      </c>
      <c r="AJ756" s="17" t="s">
        <v>624</v>
      </c>
    </row>
    <row r="757" spans="1:36" ht="18" x14ac:dyDescent="0.35">
      <c r="A757" s="30" t="s">
        <v>625</v>
      </c>
      <c r="B757" s="30" t="s">
        <v>3476</v>
      </c>
      <c r="C757" s="30" t="s">
        <v>3477</v>
      </c>
      <c r="D757" s="30" t="s">
        <v>3478</v>
      </c>
      <c r="E757" s="33">
        <v>45469.674305555556</v>
      </c>
      <c r="F757" s="30" t="s">
        <v>663</v>
      </c>
      <c r="G757" s="30" t="s">
        <v>627</v>
      </c>
      <c r="H757" s="30" t="s">
        <v>672</v>
      </c>
      <c r="I757" s="30" t="s">
        <v>646</v>
      </c>
      <c r="J757" s="30">
        <v>29090</v>
      </c>
      <c r="K757" s="30" t="s">
        <v>630</v>
      </c>
      <c r="L757" s="30" t="s">
        <v>3479</v>
      </c>
      <c r="M757" s="30" t="s">
        <v>3480</v>
      </c>
      <c r="N757" s="30" t="s">
        <v>805</v>
      </c>
      <c r="O757" s="30" t="s">
        <v>842</v>
      </c>
      <c r="P757" s="30">
        <v>945863</v>
      </c>
      <c r="Q757" s="30"/>
      <c r="R757" s="30"/>
      <c r="S757" s="39">
        <v>45475.791666666664</v>
      </c>
      <c r="T757" s="42" t="str">
        <f t="shared" si="143"/>
        <v>40</v>
      </c>
      <c r="U757" s="32">
        <f t="shared" si="144"/>
        <v>45469.674305555556</v>
      </c>
      <c r="V757" s="31">
        <f t="shared" si="145"/>
        <v>6.117361111108039</v>
      </c>
      <c r="W757" s="31">
        <f t="shared" si="146"/>
        <v>0</v>
      </c>
      <c r="X757" s="31">
        <f t="shared" si="147"/>
        <v>0</v>
      </c>
      <c r="Y757" s="31">
        <f t="shared" si="148"/>
        <v>1</v>
      </c>
      <c r="Z757" s="31" t="str">
        <f t="shared" si="155"/>
        <v>No</v>
      </c>
      <c r="AA757" s="31"/>
      <c r="AB757" s="31">
        <f t="shared" si="149"/>
        <v>0</v>
      </c>
      <c r="AC757" s="31" t="str">
        <f>IF(OR(ISNUMBER(MATCH(DATE(VALUE(TEXT(U757,"yyyy")),VALUE(TEXT(U757,"mm")),VALUE(TEXT(U757,"dd"))),HolidayTable[Date],0)),WEEKDAY(E757,1)=1,HOUR(U757)&gt;=21,HOUR(U757)&lt;5),"OP","P")</f>
        <v>P</v>
      </c>
      <c r="AD757" s="31"/>
      <c r="AE757" s="31">
        <f t="shared" si="150"/>
        <v>0</v>
      </c>
      <c r="AF757" s="31">
        <f t="shared" si="151"/>
        <v>88.5</v>
      </c>
      <c r="AG757" s="31">
        <f t="shared" si="152"/>
        <v>4</v>
      </c>
      <c r="AH757" s="31" t="str">
        <f t="shared" si="153"/>
        <v>TANGIER E053W</v>
      </c>
      <c r="AI757" s="31" t="str">
        <f t="shared" si="154"/>
        <v>TCNU 1603149</v>
      </c>
      <c r="AJ757" s="17" t="s">
        <v>624</v>
      </c>
    </row>
    <row r="758" spans="1:36" ht="18" x14ac:dyDescent="0.35">
      <c r="A758" s="30" t="s">
        <v>625</v>
      </c>
      <c r="B758" s="30" t="s">
        <v>3481</v>
      </c>
      <c r="C758" s="30" t="s">
        <v>766</v>
      </c>
      <c r="D758" s="30" t="s">
        <v>461</v>
      </c>
      <c r="E758" s="33">
        <v>45469.679166666669</v>
      </c>
      <c r="F758" s="30" t="s">
        <v>663</v>
      </c>
      <c r="G758" s="30" t="s">
        <v>627</v>
      </c>
      <c r="H758" s="30" t="s">
        <v>672</v>
      </c>
      <c r="I758" s="30" t="s">
        <v>646</v>
      </c>
      <c r="J758" s="30">
        <v>29250</v>
      </c>
      <c r="K758" s="30" t="s">
        <v>630</v>
      </c>
      <c r="L758" s="30" t="s">
        <v>3427</v>
      </c>
      <c r="M758" s="30" t="s">
        <v>3482</v>
      </c>
      <c r="N758" s="30" t="s">
        <v>698</v>
      </c>
      <c r="O758" s="30" t="s">
        <v>699</v>
      </c>
      <c r="P758" s="30">
        <v>780136</v>
      </c>
      <c r="Q758" s="30"/>
      <c r="R758" s="30"/>
      <c r="S758" s="39">
        <v>45474.315972222219</v>
      </c>
      <c r="T758" s="42" t="str">
        <f t="shared" si="143"/>
        <v>40</v>
      </c>
      <c r="U758" s="32">
        <f t="shared" si="144"/>
        <v>45469.679166666669</v>
      </c>
      <c r="V758" s="31">
        <f t="shared" si="145"/>
        <v>4.6368055555503815</v>
      </c>
      <c r="W758" s="31">
        <f t="shared" si="146"/>
        <v>0</v>
      </c>
      <c r="X758" s="31">
        <f t="shared" si="147"/>
        <v>0</v>
      </c>
      <c r="Y758" s="31">
        <f t="shared" si="148"/>
        <v>1</v>
      </c>
      <c r="Z758" s="31" t="str">
        <f t="shared" si="155"/>
        <v>No</v>
      </c>
      <c r="AA758" s="31"/>
      <c r="AB758" s="31">
        <f t="shared" si="149"/>
        <v>0</v>
      </c>
      <c r="AC758" s="31" t="str">
        <f>IF(OR(ISNUMBER(MATCH(DATE(VALUE(TEXT(U758,"yyyy")),VALUE(TEXT(U758,"mm")),VALUE(TEXT(U758,"dd"))),HolidayTable[Date],0)),WEEKDAY(E758,1)=1,HOUR(U758)&gt;=21,HOUR(U758)&lt;5),"OP","P")</f>
        <v>P</v>
      </c>
      <c r="AD758" s="31"/>
      <c r="AE758" s="31">
        <f t="shared" si="150"/>
        <v>0</v>
      </c>
      <c r="AF758" s="31">
        <f t="shared" si="151"/>
        <v>88.5</v>
      </c>
      <c r="AG758" s="31">
        <f t="shared" si="152"/>
        <v>4</v>
      </c>
      <c r="AH758" s="31" t="str">
        <f t="shared" si="153"/>
        <v>ONE TRUTH023E</v>
      </c>
      <c r="AI758" s="31" t="str">
        <f t="shared" si="154"/>
        <v>HLBU 1329720</v>
      </c>
      <c r="AJ758" s="17" t="s">
        <v>624</v>
      </c>
    </row>
    <row r="759" spans="1:36" ht="18" x14ac:dyDescent="0.35">
      <c r="A759" s="30" t="s">
        <v>625</v>
      </c>
      <c r="B759" s="30" t="s">
        <v>3483</v>
      </c>
      <c r="C759" s="30" t="s">
        <v>2810</v>
      </c>
      <c r="D759" s="30" t="s">
        <v>764</v>
      </c>
      <c r="E759" s="33">
        <v>45469.679861111108</v>
      </c>
      <c r="F759" s="30" t="s">
        <v>674</v>
      </c>
      <c r="G759" s="30" t="s">
        <v>627</v>
      </c>
      <c r="H759" s="30" t="s">
        <v>672</v>
      </c>
      <c r="I759" s="30" t="s">
        <v>646</v>
      </c>
      <c r="J759" s="30">
        <v>29250</v>
      </c>
      <c r="K759" s="30" t="s">
        <v>630</v>
      </c>
      <c r="L759" s="30" t="s">
        <v>3459</v>
      </c>
      <c r="M759" s="30" t="s">
        <v>3484</v>
      </c>
      <c r="N759" s="30"/>
      <c r="O759" s="30" t="s">
        <v>704</v>
      </c>
      <c r="P759" s="30">
        <v>947739</v>
      </c>
      <c r="Q759" s="30"/>
      <c r="R759" s="30"/>
      <c r="S759" s="39" t="e">
        <f>VLOOKUP(AH759,export!G:T,13,FALSE)</f>
        <v>#N/A</v>
      </c>
      <c r="T759" s="42" t="str">
        <f t="shared" si="143"/>
        <v>40</v>
      </c>
      <c r="U759" s="32">
        <f t="shared" si="144"/>
        <v>45469.679861111108</v>
      </c>
      <c r="V759" s="31" t="e">
        <f t="shared" si="145"/>
        <v>#N/A</v>
      </c>
      <c r="W759" s="31" t="e">
        <f t="shared" si="146"/>
        <v>#N/A</v>
      </c>
      <c r="X759" s="31" t="e">
        <f t="shared" si="147"/>
        <v>#N/A</v>
      </c>
      <c r="Y759" s="31" t="e">
        <f t="shared" si="148"/>
        <v>#N/A</v>
      </c>
      <c r="Z759" s="31" t="str">
        <f t="shared" si="155"/>
        <v>No</v>
      </c>
      <c r="AA759" s="31"/>
      <c r="AB759" s="31" t="e">
        <f t="shared" si="149"/>
        <v>#N/A</v>
      </c>
      <c r="AC759" s="31" t="str">
        <f>IF(OR(ISNUMBER(MATCH(DATE(VALUE(TEXT(U759,"yyyy")),VALUE(TEXT(U759,"mm")),VALUE(TEXT(U759,"dd"))),HolidayTable[Date],0)),WEEKDAY(E759,1)=1,HOUR(U759)&gt;=21,HOUR(U759)&lt;5),"OP","P")</f>
        <v>P</v>
      </c>
      <c r="AD759" s="31"/>
      <c r="AE759" s="31" t="e">
        <f t="shared" si="150"/>
        <v>#N/A</v>
      </c>
      <c r="AF759" s="31">
        <f t="shared" si="151"/>
        <v>88.5</v>
      </c>
      <c r="AG759" s="31">
        <f t="shared" si="152"/>
        <v>4</v>
      </c>
      <c r="AH759" s="31" t="str">
        <f t="shared" si="153"/>
        <v>MAE CHATTOGR425N</v>
      </c>
      <c r="AI759" s="31" t="str">
        <f t="shared" si="154"/>
        <v>CIPU 5176176</v>
      </c>
      <c r="AJ759" s="17" t="s">
        <v>624</v>
      </c>
    </row>
    <row r="760" spans="1:36" ht="18" x14ac:dyDescent="0.35">
      <c r="A760" s="30" t="s">
        <v>625</v>
      </c>
      <c r="B760" s="30" t="s">
        <v>3485</v>
      </c>
      <c r="C760" s="30" t="s">
        <v>3477</v>
      </c>
      <c r="D760" s="30" t="s">
        <v>3478</v>
      </c>
      <c r="E760" s="33">
        <v>45469.68472222222</v>
      </c>
      <c r="F760" s="30" t="s">
        <v>663</v>
      </c>
      <c r="G760" s="30" t="s">
        <v>627</v>
      </c>
      <c r="H760" s="30" t="s">
        <v>672</v>
      </c>
      <c r="I760" s="30" t="s">
        <v>646</v>
      </c>
      <c r="J760" s="30">
        <v>29090</v>
      </c>
      <c r="K760" s="30" t="s">
        <v>630</v>
      </c>
      <c r="L760" s="30" t="s">
        <v>3479</v>
      </c>
      <c r="M760" s="30" t="s">
        <v>3486</v>
      </c>
      <c r="N760" s="30" t="s">
        <v>678</v>
      </c>
      <c r="O760" s="30" t="s">
        <v>679</v>
      </c>
      <c r="P760" s="30">
        <v>920454</v>
      </c>
      <c r="Q760" s="30"/>
      <c r="R760" s="30"/>
      <c r="S760" s="39">
        <v>45475.791666666664</v>
      </c>
      <c r="T760" s="42" t="str">
        <f t="shared" si="143"/>
        <v>40</v>
      </c>
      <c r="U760" s="32">
        <f t="shared" si="144"/>
        <v>45469.68472222222</v>
      </c>
      <c r="V760" s="31">
        <f t="shared" si="145"/>
        <v>6.1069444444437977</v>
      </c>
      <c r="W760" s="31">
        <f t="shared" si="146"/>
        <v>0</v>
      </c>
      <c r="X760" s="31">
        <f t="shared" si="147"/>
        <v>0</v>
      </c>
      <c r="Y760" s="31">
        <f t="shared" si="148"/>
        <v>1</v>
      </c>
      <c r="Z760" s="31" t="str">
        <f t="shared" si="155"/>
        <v>No</v>
      </c>
      <c r="AA760" s="31"/>
      <c r="AB760" s="31">
        <f t="shared" si="149"/>
        <v>0</v>
      </c>
      <c r="AC760" s="31" t="str">
        <f>IF(OR(ISNUMBER(MATCH(DATE(VALUE(TEXT(U760,"yyyy")),VALUE(TEXT(U760,"mm")),VALUE(TEXT(U760,"dd"))),HolidayTable[Date],0)),WEEKDAY(E760,1)=1,HOUR(U760)&gt;=21,HOUR(U760)&lt;5),"OP","P")</f>
        <v>P</v>
      </c>
      <c r="AD760" s="31"/>
      <c r="AE760" s="31">
        <f t="shared" si="150"/>
        <v>0</v>
      </c>
      <c r="AF760" s="31">
        <f t="shared" si="151"/>
        <v>88.5</v>
      </c>
      <c r="AG760" s="31">
        <f t="shared" si="152"/>
        <v>4</v>
      </c>
      <c r="AH760" s="31" t="str">
        <f t="shared" si="153"/>
        <v>TANGIER E053W</v>
      </c>
      <c r="AI760" s="31" t="str">
        <f t="shared" si="154"/>
        <v>HLBU 2178320</v>
      </c>
      <c r="AJ760" s="17" t="s">
        <v>624</v>
      </c>
    </row>
    <row r="761" spans="1:36" ht="18" x14ac:dyDescent="0.35">
      <c r="A761" s="30" t="s">
        <v>625</v>
      </c>
      <c r="B761" s="30" t="s">
        <v>3487</v>
      </c>
      <c r="C761" s="30" t="s">
        <v>2810</v>
      </c>
      <c r="D761" s="30" t="s">
        <v>764</v>
      </c>
      <c r="E761" s="33">
        <v>45469.686805555553</v>
      </c>
      <c r="F761" s="30" t="s">
        <v>674</v>
      </c>
      <c r="G761" s="30" t="s">
        <v>627</v>
      </c>
      <c r="H761" s="30" t="s">
        <v>672</v>
      </c>
      <c r="I761" s="30" t="s">
        <v>646</v>
      </c>
      <c r="J761" s="30">
        <v>29250</v>
      </c>
      <c r="K761" s="30" t="s">
        <v>630</v>
      </c>
      <c r="L761" s="30" t="s">
        <v>3459</v>
      </c>
      <c r="M761" s="30" t="s">
        <v>3488</v>
      </c>
      <c r="N761" s="30" t="s">
        <v>836</v>
      </c>
      <c r="O761" s="30" t="s">
        <v>837</v>
      </c>
      <c r="P761" s="30">
        <v>913642</v>
      </c>
      <c r="Q761" s="30"/>
      <c r="R761" s="30"/>
      <c r="S761" s="39" t="e">
        <f>VLOOKUP(AH761,export!G:T,13,FALSE)</f>
        <v>#N/A</v>
      </c>
      <c r="T761" s="42" t="str">
        <f t="shared" si="143"/>
        <v>40</v>
      </c>
      <c r="U761" s="32">
        <f t="shared" si="144"/>
        <v>45469.686805555553</v>
      </c>
      <c r="V761" s="31" t="e">
        <f t="shared" si="145"/>
        <v>#N/A</v>
      </c>
      <c r="W761" s="31" t="e">
        <f t="shared" si="146"/>
        <v>#N/A</v>
      </c>
      <c r="X761" s="31" t="e">
        <f t="shared" si="147"/>
        <v>#N/A</v>
      </c>
      <c r="Y761" s="31" t="e">
        <f t="shared" si="148"/>
        <v>#N/A</v>
      </c>
      <c r="Z761" s="31" t="str">
        <f t="shared" si="155"/>
        <v>No</v>
      </c>
      <c r="AA761" s="31"/>
      <c r="AB761" s="31" t="e">
        <f t="shared" si="149"/>
        <v>#N/A</v>
      </c>
      <c r="AC761" s="31" t="str">
        <f>IF(OR(ISNUMBER(MATCH(DATE(VALUE(TEXT(U761,"yyyy")),VALUE(TEXT(U761,"mm")),VALUE(TEXT(U761,"dd"))),HolidayTable[Date],0)),WEEKDAY(E761,1)=1,HOUR(U761)&gt;=21,HOUR(U761)&lt;5),"OP","P")</f>
        <v>P</v>
      </c>
      <c r="AD761" s="31"/>
      <c r="AE761" s="31" t="e">
        <f t="shared" si="150"/>
        <v>#N/A</v>
      </c>
      <c r="AF761" s="31">
        <f t="shared" si="151"/>
        <v>88.5</v>
      </c>
      <c r="AG761" s="31">
        <f t="shared" si="152"/>
        <v>4</v>
      </c>
      <c r="AH761" s="31" t="str">
        <f t="shared" si="153"/>
        <v>MAE CHATTOGR425N</v>
      </c>
      <c r="AI761" s="31" t="str">
        <f t="shared" si="154"/>
        <v>TCLU 1485959</v>
      </c>
      <c r="AJ761" s="17" t="s">
        <v>624</v>
      </c>
    </row>
    <row r="762" spans="1:36" ht="18" x14ac:dyDescent="0.35">
      <c r="A762" s="30" t="s">
        <v>625</v>
      </c>
      <c r="B762" s="30" t="s">
        <v>3489</v>
      </c>
      <c r="C762" s="30" t="s">
        <v>766</v>
      </c>
      <c r="D762" s="30" t="s">
        <v>461</v>
      </c>
      <c r="E762" s="33">
        <v>45469.686805555553</v>
      </c>
      <c r="F762" s="30" t="s">
        <v>663</v>
      </c>
      <c r="G762" s="30" t="s">
        <v>627</v>
      </c>
      <c r="H762" s="30" t="s">
        <v>672</v>
      </c>
      <c r="I762" s="30" t="s">
        <v>646</v>
      </c>
      <c r="J762" s="30">
        <v>29250</v>
      </c>
      <c r="K762" s="30" t="s">
        <v>630</v>
      </c>
      <c r="L762" s="30" t="s">
        <v>3427</v>
      </c>
      <c r="M762" s="30" t="s">
        <v>3490</v>
      </c>
      <c r="N762" s="30" t="s">
        <v>834</v>
      </c>
      <c r="O762" s="30" t="s">
        <v>736</v>
      </c>
      <c r="P762" s="30">
        <v>947548</v>
      </c>
      <c r="Q762" s="30"/>
      <c r="R762" s="30"/>
      <c r="S762" s="39">
        <v>45474.315972222219</v>
      </c>
      <c r="T762" s="42" t="str">
        <f t="shared" si="143"/>
        <v>40</v>
      </c>
      <c r="U762" s="32">
        <f t="shared" si="144"/>
        <v>45469.686805555553</v>
      </c>
      <c r="V762" s="31">
        <f t="shared" si="145"/>
        <v>4.6291666666656965</v>
      </c>
      <c r="W762" s="31">
        <f t="shared" si="146"/>
        <v>0</v>
      </c>
      <c r="X762" s="31">
        <f t="shared" si="147"/>
        <v>0</v>
      </c>
      <c r="Y762" s="31">
        <f t="shared" si="148"/>
        <v>1</v>
      </c>
      <c r="Z762" s="31" t="str">
        <f t="shared" si="155"/>
        <v>No</v>
      </c>
      <c r="AA762" s="31"/>
      <c r="AB762" s="31">
        <f t="shared" si="149"/>
        <v>0</v>
      </c>
      <c r="AC762" s="31" t="str">
        <f>IF(OR(ISNUMBER(MATCH(DATE(VALUE(TEXT(U762,"yyyy")),VALUE(TEXT(U762,"mm")),VALUE(TEXT(U762,"dd"))),HolidayTable[Date],0)),WEEKDAY(E762,1)=1,HOUR(U762)&gt;=21,HOUR(U762)&lt;5),"OP","P")</f>
        <v>P</v>
      </c>
      <c r="AD762" s="31"/>
      <c r="AE762" s="31">
        <f t="shared" si="150"/>
        <v>0</v>
      </c>
      <c r="AF762" s="31">
        <f t="shared" si="151"/>
        <v>88.5</v>
      </c>
      <c r="AG762" s="31">
        <f t="shared" si="152"/>
        <v>4</v>
      </c>
      <c r="AH762" s="31" t="str">
        <f t="shared" si="153"/>
        <v>ONE TRUTH023E</v>
      </c>
      <c r="AI762" s="31" t="str">
        <f t="shared" si="154"/>
        <v>HLXU 8004004</v>
      </c>
      <c r="AJ762" s="17" t="s">
        <v>624</v>
      </c>
    </row>
    <row r="763" spans="1:36" ht="18" x14ac:dyDescent="0.35">
      <c r="A763" s="30" t="s">
        <v>625</v>
      </c>
      <c r="B763" s="30" t="s">
        <v>3491</v>
      </c>
      <c r="C763" s="30" t="s">
        <v>158</v>
      </c>
      <c r="D763" s="30" t="s">
        <v>3492</v>
      </c>
      <c r="E763" s="33">
        <v>45469.689583333333</v>
      </c>
      <c r="F763" s="30" t="s">
        <v>658</v>
      </c>
      <c r="G763" s="30" t="s">
        <v>627</v>
      </c>
      <c r="H763" s="30" t="s">
        <v>672</v>
      </c>
      <c r="I763" s="30" t="s">
        <v>646</v>
      </c>
      <c r="J763" s="30">
        <v>29090</v>
      </c>
      <c r="K763" s="30" t="s">
        <v>630</v>
      </c>
      <c r="L763" s="30" t="s">
        <v>3493</v>
      </c>
      <c r="M763" s="30" t="s">
        <v>3494</v>
      </c>
      <c r="N763" s="30" t="s">
        <v>711</v>
      </c>
      <c r="O763" s="30" t="s">
        <v>712</v>
      </c>
      <c r="P763" s="30">
        <v>935540</v>
      </c>
      <c r="Q763" s="30"/>
      <c r="R763" s="30"/>
      <c r="S763" s="39">
        <v>45475.833333333336</v>
      </c>
      <c r="T763" s="42" t="str">
        <f t="shared" si="143"/>
        <v>40</v>
      </c>
      <c r="U763" s="32">
        <f t="shared" si="144"/>
        <v>45469.689583333333</v>
      </c>
      <c r="V763" s="31">
        <f t="shared" si="145"/>
        <v>6.1437500000029104</v>
      </c>
      <c r="W763" s="31">
        <f t="shared" si="146"/>
        <v>0</v>
      </c>
      <c r="X763" s="31">
        <f t="shared" si="147"/>
        <v>0</v>
      </c>
      <c r="Y763" s="31">
        <f t="shared" si="148"/>
        <v>1</v>
      </c>
      <c r="Z763" s="31" t="str">
        <f t="shared" si="155"/>
        <v>No</v>
      </c>
      <c r="AA763" s="31"/>
      <c r="AB763" s="31">
        <f t="shared" si="149"/>
        <v>0</v>
      </c>
      <c r="AC763" s="31" t="str">
        <f>IF(OR(ISNUMBER(MATCH(DATE(VALUE(TEXT(U763,"yyyy")),VALUE(TEXT(U763,"mm")),VALUE(TEXT(U763,"dd"))),HolidayTable[Date],0)),WEEKDAY(E763,1)=1,HOUR(U763)&gt;=21,HOUR(U763)&lt;5),"OP","P")</f>
        <v>P</v>
      </c>
      <c r="AD763" s="31"/>
      <c r="AE763" s="31">
        <f t="shared" si="150"/>
        <v>0</v>
      </c>
      <c r="AF763" s="31">
        <f t="shared" si="151"/>
        <v>88.5</v>
      </c>
      <c r="AG763" s="31">
        <f t="shared" si="152"/>
        <v>4</v>
      </c>
      <c r="AH763" s="31" t="str">
        <f t="shared" si="153"/>
        <v>XPRES ANTLIA24004W</v>
      </c>
      <c r="AI763" s="31" t="str">
        <f t="shared" si="154"/>
        <v>GCXU 5500552</v>
      </c>
      <c r="AJ763" s="17" t="s">
        <v>624</v>
      </c>
    </row>
    <row r="764" spans="1:36" ht="18" x14ac:dyDescent="0.35">
      <c r="A764" s="30" t="s">
        <v>625</v>
      </c>
      <c r="B764" s="30" t="s">
        <v>3495</v>
      </c>
      <c r="C764" s="30" t="s">
        <v>3496</v>
      </c>
      <c r="D764" s="30" t="s">
        <v>3497</v>
      </c>
      <c r="E764" s="33">
        <v>45469.694444444445</v>
      </c>
      <c r="F764" s="30" t="s">
        <v>649</v>
      </c>
      <c r="G764" s="30" t="s">
        <v>627</v>
      </c>
      <c r="H764" s="30" t="s">
        <v>672</v>
      </c>
      <c r="I764" s="30" t="s">
        <v>646</v>
      </c>
      <c r="J764" s="30">
        <v>29250</v>
      </c>
      <c r="K764" s="30" t="s">
        <v>630</v>
      </c>
      <c r="L764" s="30" t="s">
        <v>3498</v>
      </c>
      <c r="M764" s="30" t="s">
        <v>3499</v>
      </c>
      <c r="N764" s="30" t="s">
        <v>751</v>
      </c>
      <c r="O764" s="30" t="s">
        <v>752</v>
      </c>
      <c r="P764" s="30">
        <v>935494</v>
      </c>
      <c r="Q764" s="30"/>
      <c r="R764" s="30"/>
      <c r="S764" s="39">
        <v>45475.5</v>
      </c>
      <c r="T764" s="42" t="str">
        <f t="shared" si="143"/>
        <v>40</v>
      </c>
      <c r="U764" s="32">
        <f t="shared" si="144"/>
        <v>45469.694444444445</v>
      </c>
      <c r="V764" s="31">
        <f t="shared" si="145"/>
        <v>5.8055555555547471</v>
      </c>
      <c r="W764" s="31">
        <f t="shared" si="146"/>
        <v>0</v>
      </c>
      <c r="X764" s="31">
        <f t="shared" si="147"/>
        <v>0</v>
      </c>
      <c r="Y764" s="31">
        <f t="shared" si="148"/>
        <v>1</v>
      </c>
      <c r="Z764" s="31" t="str">
        <f t="shared" si="155"/>
        <v>No</v>
      </c>
      <c r="AA764" s="31"/>
      <c r="AB764" s="31">
        <f t="shared" si="149"/>
        <v>0</v>
      </c>
      <c r="AC764" s="31" t="str">
        <f>IF(OR(ISNUMBER(MATCH(DATE(VALUE(TEXT(U764,"yyyy")),VALUE(TEXT(U764,"mm")),VALUE(TEXT(U764,"dd"))),HolidayTable[Date],0)),WEEKDAY(E764,1)=1,HOUR(U764)&gt;=21,HOUR(U764)&lt;5),"OP","P")</f>
        <v>P</v>
      </c>
      <c r="AD764" s="31"/>
      <c r="AE764" s="31">
        <f t="shared" si="150"/>
        <v>0</v>
      </c>
      <c r="AF764" s="31">
        <f t="shared" si="151"/>
        <v>88.5</v>
      </c>
      <c r="AG764" s="31">
        <f t="shared" si="152"/>
        <v>4</v>
      </c>
      <c r="AH764" s="31" t="str">
        <f t="shared" si="153"/>
        <v>XPRESS GANG24009N</v>
      </c>
      <c r="AI764" s="31" t="str">
        <f t="shared" si="154"/>
        <v>FSCU 8476733</v>
      </c>
      <c r="AJ764" s="17" t="s">
        <v>624</v>
      </c>
    </row>
    <row r="765" spans="1:36" ht="18" x14ac:dyDescent="0.35">
      <c r="A765" s="30" t="s">
        <v>625</v>
      </c>
      <c r="B765" s="30" t="s">
        <v>3500</v>
      </c>
      <c r="C765" s="30" t="s">
        <v>2810</v>
      </c>
      <c r="D765" s="30" t="s">
        <v>764</v>
      </c>
      <c r="E765" s="33">
        <v>45469.695833333331</v>
      </c>
      <c r="F765" s="30" t="s">
        <v>674</v>
      </c>
      <c r="G765" s="30" t="s">
        <v>627</v>
      </c>
      <c r="H765" s="30" t="s">
        <v>672</v>
      </c>
      <c r="I765" s="30" t="s">
        <v>646</v>
      </c>
      <c r="J765" s="30">
        <v>29250</v>
      </c>
      <c r="K765" s="30" t="s">
        <v>630</v>
      </c>
      <c r="L765" s="30" t="s">
        <v>3454</v>
      </c>
      <c r="M765" s="30" t="s">
        <v>3501</v>
      </c>
      <c r="N765" s="30" t="s">
        <v>681</v>
      </c>
      <c r="O765" s="30" t="s">
        <v>682</v>
      </c>
      <c r="P765" s="30">
        <v>901896</v>
      </c>
      <c r="Q765" s="30"/>
      <c r="R765" s="30"/>
      <c r="S765" s="39" t="e">
        <f>VLOOKUP(AH765,export!G:T,13,FALSE)</f>
        <v>#N/A</v>
      </c>
      <c r="T765" s="42" t="str">
        <f t="shared" si="143"/>
        <v>40</v>
      </c>
      <c r="U765" s="32">
        <f t="shared" si="144"/>
        <v>45469.695833333331</v>
      </c>
      <c r="V765" s="31" t="e">
        <f t="shared" si="145"/>
        <v>#N/A</v>
      </c>
      <c r="W765" s="31" t="e">
        <f t="shared" si="146"/>
        <v>#N/A</v>
      </c>
      <c r="X765" s="31" t="e">
        <f t="shared" si="147"/>
        <v>#N/A</v>
      </c>
      <c r="Y765" s="31" t="e">
        <f t="shared" si="148"/>
        <v>#N/A</v>
      </c>
      <c r="Z765" s="31" t="str">
        <f t="shared" si="155"/>
        <v>No</v>
      </c>
      <c r="AA765" s="31"/>
      <c r="AB765" s="31" t="e">
        <f t="shared" si="149"/>
        <v>#N/A</v>
      </c>
      <c r="AC765" s="31" t="str">
        <f>IF(OR(ISNUMBER(MATCH(DATE(VALUE(TEXT(U765,"yyyy")),VALUE(TEXT(U765,"mm")),VALUE(TEXT(U765,"dd"))),HolidayTable[Date],0)),WEEKDAY(E765,1)=1,HOUR(U765)&gt;=21,HOUR(U765)&lt;5),"OP","P")</f>
        <v>P</v>
      </c>
      <c r="AD765" s="31"/>
      <c r="AE765" s="31" t="e">
        <f t="shared" si="150"/>
        <v>#N/A</v>
      </c>
      <c r="AF765" s="31">
        <f t="shared" si="151"/>
        <v>88.5</v>
      </c>
      <c r="AG765" s="31">
        <f t="shared" si="152"/>
        <v>4</v>
      </c>
      <c r="AH765" s="31" t="str">
        <f t="shared" si="153"/>
        <v>MAE CHATTOGR425N</v>
      </c>
      <c r="AI765" s="31" t="str">
        <f t="shared" si="154"/>
        <v>MRSU 5766438</v>
      </c>
      <c r="AJ765" s="17" t="s">
        <v>624</v>
      </c>
    </row>
    <row r="766" spans="1:36" ht="18" x14ac:dyDescent="0.35">
      <c r="A766" s="30" t="s">
        <v>625</v>
      </c>
      <c r="B766" s="30" t="s">
        <v>3502</v>
      </c>
      <c r="C766" s="30" t="s">
        <v>2810</v>
      </c>
      <c r="D766" s="30" t="s">
        <v>764</v>
      </c>
      <c r="E766" s="33">
        <v>45469.696527777778</v>
      </c>
      <c r="F766" s="30" t="s">
        <v>674</v>
      </c>
      <c r="G766" s="30" t="s">
        <v>627</v>
      </c>
      <c r="H766" s="30" t="s">
        <v>672</v>
      </c>
      <c r="I766" s="30" t="s">
        <v>646</v>
      </c>
      <c r="J766" s="30">
        <v>29250</v>
      </c>
      <c r="K766" s="30" t="s">
        <v>630</v>
      </c>
      <c r="L766" s="30" t="s">
        <v>3454</v>
      </c>
      <c r="M766" s="30" t="s">
        <v>3503</v>
      </c>
      <c r="N766" s="30" t="s">
        <v>864</v>
      </c>
      <c r="O766" s="30" t="s">
        <v>865</v>
      </c>
      <c r="P766" s="30">
        <v>714653</v>
      </c>
      <c r="Q766" s="30"/>
      <c r="R766" s="30"/>
      <c r="S766" s="39" t="e">
        <f>VLOOKUP(AH766,export!G:T,13,FALSE)</f>
        <v>#N/A</v>
      </c>
      <c r="T766" s="42" t="str">
        <f t="shared" si="143"/>
        <v>40</v>
      </c>
      <c r="U766" s="32">
        <f t="shared" si="144"/>
        <v>45469.696527777778</v>
      </c>
      <c r="V766" s="31" t="e">
        <f t="shared" si="145"/>
        <v>#N/A</v>
      </c>
      <c r="W766" s="31" t="e">
        <f t="shared" si="146"/>
        <v>#N/A</v>
      </c>
      <c r="X766" s="31" t="e">
        <f t="shared" si="147"/>
        <v>#N/A</v>
      </c>
      <c r="Y766" s="31" t="e">
        <f t="shared" si="148"/>
        <v>#N/A</v>
      </c>
      <c r="Z766" s="31" t="str">
        <f t="shared" si="155"/>
        <v>No</v>
      </c>
      <c r="AA766" s="31"/>
      <c r="AB766" s="31" t="e">
        <f t="shared" si="149"/>
        <v>#N/A</v>
      </c>
      <c r="AC766" s="31" t="str">
        <f>IF(OR(ISNUMBER(MATCH(DATE(VALUE(TEXT(U766,"yyyy")),VALUE(TEXT(U766,"mm")),VALUE(TEXT(U766,"dd"))),HolidayTable[Date],0)),WEEKDAY(E766,1)=1,HOUR(U766)&gt;=21,HOUR(U766)&lt;5),"OP","P")</f>
        <v>P</v>
      </c>
      <c r="AD766" s="31"/>
      <c r="AE766" s="31" t="e">
        <f t="shared" si="150"/>
        <v>#N/A</v>
      </c>
      <c r="AF766" s="31">
        <f t="shared" si="151"/>
        <v>88.5</v>
      </c>
      <c r="AG766" s="31">
        <f t="shared" si="152"/>
        <v>4</v>
      </c>
      <c r="AH766" s="31" t="str">
        <f t="shared" si="153"/>
        <v>MAE CHATTOGR425N</v>
      </c>
      <c r="AI766" s="31" t="str">
        <f t="shared" si="154"/>
        <v>MSKU 0753777</v>
      </c>
      <c r="AJ766" s="17" t="s">
        <v>624</v>
      </c>
    </row>
    <row r="767" spans="1:36" ht="18" x14ac:dyDescent="0.35">
      <c r="A767" s="30" t="s">
        <v>625</v>
      </c>
      <c r="B767" s="30" t="s">
        <v>3504</v>
      </c>
      <c r="C767" s="30" t="s">
        <v>2810</v>
      </c>
      <c r="D767" s="30" t="s">
        <v>764</v>
      </c>
      <c r="E767" s="33">
        <v>45469.697222222225</v>
      </c>
      <c r="F767" s="30" t="s">
        <v>674</v>
      </c>
      <c r="G767" s="30" t="s">
        <v>627</v>
      </c>
      <c r="H767" s="30">
        <v>4500</v>
      </c>
      <c r="I767" s="30" t="s">
        <v>646</v>
      </c>
      <c r="J767" s="30">
        <v>29250</v>
      </c>
      <c r="K767" s="30" t="s">
        <v>630</v>
      </c>
      <c r="L767" s="30" t="s">
        <v>3459</v>
      </c>
      <c r="M767" s="30" t="s">
        <v>3505</v>
      </c>
      <c r="N767" s="30" t="s">
        <v>745</v>
      </c>
      <c r="O767" s="30" t="s">
        <v>746</v>
      </c>
      <c r="P767" s="30">
        <v>697577</v>
      </c>
      <c r="Q767" s="30"/>
      <c r="R767" s="30"/>
      <c r="S767" s="39" t="e">
        <f>VLOOKUP(AH767,export!G:T,13,FALSE)</f>
        <v>#N/A</v>
      </c>
      <c r="T767" s="42" t="str">
        <f t="shared" si="143"/>
        <v>40</v>
      </c>
      <c r="U767" s="32">
        <f t="shared" si="144"/>
        <v>45469.697222222225</v>
      </c>
      <c r="V767" s="31" t="e">
        <f t="shared" si="145"/>
        <v>#N/A</v>
      </c>
      <c r="W767" s="31" t="e">
        <f t="shared" si="146"/>
        <v>#N/A</v>
      </c>
      <c r="X767" s="31" t="e">
        <f t="shared" si="147"/>
        <v>#N/A</v>
      </c>
      <c r="Y767" s="31" t="e">
        <f t="shared" si="148"/>
        <v>#N/A</v>
      </c>
      <c r="Z767" s="31" t="str">
        <f t="shared" si="155"/>
        <v>No</v>
      </c>
      <c r="AA767" s="31"/>
      <c r="AB767" s="31" t="e">
        <f t="shared" si="149"/>
        <v>#N/A</v>
      </c>
      <c r="AC767" s="31" t="str">
        <f>IF(OR(ISNUMBER(MATCH(DATE(VALUE(TEXT(U767,"yyyy")),VALUE(TEXT(U767,"mm")),VALUE(TEXT(U767,"dd"))),HolidayTable[Date],0)),WEEKDAY(E767,1)=1,HOUR(U767)&gt;=21,HOUR(U767)&lt;5),"OP","P")</f>
        <v>P</v>
      </c>
      <c r="AD767" s="31"/>
      <c r="AE767" s="31" t="e">
        <f t="shared" si="150"/>
        <v>#N/A</v>
      </c>
      <c r="AF767" s="31">
        <f t="shared" si="151"/>
        <v>88.5</v>
      </c>
      <c r="AG767" s="31">
        <f t="shared" si="152"/>
        <v>4</v>
      </c>
      <c r="AH767" s="31" t="str">
        <f t="shared" si="153"/>
        <v>MAE CHATTOGR425N</v>
      </c>
      <c r="AI767" s="31" t="str">
        <f t="shared" si="154"/>
        <v>SUDU 5974373</v>
      </c>
      <c r="AJ767" s="17" t="s">
        <v>624</v>
      </c>
    </row>
    <row r="768" spans="1:36" ht="18" x14ac:dyDescent="0.35">
      <c r="A768" s="30" t="s">
        <v>625</v>
      </c>
      <c r="B768" s="30" t="s">
        <v>3506</v>
      </c>
      <c r="C768" s="30" t="s">
        <v>2810</v>
      </c>
      <c r="D768" s="30" t="s">
        <v>764</v>
      </c>
      <c r="E768" s="33">
        <v>45469.697916666664</v>
      </c>
      <c r="F768" s="30" t="s">
        <v>674</v>
      </c>
      <c r="G768" s="30" t="s">
        <v>627</v>
      </c>
      <c r="H768" s="30" t="s">
        <v>672</v>
      </c>
      <c r="I768" s="30" t="s">
        <v>646</v>
      </c>
      <c r="J768" s="30">
        <v>29250</v>
      </c>
      <c r="K768" s="30" t="s">
        <v>630</v>
      </c>
      <c r="L768" s="30" t="s">
        <v>3507</v>
      </c>
      <c r="M768" s="30" t="s">
        <v>3508</v>
      </c>
      <c r="N768" s="30" t="s">
        <v>718</v>
      </c>
      <c r="O768" s="30" t="s">
        <v>719</v>
      </c>
      <c r="P768" s="30">
        <v>697446</v>
      </c>
      <c r="Q768" s="30"/>
      <c r="R768" s="30"/>
      <c r="S768" s="39" t="e">
        <f>VLOOKUP(AH768,export!G:T,13,FALSE)</f>
        <v>#N/A</v>
      </c>
      <c r="T768" s="42" t="str">
        <f t="shared" si="143"/>
        <v>40</v>
      </c>
      <c r="U768" s="32">
        <f t="shared" si="144"/>
        <v>45469.697916666664</v>
      </c>
      <c r="V768" s="31" t="e">
        <f t="shared" si="145"/>
        <v>#N/A</v>
      </c>
      <c r="W768" s="31" t="e">
        <f t="shared" si="146"/>
        <v>#N/A</v>
      </c>
      <c r="X768" s="31" t="e">
        <f t="shared" si="147"/>
        <v>#N/A</v>
      </c>
      <c r="Y768" s="31" t="e">
        <f t="shared" si="148"/>
        <v>#N/A</v>
      </c>
      <c r="Z768" s="31" t="str">
        <f t="shared" si="155"/>
        <v>No</v>
      </c>
      <c r="AA768" s="31"/>
      <c r="AB768" s="31" t="e">
        <f t="shared" si="149"/>
        <v>#N/A</v>
      </c>
      <c r="AC768" s="31" t="str">
        <f>IF(OR(ISNUMBER(MATCH(DATE(VALUE(TEXT(U768,"yyyy")),VALUE(TEXT(U768,"mm")),VALUE(TEXT(U768,"dd"))),HolidayTable[Date],0)),WEEKDAY(E768,1)=1,HOUR(U768)&gt;=21,HOUR(U768)&lt;5),"OP","P")</f>
        <v>P</v>
      </c>
      <c r="AD768" s="31"/>
      <c r="AE768" s="31" t="e">
        <f t="shared" si="150"/>
        <v>#N/A</v>
      </c>
      <c r="AF768" s="31">
        <f t="shared" si="151"/>
        <v>88.5</v>
      </c>
      <c r="AG768" s="31">
        <f t="shared" si="152"/>
        <v>4</v>
      </c>
      <c r="AH768" s="31" t="str">
        <f t="shared" si="153"/>
        <v>MAE CHATTOGR425N</v>
      </c>
      <c r="AI768" s="31" t="str">
        <f t="shared" si="154"/>
        <v>MRSU 5553725</v>
      </c>
      <c r="AJ768" s="17" t="s">
        <v>624</v>
      </c>
    </row>
    <row r="769" spans="1:36" ht="18" x14ac:dyDescent="0.35">
      <c r="A769" s="30" t="s">
        <v>625</v>
      </c>
      <c r="B769" s="30" t="s">
        <v>3509</v>
      </c>
      <c r="C769" s="30" t="s">
        <v>2810</v>
      </c>
      <c r="D769" s="30" t="s">
        <v>764</v>
      </c>
      <c r="E769" s="33">
        <v>45469.698611111111</v>
      </c>
      <c r="F769" s="30" t="s">
        <v>674</v>
      </c>
      <c r="G769" s="30" t="s">
        <v>627</v>
      </c>
      <c r="H769" s="30" t="s">
        <v>672</v>
      </c>
      <c r="I769" s="30" t="s">
        <v>646</v>
      </c>
      <c r="J769" s="30">
        <v>29250</v>
      </c>
      <c r="K769" s="30" t="s">
        <v>630</v>
      </c>
      <c r="L769" s="30" t="s">
        <v>3459</v>
      </c>
      <c r="M769" s="30" t="s">
        <v>3510</v>
      </c>
      <c r="N769" s="30" t="s">
        <v>741</v>
      </c>
      <c r="O769" s="30" t="s">
        <v>742</v>
      </c>
      <c r="P769" s="30">
        <v>711999</v>
      </c>
      <c r="Q769" s="30"/>
      <c r="R769" s="30"/>
      <c r="S769" s="39" t="e">
        <f>VLOOKUP(AH769,export!G:T,13,FALSE)</f>
        <v>#N/A</v>
      </c>
      <c r="T769" s="42" t="str">
        <f t="shared" si="143"/>
        <v>40</v>
      </c>
      <c r="U769" s="32">
        <f t="shared" si="144"/>
        <v>45469.698611111111</v>
      </c>
      <c r="V769" s="31" t="e">
        <f t="shared" si="145"/>
        <v>#N/A</v>
      </c>
      <c r="W769" s="31" t="e">
        <f t="shared" si="146"/>
        <v>#N/A</v>
      </c>
      <c r="X769" s="31" t="e">
        <f t="shared" si="147"/>
        <v>#N/A</v>
      </c>
      <c r="Y769" s="31" t="e">
        <f t="shared" si="148"/>
        <v>#N/A</v>
      </c>
      <c r="Z769" s="31" t="str">
        <f t="shared" si="155"/>
        <v>No</v>
      </c>
      <c r="AA769" s="31"/>
      <c r="AB769" s="31" t="e">
        <f t="shared" si="149"/>
        <v>#N/A</v>
      </c>
      <c r="AC769" s="31" t="str">
        <f>IF(OR(ISNUMBER(MATCH(DATE(VALUE(TEXT(U769,"yyyy")),VALUE(TEXT(U769,"mm")),VALUE(TEXT(U769,"dd"))),HolidayTable[Date],0)),WEEKDAY(E769,1)=1,HOUR(U769)&gt;=21,HOUR(U769)&lt;5),"OP","P")</f>
        <v>P</v>
      </c>
      <c r="AD769" s="31"/>
      <c r="AE769" s="31" t="e">
        <f t="shared" si="150"/>
        <v>#N/A</v>
      </c>
      <c r="AF769" s="31">
        <f t="shared" si="151"/>
        <v>88.5</v>
      </c>
      <c r="AG769" s="31">
        <f t="shared" si="152"/>
        <v>4</v>
      </c>
      <c r="AH769" s="31" t="str">
        <f t="shared" si="153"/>
        <v>MAE CHATTOGR425N</v>
      </c>
      <c r="AI769" s="31" t="str">
        <f t="shared" si="154"/>
        <v>TRHU 7738485</v>
      </c>
      <c r="AJ769" s="17" t="s">
        <v>624</v>
      </c>
    </row>
    <row r="770" spans="1:36" ht="18" x14ac:dyDescent="0.35">
      <c r="A770" s="30" t="s">
        <v>625</v>
      </c>
      <c r="B770" s="30" t="s">
        <v>3511</v>
      </c>
      <c r="C770" s="30" t="s">
        <v>2810</v>
      </c>
      <c r="D770" s="30" t="s">
        <v>764</v>
      </c>
      <c r="E770" s="33">
        <v>45469.705555555556</v>
      </c>
      <c r="F770" s="30" t="s">
        <v>674</v>
      </c>
      <c r="G770" s="30" t="s">
        <v>627</v>
      </c>
      <c r="H770" s="30" t="s">
        <v>672</v>
      </c>
      <c r="I770" s="30" t="s">
        <v>646</v>
      </c>
      <c r="J770" s="30">
        <v>29250</v>
      </c>
      <c r="K770" s="30" t="s">
        <v>630</v>
      </c>
      <c r="L770" s="30" t="s">
        <v>3454</v>
      </c>
      <c r="M770" s="30" t="s">
        <v>3512</v>
      </c>
      <c r="N770" s="30" t="s">
        <v>633</v>
      </c>
      <c r="O770" s="30" t="s">
        <v>708</v>
      </c>
      <c r="P770" s="30">
        <v>717004</v>
      </c>
      <c r="Q770" s="30"/>
      <c r="R770" s="30"/>
      <c r="S770" s="39" t="e">
        <f>VLOOKUP(AH770,export!G:T,13,FALSE)</f>
        <v>#N/A</v>
      </c>
      <c r="T770" s="42" t="str">
        <f t="shared" ref="T770:T833" si="156">LEFT(I770,2)</f>
        <v>40</v>
      </c>
      <c r="U770" s="32">
        <f t="shared" ref="U770:U833" si="157">E770</f>
        <v>45469.705555555556</v>
      </c>
      <c r="V770" s="31" t="e">
        <f t="shared" ref="V770:V833" si="158">IF(A770="ARRIVE",S770-U770,IF(A770="EXIT",U770-S770,"Odd Event"))</f>
        <v>#N/A</v>
      </c>
      <c r="W770" s="31" t="e">
        <f t="shared" ref="W770:W833" si="159">IF(V770&lt;=1,1,0)</f>
        <v>#N/A</v>
      </c>
      <c r="X770" s="31" t="e">
        <f t="shared" ref="X770:X833" si="160">IF(AND(V770&gt;1,V770&lt;2),1,0)</f>
        <v>#N/A</v>
      </c>
      <c r="Y770" s="31" t="e">
        <f t="shared" ref="Y770:Y833" si="161">IF(V770&gt;2,1,0)</f>
        <v>#N/A</v>
      </c>
      <c r="Z770" s="31" t="str">
        <f t="shared" si="155"/>
        <v>No</v>
      </c>
      <c r="AA770" s="31"/>
      <c r="AB770" s="31" t="e">
        <f t="shared" ref="AB770:AB833" si="162">IF(W770=1,1,IF(X770=1,2,0))</f>
        <v>#N/A</v>
      </c>
      <c r="AC770" s="31" t="str">
        <f>IF(OR(ISNUMBER(MATCH(DATE(VALUE(TEXT(U770,"yyyy")),VALUE(TEXT(U770,"mm")),VALUE(TEXT(U770,"dd"))),HolidayTable[Date],0)),WEEKDAY(E770,1)=1,HOUR(U770)&gt;=21,HOUR(U770)&lt;5),"OP","P")</f>
        <v>P</v>
      </c>
      <c r="AD770" s="31"/>
      <c r="AE770" s="31" t="e">
        <f t="shared" ref="AE770:AE833" si="163">IF(AB770=0,0,IF(OR(T770="40",T770="45"),IF(AC770="OP",IF(AB770=1,52.5,22.5),IF(AB770=1,37.5,15)),IF(T770="20",IF(AC770="OP",IF(AB770=1,35,15),IF(AB770=1,25,10)),"Odd Size")))</f>
        <v>#N/A</v>
      </c>
      <c r="AF770" s="31">
        <f t="shared" ref="AF770:AF833" si="164">IF(OR(T770="45",T770="40"),88.5,0)+IF(T770="20",59,0)</f>
        <v>88.5</v>
      </c>
      <c r="AG770" s="31">
        <f t="shared" ref="AG770:AG833" si="165">WEEKDAY(E770,1)</f>
        <v>4</v>
      </c>
      <c r="AH770" s="31" t="str">
        <f t="shared" ref="AH770:AH833" si="166">C770&amp;D770</f>
        <v>MAE CHATTOGR425N</v>
      </c>
      <c r="AI770" s="31" t="str">
        <f t="shared" ref="AI770:AI833" si="167">B770</f>
        <v>TCKU 7267793</v>
      </c>
      <c r="AJ770" s="17" t="s">
        <v>624</v>
      </c>
    </row>
    <row r="771" spans="1:36" ht="18" x14ac:dyDescent="0.35">
      <c r="A771" s="30" t="s">
        <v>625</v>
      </c>
      <c r="B771" s="30" t="s">
        <v>3513</v>
      </c>
      <c r="C771" s="30" t="s">
        <v>2810</v>
      </c>
      <c r="D771" s="30" t="s">
        <v>764</v>
      </c>
      <c r="E771" s="33">
        <v>45469.706250000003</v>
      </c>
      <c r="F771" s="30" t="s">
        <v>674</v>
      </c>
      <c r="G771" s="30" t="s">
        <v>627</v>
      </c>
      <c r="H771" s="30" t="s">
        <v>672</v>
      </c>
      <c r="I771" s="30" t="s">
        <v>646</v>
      </c>
      <c r="J771" s="30">
        <v>29250</v>
      </c>
      <c r="K771" s="30" t="s">
        <v>630</v>
      </c>
      <c r="L771" s="30" t="s">
        <v>3507</v>
      </c>
      <c r="M771" s="30" t="s">
        <v>3514</v>
      </c>
      <c r="N771" s="30" t="s">
        <v>743</v>
      </c>
      <c r="O771" s="30" t="s">
        <v>744</v>
      </c>
      <c r="P771" s="30">
        <v>947396</v>
      </c>
      <c r="Q771" s="30"/>
      <c r="R771" s="30"/>
      <c r="S771" s="39" t="e">
        <f>VLOOKUP(AH771,export!G:T,13,FALSE)</f>
        <v>#N/A</v>
      </c>
      <c r="T771" s="42" t="str">
        <f t="shared" si="156"/>
        <v>40</v>
      </c>
      <c r="U771" s="32">
        <f t="shared" si="157"/>
        <v>45469.706250000003</v>
      </c>
      <c r="V771" s="31" t="e">
        <f t="shared" si="158"/>
        <v>#N/A</v>
      </c>
      <c r="W771" s="31" t="e">
        <f t="shared" si="159"/>
        <v>#N/A</v>
      </c>
      <c r="X771" s="31" t="e">
        <f t="shared" si="160"/>
        <v>#N/A</v>
      </c>
      <c r="Y771" s="31" t="e">
        <f t="shared" si="161"/>
        <v>#N/A</v>
      </c>
      <c r="Z771" s="31" t="str">
        <f t="shared" ref="Z771:Z834" si="168">IF(OR(MOD(E771,1)&gt;=TIME(21,0,0),MOD(E771,1)&lt;=TIME(4,59,0)),"Yes","No")</f>
        <v>No</v>
      </c>
      <c r="AA771" s="31"/>
      <c r="AB771" s="31" t="e">
        <f t="shared" si="162"/>
        <v>#N/A</v>
      </c>
      <c r="AC771" s="31" t="str">
        <f>IF(OR(ISNUMBER(MATCH(DATE(VALUE(TEXT(U771,"yyyy")),VALUE(TEXT(U771,"mm")),VALUE(TEXT(U771,"dd"))),HolidayTable[Date],0)),WEEKDAY(E771,1)=1,HOUR(U771)&gt;=21,HOUR(U771)&lt;5),"OP","P")</f>
        <v>P</v>
      </c>
      <c r="AD771" s="31"/>
      <c r="AE771" s="31" t="e">
        <f t="shared" si="163"/>
        <v>#N/A</v>
      </c>
      <c r="AF771" s="31">
        <f t="shared" si="164"/>
        <v>88.5</v>
      </c>
      <c r="AG771" s="31">
        <f t="shared" si="165"/>
        <v>4</v>
      </c>
      <c r="AH771" s="31" t="str">
        <f t="shared" si="166"/>
        <v>MAE CHATTOGR425N</v>
      </c>
      <c r="AI771" s="31" t="str">
        <f t="shared" si="167"/>
        <v>MSKU 0579074</v>
      </c>
      <c r="AJ771" s="17" t="s">
        <v>624</v>
      </c>
    </row>
    <row r="772" spans="1:36" ht="18" x14ac:dyDescent="0.35">
      <c r="A772" s="30" t="s">
        <v>625</v>
      </c>
      <c r="B772" s="30" t="s">
        <v>3515</v>
      </c>
      <c r="C772" s="30" t="s">
        <v>158</v>
      </c>
      <c r="D772" s="30" t="s">
        <v>3492</v>
      </c>
      <c r="E772" s="33">
        <v>45469.709027777775</v>
      </c>
      <c r="F772" s="30" t="s">
        <v>658</v>
      </c>
      <c r="G772" s="30" t="s">
        <v>627</v>
      </c>
      <c r="H772" s="30" t="s">
        <v>672</v>
      </c>
      <c r="I772" s="30" t="s">
        <v>646</v>
      </c>
      <c r="J772" s="30">
        <v>29090</v>
      </c>
      <c r="K772" s="30" t="s">
        <v>630</v>
      </c>
      <c r="L772" s="30" t="s">
        <v>3493</v>
      </c>
      <c r="M772" s="30" t="s">
        <v>3516</v>
      </c>
      <c r="N772" s="30"/>
      <c r="O772" s="30" t="s">
        <v>686</v>
      </c>
      <c r="P772" s="30">
        <v>900868</v>
      </c>
      <c r="Q772" s="30"/>
      <c r="R772" s="30"/>
      <c r="S772" s="39">
        <v>45475.833333333336</v>
      </c>
      <c r="T772" s="42" t="str">
        <f t="shared" si="156"/>
        <v>40</v>
      </c>
      <c r="U772" s="32">
        <f t="shared" si="157"/>
        <v>45469.709027777775</v>
      </c>
      <c r="V772" s="31">
        <f t="shared" si="158"/>
        <v>6.1243055555605679</v>
      </c>
      <c r="W772" s="31">
        <f t="shared" si="159"/>
        <v>0</v>
      </c>
      <c r="X772" s="31">
        <f t="shared" si="160"/>
        <v>0</v>
      </c>
      <c r="Y772" s="31">
        <f t="shared" si="161"/>
        <v>1</v>
      </c>
      <c r="Z772" s="31" t="str">
        <f t="shared" si="168"/>
        <v>No</v>
      </c>
      <c r="AA772" s="31"/>
      <c r="AB772" s="31">
        <f t="shared" si="162"/>
        <v>0</v>
      </c>
      <c r="AC772" s="31" t="str">
        <f>IF(OR(ISNUMBER(MATCH(DATE(VALUE(TEXT(U772,"yyyy")),VALUE(TEXT(U772,"mm")),VALUE(TEXT(U772,"dd"))),HolidayTable[Date],0)),WEEKDAY(E772,1)=1,HOUR(U772)&gt;=21,HOUR(U772)&lt;5),"OP","P")</f>
        <v>P</v>
      </c>
      <c r="AD772" s="31"/>
      <c r="AE772" s="31">
        <f t="shared" si="163"/>
        <v>0</v>
      </c>
      <c r="AF772" s="31">
        <f t="shared" si="164"/>
        <v>88.5</v>
      </c>
      <c r="AG772" s="31">
        <f t="shared" si="165"/>
        <v>4</v>
      </c>
      <c r="AH772" s="31" t="str">
        <f t="shared" si="166"/>
        <v>XPRES ANTLIA24004W</v>
      </c>
      <c r="AI772" s="31" t="str">
        <f t="shared" si="167"/>
        <v>TCNU 4694292</v>
      </c>
      <c r="AJ772" s="17" t="s">
        <v>624</v>
      </c>
    </row>
    <row r="773" spans="1:36" ht="18" x14ac:dyDescent="0.35">
      <c r="A773" s="30" t="s">
        <v>625</v>
      </c>
      <c r="B773" s="30" t="s">
        <v>3517</v>
      </c>
      <c r="C773" s="30" t="s">
        <v>2810</v>
      </c>
      <c r="D773" s="30" t="s">
        <v>764</v>
      </c>
      <c r="E773" s="33">
        <v>45469.709722222222</v>
      </c>
      <c r="F773" s="30" t="s">
        <v>674</v>
      </c>
      <c r="G773" s="30" t="s">
        <v>627</v>
      </c>
      <c r="H773" s="30" t="s">
        <v>672</v>
      </c>
      <c r="I773" s="30" t="s">
        <v>646</v>
      </c>
      <c r="J773" s="30">
        <v>29250</v>
      </c>
      <c r="K773" s="30" t="s">
        <v>630</v>
      </c>
      <c r="L773" s="30" t="s">
        <v>3459</v>
      </c>
      <c r="M773" s="30" t="s">
        <v>3518</v>
      </c>
      <c r="N773" s="30" t="s">
        <v>788</v>
      </c>
      <c r="O773" s="30" t="s">
        <v>789</v>
      </c>
      <c r="P773" s="30">
        <v>753249</v>
      </c>
      <c r="Q773" s="30"/>
      <c r="R773" s="30"/>
      <c r="S773" s="39" t="e">
        <f>VLOOKUP(AH773,export!G:T,13,FALSE)</f>
        <v>#N/A</v>
      </c>
      <c r="T773" s="42" t="str">
        <f t="shared" si="156"/>
        <v>40</v>
      </c>
      <c r="U773" s="32">
        <f t="shared" si="157"/>
        <v>45469.709722222222</v>
      </c>
      <c r="V773" s="31" t="e">
        <f t="shared" si="158"/>
        <v>#N/A</v>
      </c>
      <c r="W773" s="31" t="e">
        <f t="shared" si="159"/>
        <v>#N/A</v>
      </c>
      <c r="X773" s="31" t="e">
        <f t="shared" si="160"/>
        <v>#N/A</v>
      </c>
      <c r="Y773" s="31" t="e">
        <f t="shared" si="161"/>
        <v>#N/A</v>
      </c>
      <c r="Z773" s="31" t="str">
        <f t="shared" si="168"/>
        <v>No</v>
      </c>
      <c r="AA773" s="31"/>
      <c r="AB773" s="31" t="e">
        <f t="shared" si="162"/>
        <v>#N/A</v>
      </c>
      <c r="AC773" s="31" t="str">
        <f>IF(OR(ISNUMBER(MATCH(DATE(VALUE(TEXT(U773,"yyyy")),VALUE(TEXT(U773,"mm")),VALUE(TEXT(U773,"dd"))),HolidayTable[Date],0)),WEEKDAY(E773,1)=1,HOUR(U773)&gt;=21,HOUR(U773)&lt;5),"OP","P")</f>
        <v>P</v>
      </c>
      <c r="AD773" s="31"/>
      <c r="AE773" s="31" t="e">
        <f t="shared" si="163"/>
        <v>#N/A</v>
      </c>
      <c r="AF773" s="31">
        <f t="shared" si="164"/>
        <v>88.5</v>
      </c>
      <c r="AG773" s="31">
        <f t="shared" si="165"/>
        <v>4</v>
      </c>
      <c r="AH773" s="31" t="str">
        <f t="shared" si="166"/>
        <v>MAE CHATTOGR425N</v>
      </c>
      <c r="AI773" s="31" t="str">
        <f t="shared" si="167"/>
        <v>TCKU 6948299</v>
      </c>
      <c r="AJ773" s="17" t="s">
        <v>624</v>
      </c>
    </row>
    <row r="774" spans="1:36" ht="18" x14ac:dyDescent="0.35">
      <c r="A774" s="30" t="s">
        <v>625</v>
      </c>
      <c r="B774" s="30" t="s">
        <v>3519</v>
      </c>
      <c r="C774" s="30" t="s">
        <v>2810</v>
      </c>
      <c r="D774" s="30" t="s">
        <v>764</v>
      </c>
      <c r="E774" s="33">
        <v>45469.711111111108</v>
      </c>
      <c r="F774" s="30" t="s">
        <v>674</v>
      </c>
      <c r="G774" s="30" t="s">
        <v>627</v>
      </c>
      <c r="H774" s="30" t="s">
        <v>672</v>
      </c>
      <c r="I774" s="30" t="s">
        <v>646</v>
      </c>
      <c r="J774" s="30">
        <v>29250</v>
      </c>
      <c r="K774" s="30" t="s">
        <v>630</v>
      </c>
      <c r="L774" s="30" t="s">
        <v>3507</v>
      </c>
      <c r="M774" s="30" t="s">
        <v>3520</v>
      </c>
      <c r="N774" s="30"/>
      <c r="O774" s="30" t="s">
        <v>808</v>
      </c>
      <c r="P774" s="30">
        <v>954371</v>
      </c>
      <c r="Q774" s="30"/>
      <c r="R774" s="30"/>
      <c r="S774" s="39" t="e">
        <f>VLOOKUP(AH774,export!G:T,13,FALSE)</f>
        <v>#N/A</v>
      </c>
      <c r="T774" s="42" t="str">
        <f t="shared" si="156"/>
        <v>40</v>
      </c>
      <c r="U774" s="32">
        <f t="shared" si="157"/>
        <v>45469.711111111108</v>
      </c>
      <c r="V774" s="31" t="e">
        <f t="shared" si="158"/>
        <v>#N/A</v>
      </c>
      <c r="W774" s="31" t="e">
        <f t="shared" si="159"/>
        <v>#N/A</v>
      </c>
      <c r="X774" s="31" t="e">
        <f t="shared" si="160"/>
        <v>#N/A</v>
      </c>
      <c r="Y774" s="31" t="e">
        <f t="shared" si="161"/>
        <v>#N/A</v>
      </c>
      <c r="Z774" s="31" t="str">
        <f t="shared" si="168"/>
        <v>No</v>
      </c>
      <c r="AA774" s="31"/>
      <c r="AB774" s="31" t="e">
        <f t="shared" si="162"/>
        <v>#N/A</v>
      </c>
      <c r="AC774" s="31" t="str">
        <f>IF(OR(ISNUMBER(MATCH(DATE(VALUE(TEXT(U774,"yyyy")),VALUE(TEXT(U774,"mm")),VALUE(TEXT(U774,"dd"))),HolidayTable[Date],0)),WEEKDAY(E774,1)=1,HOUR(U774)&gt;=21,HOUR(U774)&lt;5),"OP","P")</f>
        <v>P</v>
      </c>
      <c r="AD774" s="31"/>
      <c r="AE774" s="31" t="e">
        <f t="shared" si="163"/>
        <v>#N/A</v>
      </c>
      <c r="AF774" s="31">
        <f t="shared" si="164"/>
        <v>88.5</v>
      </c>
      <c r="AG774" s="31">
        <f t="shared" si="165"/>
        <v>4</v>
      </c>
      <c r="AH774" s="31" t="str">
        <f t="shared" si="166"/>
        <v>MAE CHATTOGR425N</v>
      </c>
      <c r="AI774" s="31" t="str">
        <f t="shared" si="167"/>
        <v>SUDU 8584384</v>
      </c>
      <c r="AJ774" s="17" t="s">
        <v>624</v>
      </c>
    </row>
    <row r="775" spans="1:36" ht="18" x14ac:dyDescent="0.35">
      <c r="A775" s="30" t="s">
        <v>625</v>
      </c>
      <c r="B775" s="30" t="s">
        <v>3521</v>
      </c>
      <c r="C775" s="30" t="s">
        <v>2810</v>
      </c>
      <c r="D775" s="30" t="s">
        <v>764</v>
      </c>
      <c r="E775" s="33">
        <v>45469.711805555555</v>
      </c>
      <c r="F775" s="30" t="s">
        <v>674</v>
      </c>
      <c r="G775" s="30" t="s">
        <v>627</v>
      </c>
      <c r="H775" s="30" t="s">
        <v>672</v>
      </c>
      <c r="I775" s="30" t="s">
        <v>646</v>
      </c>
      <c r="J775" s="30">
        <v>29250</v>
      </c>
      <c r="K775" s="30" t="s">
        <v>630</v>
      </c>
      <c r="L775" s="30" t="s">
        <v>3459</v>
      </c>
      <c r="M775" s="30" t="s">
        <v>3522</v>
      </c>
      <c r="N775" s="30" t="s">
        <v>739</v>
      </c>
      <c r="O775" s="30" t="s">
        <v>740</v>
      </c>
      <c r="P775" s="30">
        <v>686467</v>
      </c>
      <c r="Q775" s="30"/>
      <c r="R775" s="30"/>
      <c r="S775" s="39" t="e">
        <f>VLOOKUP(AH775,export!G:T,13,FALSE)</f>
        <v>#N/A</v>
      </c>
      <c r="T775" s="42" t="str">
        <f t="shared" si="156"/>
        <v>40</v>
      </c>
      <c r="U775" s="32">
        <f t="shared" si="157"/>
        <v>45469.711805555555</v>
      </c>
      <c r="V775" s="31" t="e">
        <f t="shared" si="158"/>
        <v>#N/A</v>
      </c>
      <c r="W775" s="31" t="e">
        <f t="shared" si="159"/>
        <v>#N/A</v>
      </c>
      <c r="X775" s="31" t="e">
        <f t="shared" si="160"/>
        <v>#N/A</v>
      </c>
      <c r="Y775" s="31" t="e">
        <f t="shared" si="161"/>
        <v>#N/A</v>
      </c>
      <c r="Z775" s="31" t="str">
        <f t="shared" si="168"/>
        <v>No</v>
      </c>
      <c r="AA775" s="31"/>
      <c r="AB775" s="31" t="e">
        <f t="shared" si="162"/>
        <v>#N/A</v>
      </c>
      <c r="AC775" s="31" t="str">
        <f>IF(OR(ISNUMBER(MATCH(DATE(VALUE(TEXT(U775,"yyyy")),VALUE(TEXT(U775,"mm")),VALUE(TEXT(U775,"dd"))),HolidayTable[Date],0)),WEEKDAY(E775,1)=1,HOUR(U775)&gt;=21,HOUR(U775)&lt;5),"OP","P")</f>
        <v>P</v>
      </c>
      <c r="AD775" s="31"/>
      <c r="AE775" s="31" t="e">
        <f t="shared" si="163"/>
        <v>#N/A</v>
      </c>
      <c r="AF775" s="31">
        <f t="shared" si="164"/>
        <v>88.5</v>
      </c>
      <c r="AG775" s="31">
        <f t="shared" si="165"/>
        <v>4</v>
      </c>
      <c r="AH775" s="31" t="str">
        <f t="shared" si="166"/>
        <v>MAE CHATTOGR425N</v>
      </c>
      <c r="AI775" s="31" t="str">
        <f t="shared" si="167"/>
        <v>MRSU 5662095</v>
      </c>
      <c r="AJ775" s="17" t="s">
        <v>624</v>
      </c>
    </row>
    <row r="776" spans="1:36" ht="18" x14ac:dyDescent="0.35">
      <c r="A776" s="30" t="s">
        <v>625</v>
      </c>
      <c r="B776" s="30" t="s">
        <v>3523</v>
      </c>
      <c r="C776" s="30" t="s">
        <v>2810</v>
      </c>
      <c r="D776" s="30" t="s">
        <v>764</v>
      </c>
      <c r="E776" s="33">
        <v>45469.716666666667</v>
      </c>
      <c r="F776" s="30" t="s">
        <v>674</v>
      </c>
      <c r="G776" s="30" t="s">
        <v>627</v>
      </c>
      <c r="H776" s="30" t="s">
        <v>672</v>
      </c>
      <c r="I776" s="30" t="s">
        <v>646</v>
      </c>
      <c r="J776" s="30">
        <v>29250</v>
      </c>
      <c r="K776" s="30" t="s">
        <v>630</v>
      </c>
      <c r="L776" s="30" t="s">
        <v>3459</v>
      </c>
      <c r="M776" s="30" t="s">
        <v>3524</v>
      </c>
      <c r="N776" s="30" t="s">
        <v>675</v>
      </c>
      <c r="O776" s="30" t="s">
        <v>676</v>
      </c>
      <c r="P776" s="30">
        <v>957830</v>
      </c>
      <c r="Q776" s="30"/>
      <c r="R776" s="30"/>
      <c r="S776" s="39" t="e">
        <f>VLOOKUP(AH776,export!G:T,13,FALSE)</f>
        <v>#N/A</v>
      </c>
      <c r="T776" s="42" t="str">
        <f t="shared" si="156"/>
        <v>40</v>
      </c>
      <c r="U776" s="32">
        <f t="shared" si="157"/>
        <v>45469.716666666667</v>
      </c>
      <c r="V776" s="31" t="e">
        <f t="shared" si="158"/>
        <v>#N/A</v>
      </c>
      <c r="W776" s="31" t="e">
        <f t="shared" si="159"/>
        <v>#N/A</v>
      </c>
      <c r="X776" s="31" t="e">
        <f t="shared" si="160"/>
        <v>#N/A</v>
      </c>
      <c r="Y776" s="31" t="e">
        <f t="shared" si="161"/>
        <v>#N/A</v>
      </c>
      <c r="Z776" s="31" t="str">
        <f t="shared" si="168"/>
        <v>No</v>
      </c>
      <c r="AA776" s="31"/>
      <c r="AB776" s="31" t="e">
        <f t="shared" si="162"/>
        <v>#N/A</v>
      </c>
      <c r="AC776" s="31" t="str">
        <f>IF(OR(ISNUMBER(MATCH(DATE(VALUE(TEXT(U776,"yyyy")),VALUE(TEXT(U776,"mm")),VALUE(TEXT(U776,"dd"))),HolidayTable[Date],0)),WEEKDAY(E776,1)=1,HOUR(U776)&gt;=21,HOUR(U776)&lt;5),"OP","P")</f>
        <v>P</v>
      </c>
      <c r="AD776" s="31"/>
      <c r="AE776" s="31" t="e">
        <f t="shared" si="163"/>
        <v>#N/A</v>
      </c>
      <c r="AF776" s="31">
        <f t="shared" si="164"/>
        <v>88.5</v>
      </c>
      <c r="AG776" s="31">
        <f t="shared" si="165"/>
        <v>4</v>
      </c>
      <c r="AH776" s="31" t="str">
        <f t="shared" si="166"/>
        <v>MAE CHATTOGR425N</v>
      </c>
      <c r="AI776" s="31" t="str">
        <f t="shared" si="167"/>
        <v>TCLU 5067896</v>
      </c>
      <c r="AJ776" s="17" t="s">
        <v>624</v>
      </c>
    </row>
    <row r="777" spans="1:36" ht="18" x14ac:dyDescent="0.35">
      <c r="A777" s="30" t="s">
        <v>625</v>
      </c>
      <c r="B777" s="30" t="s">
        <v>3525</v>
      </c>
      <c r="C777" s="30" t="s">
        <v>2810</v>
      </c>
      <c r="D777" s="30" t="s">
        <v>764</v>
      </c>
      <c r="E777" s="33">
        <v>45469.716666666667</v>
      </c>
      <c r="F777" s="30" t="s">
        <v>674</v>
      </c>
      <c r="G777" s="30" t="s">
        <v>627</v>
      </c>
      <c r="H777" s="30" t="s">
        <v>672</v>
      </c>
      <c r="I777" s="30" t="s">
        <v>646</v>
      </c>
      <c r="J777" s="30">
        <v>29250</v>
      </c>
      <c r="K777" s="30" t="s">
        <v>630</v>
      </c>
      <c r="L777" s="30" t="s">
        <v>3507</v>
      </c>
      <c r="M777" s="30" t="s">
        <v>3526</v>
      </c>
      <c r="N777" s="30" t="s">
        <v>747</v>
      </c>
      <c r="O777" s="30" t="s">
        <v>748</v>
      </c>
      <c r="P777" s="30">
        <v>619336</v>
      </c>
      <c r="Q777" s="30"/>
      <c r="R777" s="30"/>
      <c r="S777" s="39" t="e">
        <f>VLOOKUP(AH777,export!G:T,13,FALSE)</f>
        <v>#N/A</v>
      </c>
      <c r="T777" s="42" t="str">
        <f t="shared" si="156"/>
        <v>40</v>
      </c>
      <c r="U777" s="32">
        <f t="shared" si="157"/>
        <v>45469.716666666667</v>
      </c>
      <c r="V777" s="31" t="e">
        <f t="shared" si="158"/>
        <v>#N/A</v>
      </c>
      <c r="W777" s="31" t="e">
        <f t="shared" si="159"/>
        <v>#N/A</v>
      </c>
      <c r="X777" s="31" t="e">
        <f t="shared" si="160"/>
        <v>#N/A</v>
      </c>
      <c r="Y777" s="31" t="e">
        <f t="shared" si="161"/>
        <v>#N/A</v>
      </c>
      <c r="Z777" s="31" t="str">
        <f t="shared" si="168"/>
        <v>No</v>
      </c>
      <c r="AA777" s="31"/>
      <c r="AB777" s="31" t="e">
        <f t="shared" si="162"/>
        <v>#N/A</v>
      </c>
      <c r="AC777" s="31" t="str">
        <f>IF(OR(ISNUMBER(MATCH(DATE(VALUE(TEXT(U777,"yyyy")),VALUE(TEXT(U777,"mm")),VALUE(TEXT(U777,"dd"))),HolidayTable[Date],0)),WEEKDAY(E777,1)=1,HOUR(U777)&gt;=21,HOUR(U777)&lt;5),"OP","P")</f>
        <v>P</v>
      </c>
      <c r="AD777" s="31"/>
      <c r="AE777" s="31" t="e">
        <f t="shared" si="163"/>
        <v>#N/A</v>
      </c>
      <c r="AF777" s="31">
        <f t="shared" si="164"/>
        <v>88.5</v>
      </c>
      <c r="AG777" s="31">
        <f t="shared" si="165"/>
        <v>4</v>
      </c>
      <c r="AH777" s="31" t="str">
        <f t="shared" si="166"/>
        <v>MAE CHATTOGR425N</v>
      </c>
      <c r="AI777" s="31" t="str">
        <f t="shared" si="167"/>
        <v>MRKU 5405896</v>
      </c>
      <c r="AJ777" s="17" t="s">
        <v>624</v>
      </c>
    </row>
    <row r="778" spans="1:36" ht="18" x14ac:dyDescent="0.35">
      <c r="A778" s="30" t="s">
        <v>625</v>
      </c>
      <c r="B778" s="30" t="s">
        <v>3527</v>
      </c>
      <c r="C778" s="30" t="s">
        <v>2810</v>
      </c>
      <c r="D778" s="30" t="s">
        <v>764</v>
      </c>
      <c r="E778" s="33">
        <v>45469.717361111114</v>
      </c>
      <c r="F778" s="30" t="s">
        <v>674</v>
      </c>
      <c r="G778" s="30" t="s">
        <v>627</v>
      </c>
      <c r="H778" s="30" t="s">
        <v>672</v>
      </c>
      <c r="I778" s="30" t="s">
        <v>646</v>
      </c>
      <c r="J778" s="30">
        <v>29250</v>
      </c>
      <c r="K778" s="30" t="s">
        <v>630</v>
      </c>
      <c r="L778" s="30" t="s">
        <v>3507</v>
      </c>
      <c r="M778" s="30" t="s">
        <v>3528</v>
      </c>
      <c r="N778" s="30"/>
      <c r="O778" s="30" t="s">
        <v>687</v>
      </c>
      <c r="P778" s="30">
        <v>742106</v>
      </c>
      <c r="Q778" s="30"/>
      <c r="R778" s="30"/>
      <c r="S778" s="39" t="e">
        <f>VLOOKUP(AH778,export!G:T,13,FALSE)</f>
        <v>#N/A</v>
      </c>
      <c r="T778" s="42" t="str">
        <f t="shared" si="156"/>
        <v>40</v>
      </c>
      <c r="U778" s="32">
        <f t="shared" si="157"/>
        <v>45469.717361111114</v>
      </c>
      <c r="V778" s="31" t="e">
        <f t="shared" si="158"/>
        <v>#N/A</v>
      </c>
      <c r="W778" s="31" t="e">
        <f t="shared" si="159"/>
        <v>#N/A</v>
      </c>
      <c r="X778" s="31" t="e">
        <f t="shared" si="160"/>
        <v>#N/A</v>
      </c>
      <c r="Y778" s="31" t="e">
        <f t="shared" si="161"/>
        <v>#N/A</v>
      </c>
      <c r="Z778" s="31" t="str">
        <f t="shared" si="168"/>
        <v>No</v>
      </c>
      <c r="AA778" s="31"/>
      <c r="AB778" s="31" t="e">
        <f t="shared" si="162"/>
        <v>#N/A</v>
      </c>
      <c r="AC778" s="31" t="str">
        <f>IF(OR(ISNUMBER(MATCH(DATE(VALUE(TEXT(U778,"yyyy")),VALUE(TEXT(U778,"mm")),VALUE(TEXT(U778,"dd"))),HolidayTable[Date],0)),WEEKDAY(E778,1)=1,HOUR(U778)&gt;=21,HOUR(U778)&lt;5),"OP","P")</f>
        <v>P</v>
      </c>
      <c r="AD778" s="31"/>
      <c r="AE778" s="31" t="e">
        <f t="shared" si="163"/>
        <v>#N/A</v>
      </c>
      <c r="AF778" s="31">
        <f t="shared" si="164"/>
        <v>88.5</v>
      </c>
      <c r="AG778" s="31">
        <f t="shared" si="165"/>
        <v>4</v>
      </c>
      <c r="AH778" s="31" t="str">
        <f t="shared" si="166"/>
        <v>MAE CHATTOGR425N</v>
      </c>
      <c r="AI778" s="31" t="str">
        <f t="shared" si="167"/>
        <v>HASU 4860645</v>
      </c>
      <c r="AJ778" s="17" t="s">
        <v>624</v>
      </c>
    </row>
    <row r="779" spans="1:36" ht="18" x14ac:dyDescent="0.35">
      <c r="A779" s="30" t="s">
        <v>625</v>
      </c>
      <c r="B779" s="30" t="s">
        <v>3529</v>
      </c>
      <c r="C779" s="30" t="s">
        <v>2810</v>
      </c>
      <c r="D779" s="30" t="s">
        <v>764</v>
      </c>
      <c r="E779" s="33">
        <v>45469.72152777778</v>
      </c>
      <c r="F779" s="30" t="s">
        <v>674</v>
      </c>
      <c r="G779" s="30" t="s">
        <v>627</v>
      </c>
      <c r="H779" s="30" t="s">
        <v>672</v>
      </c>
      <c r="I779" s="30" t="s">
        <v>646</v>
      </c>
      <c r="J779" s="30">
        <v>29250</v>
      </c>
      <c r="K779" s="30" t="s">
        <v>630</v>
      </c>
      <c r="L779" s="30" t="s">
        <v>3507</v>
      </c>
      <c r="M779" s="30" t="s">
        <v>3530</v>
      </c>
      <c r="N779" s="30" t="s">
        <v>718</v>
      </c>
      <c r="O779" s="30" t="s">
        <v>719</v>
      </c>
      <c r="P779" s="30">
        <v>697446</v>
      </c>
      <c r="Q779" s="30"/>
      <c r="R779" s="30"/>
      <c r="S779" s="39" t="e">
        <f>VLOOKUP(AH779,export!G:T,13,FALSE)</f>
        <v>#N/A</v>
      </c>
      <c r="T779" s="42" t="str">
        <f t="shared" si="156"/>
        <v>40</v>
      </c>
      <c r="U779" s="32">
        <f t="shared" si="157"/>
        <v>45469.72152777778</v>
      </c>
      <c r="V779" s="31" t="e">
        <f t="shared" si="158"/>
        <v>#N/A</v>
      </c>
      <c r="W779" s="31" t="e">
        <f t="shared" si="159"/>
        <v>#N/A</v>
      </c>
      <c r="X779" s="31" t="e">
        <f t="shared" si="160"/>
        <v>#N/A</v>
      </c>
      <c r="Y779" s="31" t="e">
        <f t="shared" si="161"/>
        <v>#N/A</v>
      </c>
      <c r="Z779" s="31" t="str">
        <f t="shared" si="168"/>
        <v>No</v>
      </c>
      <c r="AA779" s="31"/>
      <c r="AB779" s="31" t="e">
        <f t="shared" si="162"/>
        <v>#N/A</v>
      </c>
      <c r="AC779" s="31" t="str">
        <f>IF(OR(ISNUMBER(MATCH(DATE(VALUE(TEXT(U779,"yyyy")),VALUE(TEXT(U779,"mm")),VALUE(TEXT(U779,"dd"))),HolidayTable[Date],0)),WEEKDAY(E779,1)=1,HOUR(U779)&gt;=21,HOUR(U779)&lt;5),"OP","P")</f>
        <v>P</v>
      </c>
      <c r="AD779" s="31"/>
      <c r="AE779" s="31" t="e">
        <f t="shared" si="163"/>
        <v>#N/A</v>
      </c>
      <c r="AF779" s="31">
        <f t="shared" si="164"/>
        <v>88.5</v>
      </c>
      <c r="AG779" s="31">
        <f t="shared" si="165"/>
        <v>4</v>
      </c>
      <c r="AH779" s="31" t="str">
        <f t="shared" si="166"/>
        <v>MAE CHATTOGR425N</v>
      </c>
      <c r="AI779" s="31" t="str">
        <f t="shared" si="167"/>
        <v>MRSU 4726997</v>
      </c>
      <c r="AJ779" s="17" t="s">
        <v>624</v>
      </c>
    </row>
    <row r="780" spans="1:36" ht="18" x14ac:dyDescent="0.35">
      <c r="A780" s="30" t="s">
        <v>625</v>
      </c>
      <c r="B780" s="30" t="s">
        <v>3531</v>
      </c>
      <c r="C780" s="30" t="s">
        <v>809</v>
      </c>
      <c r="D780" s="30" t="s">
        <v>810</v>
      </c>
      <c r="E780" s="33">
        <v>45469.779166666667</v>
      </c>
      <c r="F780" s="30" t="s">
        <v>658</v>
      </c>
      <c r="G780" s="30" t="s">
        <v>627</v>
      </c>
      <c r="H780" s="30">
        <v>2200</v>
      </c>
      <c r="I780" s="30" t="s">
        <v>629</v>
      </c>
      <c r="J780" s="30">
        <v>14683</v>
      </c>
      <c r="K780" s="30" t="s">
        <v>630</v>
      </c>
      <c r="L780" s="30" t="s">
        <v>3532</v>
      </c>
      <c r="M780" s="30" t="s">
        <v>3533</v>
      </c>
      <c r="N780" s="30" t="s">
        <v>749</v>
      </c>
      <c r="O780" s="30" t="s">
        <v>750</v>
      </c>
      <c r="P780" s="30">
        <v>946283</v>
      </c>
      <c r="Q780" s="30"/>
      <c r="R780" s="30"/>
      <c r="S780" s="39">
        <f>VLOOKUP(AH780,export!G:T,13,FALSE)</f>
        <v>45470.854166666664</v>
      </c>
      <c r="T780" s="42" t="str">
        <f t="shared" si="156"/>
        <v>20</v>
      </c>
      <c r="U780" s="32">
        <f t="shared" si="157"/>
        <v>45469.779166666667</v>
      </c>
      <c r="V780" s="31">
        <f t="shared" si="158"/>
        <v>1.0749999999970896</v>
      </c>
      <c r="W780" s="31">
        <f t="shared" si="159"/>
        <v>0</v>
      </c>
      <c r="X780" s="31">
        <f t="shared" si="160"/>
        <v>1</v>
      </c>
      <c r="Y780" s="31">
        <f t="shared" si="161"/>
        <v>0</v>
      </c>
      <c r="Z780" s="31" t="str">
        <f t="shared" si="168"/>
        <v>No</v>
      </c>
      <c r="AA780" s="31"/>
      <c r="AB780" s="31">
        <f t="shared" si="162"/>
        <v>2</v>
      </c>
      <c r="AC780" s="31" t="str">
        <f>IF(OR(ISNUMBER(MATCH(DATE(VALUE(TEXT(U780,"yyyy")),VALUE(TEXT(U780,"mm")),VALUE(TEXT(U780,"dd"))),HolidayTable[Date],0)),WEEKDAY(E780,1)=1,HOUR(U780)&gt;=21,HOUR(U780)&lt;5),"OP","P")</f>
        <v>P</v>
      </c>
      <c r="AD780" s="31"/>
      <c r="AE780" s="31">
        <f t="shared" si="163"/>
        <v>10</v>
      </c>
      <c r="AF780" s="31">
        <f t="shared" si="164"/>
        <v>59</v>
      </c>
      <c r="AG780" s="31">
        <f t="shared" si="165"/>
        <v>4</v>
      </c>
      <c r="AH780" s="31" t="str">
        <f t="shared" si="166"/>
        <v>ONE FRUITION004E</v>
      </c>
      <c r="AI780" s="31" t="str">
        <f t="shared" si="167"/>
        <v>TCLU 3537244</v>
      </c>
    </row>
    <row r="781" spans="1:36" ht="18" x14ac:dyDescent="0.35">
      <c r="A781" s="30" t="s">
        <v>625</v>
      </c>
      <c r="B781" s="30" t="s">
        <v>3534</v>
      </c>
      <c r="C781" s="30" t="s">
        <v>809</v>
      </c>
      <c r="D781" s="30" t="s">
        <v>810</v>
      </c>
      <c r="E781" s="33">
        <v>45469.779166666667</v>
      </c>
      <c r="F781" s="30" t="s">
        <v>658</v>
      </c>
      <c r="G781" s="30" t="s">
        <v>627</v>
      </c>
      <c r="H781" s="30" t="s">
        <v>628</v>
      </c>
      <c r="I781" s="30" t="s">
        <v>629</v>
      </c>
      <c r="J781" s="30">
        <v>17438</v>
      </c>
      <c r="K781" s="30" t="s">
        <v>630</v>
      </c>
      <c r="L781" s="30" t="s">
        <v>3535</v>
      </c>
      <c r="M781" s="30" t="s">
        <v>3536</v>
      </c>
      <c r="N781" s="30" t="s">
        <v>749</v>
      </c>
      <c r="O781" s="30" t="s">
        <v>750</v>
      </c>
      <c r="P781" s="30">
        <v>946283</v>
      </c>
      <c r="Q781" s="30"/>
      <c r="R781" s="30"/>
      <c r="S781" s="39">
        <f>VLOOKUP(AH781,export!G:T,13,FALSE)</f>
        <v>45470.854166666664</v>
      </c>
      <c r="T781" s="42" t="str">
        <f t="shared" si="156"/>
        <v>20</v>
      </c>
      <c r="U781" s="32">
        <f t="shared" si="157"/>
        <v>45469.779166666667</v>
      </c>
      <c r="V781" s="31">
        <f t="shared" si="158"/>
        <v>1.0749999999970896</v>
      </c>
      <c r="W781" s="31">
        <f t="shared" si="159"/>
        <v>0</v>
      </c>
      <c r="X781" s="31">
        <f t="shared" si="160"/>
        <v>1</v>
      </c>
      <c r="Y781" s="31">
        <f t="shared" si="161"/>
        <v>0</v>
      </c>
      <c r="Z781" s="31" t="str">
        <f t="shared" si="168"/>
        <v>No</v>
      </c>
      <c r="AA781" s="31"/>
      <c r="AB781" s="31">
        <f t="shared" si="162"/>
        <v>2</v>
      </c>
      <c r="AC781" s="31" t="str">
        <f>IF(OR(ISNUMBER(MATCH(DATE(VALUE(TEXT(U781,"yyyy")),VALUE(TEXT(U781,"mm")),VALUE(TEXT(U781,"dd"))),HolidayTable[Date],0)),WEEKDAY(E781,1)=1,HOUR(U781)&gt;=21,HOUR(U781)&lt;5),"OP","P")</f>
        <v>P</v>
      </c>
      <c r="AD781" s="31"/>
      <c r="AE781" s="31">
        <f t="shared" si="163"/>
        <v>10</v>
      </c>
      <c r="AF781" s="31">
        <f t="shared" si="164"/>
        <v>59</v>
      </c>
      <c r="AG781" s="31">
        <f t="shared" si="165"/>
        <v>4</v>
      </c>
      <c r="AH781" s="31" t="str">
        <f t="shared" si="166"/>
        <v>ONE FRUITION004E</v>
      </c>
      <c r="AI781" s="31" t="str">
        <f t="shared" si="167"/>
        <v>TCLU 3920607</v>
      </c>
    </row>
    <row r="782" spans="1:36" ht="18" x14ac:dyDescent="0.35">
      <c r="A782" s="30" t="s">
        <v>625</v>
      </c>
      <c r="B782" s="30" t="s">
        <v>3537</v>
      </c>
      <c r="C782" s="30" t="s">
        <v>291</v>
      </c>
      <c r="D782" s="30" t="s">
        <v>857</v>
      </c>
      <c r="E782" s="33">
        <v>45469.784722222219</v>
      </c>
      <c r="F782" s="30" t="s">
        <v>658</v>
      </c>
      <c r="G782" s="30" t="s">
        <v>627</v>
      </c>
      <c r="H782" s="30" t="s">
        <v>628</v>
      </c>
      <c r="I782" s="30" t="s">
        <v>629</v>
      </c>
      <c r="J782" s="30">
        <v>14250</v>
      </c>
      <c r="K782" s="30" t="s">
        <v>630</v>
      </c>
      <c r="L782" s="30" t="s">
        <v>3538</v>
      </c>
      <c r="M782" s="30" t="s">
        <v>3539</v>
      </c>
      <c r="N782" s="30" t="s">
        <v>633</v>
      </c>
      <c r="O782" s="30" t="s">
        <v>708</v>
      </c>
      <c r="P782" s="30">
        <v>717004</v>
      </c>
      <c r="Q782" s="30"/>
      <c r="R782" s="30"/>
      <c r="S782" s="39">
        <v>45470.329861111109</v>
      </c>
      <c r="T782" s="42" t="str">
        <f t="shared" si="156"/>
        <v>20</v>
      </c>
      <c r="U782" s="32">
        <f t="shared" si="157"/>
        <v>45469.784722222219</v>
      </c>
      <c r="V782" s="31">
        <f t="shared" si="158"/>
        <v>0.54513888889050577</v>
      </c>
      <c r="W782" s="31">
        <f t="shared" si="159"/>
        <v>1</v>
      </c>
      <c r="X782" s="31">
        <f t="shared" si="160"/>
        <v>0</v>
      </c>
      <c r="Y782" s="31">
        <f t="shared" si="161"/>
        <v>0</v>
      </c>
      <c r="Z782" s="31" t="str">
        <f t="shared" si="168"/>
        <v>No</v>
      </c>
      <c r="AA782" s="31"/>
      <c r="AB782" s="31">
        <f t="shared" si="162"/>
        <v>1</v>
      </c>
      <c r="AC782" s="31" t="str">
        <f>IF(OR(ISNUMBER(MATCH(DATE(VALUE(TEXT(U782,"yyyy")),VALUE(TEXT(U782,"mm")),VALUE(TEXT(U782,"dd"))),HolidayTable[Date],0)),WEEKDAY(E782,1)=1,HOUR(U782)&gt;=21,HOUR(U782)&lt;5),"OP","P")</f>
        <v>P</v>
      </c>
      <c r="AD782" s="31"/>
      <c r="AE782" s="31">
        <f t="shared" si="163"/>
        <v>25</v>
      </c>
      <c r="AF782" s="31">
        <f t="shared" si="164"/>
        <v>59</v>
      </c>
      <c r="AG782" s="31">
        <f t="shared" si="165"/>
        <v>4</v>
      </c>
      <c r="AH782" s="31" t="str">
        <f t="shared" si="166"/>
        <v>ALS SUMIRE145N</v>
      </c>
      <c r="AI782" s="31" t="str">
        <f t="shared" si="167"/>
        <v>TRHU 3088334</v>
      </c>
    </row>
    <row r="783" spans="1:36" ht="18" x14ac:dyDescent="0.35">
      <c r="A783" s="30" t="s">
        <v>625</v>
      </c>
      <c r="B783" s="30" t="s">
        <v>3540</v>
      </c>
      <c r="C783" s="30" t="s">
        <v>530</v>
      </c>
      <c r="D783" s="30" t="s">
        <v>811</v>
      </c>
      <c r="E783" s="33">
        <v>45469.793749999997</v>
      </c>
      <c r="F783" s="30" t="s">
        <v>658</v>
      </c>
      <c r="G783" s="30" t="s">
        <v>627</v>
      </c>
      <c r="H783" s="30" t="s">
        <v>628</v>
      </c>
      <c r="I783" s="30" t="s">
        <v>629</v>
      </c>
      <c r="J783" s="30">
        <v>18060</v>
      </c>
      <c r="K783" s="30" t="s">
        <v>630</v>
      </c>
      <c r="L783" s="30" t="s">
        <v>3541</v>
      </c>
      <c r="M783" s="30" t="s">
        <v>3542</v>
      </c>
      <c r="N783" s="30"/>
      <c r="O783" s="30" t="s">
        <v>687</v>
      </c>
      <c r="P783" s="30">
        <v>742106</v>
      </c>
      <c r="Q783" s="30"/>
      <c r="R783" s="30"/>
      <c r="S783" s="39">
        <f>VLOOKUP(AH783,export!G:T,13,FALSE)</f>
        <v>45470.135416666664</v>
      </c>
      <c r="T783" s="42" t="str">
        <f t="shared" si="156"/>
        <v>20</v>
      </c>
      <c r="U783" s="32">
        <f t="shared" si="157"/>
        <v>45469.793749999997</v>
      </c>
      <c r="V783" s="31">
        <f t="shared" si="158"/>
        <v>0.34166666666715173</v>
      </c>
      <c r="W783" s="31">
        <f t="shared" si="159"/>
        <v>1</v>
      </c>
      <c r="X783" s="31">
        <f t="shared" si="160"/>
        <v>0</v>
      </c>
      <c r="Y783" s="31">
        <f t="shared" si="161"/>
        <v>0</v>
      </c>
      <c r="Z783" s="31" t="str">
        <f t="shared" si="168"/>
        <v>No</v>
      </c>
      <c r="AA783" s="31"/>
      <c r="AB783" s="31">
        <f t="shared" si="162"/>
        <v>1</v>
      </c>
      <c r="AC783" s="31" t="str">
        <f>IF(OR(ISNUMBER(MATCH(DATE(VALUE(TEXT(U783,"yyyy")),VALUE(TEXT(U783,"mm")),VALUE(TEXT(U783,"dd"))),HolidayTable[Date],0)),WEEKDAY(E783,1)=1,HOUR(U783)&gt;=21,HOUR(U783)&lt;5),"OP","P")</f>
        <v>P</v>
      </c>
      <c r="AD783" s="31"/>
      <c r="AE783" s="31">
        <f t="shared" si="163"/>
        <v>25</v>
      </c>
      <c r="AF783" s="31">
        <f t="shared" si="164"/>
        <v>59</v>
      </c>
      <c r="AG783" s="31">
        <f t="shared" si="165"/>
        <v>4</v>
      </c>
      <c r="AH783" s="31" t="str">
        <f t="shared" si="166"/>
        <v>BRIDGE303N</v>
      </c>
      <c r="AI783" s="31" t="str">
        <f t="shared" si="167"/>
        <v>GLDU 9496037</v>
      </c>
    </row>
    <row r="784" spans="1:36" ht="18" x14ac:dyDescent="0.35">
      <c r="A784" s="30" t="s">
        <v>625</v>
      </c>
      <c r="B784" s="30" t="s">
        <v>3543</v>
      </c>
      <c r="C784" s="30" t="s">
        <v>530</v>
      </c>
      <c r="D784" s="30" t="s">
        <v>811</v>
      </c>
      <c r="E784" s="33">
        <v>45469.802777777775</v>
      </c>
      <c r="F784" s="30" t="s">
        <v>658</v>
      </c>
      <c r="G784" s="30" t="s">
        <v>627</v>
      </c>
      <c r="H784" s="30" t="s">
        <v>628</v>
      </c>
      <c r="I784" s="30" t="s">
        <v>629</v>
      </c>
      <c r="J784" s="30">
        <v>12079</v>
      </c>
      <c r="K784" s="30" t="s">
        <v>630</v>
      </c>
      <c r="L784" s="30" t="s">
        <v>3544</v>
      </c>
      <c r="M784" s="30" t="s">
        <v>3545</v>
      </c>
      <c r="N784" s="30" t="s">
        <v>781</v>
      </c>
      <c r="O784" s="30" t="s">
        <v>782</v>
      </c>
      <c r="P784" s="30">
        <v>958891</v>
      </c>
      <c r="Q784" s="30"/>
      <c r="R784" s="30"/>
      <c r="S784" s="39">
        <f>VLOOKUP(AH784,export!G:T,13,FALSE)</f>
        <v>45470.135416666664</v>
      </c>
      <c r="T784" s="42" t="str">
        <f t="shared" si="156"/>
        <v>20</v>
      </c>
      <c r="U784" s="32">
        <f t="shared" si="157"/>
        <v>45469.802777777775</v>
      </c>
      <c r="V784" s="31">
        <f t="shared" si="158"/>
        <v>0.33263888888905058</v>
      </c>
      <c r="W784" s="31">
        <f t="shared" si="159"/>
        <v>1</v>
      </c>
      <c r="X784" s="31">
        <f t="shared" si="160"/>
        <v>0</v>
      </c>
      <c r="Y784" s="31">
        <f t="shared" si="161"/>
        <v>0</v>
      </c>
      <c r="Z784" s="31" t="str">
        <f t="shared" si="168"/>
        <v>No</v>
      </c>
      <c r="AA784" s="31"/>
      <c r="AB784" s="31">
        <f t="shared" si="162"/>
        <v>1</v>
      </c>
      <c r="AC784" s="31" t="str">
        <f>IF(OR(ISNUMBER(MATCH(DATE(VALUE(TEXT(U784,"yyyy")),VALUE(TEXT(U784,"mm")),VALUE(TEXT(U784,"dd"))),HolidayTable[Date],0)),WEEKDAY(E784,1)=1,HOUR(U784)&gt;=21,HOUR(U784)&lt;5),"OP","P")</f>
        <v>P</v>
      </c>
      <c r="AD784" s="31"/>
      <c r="AE784" s="31">
        <f t="shared" si="163"/>
        <v>25</v>
      </c>
      <c r="AF784" s="31">
        <f t="shared" si="164"/>
        <v>59</v>
      </c>
      <c r="AG784" s="31">
        <f t="shared" si="165"/>
        <v>4</v>
      </c>
      <c r="AH784" s="31" t="str">
        <f t="shared" si="166"/>
        <v>BRIDGE303N</v>
      </c>
      <c r="AI784" s="31" t="str">
        <f t="shared" si="167"/>
        <v>NYKU 3685108</v>
      </c>
    </row>
    <row r="785" spans="1:36" ht="18" x14ac:dyDescent="0.35">
      <c r="A785" s="30" t="s">
        <v>625</v>
      </c>
      <c r="B785" s="30" t="s">
        <v>3546</v>
      </c>
      <c r="C785" s="30" t="s">
        <v>530</v>
      </c>
      <c r="D785" s="30" t="s">
        <v>811</v>
      </c>
      <c r="E785" s="33">
        <v>45469.82916666667</v>
      </c>
      <c r="F785" s="30" t="s">
        <v>658</v>
      </c>
      <c r="G785" s="30" t="s">
        <v>627</v>
      </c>
      <c r="H785" s="30" t="s">
        <v>628</v>
      </c>
      <c r="I785" s="30" t="s">
        <v>629</v>
      </c>
      <c r="J785" s="30">
        <v>17650</v>
      </c>
      <c r="K785" s="30" t="s">
        <v>630</v>
      </c>
      <c r="L785" s="30" t="s">
        <v>3547</v>
      </c>
      <c r="M785" s="30" t="s">
        <v>3548</v>
      </c>
      <c r="N785" s="30"/>
      <c r="O785" s="30" t="s">
        <v>757</v>
      </c>
      <c r="P785" s="30">
        <v>939081</v>
      </c>
      <c r="Q785" s="30"/>
      <c r="R785" s="30"/>
      <c r="S785" s="39">
        <f>VLOOKUP(AH785,export!G:T,13,FALSE)</f>
        <v>45470.135416666664</v>
      </c>
      <c r="T785" s="42" t="str">
        <f t="shared" si="156"/>
        <v>20</v>
      </c>
      <c r="U785" s="32">
        <f t="shared" si="157"/>
        <v>45469.82916666667</v>
      </c>
      <c r="V785" s="31">
        <f t="shared" si="158"/>
        <v>0.30624999999417923</v>
      </c>
      <c r="W785" s="31">
        <f t="shared" si="159"/>
        <v>1</v>
      </c>
      <c r="X785" s="31">
        <f t="shared" si="160"/>
        <v>0</v>
      </c>
      <c r="Y785" s="31">
        <f t="shared" si="161"/>
        <v>0</v>
      </c>
      <c r="Z785" s="31" t="str">
        <f t="shared" si="168"/>
        <v>No</v>
      </c>
      <c r="AA785" s="31"/>
      <c r="AB785" s="31">
        <f t="shared" si="162"/>
        <v>1</v>
      </c>
      <c r="AC785" s="31" t="str">
        <f>IF(OR(ISNUMBER(MATCH(DATE(VALUE(TEXT(U785,"yyyy")),VALUE(TEXT(U785,"mm")),VALUE(TEXT(U785,"dd"))),HolidayTable[Date],0)),WEEKDAY(E785,1)=1,HOUR(U785)&gt;=21,HOUR(U785)&lt;5),"OP","P")</f>
        <v>P</v>
      </c>
      <c r="AD785" s="31"/>
      <c r="AE785" s="31">
        <f t="shared" si="163"/>
        <v>25</v>
      </c>
      <c r="AF785" s="31">
        <f t="shared" si="164"/>
        <v>59</v>
      </c>
      <c r="AG785" s="31">
        <f t="shared" si="165"/>
        <v>4</v>
      </c>
      <c r="AH785" s="31" t="str">
        <f t="shared" si="166"/>
        <v>BRIDGE303N</v>
      </c>
      <c r="AI785" s="31" t="str">
        <f t="shared" si="167"/>
        <v>TRHU 3208770</v>
      </c>
    </row>
    <row r="786" spans="1:36" ht="18" x14ac:dyDescent="0.35">
      <c r="A786" s="30" t="s">
        <v>625</v>
      </c>
      <c r="B786" s="30" t="s">
        <v>3549</v>
      </c>
      <c r="C786" s="30" t="s">
        <v>869</v>
      </c>
      <c r="D786" s="30" t="s">
        <v>163</v>
      </c>
      <c r="E786" s="33">
        <v>45469.870833333334</v>
      </c>
      <c r="F786" s="30" t="s">
        <v>692</v>
      </c>
      <c r="G786" s="30" t="s">
        <v>627</v>
      </c>
      <c r="H786" s="30" t="s">
        <v>628</v>
      </c>
      <c r="I786" s="30" t="s">
        <v>629</v>
      </c>
      <c r="J786" s="30">
        <v>21162</v>
      </c>
      <c r="K786" s="30" t="s">
        <v>630</v>
      </c>
      <c r="L786" s="30" t="s">
        <v>3550</v>
      </c>
      <c r="M786" s="30" t="s">
        <v>3551</v>
      </c>
      <c r="N786" s="30" t="s">
        <v>670</v>
      </c>
      <c r="O786" s="30" t="s">
        <v>671</v>
      </c>
      <c r="P786" s="30">
        <v>650107</v>
      </c>
      <c r="Q786" s="30"/>
      <c r="R786" s="30"/>
      <c r="S786" s="39">
        <f>VLOOKUP(AH786,export!G:T,13,FALSE)</f>
        <v>45470.847222222219</v>
      </c>
      <c r="T786" s="42" t="str">
        <f t="shared" si="156"/>
        <v>20</v>
      </c>
      <c r="U786" s="32">
        <f t="shared" si="157"/>
        <v>45469.870833333334</v>
      </c>
      <c r="V786" s="31">
        <f t="shared" si="158"/>
        <v>0.976388888884685</v>
      </c>
      <c r="W786" s="31">
        <f t="shared" si="159"/>
        <v>1</v>
      </c>
      <c r="X786" s="31">
        <f t="shared" si="160"/>
        <v>0</v>
      </c>
      <c r="Y786" s="31">
        <f t="shared" si="161"/>
        <v>0</v>
      </c>
      <c r="Z786" s="31" t="str">
        <f t="shared" si="168"/>
        <v>No</v>
      </c>
      <c r="AA786" s="31"/>
      <c r="AB786" s="31">
        <f t="shared" si="162"/>
        <v>1</v>
      </c>
      <c r="AC786" s="31" t="str">
        <f>IF(OR(ISNUMBER(MATCH(DATE(VALUE(TEXT(U786,"yyyy")),VALUE(TEXT(U786,"mm")),VALUE(TEXT(U786,"dd"))),HolidayTable[Date],0)),WEEKDAY(E786,1)=1,HOUR(U786)&gt;=21,HOUR(U786)&lt;5),"OP","P")</f>
        <v>P</v>
      </c>
      <c r="AD786" s="31"/>
      <c r="AE786" s="31">
        <f t="shared" si="163"/>
        <v>25</v>
      </c>
      <c r="AF786" s="31">
        <f t="shared" si="164"/>
        <v>59</v>
      </c>
      <c r="AG786" s="31">
        <f t="shared" si="165"/>
        <v>4</v>
      </c>
      <c r="AH786" s="31" t="str">
        <f t="shared" si="166"/>
        <v>MS STOCKHOLM425W</v>
      </c>
      <c r="AI786" s="31" t="str">
        <f t="shared" si="167"/>
        <v>HPCU 2639634</v>
      </c>
    </row>
    <row r="787" spans="1:36" ht="18" x14ac:dyDescent="0.35">
      <c r="A787" s="30" t="s">
        <v>625</v>
      </c>
      <c r="B787" s="30" t="s">
        <v>3552</v>
      </c>
      <c r="C787" s="30" t="s">
        <v>869</v>
      </c>
      <c r="D787" s="30" t="s">
        <v>163</v>
      </c>
      <c r="E787" s="33">
        <v>45469.870833333334</v>
      </c>
      <c r="F787" s="30" t="s">
        <v>692</v>
      </c>
      <c r="G787" s="30" t="s">
        <v>627</v>
      </c>
      <c r="H787" s="30" t="s">
        <v>695</v>
      </c>
      <c r="I787" s="30" t="s">
        <v>629</v>
      </c>
      <c r="J787" s="30">
        <v>21162</v>
      </c>
      <c r="K787" s="30" t="s">
        <v>630</v>
      </c>
      <c r="L787" s="30" t="s">
        <v>3550</v>
      </c>
      <c r="M787" s="30" t="s">
        <v>3553</v>
      </c>
      <c r="N787" s="30" t="s">
        <v>670</v>
      </c>
      <c r="O787" s="30" t="s">
        <v>671</v>
      </c>
      <c r="P787" s="30">
        <v>650107</v>
      </c>
      <c r="Q787" s="30"/>
      <c r="R787" s="30"/>
      <c r="S787" s="39">
        <f>VLOOKUP(AH787,export!G:T,13,FALSE)</f>
        <v>45470.847222222219</v>
      </c>
      <c r="T787" s="42" t="str">
        <f t="shared" si="156"/>
        <v>20</v>
      </c>
      <c r="U787" s="32">
        <f t="shared" si="157"/>
        <v>45469.870833333334</v>
      </c>
      <c r="V787" s="31">
        <f t="shared" si="158"/>
        <v>0.976388888884685</v>
      </c>
      <c r="W787" s="31">
        <f t="shared" si="159"/>
        <v>1</v>
      </c>
      <c r="X787" s="31">
        <f t="shared" si="160"/>
        <v>0</v>
      </c>
      <c r="Y787" s="31">
        <f t="shared" si="161"/>
        <v>0</v>
      </c>
      <c r="Z787" s="31" t="str">
        <f t="shared" si="168"/>
        <v>No</v>
      </c>
      <c r="AA787" s="31"/>
      <c r="AB787" s="31">
        <f t="shared" si="162"/>
        <v>1</v>
      </c>
      <c r="AC787" s="31" t="str">
        <f>IF(OR(ISNUMBER(MATCH(DATE(VALUE(TEXT(U787,"yyyy")),VALUE(TEXT(U787,"mm")),VALUE(TEXT(U787,"dd"))),HolidayTable[Date],0)),WEEKDAY(E787,1)=1,HOUR(U787)&gt;=21,HOUR(U787)&lt;5),"OP","P")</f>
        <v>P</v>
      </c>
      <c r="AD787" s="31"/>
      <c r="AE787" s="31">
        <f t="shared" si="163"/>
        <v>25</v>
      </c>
      <c r="AF787" s="31">
        <f t="shared" si="164"/>
        <v>59</v>
      </c>
      <c r="AG787" s="31">
        <f t="shared" si="165"/>
        <v>4</v>
      </c>
      <c r="AH787" s="31" t="str">
        <f t="shared" si="166"/>
        <v>MS STOCKHOLM425W</v>
      </c>
      <c r="AI787" s="31" t="str">
        <f t="shared" si="167"/>
        <v>MSDU 1722348</v>
      </c>
    </row>
    <row r="788" spans="1:36" ht="18" x14ac:dyDescent="0.35">
      <c r="A788" s="30" t="s">
        <v>625</v>
      </c>
      <c r="B788" s="30" t="s">
        <v>3554</v>
      </c>
      <c r="C788" s="30" t="s">
        <v>1199</v>
      </c>
      <c r="D788" s="30" t="s">
        <v>162</v>
      </c>
      <c r="E788" s="33">
        <v>45469.904166666667</v>
      </c>
      <c r="F788" s="30" t="s">
        <v>663</v>
      </c>
      <c r="G788" s="30" t="s">
        <v>627</v>
      </c>
      <c r="H788" s="30" t="s">
        <v>628</v>
      </c>
      <c r="I788" s="30" t="s">
        <v>629</v>
      </c>
      <c r="J788" s="30">
        <v>11975</v>
      </c>
      <c r="K788" s="30" t="s">
        <v>630</v>
      </c>
      <c r="L788" s="30" t="s">
        <v>3555</v>
      </c>
      <c r="M788" s="30" t="s">
        <v>3556</v>
      </c>
      <c r="N788" s="30" t="s">
        <v>650</v>
      </c>
      <c r="O788" s="30" t="s">
        <v>651</v>
      </c>
      <c r="P788" s="30">
        <v>687293</v>
      </c>
      <c r="Q788" s="30"/>
      <c r="R788" s="30"/>
      <c r="S788" s="39">
        <f>VLOOKUP(AH788,export!G:T,13,FALSE)</f>
        <v>45471.277777777781</v>
      </c>
      <c r="T788" s="42" t="str">
        <f t="shared" si="156"/>
        <v>20</v>
      </c>
      <c r="U788" s="32">
        <f t="shared" si="157"/>
        <v>45469.904166666667</v>
      </c>
      <c r="V788" s="31">
        <f t="shared" si="158"/>
        <v>1.3736111111138598</v>
      </c>
      <c r="W788" s="31">
        <f t="shared" si="159"/>
        <v>0</v>
      </c>
      <c r="X788" s="31">
        <f t="shared" si="160"/>
        <v>1</v>
      </c>
      <c r="Y788" s="31">
        <f t="shared" si="161"/>
        <v>0</v>
      </c>
      <c r="Z788" s="31" t="str">
        <f t="shared" si="168"/>
        <v>Yes</v>
      </c>
      <c r="AA788" s="31"/>
      <c r="AB788" s="31">
        <f t="shared" si="162"/>
        <v>2</v>
      </c>
      <c r="AC788" s="31" t="str">
        <f>IF(OR(ISNUMBER(MATCH(DATE(VALUE(TEXT(U788,"yyyy")),VALUE(TEXT(U788,"mm")),VALUE(TEXT(U788,"dd"))),HolidayTable[Date],0)),WEEKDAY(E788,1)=1,HOUR(U788)&gt;=21,HOUR(U788)&lt;5),"OP","P")</f>
        <v>OP</v>
      </c>
      <c r="AD788" s="31"/>
      <c r="AE788" s="31">
        <f t="shared" si="163"/>
        <v>15</v>
      </c>
      <c r="AF788" s="31">
        <f t="shared" si="164"/>
        <v>59</v>
      </c>
      <c r="AG788" s="31">
        <f t="shared" si="165"/>
        <v>4</v>
      </c>
      <c r="AH788" s="31" t="str">
        <f t="shared" si="166"/>
        <v>MS LEBU421E</v>
      </c>
      <c r="AI788" s="31" t="str">
        <f t="shared" si="167"/>
        <v>HLXU 1057316</v>
      </c>
    </row>
    <row r="789" spans="1:36" ht="18" x14ac:dyDescent="0.35">
      <c r="A789" s="30" t="s">
        <v>625</v>
      </c>
      <c r="B789" s="30" t="s">
        <v>3557</v>
      </c>
      <c r="C789" s="30" t="s">
        <v>404</v>
      </c>
      <c r="D789" s="30" t="s">
        <v>410</v>
      </c>
      <c r="E789" s="33">
        <v>45469.908333333333</v>
      </c>
      <c r="F789" s="30" t="s">
        <v>859</v>
      </c>
      <c r="G789" s="30" t="s">
        <v>627</v>
      </c>
      <c r="H789" s="30">
        <v>2200</v>
      </c>
      <c r="I789" s="30" t="s">
        <v>629</v>
      </c>
      <c r="J789" s="30">
        <v>4000</v>
      </c>
      <c r="K789" s="30" t="s">
        <v>630</v>
      </c>
      <c r="L789" s="30" t="s">
        <v>3558</v>
      </c>
      <c r="M789" s="30" t="s">
        <v>3559</v>
      </c>
      <c r="N789" s="30" t="s">
        <v>720</v>
      </c>
      <c r="O789" s="30" t="s">
        <v>3560</v>
      </c>
      <c r="P789" s="30">
        <v>934811</v>
      </c>
      <c r="Q789" s="30"/>
      <c r="R789" s="30"/>
      <c r="S789" s="39">
        <f>VLOOKUP(AH789,export!G:T,13,FALSE)</f>
        <v>45471.138888888891</v>
      </c>
      <c r="T789" s="42" t="str">
        <f t="shared" si="156"/>
        <v>20</v>
      </c>
      <c r="U789" s="32">
        <f t="shared" si="157"/>
        <v>45469.908333333333</v>
      </c>
      <c r="V789" s="31">
        <f t="shared" si="158"/>
        <v>1.2305555555576575</v>
      </c>
      <c r="W789" s="31">
        <f t="shared" si="159"/>
        <v>0</v>
      </c>
      <c r="X789" s="31">
        <f t="shared" si="160"/>
        <v>1</v>
      </c>
      <c r="Y789" s="31">
        <f t="shared" si="161"/>
        <v>0</v>
      </c>
      <c r="Z789" s="31" t="str">
        <f t="shared" si="168"/>
        <v>Yes</v>
      </c>
      <c r="AA789" s="31"/>
      <c r="AB789" s="31">
        <f t="shared" si="162"/>
        <v>2</v>
      </c>
      <c r="AC789" s="31" t="str">
        <f>IF(OR(ISNUMBER(MATCH(DATE(VALUE(TEXT(U789,"yyyy")),VALUE(TEXT(U789,"mm")),VALUE(TEXT(U789,"dd"))),HolidayTable[Date],0)),WEEKDAY(E789,1)=1,HOUR(U789)&gt;=21,HOUR(U789)&lt;5),"OP","P")</f>
        <v>OP</v>
      </c>
      <c r="AD789" s="31"/>
      <c r="AE789" s="31">
        <f t="shared" si="163"/>
        <v>15</v>
      </c>
      <c r="AF789" s="31">
        <f t="shared" si="164"/>
        <v>59</v>
      </c>
      <c r="AG789" s="31">
        <f t="shared" si="165"/>
        <v>4</v>
      </c>
      <c r="AH789" s="31" t="str">
        <f t="shared" si="166"/>
        <v>WHUTTHI BHUM043S</v>
      </c>
      <c r="AI789" s="31" t="str">
        <f t="shared" si="167"/>
        <v>ATHU 2000282</v>
      </c>
    </row>
    <row r="790" spans="1:36" ht="18" x14ac:dyDescent="0.35">
      <c r="A790" s="30" t="s">
        <v>625</v>
      </c>
      <c r="B790" s="30" t="s">
        <v>3561</v>
      </c>
      <c r="C790" s="30" t="s">
        <v>905</v>
      </c>
      <c r="D790" s="30" t="s">
        <v>810</v>
      </c>
      <c r="E790" s="33">
        <v>45469.911805555559</v>
      </c>
      <c r="F790" s="30" t="s">
        <v>677</v>
      </c>
      <c r="G790" s="30" t="s">
        <v>627</v>
      </c>
      <c r="H790" s="30" t="s">
        <v>628</v>
      </c>
      <c r="I790" s="30" t="s">
        <v>629</v>
      </c>
      <c r="J790" s="30">
        <v>22030</v>
      </c>
      <c r="K790" s="30" t="s">
        <v>630</v>
      </c>
      <c r="L790" s="30" t="s">
        <v>3562</v>
      </c>
      <c r="M790" s="30" t="s">
        <v>3563</v>
      </c>
      <c r="N790" s="30" t="s">
        <v>661</v>
      </c>
      <c r="O790" s="30" t="s">
        <v>662</v>
      </c>
      <c r="P790" s="30">
        <v>692047</v>
      </c>
      <c r="Q790" s="30"/>
      <c r="R790" s="30"/>
      <c r="S790" s="39">
        <f>VLOOKUP(AH790,export!G:T,13,FALSE)</f>
        <v>45471.96875</v>
      </c>
      <c r="T790" s="42" t="str">
        <f t="shared" si="156"/>
        <v>20</v>
      </c>
      <c r="U790" s="32">
        <f t="shared" si="157"/>
        <v>45469.911805555559</v>
      </c>
      <c r="V790" s="31">
        <f t="shared" si="158"/>
        <v>2.0569444444408873</v>
      </c>
      <c r="W790" s="31">
        <f t="shared" si="159"/>
        <v>0</v>
      </c>
      <c r="X790" s="31">
        <f t="shared" si="160"/>
        <v>0</v>
      </c>
      <c r="Y790" s="31">
        <f t="shared" si="161"/>
        <v>1</v>
      </c>
      <c r="Z790" s="31" t="str">
        <f t="shared" si="168"/>
        <v>Yes</v>
      </c>
      <c r="AA790" s="31"/>
      <c r="AB790" s="31">
        <f t="shared" si="162"/>
        <v>0</v>
      </c>
      <c r="AC790" s="31" t="str">
        <f>IF(OR(ISNUMBER(MATCH(DATE(VALUE(TEXT(U790,"yyyy")),VALUE(TEXT(U790,"mm")),VALUE(TEXT(U790,"dd"))),HolidayTable[Date],0)),WEEKDAY(E790,1)=1,HOUR(U790)&gt;=21,HOUR(U790)&lt;5),"OP","P")</f>
        <v>OP</v>
      </c>
      <c r="AD790" s="31"/>
      <c r="AE790" s="31">
        <f t="shared" si="163"/>
        <v>0</v>
      </c>
      <c r="AF790" s="31">
        <f t="shared" si="164"/>
        <v>59</v>
      </c>
      <c r="AG790" s="31">
        <f t="shared" si="165"/>
        <v>4</v>
      </c>
      <c r="AH790" s="31" t="str">
        <f t="shared" si="166"/>
        <v>O PIRAEUS004E</v>
      </c>
      <c r="AI790" s="31" t="str">
        <f t="shared" si="167"/>
        <v>OOCU 0595321</v>
      </c>
      <c r="AJ790" s="17" t="s">
        <v>624</v>
      </c>
    </row>
    <row r="791" spans="1:36" ht="18" x14ac:dyDescent="0.35">
      <c r="A791" s="30" t="s">
        <v>625</v>
      </c>
      <c r="B791" s="30" t="s">
        <v>3564</v>
      </c>
      <c r="C791" s="30" t="s">
        <v>905</v>
      </c>
      <c r="D791" s="30" t="s">
        <v>810</v>
      </c>
      <c r="E791" s="33">
        <v>45469.911805555559</v>
      </c>
      <c r="F791" s="30" t="s">
        <v>677</v>
      </c>
      <c r="G791" s="30" t="s">
        <v>627</v>
      </c>
      <c r="H791" s="30" t="s">
        <v>628</v>
      </c>
      <c r="I791" s="30" t="s">
        <v>629</v>
      </c>
      <c r="J791" s="30">
        <v>22030</v>
      </c>
      <c r="K791" s="30" t="s">
        <v>630</v>
      </c>
      <c r="L791" s="30" t="s">
        <v>3562</v>
      </c>
      <c r="M791" s="30" t="s">
        <v>3565</v>
      </c>
      <c r="N791" s="30" t="s">
        <v>661</v>
      </c>
      <c r="O791" s="30" t="s">
        <v>662</v>
      </c>
      <c r="P791" s="30">
        <v>692047</v>
      </c>
      <c r="Q791" s="30"/>
      <c r="R791" s="30"/>
      <c r="S791" s="39">
        <f>VLOOKUP(AH791,export!G:T,13,FALSE)</f>
        <v>45471.96875</v>
      </c>
      <c r="T791" s="42" t="str">
        <f t="shared" si="156"/>
        <v>20</v>
      </c>
      <c r="U791" s="32">
        <f t="shared" si="157"/>
        <v>45469.911805555559</v>
      </c>
      <c r="V791" s="31">
        <f t="shared" si="158"/>
        <v>2.0569444444408873</v>
      </c>
      <c r="W791" s="31">
        <f t="shared" si="159"/>
        <v>0</v>
      </c>
      <c r="X791" s="31">
        <f t="shared" si="160"/>
        <v>0</v>
      </c>
      <c r="Y791" s="31">
        <f t="shared" si="161"/>
        <v>1</v>
      </c>
      <c r="Z791" s="31" t="str">
        <f t="shared" si="168"/>
        <v>Yes</v>
      </c>
      <c r="AA791" s="31"/>
      <c r="AB791" s="31">
        <f t="shared" si="162"/>
        <v>0</v>
      </c>
      <c r="AC791" s="31" t="str">
        <f>IF(OR(ISNUMBER(MATCH(DATE(VALUE(TEXT(U791,"yyyy")),VALUE(TEXT(U791,"mm")),VALUE(TEXT(U791,"dd"))),HolidayTable[Date],0)),WEEKDAY(E791,1)=1,HOUR(U791)&gt;=21,HOUR(U791)&lt;5),"OP","P")</f>
        <v>OP</v>
      </c>
      <c r="AD791" s="31"/>
      <c r="AE791" s="31">
        <f t="shared" si="163"/>
        <v>0</v>
      </c>
      <c r="AF791" s="31">
        <f t="shared" si="164"/>
        <v>59</v>
      </c>
      <c r="AG791" s="31">
        <f t="shared" si="165"/>
        <v>4</v>
      </c>
      <c r="AH791" s="31" t="str">
        <f t="shared" si="166"/>
        <v>O PIRAEUS004E</v>
      </c>
      <c r="AI791" s="31" t="str">
        <f t="shared" si="167"/>
        <v>OOLU 0401192</v>
      </c>
      <c r="AJ791" s="17" t="s">
        <v>624</v>
      </c>
    </row>
    <row r="792" spans="1:36" ht="18" x14ac:dyDescent="0.35">
      <c r="A792" s="30" t="s">
        <v>625</v>
      </c>
      <c r="B792" s="30" t="s">
        <v>3566</v>
      </c>
      <c r="C792" s="30" t="s">
        <v>867</v>
      </c>
      <c r="D792" s="30" t="s">
        <v>868</v>
      </c>
      <c r="E792" s="33">
        <v>45469.916666666664</v>
      </c>
      <c r="F792" s="30" t="s">
        <v>649</v>
      </c>
      <c r="G792" s="30" t="s">
        <v>627</v>
      </c>
      <c r="H792" s="30" t="s">
        <v>963</v>
      </c>
      <c r="I792" s="30" t="s">
        <v>964</v>
      </c>
      <c r="J792" s="30">
        <v>24550</v>
      </c>
      <c r="K792" s="30" t="s">
        <v>630</v>
      </c>
      <c r="L792" s="30" t="s">
        <v>3567</v>
      </c>
      <c r="M792" s="30">
        <v>27361766</v>
      </c>
      <c r="N792" s="30" t="s">
        <v>949</v>
      </c>
      <c r="O792" s="30" t="s">
        <v>950</v>
      </c>
      <c r="P792" s="30">
        <v>961680</v>
      </c>
      <c r="Q792" s="30"/>
      <c r="R792" s="30"/>
      <c r="S792" s="39">
        <f>VLOOKUP(AH792,export!G:T,13,FALSE)</f>
        <v>45470.895833333336</v>
      </c>
      <c r="T792" s="42" t="str">
        <f t="shared" si="156"/>
        <v>40</v>
      </c>
      <c r="U792" s="32">
        <f t="shared" si="157"/>
        <v>45469.916666666664</v>
      </c>
      <c r="V792" s="31">
        <f t="shared" si="158"/>
        <v>0.97916666667151731</v>
      </c>
      <c r="W792" s="31">
        <f t="shared" si="159"/>
        <v>1</v>
      </c>
      <c r="X792" s="31">
        <f t="shared" si="160"/>
        <v>0</v>
      </c>
      <c r="Y792" s="31">
        <f t="shared" si="161"/>
        <v>0</v>
      </c>
      <c r="Z792" s="31" t="str">
        <f t="shared" si="168"/>
        <v>Yes</v>
      </c>
      <c r="AA792" s="31"/>
      <c r="AB792" s="31">
        <f t="shared" si="162"/>
        <v>1</v>
      </c>
      <c r="AC792" s="31" t="str">
        <f>IF(OR(ISNUMBER(MATCH(DATE(VALUE(TEXT(U792,"yyyy")),VALUE(TEXT(U792,"mm")),VALUE(TEXT(U792,"dd"))),HolidayTable[Date],0)),WEEKDAY(E792,1)=1,HOUR(U792)&gt;=21,HOUR(U792)&lt;5),"OP","P")</f>
        <v>OP</v>
      </c>
      <c r="AD792" s="31"/>
      <c r="AE792" s="31">
        <f t="shared" si="163"/>
        <v>52.5</v>
      </c>
      <c r="AF792" s="31">
        <f t="shared" si="164"/>
        <v>88.5</v>
      </c>
      <c r="AG792" s="31">
        <f t="shared" si="165"/>
        <v>4</v>
      </c>
      <c r="AH792" s="31" t="str">
        <f t="shared" si="166"/>
        <v>CMA OHIOK6E1MA</v>
      </c>
      <c r="AI792" s="31" t="str">
        <f t="shared" si="167"/>
        <v>TRIU 0574547</v>
      </c>
    </row>
    <row r="793" spans="1:36" ht="18" x14ac:dyDescent="0.35">
      <c r="A793" s="30" t="s">
        <v>625</v>
      </c>
      <c r="B793" s="30" t="s">
        <v>3568</v>
      </c>
      <c r="C793" s="30" t="s">
        <v>809</v>
      </c>
      <c r="D793" s="30" t="s">
        <v>810</v>
      </c>
      <c r="E793" s="33">
        <v>45469.918055555558</v>
      </c>
      <c r="F793" s="30" t="s">
        <v>663</v>
      </c>
      <c r="G793" s="30" t="s">
        <v>627</v>
      </c>
      <c r="H793" s="30" t="s">
        <v>628</v>
      </c>
      <c r="I793" s="30" t="s">
        <v>629</v>
      </c>
      <c r="J793" s="30">
        <v>13770</v>
      </c>
      <c r="K793" s="30" t="s">
        <v>630</v>
      </c>
      <c r="L793" s="30" t="s">
        <v>3569</v>
      </c>
      <c r="M793" s="30" t="s">
        <v>3570</v>
      </c>
      <c r="N793" s="30" t="s">
        <v>794</v>
      </c>
      <c r="O793" s="30" t="s">
        <v>795</v>
      </c>
      <c r="P793" s="30">
        <v>911879</v>
      </c>
      <c r="Q793" s="30"/>
      <c r="R793" s="30"/>
      <c r="S793" s="39">
        <f>VLOOKUP(AH793,export!G:T,13,FALSE)</f>
        <v>45470.854166666664</v>
      </c>
      <c r="T793" s="42" t="str">
        <f t="shared" si="156"/>
        <v>20</v>
      </c>
      <c r="U793" s="32">
        <f t="shared" si="157"/>
        <v>45469.918055555558</v>
      </c>
      <c r="V793" s="31">
        <f t="shared" si="158"/>
        <v>0.93611111110658385</v>
      </c>
      <c r="W793" s="31">
        <f t="shared" si="159"/>
        <v>1</v>
      </c>
      <c r="X793" s="31">
        <f t="shared" si="160"/>
        <v>0</v>
      </c>
      <c r="Y793" s="31">
        <f t="shared" si="161"/>
        <v>0</v>
      </c>
      <c r="Z793" s="31" t="str">
        <f t="shared" si="168"/>
        <v>Yes</v>
      </c>
      <c r="AA793" s="31"/>
      <c r="AB793" s="31">
        <f t="shared" si="162"/>
        <v>1</v>
      </c>
      <c r="AC793" s="31" t="str">
        <f>IF(OR(ISNUMBER(MATCH(DATE(VALUE(TEXT(U793,"yyyy")),VALUE(TEXT(U793,"mm")),VALUE(TEXT(U793,"dd"))),HolidayTable[Date],0)),WEEKDAY(E793,1)=1,HOUR(U793)&gt;=21,HOUR(U793)&lt;5),"OP","P")</f>
        <v>OP</v>
      </c>
      <c r="AD793" s="31"/>
      <c r="AE793" s="31">
        <f t="shared" si="163"/>
        <v>35</v>
      </c>
      <c r="AF793" s="31">
        <f t="shared" si="164"/>
        <v>59</v>
      </c>
      <c r="AG793" s="31">
        <f t="shared" si="165"/>
        <v>4</v>
      </c>
      <c r="AH793" s="31" t="str">
        <f t="shared" si="166"/>
        <v>ONE FRUITION004E</v>
      </c>
      <c r="AI793" s="31" t="str">
        <f t="shared" si="167"/>
        <v>FCIU 6579688</v>
      </c>
    </row>
    <row r="794" spans="1:36" ht="18" x14ac:dyDescent="0.35">
      <c r="A794" s="30" t="s">
        <v>625</v>
      </c>
      <c r="B794" s="30" t="s">
        <v>3571</v>
      </c>
      <c r="C794" s="30" t="s">
        <v>867</v>
      </c>
      <c r="D794" s="30" t="s">
        <v>868</v>
      </c>
      <c r="E794" s="33">
        <v>45469.919444444444</v>
      </c>
      <c r="F794" s="30" t="s">
        <v>649</v>
      </c>
      <c r="G794" s="30" t="s">
        <v>627</v>
      </c>
      <c r="H794" s="30" t="s">
        <v>963</v>
      </c>
      <c r="I794" s="30" t="s">
        <v>964</v>
      </c>
      <c r="J794" s="30">
        <v>24300</v>
      </c>
      <c r="K794" s="30" t="s">
        <v>630</v>
      </c>
      <c r="L794" s="30" t="s">
        <v>3567</v>
      </c>
      <c r="M794" s="30">
        <v>27361710</v>
      </c>
      <c r="N794" s="30" t="s">
        <v>690</v>
      </c>
      <c r="O794" s="30" t="s">
        <v>691</v>
      </c>
      <c r="P794" s="30">
        <v>929852</v>
      </c>
      <c r="Q794" s="30"/>
      <c r="R794" s="30"/>
      <c r="S794" s="39">
        <f>VLOOKUP(AH794,export!G:T,13,FALSE)</f>
        <v>45470.895833333336</v>
      </c>
      <c r="T794" s="42" t="str">
        <f t="shared" si="156"/>
        <v>40</v>
      </c>
      <c r="U794" s="32">
        <f t="shared" si="157"/>
        <v>45469.919444444444</v>
      </c>
      <c r="V794" s="31">
        <f t="shared" si="158"/>
        <v>0.97638888889196096</v>
      </c>
      <c r="W794" s="31">
        <f t="shared" si="159"/>
        <v>1</v>
      </c>
      <c r="X794" s="31">
        <f t="shared" si="160"/>
        <v>0</v>
      </c>
      <c r="Y794" s="31">
        <f t="shared" si="161"/>
        <v>0</v>
      </c>
      <c r="Z794" s="31" t="str">
        <f t="shared" si="168"/>
        <v>Yes</v>
      </c>
      <c r="AA794" s="31"/>
      <c r="AB794" s="31">
        <f t="shared" si="162"/>
        <v>1</v>
      </c>
      <c r="AC794" s="31" t="str">
        <f>IF(OR(ISNUMBER(MATCH(DATE(VALUE(TEXT(U794,"yyyy")),VALUE(TEXT(U794,"mm")),VALUE(TEXT(U794,"dd"))),HolidayTable[Date],0)),WEEKDAY(E794,1)=1,HOUR(U794)&gt;=21,HOUR(U794)&lt;5),"OP","P")</f>
        <v>OP</v>
      </c>
      <c r="AD794" s="31"/>
      <c r="AE794" s="31">
        <f t="shared" si="163"/>
        <v>52.5</v>
      </c>
      <c r="AF794" s="31">
        <f t="shared" si="164"/>
        <v>88.5</v>
      </c>
      <c r="AG794" s="31">
        <f t="shared" si="165"/>
        <v>4</v>
      </c>
      <c r="AH794" s="31" t="str">
        <f t="shared" si="166"/>
        <v>CMA OHIOK6E1MA</v>
      </c>
      <c r="AI794" s="31" t="str">
        <f t="shared" si="167"/>
        <v>TRIU 0563331</v>
      </c>
    </row>
    <row r="795" spans="1:36" ht="18" x14ac:dyDescent="0.35">
      <c r="A795" s="30" t="s">
        <v>625</v>
      </c>
      <c r="B795" s="30" t="s">
        <v>3572</v>
      </c>
      <c r="C795" s="30" t="s">
        <v>898</v>
      </c>
      <c r="D795" s="30" t="s">
        <v>406</v>
      </c>
      <c r="E795" s="33">
        <v>45469.921527777777</v>
      </c>
      <c r="F795" s="30" t="s">
        <v>669</v>
      </c>
      <c r="G795" s="30" t="s">
        <v>627</v>
      </c>
      <c r="H795" s="30" t="s">
        <v>628</v>
      </c>
      <c r="I795" s="30" t="s">
        <v>629</v>
      </c>
      <c r="J795" s="30">
        <v>17826</v>
      </c>
      <c r="K795" s="30" t="s">
        <v>630</v>
      </c>
      <c r="L795" s="30" t="s">
        <v>3573</v>
      </c>
      <c r="M795" s="30" t="s">
        <v>3574</v>
      </c>
      <c r="N795" s="30"/>
      <c r="O795" s="30" t="s">
        <v>636</v>
      </c>
      <c r="P795" s="30">
        <v>903165</v>
      </c>
      <c r="Q795" s="30"/>
      <c r="R795" s="30"/>
      <c r="S795" s="39">
        <f>VLOOKUP(AH795,export!G:T,13,FALSE)</f>
        <v>45470.427083333336</v>
      </c>
      <c r="T795" s="42" t="str">
        <f t="shared" si="156"/>
        <v>20</v>
      </c>
      <c r="U795" s="32">
        <f t="shared" si="157"/>
        <v>45469.921527777777</v>
      </c>
      <c r="V795" s="31">
        <f t="shared" si="158"/>
        <v>0.50555555555911269</v>
      </c>
      <c r="W795" s="31">
        <f t="shared" si="159"/>
        <v>1</v>
      </c>
      <c r="X795" s="31">
        <f t="shared" si="160"/>
        <v>0</v>
      </c>
      <c r="Y795" s="31">
        <f t="shared" si="161"/>
        <v>0</v>
      </c>
      <c r="Z795" s="31" t="str">
        <f t="shared" si="168"/>
        <v>Yes</v>
      </c>
      <c r="AA795" s="31"/>
      <c r="AB795" s="31">
        <f t="shared" si="162"/>
        <v>1</v>
      </c>
      <c r="AC795" s="31" t="str">
        <f>IF(OR(ISNUMBER(MATCH(DATE(VALUE(TEXT(U795,"yyyy")),VALUE(TEXT(U795,"mm")),VALUE(TEXT(U795,"dd"))),HolidayTable[Date],0)),WEEKDAY(E795,1)=1,HOUR(U795)&gt;=21,HOUR(U795)&lt;5),"OP","P")</f>
        <v>OP</v>
      </c>
      <c r="AD795" s="31"/>
      <c r="AE795" s="31">
        <f t="shared" si="163"/>
        <v>35</v>
      </c>
      <c r="AF795" s="31">
        <f t="shared" si="164"/>
        <v>59</v>
      </c>
      <c r="AG795" s="31">
        <f t="shared" si="165"/>
        <v>4</v>
      </c>
      <c r="AH795" s="31" t="str">
        <f t="shared" si="166"/>
        <v>KMTC SHENZHE2406S</v>
      </c>
      <c r="AI795" s="31" t="str">
        <f t="shared" si="167"/>
        <v>CAIU 2957610</v>
      </c>
    </row>
    <row r="796" spans="1:36" ht="18" x14ac:dyDescent="0.35">
      <c r="A796" s="30" t="s">
        <v>625</v>
      </c>
      <c r="B796" s="30" t="s">
        <v>3575</v>
      </c>
      <c r="C796" s="30" t="s">
        <v>867</v>
      </c>
      <c r="D796" s="30" t="s">
        <v>868</v>
      </c>
      <c r="E796" s="33">
        <v>45469.923611111109</v>
      </c>
      <c r="F796" s="30" t="s">
        <v>649</v>
      </c>
      <c r="G796" s="30" t="s">
        <v>627</v>
      </c>
      <c r="H796" s="30" t="s">
        <v>963</v>
      </c>
      <c r="I796" s="30" t="s">
        <v>964</v>
      </c>
      <c r="J796" s="30">
        <v>21560</v>
      </c>
      <c r="K796" s="30" t="s">
        <v>630</v>
      </c>
      <c r="L796" s="30" t="s">
        <v>3567</v>
      </c>
      <c r="M796" s="30">
        <v>27366766</v>
      </c>
      <c r="N796" s="30" t="s">
        <v>709</v>
      </c>
      <c r="O796" s="30" t="s">
        <v>710</v>
      </c>
      <c r="P796" s="30">
        <v>752116</v>
      </c>
      <c r="Q796" s="30"/>
      <c r="R796" s="30"/>
      <c r="S796" s="39">
        <f>VLOOKUP(AH796,export!G:T,13,FALSE)</f>
        <v>45470.895833333336</v>
      </c>
      <c r="T796" s="42" t="str">
        <f t="shared" si="156"/>
        <v>40</v>
      </c>
      <c r="U796" s="32">
        <f t="shared" si="157"/>
        <v>45469.923611111109</v>
      </c>
      <c r="V796" s="31">
        <f t="shared" si="158"/>
        <v>0.97222222222626442</v>
      </c>
      <c r="W796" s="31">
        <f t="shared" si="159"/>
        <v>1</v>
      </c>
      <c r="X796" s="31">
        <f t="shared" si="160"/>
        <v>0</v>
      </c>
      <c r="Y796" s="31">
        <f t="shared" si="161"/>
        <v>0</v>
      </c>
      <c r="Z796" s="31" t="str">
        <f t="shared" si="168"/>
        <v>Yes</v>
      </c>
      <c r="AA796" s="31"/>
      <c r="AB796" s="31">
        <f t="shared" si="162"/>
        <v>1</v>
      </c>
      <c r="AC796" s="31" t="str">
        <f>IF(OR(ISNUMBER(MATCH(DATE(VALUE(TEXT(U796,"yyyy")),VALUE(TEXT(U796,"mm")),VALUE(TEXT(U796,"dd"))),HolidayTable[Date],0)),WEEKDAY(E796,1)=1,HOUR(U796)&gt;=21,HOUR(U796)&lt;5),"OP","P")</f>
        <v>OP</v>
      </c>
      <c r="AD796" s="31"/>
      <c r="AE796" s="31">
        <f t="shared" si="163"/>
        <v>52.5</v>
      </c>
      <c r="AF796" s="31">
        <f t="shared" si="164"/>
        <v>88.5</v>
      </c>
      <c r="AG796" s="31">
        <f t="shared" si="165"/>
        <v>4</v>
      </c>
      <c r="AH796" s="31" t="str">
        <f t="shared" si="166"/>
        <v>CMA OHIOK6E1MA</v>
      </c>
      <c r="AI796" s="31" t="str">
        <f t="shared" si="167"/>
        <v>FBLU 4208680</v>
      </c>
    </row>
    <row r="797" spans="1:36" ht="18" x14ac:dyDescent="0.35">
      <c r="A797" s="30" t="s">
        <v>625</v>
      </c>
      <c r="B797" s="30" t="s">
        <v>951</v>
      </c>
      <c r="C797" s="30" t="s">
        <v>867</v>
      </c>
      <c r="D797" s="30" t="s">
        <v>868</v>
      </c>
      <c r="E797" s="33">
        <v>45469.925694444442</v>
      </c>
      <c r="F797" s="30" t="s">
        <v>649</v>
      </c>
      <c r="G797" s="30" t="s">
        <v>627</v>
      </c>
      <c r="H797" s="30" t="s">
        <v>730</v>
      </c>
      <c r="I797" s="30" t="s">
        <v>731</v>
      </c>
      <c r="J797" s="30">
        <v>36930</v>
      </c>
      <c r="K797" s="30" t="s">
        <v>630</v>
      </c>
      <c r="L797" s="30" t="s">
        <v>3576</v>
      </c>
      <c r="M797" s="30" t="s">
        <v>732</v>
      </c>
      <c r="N797" s="30" t="s">
        <v>702</v>
      </c>
      <c r="O797" s="30" t="s">
        <v>703</v>
      </c>
      <c r="P797" s="30">
        <v>952426</v>
      </c>
      <c r="Q797" s="30"/>
      <c r="R797" s="30"/>
      <c r="S797" s="39">
        <f>VLOOKUP(AH797,export!G:T,13,FALSE)</f>
        <v>45470.895833333336</v>
      </c>
      <c r="T797" s="42" t="str">
        <f t="shared" si="156"/>
        <v>40</v>
      </c>
      <c r="U797" s="32">
        <f t="shared" si="157"/>
        <v>45469.925694444442</v>
      </c>
      <c r="V797" s="31">
        <f t="shared" si="158"/>
        <v>0.97013888889341615</v>
      </c>
      <c r="W797" s="31">
        <f t="shared" si="159"/>
        <v>1</v>
      </c>
      <c r="X797" s="31">
        <f t="shared" si="160"/>
        <v>0</v>
      </c>
      <c r="Y797" s="31">
        <f t="shared" si="161"/>
        <v>0</v>
      </c>
      <c r="Z797" s="31" t="str">
        <f t="shared" si="168"/>
        <v>Yes</v>
      </c>
      <c r="AA797" s="31"/>
      <c r="AB797" s="31">
        <f t="shared" si="162"/>
        <v>1</v>
      </c>
      <c r="AC797" s="31" t="str">
        <f>IF(OR(ISNUMBER(MATCH(DATE(VALUE(TEXT(U797,"yyyy")),VALUE(TEXT(U797,"mm")),VALUE(TEXT(U797,"dd"))),HolidayTable[Date],0)),WEEKDAY(E797,1)=1,HOUR(U797)&gt;=21,HOUR(U797)&lt;5),"OP","P")</f>
        <v>OP</v>
      </c>
      <c r="AD797" s="31"/>
      <c r="AE797" s="31">
        <f t="shared" si="163"/>
        <v>52.5</v>
      </c>
      <c r="AF797" s="31">
        <f t="shared" si="164"/>
        <v>88.5</v>
      </c>
      <c r="AG797" s="31">
        <f t="shared" si="165"/>
        <v>4</v>
      </c>
      <c r="AH797" s="31" t="str">
        <f t="shared" si="166"/>
        <v>CMA OHIOK6E1MA</v>
      </c>
      <c r="AI797" s="31" t="str">
        <f t="shared" si="167"/>
        <v>TLLU 1503454</v>
      </c>
    </row>
    <row r="798" spans="1:36" ht="18" x14ac:dyDescent="0.35">
      <c r="A798" s="30" t="s">
        <v>625</v>
      </c>
      <c r="B798" s="30" t="s">
        <v>3577</v>
      </c>
      <c r="C798" s="30" t="s">
        <v>1263</v>
      </c>
      <c r="D798" s="30" t="s">
        <v>1262</v>
      </c>
      <c r="E798" s="33">
        <v>45469.926388888889</v>
      </c>
      <c r="F798" s="30" t="s">
        <v>654</v>
      </c>
      <c r="G798" s="30" t="s">
        <v>627</v>
      </c>
      <c r="H798" s="30" t="s">
        <v>628</v>
      </c>
      <c r="I798" s="30" t="s">
        <v>629</v>
      </c>
      <c r="J798" s="30">
        <v>17697</v>
      </c>
      <c r="K798" s="30" t="s">
        <v>630</v>
      </c>
      <c r="L798" s="30" t="s">
        <v>3578</v>
      </c>
      <c r="M798" s="30" t="s">
        <v>3579</v>
      </c>
      <c r="N798" s="30"/>
      <c r="O798" s="30" t="s">
        <v>664</v>
      </c>
      <c r="P798" s="30">
        <v>919491</v>
      </c>
      <c r="Q798" s="30"/>
      <c r="R798" s="30"/>
      <c r="S798" s="39">
        <f>VLOOKUP(AH798,export!G:T,13,FALSE)</f>
        <v>45470.618055555555</v>
      </c>
      <c r="T798" s="42" t="str">
        <f t="shared" si="156"/>
        <v>20</v>
      </c>
      <c r="U798" s="32">
        <f t="shared" si="157"/>
        <v>45469.926388888889</v>
      </c>
      <c r="V798" s="31">
        <f t="shared" si="158"/>
        <v>0.69166666666569654</v>
      </c>
      <c r="W798" s="31">
        <f t="shared" si="159"/>
        <v>1</v>
      </c>
      <c r="X798" s="31">
        <f t="shared" si="160"/>
        <v>0</v>
      </c>
      <c r="Y798" s="31">
        <f t="shared" si="161"/>
        <v>0</v>
      </c>
      <c r="Z798" s="31" t="str">
        <f t="shared" si="168"/>
        <v>Yes</v>
      </c>
      <c r="AA798" s="31"/>
      <c r="AB798" s="31">
        <f t="shared" si="162"/>
        <v>1</v>
      </c>
      <c r="AC798" s="31" t="str">
        <f>IF(OR(ISNUMBER(MATCH(DATE(VALUE(TEXT(U798,"yyyy")),VALUE(TEXT(U798,"mm")),VALUE(TEXT(U798,"dd"))),HolidayTable[Date],0)),WEEKDAY(E798,1)=1,HOUR(U798)&gt;=21,HOUR(U798)&lt;5),"OP","P")</f>
        <v>OP</v>
      </c>
      <c r="AD798" s="31"/>
      <c r="AE798" s="31">
        <f t="shared" si="163"/>
        <v>35</v>
      </c>
      <c r="AF798" s="31">
        <f t="shared" si="164"/>
        <v>59</v>
      </c>
      <c r="AG798" s="31">
        <f t="shared" si="165"/>
        <v>4</v>
      </c>
      <c r="AH798" s="31" t="str">
        <f t="shared" si="166"/>
        <v>COSCO HAMBUR275S</v>
      </c>
      <c r="AI798" s="31" t="str">
        <f t="shared" si="167"/>
        <v>IPXU 3634884</v>
      </c>
    </row>
    <row r="799" spans="1:36" ht="18" x14ac:dyDescent="0.35">
      <c r="A799" s="30" t="s">
        <v>625</v>
      </c>
      <c r="B799" s="30" t="s">
        <v>3580</v>
      </c>
      <c r="C799" s="30" t="s">
        <v>1263</v>
      </c>
      <c r="D799" s="30" t="s">
        <v>1262</v>
      </c>
      <c r="E799" s="33">
        <v>45469.926388888889</v>
      </c>
      <c r="F799" s="30" t="s">
        <v>677</v>
      </c>
      <c r="G799" s="30" t="s">
        <v>627</v>
      </c>
      <c r="H799" s="30" t="s">
        <v>695</v>
      </c>
      <c r="I799" s="30" t="s">
        <v>629</v>
      </c>
      <c r="J799" s="30">
        <v>15363</v>
      </c>
      <c r="K799" s="30" t="s">
        <v>630</v>
      </c>
      <c r="L799" s="30" t="s">
        <v>3581</v>
      </c>
      <c r="M799" s="30" t="s">
        <v>3582</v>
      </c>
      <c r="N799" s="30"/>
      <c r="O799" s="30" t="s">
        <v>664</v>
      </c>
      <c r="P799" s="30">
        <v>919491</v>
      </c>
      <c r="Q799" s="30"/>
      <c r="R799" s="30"/>
      <c r="S799" s="39">
        <f>VLOOKUP(AH799,export!G:T,13,FALSE)</f>
        <v>45470.618055555555</v>
      </c>
      <c r="T799" s="42" t="str">
        <f t="shared" si="156"/>
        <v>20</v>
      </c>
      <c r="U799" s="32">
        <f t="shared" si="157"/>
        <v>45469.926388888889</v>
      </c>
      <c r="V799" s="31">
        <f t="shared" si="158"/>
        <v>0.69166666666569654</v>
      </c>
      <c r="W799" s="31">
        <f t="shared" si="159"/>
        <v>1</v>
      </c>
      <c r="X799" s="31">
        <f t="shared" si="160"/>
        <v>0</v>
      </c>
      <c r="Y799" s="31">
        <f t="shared" si="161"/>
        <v>0</v>
      </c>
      <c r="Z799" s="31" t="str">
        <f t="shared" si="168"/>
        <v>Yes</v>
      </c>
      <c r="AA799" s="31"/>
      <c r="AB799" s="31">
        <f t="shared" si="162"/>
        <v>1</v>
      </c>
      <c r="AC799" s="31" t="str">
        <f>IF(OR(ISNUMBER(MATCH(DATE(VALUE(TEXT(U799,"yyyy")),VALUE(TEXT(U799,"mm")),VALUE(TEXT(U799,"dd"))),HolidayTable[Date],0)),WEEKDAY(E799,1)=1,HOUR(U799)&gt;=21,HOUR(U799)&lt;5),"OP","P")</f>
        <v>OP</v>
      </c>
      <c r="AD799" s="31"/>
      <c r="AE799" s="31">
        <f t="shared" si="163"/>
        <v>35</v>
      </c>
      <c r="AF799" s="31">
        <f t="shared" si="164"/>
        <v>59</v>
      </c>
      <c r="AG799" s="31">
        <f t="shared" si="165"/>
        <v>4</v>
      </c>
      <c r="AH799" s="31" t="str">
        <f t="shared" si="166"/>
        <v>COSCO HAMBUR275S</v>
      </c>
      <c r="AI799" s="31" t="str">
        <f t="shared" si="167"/>
        <v>TEMU 0848316</v>
      </c>
    </row>
    <row r="800" spans="1:36" ht="18" x14ac:dyDescent="0.35">
      <c r="A800" s="30" t="s">
        <v>625</v>
      </c>
      <c r="B800" s="30" t="s">
        <v>3583</v>
      </c>
      <c r="C800" s="30" t="s">
        <v>1245</v>
      </c>
      <c r="D800" s="30" t="s">
        <v>1244</v>
      </c>
      <c r="E800" s="33">
        <v>45469.931250000001</v>
      </c>
      <c r="F800" s="30" t="s">
        <v>663</v>
      </c>
      <c r="G800" s="30" t="s">
        <v>627</v>
      </c>
      <c r="H800" s="30" t="s">
        <v>628</v>
      </c>
      <c r="I800" s="30" t="s">
        <v>629</v>
      </c>
      <c r="J800" s="30">
        <v>14750</v>
      </c>
      <c r="K800" s="30" t="s">
        <v>630</v>
      </c>
      <c r="L800" s="30" t="s">
        <v>3584</v>
      </c>
      <c r="M800" s="30" t="s">
        <v>3585</v>
      </c>
      <c r="N800" s="30" t="s">
        <v>678</v>
      </c>
      <c r="O800" s="30" t="s">
        <v>679</v>
      </c>
      <c r="P800" s="30">
        <v>920454</v>
      </c>
      <c r="Q800" s="30"/>
      <c r="R800" s="30"/>
      <c r="S800" s="39">
        <v>45470.736111111109</v>
      </c>
      <c r="T800" s="42" t="str">
        <f t="shared" si="156"/>
        <v>20</v>
      </c>
      <c r="U800" s="32">
        <f t="shared" si="157"/>
        <v>45469.931250000001</v>
      </c>
      <c r="V800" s="31">
        <f t="shared" si="158"/>
        <v>0.80486111110803904</v>
      </c>
      <c r="W800" s="31">
        <f t="shared" si="159"/>
        <v>1</v>
      </c>
      <c r="X800" s="31">
        <f t="shared" si="160"/>
        <v>0</v>
      </c>
      <c r="Y800" s="31">
        <f t="shared" si="161"/>
        <v>0</v>
      </c>
      <c r="Z800" s="31" t="str">
        <f t="shared" si="168"/>
        <v>Yes</v>
      </c>
      <c r="AA800" s="31"/>
      <c r="AB800" s="31">
        <f t="shared" si="162"/>
        <v>1</v>
      </c>
      <c r="AC800" s="31" t="str">
        <f>IF(OR(ISNUMBER(MATCH(DATE(VALUE(TEXT(U800,"yyyy")),VALUE(TEXT(U800,"mm")),VALUE(TEXT(U800,"dd"))),HolidayTable[Date],0)),WEEKDAY(E800,1)=1,HOUR(U800)&gt;=21,HOUR(U800)&lt;5),"OP","P")</f>
        <v>OP</v>
      </c>
      <c r="AD800" s="31"/>
      <c r="AE800" s="31">
        <f t="shared" si="163"/>
        <v>35</v>
      </c>
      <c r="AF800" s="31">
        <f t="shared" si="164"/>
        <v>59</v>
      </c>
      <c r="AG800" s="31">
        <f t="shared" si="165"/>
        <v>4</v>
      </c>
      <c r="AH800" s="31" t="str">
        <f t="shared" si="166"/>
        <v>YM TRANQUILI012E</v>
      </c>
      <c r="AI800" s="31" t="str">
        <f t="shared" si="167"/>
        <v>UACU 3900370</v>
      </c>
    </row>
    <row r="801" spans="1:35" ht="18" x14ac:dyDescent="0.35">
      <c r="A801" s="30" t="s">
        <v>625</v>
      </c>
      <c r="B801" s="30" t="s">
        <v>3586</v>
      </c>
      <c r="C801" s="30" t="s">
        <v>1263</v>
      </c>
      <c r="D801" s="30" t="s">
        <v>1262</v>
      </c>
      <c r="E801" s="33">
        <v>45469.932638888888</v>
      </c>
      <c r="F801" s="30" t="s">
        <v>626</v>
      </c>
      <c r="G801" s="30" t="s">
        <v>627</v>
      </c>
      <c r="H801" s="30" t="s">
        <v>628</v>
      </c>
      <c r="I801" s="30" t="s">
        <v>629</v>
      </c>
      <c r="J801" s="30">
        <v>19050</v>
      </c>
      <c r="K801" s="30" t="s">
        <v>630</v>
      </c>
      <c r="L801" s="30" t="s">
        <v>3587</v>
      </c>
      <c r="M801" s="30" t="s">
        <v>3588</v>
      </c>
      <c r="N801" s="30" t="s">
        <v>642</v>
      </c>
      <c r="O801" s="30" t="s">
        <v>643</v>
      </c>
      <c r="P801" s="30">
        <v>938546</v>
      </c>
      <c r="Q801" s="30"/>
      <c r="R801" s="30"/>
      <c r="S801" s="39">
        <f>VLOOKUP(AH801,export!G:T,13,FALSE)</f>
        <v>45470.618055555555</v>
      </c>
      <c r="T801" s="42" t="str">
        <f t="shared" si="156"/>
        <v>20</v>
      </c>
      <c r="U801" s="32">
        <f t="shared" si="157"/>
        <v>45469.932638888888</v>
      </c>
      <c r="V801" s="31">
        <f t="shared" si="158"/>
        <v>0.68541666666715173</v>
      </c>
      <c r="W801" s="31">
        <f t="shared" si="159"/>
        <v>1</v>
      </c>
      <c r="X801" s="31">
        <f t="shared" si="160"/>
        <v>0</v>
      </c>
      <c r="Y801" s="31">
        <f t="shared" si="161"/>
        <v>0</v>
      </c>
      <c r="Z801" s="31" t="str">
        <f t="shared" si="168"/>
        <v>Yes</v>
      </c>
      <c r="AA801" s="31"/>
      <c r="AB801" s="31">
        <f t="shared" si="162"/>
        <v>1</v>
      </c>
      <c r="AC801" s="31" t="str">
        <f>IF(OR(ISNUMBER(MATCH(DATE(VALUE(TEXT(U801,"yyyy")),VALUE(TEXT(U801,"mm")),VALUE(TEXT(U801,"dd"))),HolidayTable[Date],0)),WEEKDAY(E801,1)=1,HOUR(U801)&gt;=21,HOUR(U801)&lt;5),"OP","P")</f>
        <v>OP</v>
      </c>
      <c r="AD801" s="31"/>
      <c r="AE801" s="31">
        <f t="shared" si="163"/>
        <v>35</v>
      </c>
      <c r="AF801" s="31">
        <f t="shared" si="164"/>
        <v>59</v>
      </c>
      <c r="AG801" s="31">
        <f t="shared" si="165"/>
        <v>4</v>
      </c>
      <c r="AH801" s="31" t="str">
        <f t="shared" si="166"/>
        <v>COSCO HAMBUR275S</v>
      </c>
      <c r="AI801" s="31" t="str">
        <f t="shared" si="167"/>
        <v>PCIU 0199757</v>
      </c>
    </row>
    <row r="802" spans="1:35" ht="18" x14ac:dyDescent="0.35">
      <c r="A802" s="30" t="s">
        <v>625</v>
      </c>
      <c r="B802" s="30" t="s">
        <v>3589</v>
      </c>
      <c r="C802" s="30" t="s">
        <v>1263</v>
      </c>
      <c r="D802" s="30" t="s">
        <v>1262</v>
      </c>
      <c r="E802" s="33">
        <v>45469.932638888888</v>
      </c>
      <c r="F802" s="30" t="s">
        <v>654</v>
      </c>
      <c r="G802" s="30" t="s">
        <v>627</v>
      </c>
      <c r="H802" s="30" t="s">
        <v>628</v>
      </c>
      <c r="I802" s="30" t="s">
        <v>629</v>
      </c>
      <c r="J802" s="30">
        <v>17287</v>
      </c>
      <c r="K802" s="30" t="s">
        <v>630</v>
      </c>
      <c r="L802" s="30" t="s">
        <v>3590</v>
      </c>
      <c r="M802" s="30" t="s">
        <v>3591</v>
      </c>
      <c r="N802" s="30" t="s">
        <v>642</v>
      </c>
      <c r="O802" s="30" t="s">
        <v>643</v>
      </c>
      <c r="P802" s="30">
        <v>938546</v>
      </c>
      <c r="Q802" s="30"/>
      <c r="R802" s="30"/>
      <c r="S802" s="39">
        <f>VLOOKUP(AH802,export!G:T,13,FALSE)</f>
        <v>45470.618055555555</v>
      </c>
      <c r="T802" s="42" t="str">
        <f t="shared" si="156"/>
        <v>20</v>
      </c>
      <c r="U802" s="32">
        <f t="shared" si="157"/>
        <v>45469.932638888888</v>
      </c>
      <c r="V802" s="31">
        <f t="shared" si="158"/>
        <v>0.68541666666715173</v>
      </c>
      <c r="W802" s="31">
        <f t="shared" si="159"/>
        <v>1</v>
      </c>
      <c r="X802" s="31">
        <f t="shared" si="160"/>
        <v>0</v>
      </c>
      <c r="Y802" s="31">
        <f t="shared" si="161"/>
        <v>0</v>
      </c>
      <c r="Z802" s="31" t="str">
        <f t="shared" si="168"/>
        <v>Yes</v>
      </c>
      <c r="AA802" s="31"/>
      <c r="AB802" s="31">
        <f t="shared" si="162"/>
        <v>1</v>
      </c>
      <c r="AC802" s="31" t="str">
        <f>IF(OR(ISNUMBER(MATCH(DATE(VALUE(TEXT(U802,"yyyy")),VALUE(TEXT(U802,"mm")),VALUE(TEXT(U802,"dd"))),HolidayTable[Date],0)),WEEKDAY(E802,1)=1,HOUR(U802)&gt;=21,HOUR(U802)&lt;5),"OP","P")</f>
        <v>OP</v>
      </c>
      <c r="AD802" s="31"/>
      <c r="AE802" s="31">
        <f t="shared" si="163"/>
        <v>35</v>
      </c>
      <c r="AF802" s="31">
        <f t="shared" si="164"/>
        <v>59</v>
      </c>
      <c r="AG802" s="31">
        <f t="shared" si="165"/>
        <v>4</v>
      </c>
      <c r="AH802" s="31" t="str">
        <f t="shared" si="166"/>
        <v>COSCO HAMBUR275S</v>
      </c>
      <c r="AI802" s="31" t="str">
        <f t="shared" si="167"/>
        <v>TGHU 1332250</v>
      </c>
    </row>
    <row r="803" spans="1:35" ht="18" x14ac:dyDescent="0.35">
      <c r="A803" s="30" t="s">
        <v>625</v>
      </c>
      <c r="B803" s="30" t="s">
        <v>952</v>
      </c>
      <c r="C803" s="30" t="s">
        <v>817</v>
      </c>
      <c r="D803" s="30" t="s">
        <v>409</v>
      </c>
      <c r="E803" s="33">
        <v>45469.936111111114</v>
      </c>
      <c r="F803" s="30" t="s">
        <v>658</v>
      </c>
      <c r="G803" s="30" t="s">
        <v>627</v>
      </c>
      <c r="H803" s="30" t="s">
        <v>628</v>
      </c>
      <c r="I803" s="30" t="s">
        <v>629</v>
      </c>
      <c r="J803" s="30">
        <v>17851</v>
      </c>
      <c r="K803" s="30" t="s">
        <v>630</v>
      </c>
      <c r="L803" s="30" t="s">
        <v>3592</v>
      </c>
      <c r="M803" s="30" t="s">
        <v>3593</v>
      </c>
      <c r="N803" s="30" t="s">
        <v>666</v>
      </c>
      <c r="O803" s="30" t="s">
        <v>667</v>
      </c>
      <c r="P803" s="30">
        <v>958934</v>
      </c>
      <c r="Q803" s="30"/>
      <c r="R803" s="30"/>
      <c r="S803" s="39">
        <f>VLOOKUP(AH803,export!G:T,13,FALSE)</f>
        <v>45470.795138888891</v>
      </c>
      <c r="T803" s="42" t="str">
        <f t="shared" si="156"/>
        <v>20</v>
      </c>
      <c r="U803" s="32">
        <f t="shared" si="157"/>
        <v>45469.936111111114</v>
      </c>
      <c r="V803" s="31">
        <f t="shared" si="158"/>
        <v>0.85902777777664596</v>
      </c>
      <c r="W803" s="31">
        <f t="shared" si="159"/>
        <v>1</v>
      </c>
      <c r="X803" s="31">
        <f t="shared" si="160"/>
        <v>0</v>
      </c>
      <c r="Y803" s="31">
        <f t="shared" si="161"/>
        <v>0</v>
      </c>
      <c r="Z803" s="31" t="str">
        <f t="shared" si="168"/>
        <v>Yes</v>
      </c>
      <c r="AA803" s="31"/>
      <c r="AB803" s="31">
        <f t="shared" si="162"/>
        <v>1</v>
      </c>
      <c r="AC803" s="31" t="str">
        <f>IF(OR(ISNUMBER(MATCH(DATE(VALUE(TEXT(U803,"yyyy")),VALUE(TEXT(U803,"mm")),VALUE(TEXT(U803,"dd"))),HolidayTable[Date],0)),WEEKDAY(E803,1)=1,HOUR(U803)&gt;=21,HOUR(U803)&lt;5),"OP","P")</f>
        <v>OP</v>
      </c>
      <c r="AD803" s="31"/>
      <c r="AE803" s="31">
        <f t="shared" si="163"/>
        <v>35</v>
      </c>
      <c r="AF803" s="31">
        <f t="shared" si="164"/>
        <v>59</v>
      </c>
      <c r="AG803" s="31">
        <f t="shared" si="165"/>
        <v>4</v>
      </c>
      <c r="AH803" s="31" t="str">
        <f t="shared" si="166"/>
        <v>BUSAN E001E</v>
      </c>
      <c r="AI803" s="31" t="str">
        <f t="shared" si="167"/>
        <v>TCLU 2954808</v>
      </c>
    </row>
    <row r="804" spans="1:35" ht="18" x14ac:dyDescent="0.35">
      <c r="A804" s="30" t="s">
        <v>625</v>
      </c>
      <c r="B804" s="30" t="s">
        <v>3594</v>
      </c>
      <c r="C804" s="30" t="s">
        <v>1253</v>
      </c>
      <c r="D804" s="30" t="s">
        <v>1254</v>
      </c>
      <c r="E804" s="33">
        <v>45469.936111111114</v>
      </c>
      <c r="F804" s="30" t="s">
        <v>649</v>
      </c>
      <c r="G804" s="30" t="s">
        <v>627</v>
      </c>
      <c r="H804" s="30" t="s">
        <v>628</v>
      </c>
      <c r="I804" s="30" t="s">
        <v>629</v>
      </c>
      <c r="J804" s="30">
        <v>13962</v>
      </c>
      <c r="K804" s="30" t="s">
        <v>630</v>
      </c>
      <c r="L804" s="30" t="s">
        <v>3595</v>
      </c>
      <c r="M804" s="30">
        <v>27361606</v>
      </c>
      <c r="N804" s="30" t="s">
        <v>639</v>
      </c>
      <c r="O804" s="30" t="s">
        <v>640</v>
      </c>
      <c r="P804" s="30">
        <v>920041</v>
      </c>
      <c r="Q804" s="30"/>
      <c r="R804" s="30"/>
      <c r="S804" s="39">
        <f>VLOOKUP(AH804,export!G:T,13,FALSE)</f>
        <v>45470.677083333336</v>
      </c>
      <c r="T804" s="42" t="str">
        <f t="shared" si="156"/>
        <v>20</v>
      </c>
      <c r="U804" s="32">
        <f t="shared" si="157"/>
        <v>45469.936111111114</v>
      </c>
      <c r="V804" s="31">
        <f t="shared" si="158"/>
        <v>0.74097222222189885</v>
      </c>
      <c r="W804" s="31">
        <f t="shared" si="159"/>
        <v>1</v>
      </c>
      <c r="X804" s="31">
        <f t="shared" si="160"/>
        <v>0</v>
      </c>
      <c r="Y804" s="31">
        <f t="shared" si="161"/>
        <v>0</v>
      </c>
      <c r="Z804" s="31" t="str">
        <f t="shared" si="168"/>
        <v>Yes</v>
      </c>
      <c r="AA804" s="31"/>
      <c r="AB804" s="31">
        <f t="shared" si="162"/>
        <v>1</v>
      </c>
      <c r="AC804" s="31" t="str">
        <f>IF(OR(ISNUMBER(MATCH(DATE(VALUE(TEXT(U804,"yyyy")),VALUE(TEXT(U804,"mm")),VALUE(TEXT(U804,"dd"))),HolidayTable[Date],0)),WEEKDAY(E804,1)=1,HOUR(U804)&gt;=21,HOUR(U804)&lt;5),"OP","P")</f>
        <v>OP</v>
      </c>
      <c r="AD804" s="31"/>
      <c r="AE804" s="31">
        <f t="shared" si="163"/>
        <v>35</v>
      </c>
      <c r="AF804" s="31">
        <f t="shared" si="164"/>
        <v>59</v>
      </c>
      <c r="AG804" s="31">
        <f t="shared" si="165"/>
        <v>4</v>
      </c>
      <c r="AH804" s="31" t="str">
        <f t="shared" si="166"/>
        <v>NAVIOS VERAN43S1NC</v>
      </c>
      <c r="AI804" s="31" t="str">
        <f t="shared" si="167"/>
        <v>CSNU 1058286</v>
      </c>
    </row>
    <row r="805" spans="1:35" ht="18" x14ac:dyDescent="0.35">
      <c r="A805" s="30" t="s">
        <v>625</v>
      </c>
      <c r="B805" s="30" t="s">
        <v>3596</v>
      </c>
      <c r="C805" s="30" t="s">
        <v>1253</v>
      </c>
      <c r="D805" s="30" t="s">
        <v>1254</v>
      </c>
      <c r="E805" s="33">
        <v>45469.936111111114</v>
      </c>
      <c r="F805" s="30" t="s">
        <v>649</v>
      </c>
      <c r="G805" s="30" t="s">
        <v>627</v>
      </c>
      <c r="H805" s="30" t="s">
        <v>628</v>
      </c>
      <c r="I805" s="30" t="s">
        <v>629</v>
      </c>
      <c r="J805" s="30">
        <v>14343</v>
      </c>
      <c r="K805" s="30" t="s">
        <v>630</v>
      </c>
      <c r="L805" s="30" t="s">
        <v>3597</v>
      </c>
      <c r="M805" s="30">
        <v>27361525</v>
      </c>
      <c r="N805" s="30" t="s">
        <v>639</v>
      </c>
      <c r="O805" s="30" t="s">
        <v>640</v>
      </c>
      <c r="P805" s="30">
        <v>920041</v>
      </c>
      <c r="Q805" s="30"/>
      <c r="R805" s="30"/>
      <c r="S805" s="39">
        <f>VLOOKUP(AH805,export!G:T,13,FALSE)</f>
        <v>45470.677083333336</v>
      </c>
      <c r="T805" s="42" t="str">
        <f t="shared" si="156"/>
        <v>20</v>
      </c>
      <c r="U805" s="32">
        <f t="shared" si="157"/>
        <v>45469.936111111114</v>
      </c>
      <c r="V805" s="31">
        <f t="shared" si="158"/>
        <v>0.74097222222189885</v>
      </c>
      <c r="W805" s="31">
        <f t="shared" si="159"/>
        <v>1</v>
      </c>
      <c r="X805" s="31">
        <f t="shared" si="160"/>
        <v>0</v>
      </c>
      <c r="Y805" s="31">
        <f t="shared" si="161"/>
        <v>0</v>
      </c>
      <c r="Z805" s="31" t="str">
        <f t="shared" si="168"/>
        <v>Yes</v>
      </c>
      <c r="AA805" s="31"/>
      <c r="AB805" s="31">
        <f t="shared" si="162"/>
        <v>1</v>
      </c>
      <c r="AC805" s="31" t="str">
        <f>IF(OR(ISNUMBER(MATCH(DATE(VALUE(TEXT(U805,"yyyy")),VALUE(TEXT(U805,"mm")),VALUE(TEXT(U805,"dd"))),HolidayTable[Date],0)),WEEKDAY(E805,1)=1,HOUR(U805)&gt;=21,HOUR(U805)&lt;5),"OP","P")</f>
        <v>OP</v>
      </c>
      <c r="AD805" s="31"/>
      <c r="AE805" s="31">
        <f t="shared" si="163"/>
        <v>35</v>
      </c>
      <c r="AF805" s="31">
        <f t="shared" si="164"/>
        <v>59</v>
      </c>
      <c r="AG805" s="31">
        <f t="shared" si="165"/>
        <v>4</v>
      </c>
      <c r="AH805" s="31" t="str">
        <f t="shared" si="166"/>
        <v>NAVIOS VERAN43S1NC</v>
      </c>
      <c r="AI805" s="31" t="str">
        <f t="shared" si="167"/>
        <v>CSNU 1260682</v>
      </c>
    </row>
    <row r="806" spans="1:35" ht="18" x14ac:dyDescent="0.35">
      <c r="A806" s="30" t="s">
        <v>625</v>
      </c>
      <c r="B806" s="30" t="s">
        <v>3598</v>
      </c>
      <c r="C806" s="30" t="s">
        <v>867</v>
      </c>
      <c r="D806" s="30" t="s">
        <v>868</v>
      </c>
      <c r="E806" s="33">
        <v>45469.940972222219</v>
      </c>
      <c r="F806" s="30" t="s">
        <v>663</v>
      </c>
      <c r="G806" s="30" t="s">
        <v>627</v>
      </c>
      <c r="H806" s="30" t="s">
        <v>628</v>
      </c>
      <c r="I806" s="30" t="s">
        <v>629</v>
      </c>
      <c r="J806" s="30">
        <v>18200</v>
      </c>
      <c r="K806" s="30" t="s">
        <v>630</v>
      </c>
      <c r="L806" s="30" t="s">
        <v>3599</v>
      </c>
      <c r="M806" s="30" t="s">
        <v>3600</v>
      </c>
      <c r="N806" s="30"/>
      <c r="O806" s="30" t="s">
        <v>641</v>
      </c>
      <c r="P806" s="30">
        <v>902929</v>
      </c>
      <c r="Q806" s="30"/>
      <c r="R806" s="30"/>
      <c r="S806" s="39">
        <f>VLOOKUP(AH806,export!G:T,13,FALSE)</f>
        <v>45470.895833333336</v>
      </c>
      <c r="T806" s="42" t="str">
        <f t="shared" si="156"/>
        <v>20</v>
      </c>
      <c r="U806" s="32">
        <f t="shared" si="157"/>
        <v>45469.940972222219</v>
      </c>
      <c r="V806" s="31">
        <f t="shared" si="158"/>
        <v>0.95486111111677019</v>
      </c>
      <c r="W806" s="31">
        <f t="shared" si="159"/>
        <v>1</v>
      </c>
      <c r="X806" s="31">
        <f t="shared" si="160"/>
        <v>0</v>
      </c>
      <c r="Y806" s="31">
        <f t="shared" si="161"/>
        <v>0</v>
      </c>
      <c r="Z806" s="31" t="str">
        <f t="shared" si="168"/>
        <v>Yes</v>
      </c>
      <c r="AA806" s="31"/>
      <c r="AB806" s="31">
        <f t="shared" si="162"/>
        <v>1</v>
      </c>
      <c r="AC806" s="31" t="str">
        <f>IF(OR(ISNUMBER(MATCH(DATE(VALUE(TEXT(U806,"yyyy")),VALUE(TEXT(U806,"mm")),VALUE(TEXT(U806,"dd"))),HolidayTable[Date],0)),WEEKDAY(E806,1)=1,HOUR(U806)&gt;=21,HOUR(U806)&lt;5),"OP","P")</f>
        <v>OP</v>
      </c>
      <c r="AD806" s="31"/>
      <c r="AE806" s="31">
        <f t="shared" si="163"/>
        <v>35</v>
      </c>
      <c r="AF806" s="31">
        <f t="shared" si="164"/>
        <v>59</v>
      </c>
      <c r="AG806" s="31">
        <f t="shared" si="165"/>
        <v>4</v>
      </c>
      <c r="AH806" s="31" t="str">
        <f t="shared" si="166"/>
        <v>CMA OHIOK6E1MA</v>
      </c>
      <c r="AI806" s="31" t="str">
        <f t="shared" si="167"/>
        <v>CRXU 3307529</v>
      </c>
    </row>
    <row r="807" spans="1:35" ht="18" x14ac:dyDescent="0.35">
      <c r="A807" s="30" t="s">
        <v>625</v>
      </c>
      <c r="B807" s="30" t="s">
        <v>3601</v>
      </c>
      <c r="C807" s="30" t="s">
        <v>867</v>
      </c>
      <c r="D807" s="30" t="s">
        <v>868</v>
      </c>
      <c r="E807" s="33">
        <v>45469.940972222219</v>
      </c>
      <c r="F807" s="30" t="s">
        <v>663</v>
      </c>
      <c r="G807" s="30" t="s">
        <v>627</v>
      </c>
      <c r="H807" s="30" t="s">
        <v>628</v>
      </c>
      <c r="I807" s="30" t="s">
        <v>629</v>
      </c>
      <c r="J807" s="30">
        <v>18200</v>
      </c>
      <c r="K807" s="30" t="s">
        <v>630</v>
      </c>
      <c r="L807" s="30" t="s">
        <v>3599</v>
      </c>
      <c r="M807" s="30" t="s">
        <v>3602</v>
      </c>
      <c r="N807" s="30"/>
      <c r="O807" s="30" t="s">
        <v>641</v>
      </c>
      <c r="P807" s="30">
        <v>902929</v>
      </c>
      <c r="Q807" s="30"/>
      <c r="R807" s="30"/>
      <c r="S807" s="39">
        <f>VLOOKUP(AH807,export!G:T,13,FALSE)</f>
        <v>45470.895833333336</v>
      </c>
      <c r="T807" s="42" t="str">
        <f t="shared" si="156"/>
        <v>20</v>
      </c>
      <c r="U807" s="32">
        <f t="shared" si="157"/>
        <v>45469.940972222219</v>
      </c>
      <c r="V807" s="31">
        <f t="shared" si="158"/>
        <v>0.95486111111677019</v>
      </c>
      <c r="W807" s="31">
        <f t="shared" si="159"/>
        <v>1</v>
      </c>
      <c r="X807" s="31">
        <f t="shared" si="160"/>
        <v>0</v>
      </c>
      <c r="Y807" s="31">
        <f t="shared" si="161"/>
        <v>0</v>
      </c>
      <c r="Z807" s="31" t="str">
        <f t="shared" si="168"/>
        <v>Yes</v>
      </c>
      <c r="AA807" s="31"/>
      <c r="AB807" s="31">
        <f t="shared" si="162"/>
        <v>1</v>
      </c>
      <c r="AC807" s="31" t="str">
        <f>IF(OR(ISNUMBER(MATCH(DATE(VALUE(TEXT(U807,"yyyy")),VALUE(TEXT(U807,"mm")),VALUE(TEXT(U807,"dd"))),HolidayTable[Date],0)),WEEKDAY(E807,1)=1,HOUR(U807)&gt;=21,HOUR(U807)&lt;5),"OP","P")</f>
        <v>OP</v>
      </c>
      <c r="AD807" s="31"/>
      <c r="AE807" s="31">
        <f t="shared" si="163"/>
        <v>35</v>
      </c>
      <c r="AF807" s="31">
        <f t="shared" si="164"/>
        <v>59</v>
      </c>
      <c r="AG807" s="31">
        <f t="shared" si="165"/>
        <v>4</v>
      </c>
      <c r="AH807" s="31" t="str">
        <f t="shared" si="166"/>
        <v>CMA OHIOK6E1MA</v>
      </c>
      <c r="AI807" s="31" t="str">
        <f t="shared" si="167"/>
        <v>SEGU 2000101</v>
      </c>
    </row>
    <row r="808" spans="1:35" ht="18" x14ac:dyDescent="0.35">
      <c r="A808" s="30" t="s">
        <v>625</v>
      </c>
      <c r="B808" s="30" t="s">
        <v>3603</v>
      </c>
      <c r="C808" s="30" t="s">
        <v>1253</v>
      </c>
      <c r="D808" s="30" t="s">
        <v>1254</v>
      </c>
      <c r="E808" s="33">
        <v>45469.955555555556</v>
      </c>
      <c r="F808" s="30" t="s">
        <v>649</v>
      </c>
      <c r="G808" s="30" t="s">
        <v>627</v>
      </c>
      <c r="H808" s="30" t="s">
        <v>628</v>
      </c>
      <c r="I808" s="30" t="s">
        <v>629</v>
      </c>
      <c r="J808" s="30">
        <v>19075</v>
      </c>
      <c r="K808" s="30" t="s">
        <v>630</v>
      </c>
      <c r="L808" s="30" t="s">
        <v>3597</v>
      </c>
      <c r="M808" s="30">
        <v>27361545</v>
      </c>
      <c r="N808" s="30"/>
      <c r="O808" s="30" t="s">
        <v>655</v>
      </c>
      <c r="P808" s="30">
        <v>726860</v>
      </c>
      <c r="Q808" s="30"/>
      <c r="R808" s="30"/>
      <c r="S808" s="39">
        <f>VLOOKUP(AH808,export!G:T,13,FALSE)</f>
        <v>45470.677083333336</v>
      </c>
      <c r="T808" s="42" t="str">
        <f t="shared" si="156"/>
        <v>20</v>
      </c>
      <c r="U808" s="32">
        <f t="shared" si="157"/>
        <v>45469.955555555556</v>
      </c>
      <c r="V808" s="31">
        <f t="shared" si="158"/>
        <v>0.72152777777955635</v>
      </c>
      <c r="W808" s="31">
        <f t="shared" si="159"/>
        <v>1</v>
      </c>
      <c r="X808" s="31">
        <f t="shared" si="160"/>
        <v>0</v>
      </c>
      <c r="Y808" s="31">
        <f t="shared" si="161"/>
        <v>0</v>
      </c>
      <c r="Z808" s="31" t="str">
        <f t="shared" si="168"/>
        <v>Yes</v>
      </c>
      <c r="AA808" s="31"/>
      <c r="AB808" s="31">
        <f t="shared" si="162"/>
        <v>1</v>
      </c>
      <c r="AC808" s="31" t="str">
        <f>IF(OR(ISNUMBER(MATCH(DATE(VALUE(TEXT(U808,"yyyy")),VALUE(TEXT(U808,"mm")),VALUE(TEXT(U808,"dd"))),HolidayTable[Date],0)),WEEKDAY(E808,1)=1,HOUR(U808)&gt;=21,HOUR(U808)&lt;5),"OP","P")</f>
        <v>OP</v>
      </c>
      <c r="AD808" s="31"/>
      <c r="AE808" s="31">
        <f t="shared" si="163"/>
        <v>35</v>
      </c>
      <c r="AF808" s="31">
        <f t="shared" si="164"/>
        <v>59</v>
      </c>
      <c r="AG808" s="31">
        <f t="shared" si="165"/>
        <v>4</v>
      </c>
      <c r="AH808" s="31" t="str">
        <f t="shared" si="166"/>
        <v>NAVIOS VERAN43S1NC</v>
      </c>
      <c r="AI808" s="31" t="str">
        <f t="shared" si="167"/>
        <v>BSIU 2684240</v>
      </c>
    </row>
    <row r="809" spans="1:35" ht="18" x14ac:dyDescent="0.35">
      <c r="A809" s="30" t="s">
        <v>625</v>
      </c>
      <c r="B809" s="30" t="s">
        <v>3604</v>
      </c>
      <c r="C809" s="30" t="s">
        <v>1269</v>
      </c>
      <c r="D809" s="30" t="s">
        <v>1271</v>
      </c>
      <c r="E809" s="33">
        <v>45469.955555555556</v>
      </c>
      <c r="F809" s="30" t="s">
        <v>3605</v>
      </c>
      <c r="G809" s="30" t="s">
        <v>627</v>
      </c>
      <c r="H809" s="30" t="s">
        <v>723</v>
      </c>
      <c r="I809" s="30" t="s">
        <v>724</v>
      </c>
      <c r="J809" s="30">
        <v>23390</v>
      </c>
      <c r="K809" s="30" t="s">
        <v>630</v>
      </c>
      <c r="L809" s="30" t="s">
        <v>3606</v>
      </c>
      <c r="M809" s="30" t="s">
        <v>725</v>
      </c>
      <c r="N809" s="30" t="s">
        <v>633</v>
      </c>
      <c r="O809" s="30" t="s">
        <v>708</v>
      </c>
      <c r="P809" s="30">
        <v>717004</v>
      </c>
      <c r="Q809" s="30"/>
      <c r="R809" s="30"/>
      <c r="S809" s="39">
        <v>45470.548611111109</v>
      </c>
      <c r="T809" s="42" t="str">
        <f t="shared" si="156"/>
        <v>20</v>
      </c>
      <c r="U809" s="32">
        <f t="shared" si="157"/>
        <v>45469.955555555556</v>
      </c>
      <c r="V809" s="31">
        <f t="shared" si="158"/>
        <v>0.59305555555329192</v>
      </c>
      <c r="W809" s="31">
        <f t="shared" si="159"/>
        <v>1</v>
      </c>
      <c r="X809" s="31">
        <f t="shared" si="160"/>
        <v>0</v>
      </c>
      <c r="Y809" s="31">
        <f t="shared" si="161"/>
        <v>0</v>
      </c>
      <c r="Z809" s="31" t="str">
        <f t="shared" si="168"/>
        <v>Yes</v>
      </c>
      <c r="AA809" s="31"/>
      <c r="AB809" s="31">
        <f t="shared" si="162"/>
        <v>1</v>
      </c>
      <c r="AC809" s="31" t="str">
        <f>IF(OR(ISNUMBER(MATCH(DATE(VALUE(TEXT(U809,"yyyy")),VALUE(TEXT(U809,"mm")),VALUE(TEXT(U809,"dd"))),HolidayTable[Date],0)),WEEKDAY(E809,1)=1,HOUR(U809)&gt;=21,HOUR(U809)&lt;5),"OP","P")</f>
        <v>OP</v>
      </c>
      <c r="AD809" s="31"/>
      <c r="AE809" s="31">
        <f t="shared" si="163"/>
        <v>35</v>
      </c>
      <c r="AF809" s="31">
        <f t="shared" si="164"/>
        <v>59</v>
      </c>
      <c r="AG809" s="31">
        <f t="shared" si="165"/>
        <v>4</v>
      </c>
      <c r="AH809" s="31" t="str">
        <f t="shared" si="166"/>
        <v>KOTA RATNA0183W</v>
      </c>
      <c r="AI809" s="31" t="str">
        <f t="shared" si="167"/>
        <v>SLZU 2521610</v>
      </c>
    </row>
    <row r="810" spans="1:35" ht="18" x14ac:dyDescent="0.35">
      <c r="A810" s="30" t="s">
        <v>625</v>
      </c>
      <c r="B810" s="30" t="s">
        <v>3607</v>
      </c>
      <c r="C810" s="30" t="s">
        <v>786</v>
      </c>
      <c r="D810" s="30" t="s">
        <v>787</v>
      </c>
      <c r="E810" s="33">
        <v>45469.956250000003</v>
      </c>
      <c r="F810" s="30" t="s">
        <v>649</v>
      </c>
      <c r="G810" s="30" t="s">
        <v>627</v>
      </c>
      <c r="H810" s="30" t="s">
        <v>645</v>
      </c>
      <c r="I810" s="30" t="s">
        <v>646</v>
      </c>
      <c r="J810" s="30">
        <v>28418</v>
      </c>
      <c r="K810" s="30" t="s">
        <v>630</v>
      </c>
      <c r="L810" s="30" t="s">
        <v>3608</v>
      </c>
      <c r="M810" s="30">
        <v>27430915</v>
      </c>
      <c r="N810" s="30" t="s">
        <v>675</v>
      </c>
      <c r="O810" s="30" t="s">
        <v>676</v>
      </c>
      <c r="P810" s="30">
        <v>957830</v>
      </c>
      <c r="Q810" s="30"/>
      <c r="R810" s="30"/>
      <c r="S810" s="39">
        <v>45471.378472222219</v>
      </c>
      <c r="T810" s="42" t="str">
        <f t="shared" si="156"/>
        <v>40</v>
      </c>
      <c r="U810" s="32">
        <f t="shared" si="157"/>
        <v>45469.956250000003</v>
      </c>
      <c r="V810" s="31">
        <f t="shared" si="158"/>
        <v>1.4222222222160781</v>
      </c>
      <c r="W810" s="31">
        <f t="shared" si="159"/>
        <v>0</v>
      </c>
      <c r="X810" s="31">
        <f t="shared" si="160"/>
        <v>1</v>
      </c>
      <c r="Y810" s="31">
        <f t="shared" si="161"/>
        <v>0</v>
      </c>
      <c r="Z810" s="31" t="str">
        <f t="shared" si="168"/>
        <v>Yes</v>
      </c>
      <c r="AA810" s="31"/>
      <c r="AB810" s="31">
        <f t="shared" si="162"/>
        <v>2</v>
      </c>
      <c r="AC810" s="31" t="str">
        <f>IF(OR(ISNUMBER(MATCH(DATE(VALUE(TEXT(U810,"yyyy")),VALUE(TEXT(U810,"mm")),VALUE(TEXT(U810,"dd"))),HolidayTable[Date],0)),WEEKDAY(E810,1)=1,HOUR(U810)&gt;=21,HOUR(U810)&lt;5),"OP","P")</f>
        <v>OP</v>
      </c>
      <c r="AD810" s="31"/>
      <c r="AE810" s="31">
        <f t="shared" si="163"/>
        <v>22.5</v>
      </c>
      <c r="AF810" s="31">
        <f t="shared" si="164"/>
        <v>88.5</v>
      </c>
      <c r="AG810" s="31">
        <f t="shared" si="165"/>
        <v>4</v>
      </c>
      <c r="AH810" s="31" t="str">
        <f t="shared" si="166"/>
        <v>O CALIFORNIA149N</v>
      </c>
      <c r="AI810" s="31" t="str">
        <f t="shared" si="167"/>
        <v>OOCU 4803531</v>
      </c>
    </row>
    <row r="811" spans="1:35" ht="18" x14ac:dyDescent="0.35">
      <c r="A811" s="30" t="s">
        <v>625</v>
      </c>
      <c r="B811" s="30" t="s">
        <v>3609</v>
      </c>
      <c r="C811" s="30" t="s">
        <v>867</v>
      </c>
      <c r="D811" s="30" t="s">
        <v>868</v>
      </c>
      <c r="E811" s="33">
        <v>45469.960416666669</v>
      </c>
      <c r="F811" s="30" t="s">
        <v>683</v>
      </c>
      <c r="G811" s="30" t="s">
        <v>627</v>
      </c>
      <c r="H811" s="30" t="s">
        <v>628</v>
      </c>
      <c r="I811" s="30" t="s">
        <v>629</v>
      </c>
      <c r="J811" s="30">
        <v>20806</v>
      </c>
      <c r="K811" s="30" t="s">
        <v>630</v>
      </c>
      <c r="L811" s="30" t="s">
        <v>3610</v>
      </c>
      <c r="M811" s="30">
        <v>27373477</v>
      </c>
      <c r="N811" s="30" t="s">
        <v>670</v>
      </c>
      <c r="O811" s="30" t="s">
        <v>671</v>
      </c>
      <c r="P811" s="30">
        <v>650107</v>
      </c>
      <c r="Q811" s="30"/>
      <c r="R811" s="30"/>
      <c r="S811" s="39">
        <f>VLOOKUP(AH811,export!G:T,13,FALSE)</f>
        <v>45470.895833333336</v>
      </c>
      <c r="T811" s="42" t="str">
        <f t="shared" si="156"/>
        <v>20</v>
      </c>
      <c r="U811" s="32">
        <f t="shared" si="157"/>
        <v>45469.960416666669</v>
      </c>
      <c r="V811" s="31">
        <f t="shared" si="158"/>
        <v>0.93541666666715173</v>
      </c>
      <c r="W811" s="31">
        <f t="shared" si="159"/>
        <v>1</v>
      </c>
      <c r="X811" s="31">
        <f t="shared" si="160"/>
        <v>0</v>
      </c>
      <c r="Y811" s="31">
        <f t="shared" si="161"/>
        <v>0</v>
      </c>
      <c r="Z811" s="31" t="str">
        <f t="shared" si="168"/>
        <v>Yes</v>
      </c>
      <c r="AA811" s="31"/>
      <c r="AB811" s="31">
        <f t="shared" si="162"/>
        <v>1</v>
      </c>
      <c r="AC811" s="31" t="str">
        <f>IF(OR(ISNUMBER(MATCH(DATE(VALUE(TEXT(U811,"yyyy")),VALUE(TEXT(U811,"mm")),VALUE(TEXT(U811,"dd"))),HolidayTable[Date],0)),WEEKDAY(E811,1)=1,HOUR(U811)&gt;=21,HOUR(U811)&lt;5),"OP","P")</f>
        <v>OP</v>
      </c>
      <c r="AD811" s="31"/>
      <c r="AE811" s="31">
        <f t="shared" si="163"/>
        <v>35</v>
      </c>
      <c r="AF811" s="31">
        <f t="shared" si="164"/>
        <v>59</v>
      </c>
      <c r="AG811" s="31">
        <f t="shared" si="165"/>
        <v>4</v>
      </c>
      <c r="AH811" s="31" t="str">
        <f t="shared" si="166"/>
        <v>CMA OHIOK6E1MA</v>
      </c>
      <c r="AI811" s="31" t="str">
        <f t="shared" si="167"/>
        <v>OOCU 0392941</v>
      </c>
    </row>
    <row r="812" spans="1:35" ht="18" x14ac:dyDescent="0.35">
      <c r="A812" s="30" t="s">
        <v>625</v>
      </c>
      <c r="B812" s="30" t="s">
        <v>3611</v>
      </c>
      <c r="C812" s="30" t="s">
        <v>867</v>
      </c>
      <c r="D812" s="30" t="s">
        <v>868</v>
      </c>
      <c r="E812" s="33">
        <v>45469.960416666669</v>
      </c>
      <c r="F812" s="30" t="s">
        <v>683</v>
      </c>
      <c r="G812" s="30" t="s">
        <v>627</v>
      </c>
      <c r="H812" s="30" t="s">
        <v>628</v>
      </c>
      <c r="I812" s="30" t="s">
        <v>629</v>
      </c>
      <c r="J812" s="30">
        <v>20806</v>
      </c>
      <c r="K812" s="30" t="s">
        <v>630</v>
      </c>
      <c r="L812" s="30" t="s">
        <v>3610</v>
      </c>
      <c r="M812" s="30">
        <v>27373377</v>
      </c>
      <c r="N812" s="30" t="s">
        <v>670</v>
      </c>
      <c r="O812" s="30" t="s">
        <v>671</v>
      </c>
      <c r="P812" s="30">
        <v>650107</v>
      </c>
      <c r="Q812" s="30"/>
      <c r="R812" s="30"/>
      <c r="S812" s="39">
        <f>VLOOKUP(AH812,export!G:T,13,FALSE)</f>
        <v>45470.895833333336</v>
      </c>
      <c r="T812" s="42" t="str">
        <f t="shared" si="156"/>
        <v>20</v>
      </c>
      <c r="U812" s="32">
        <f t="shared" si="157"/>
        <v>45469.960416666669</v>
      </c>
      <c r="V812" s="31">
        <f t="shared" si="158"/>
        <v>0.93541666666715173</v>
      </c>
      <c r="W812" s="31">
        <f t="shared" si="159"/>
        <v>1</v>
      </c>
      <c r="X812" s="31">
        <f t="shared" si="160"/>
        <v>0</v>
      </c>
      <c r="Y812" s="31">
        <f t="shared" si="161"/>
        <v>0</v>
      </c>
      <c r="Z812" s="31" t="str">
        <f t="shared" si="168"/>
        <v>Yes</v>
      </c>
      <c r="AA812" s="31"/>
      <c r="AB812" s="31">
        <f t="shared" si="162"/>
        <v>1</v>
      </c>
      <c r="AC812" s="31" t="str">
        <f>IF(OR(ISNUMBER(MATCH(DATE(VALUE(TEXT(U812,"yyyy")),VALUE(TEXT(U812,"mm")),VALUE(TEXT(U812,"dd"))),HolidayTable[Date],0)),WEEKDAY(E812,1)=1,HOUR(U812)&gt;=21,HOUR(U812)&lt;5),"OP","P")</f>
        <v>OP</v>
      </c>
      <c r="AD812" s="31"/>
      <c r="AE812" s="31">
        <f t="shared" si="163"/>
        <v>35</v>
      </c>
      <c r="AF812" s="31">
        <f t="shared" si="164"/>
        <v>59</v>
      </c>
      <c r="AG812" s="31">
        <f t="shared" si="165"/>
        <v>4</v>
      </c>
      <c r="AH812" s="31" t="str">
        <f t="shared" si="166"/>
        <v>CMA OHIOK6E1MA</v>
      </c>
      <c r="AI812" s="31" t="str">
        <f t="shared" si="167"/>
        <v>OOCU 0424756</v>
      </c>
    </row>
    <row r="813" spans="1:35" ht="18" x14ac:dyDescent="0.35">
      <c r="A813" s="30" t="s">
        <v>625</v>
      </c>
      <c r="B813" s="30" t="s">
        <v>3612</v>
      </c>
      <c r="C813" s="30" t="s">
        <v>786</v>
      </c>
      <c r="D813" s="30" t="s">
        <v>787</v>
      </c>
      <c r="E813" s="33">
        <v>45469.961805555555</v>
      </c>
      <c r="F813" s="30" t="s">
        <v>677</v>
      </c>
      <c r="G813" s="30" t="s">
        <v>627</v>
      </c>
      <c r="H813" s="30" t="s">
        <v>628</v>
      </c>
      <c r="I813" s="30" t="s">
        <v>629</v>
      </c>
      <c r="J813" s="30">
        <v>24522</v>
      </c>
      <c r="K813" s="30" t="s">
        <v>630</v>
      </c>
      <c r="L813" s="30" t="s">
        <v>3613</v>
      </c>
      <c r="M813" s="30" t="s">
        <v>3614</v>
      </c>
      <c r="N813" s="30" t="s">
        <v>659</v>
      </c>
      <c r="O813" s="30" t="s">
        <v>660</v>
      </c>
      <c r="P813" s="30">
        <v>906314</v>
      </c>
      <c r="Q813" s="30"/>
      <c r="R813" s="30"/>
      <c r="S813" s="39">
        <v>45471.378472222219</v>
      </c>
      <c r="T813" s="42" t="str">
        <f t="shared" si="156"/>
        <v>20</v>
      </c>
      <c r="U813" s="32">
        <f t="shared" si="157"/>
        <v>45469.961805555555</v>
      </c>
      <c r="V813" s="31">
        <f t="shared" si="158"/>
        <v>1.4166666666642413</v>
      </c>
      <c r="W813" s="31">
        <f t="shared" si="159"/>
        <v>0</v>
      </c>
      <c r="X813" s="31">
        <f t="shared" si="160"/>
        <v>1</v>
      </c>
      <c r="Y813" s="31">
        <f t="shared" si="161"/>
        <v>0</v>
      </c>
      <c r="Z813" s="31" t="str">
        <f t="shared" si="168"/>
        <v>Yes</v>
      </c>
      <c r="AA813" s="31"/>
      <c r="AB813" s="31">
        <f t="shared" si="162"/>
        <v>2</v>
      </c>
      <c r="AC813" s="31" t="str">
        <f>IF(OR(ISNUMBER(MATCH(DATE(VALUE(TEXT(U813,"yyyy")),VALUE(TEXT(U813,"mm")),VALUE(TEXT(U813,"dd"))),HolidayTable[Date],0)),WEEKDAY(E813,1)=1,HOUR(U813)&gt;=21,HOUR(U813)&lt;5),"OP","P")</f>
        <v>OP</v>
      </c>
      <c r="AD813" s="31"/>
      <c r="AE813" s="31">
        <f t="shared" si="163"/>
        <v>15</v>
      </c>
      <c r="AF813" s="31">
        <f t="shared" si="164"/>
        <v>59</v>
      </c>
      <c r="AG813" s="31">
        <f t="shared" si="165"/>
        <v>4</v>
      </c>
      <c r="AH813" s="31" t="str">
        <f t="shared" si="166"/>
        <v>O CALIFORNIA149N</v>
      </c>
      <c r="AI813" s="31" t="str">
        <f t="shared" si="167"/>
        <v>CSNU 1996987</v>
      </c>
    </row>
    <row r="814" spans="1:35" ht="18" x14ac:dyDescent="0.35">
      <c r="A814" s="30" t="s">
        <v>625</v>
      </c>
      <c r="B814" s="30" t="s">
        <v>3615</v>
      </c>
      <c r="C814" s="30" t="s">
        <v>867</v>
      </c>
      <c r="D814" s="30" t="s">
        <v>868</v>
      </c>
      <c r="E814" s="33">
        <v>45469.963194444441</v>
      </c>
      <c r="F814" s="30" t="s">
        <v>683</v>
      </c>
      <c r="G814" s="30" t="s">
        <v>627</v>
      </c>
      <c r="H814" s="30">
        <v>2210</v>
      </c>
      <c r="I814" s="30" t="s">
        <v>629</v>
      </c>
      <c r="J814" s="30">
        <v>20793</v>
      </c>
      <c r="K814" s="30" t="s">
        <v>630</v>
      </c>
      <c r="L814" s="30" t="s">
        <v>3610</v>
      </c>
      <c r="M814" s="30">
        <v>27373476</v>
      </c>
      <c r="N814" s="30" t="s">
        <v>3616</v>
      </c>
      <c r="O814" s="30" t="s">
        <v>3617</v>
      </c>
      <c r="P814" s="30">
        <v>767807</v>
      </c>
      <c r="Q814" s="30"/>
      <c r="R814" s="30"/>
      <c r="S814" s="39">
        <f>VLOOKUP(AH814,export!G:T,13,FALSE)</f>
        <v>45470.895833333336</v>
      </c>
      <c r="T814" s="42" t="str">
        <f t="shared" si="156"/>
        <v>20</v>
      </c>
      <c r="U814" s="32">
        <f t="shared" si="157"/>
        <v>45469.963194444441</v>
      </c>
      <c r="V814" s="31">
        <f t="shared" si="158"/>
        <v>0.93263888889487134</v>
      </c>
      <c r="W814" s="31">
        <f t="shared" si="159"/>
        <v>1</v>
      </c>
      <c r="X814" s="31">
        <f t="shared" si="160"/>
        <v>0</v>
      </c>
      <c r="Y814" s="31">
        <f t="shared" si="161"/>
        <v>0</v>
      </c>
      <c r="Z814" s="31" t="str">
        <f t="shared" si="168"/>
        <v>Yes</v>
      </c>
      <c r="AA814" s="31"/>
      <c r="AB814" s="31">
        <f t="shared" si="162"/>
        <v>1</v>
      </c>
      <c r="AC814" s="31" t="str">
        <f>IF(OR(ISNUMBER(MATCH(DATE(VALUE(TEXT(U814,"yyyy")),VALUE(TEXT(U814,"mm")),VALUE(TEXT(U814,"dd"))),HolidayTable[Date],0)),WEEKDAY(E814,1)=1,HOUR(U814)&gt;=21,HOUR(U814)&lt;5),"OP","P")</f>
        <v>OP</v>
      </c>
      <c r="AD814" s="31"/>
      <c r="AE814" s="31">
        <f t="shared" si="163"/>
        <v>35</v>
      </c>
      <c r="AF814" s="31">
        <f t="shared" si="164"/>
        <v>59</v>
      </c>
      <c r="AG814" s="31">
        <f t="shared" si="165"/>
        <v>4</v>
      </c>
      <c r="AH814" s="31" t="str">
        <f t="shared" si="166"/>
        <v>CMA OHIOK6E1MA</v>
      </c>
      <c r="AI814" s="31" t="str">
        <f t="shared" si="167"/>
        <v>TEMU 5969265</v>
      </c>
    </row>
    <row r="815" spans="1:35" ht="18" x14ac:dyDescent="0.35">
      <c r="A815" s="30" t="s">
        <v>625</v>
      </c>
      <c r="B815" s="30" t="s">
        <v>3618</v>
      </c>
      <c r="C815" s="30" t="s">
        <v>867</v>
      </c>
      <c r="D815" s="30" t="s">
        <v>868</v>
      </c>
      <c r="E815" s="33">
        <v>45469.963194444441</v>
      </c>
      <c r="F815" s="30" t="s">
        <v>683</v>
      </c>
      <c r="G815" s="30" t="s">
        <v>627</v>
      </c>
      <c r="H815" s="30" t="s">
        <v>628</v>
      </c>
      <c r="I815" s="30" t="s">
        <v>629</v>
      </c>
      <c r="J815" s="30">
        <v>20793</v>
      </c>
      <c r="K815" s="30" t="s">
        <v>630</v>
      </c>
      <c r="L815" s="30" t="s">
        <v>3610</v>
      </c>
      <c r="M815" s="30">
        <v>27373425</v>
      </c>
      <c r="N815" s="30" t="s">
        <v>3616</v>
      </c>
      <c r="O815" s="30" t="s">
        <v>3617</v>
      </c>
      <c r="P815" s="30">
        <v>767807</v>
      </c>
      <c r="Q815" s="30"/>
      <c r="R815" s="30"/>
      <c r="S815" s="39">
        <f>VLOOKUP(AH815,export!G:T,13,FALSE)</f>
        <v>45470.895833333336</v>
      </c>
      <c r="T815" s="42" t="str">
        <f t="shared" si="156"/>
        <v>20</v>
      </c>
      <c r="U815" s="32">
        <f t="shared" si="157"/>
        <v>45469.963194444441</v>
      </c>
      <c r="V815" s="31">
        <f t="shared" si="158"/>
        <v>0.93263888889487134</v>
      </c>
      <c r="W815" s="31">
        <f t="shared" si="159"/>
        <v>1</v>
      </c>
      <c r="X815" s="31">
        <f t="shared" si="160"/>
        <v>0</v>
      </c>
      <c r="Y815" s="31">
        <f t="shared" si="161"/>
        <v>0</v>
      </c>
      <c r="Z815" s="31" t="str">
        <f t="shared" si="168"/>
        <v>Yes</v>
      </c>
      <c r="AA815" s="31"/>
      <c r="AB815" s="31">
        <f t="shared" si="162"/>
        <v>1</v>
      </c>
      <c r="AC815" s="31" t="str">
        <f>IF(OR(ISNUMBER(MATCH(DATE(VALUE(TEXT(U815,"yyyy")),VALUE(TEXT(U815,"mm")),VALUE(TEXT(U815,"dd"))),HolidayTable[Date],0)),WEEKDAY(E815,1)=1,HOUR(U815)&gt;=21,HOUR(U815)&lt;5),"OP","P")</f>
        <v>OP</v>
      </c>
      <c r="AD815" s="31"/>
      <c r="AE815" s="31">
        <f t="shared" si="163"/>
        <v>35</v>
      </c>
      <c r="AF815" s="31">
        <f t="shared" si="164"/>
        <v>59</v>
      </c>
      <c r="AG815" s="31">
        <f t="shared" si="165"/>
        <v>4</v>
      </c>
      <c r="AH815" s="31" t="str">
        <f t="shared" si="166"/>
        <v>CMA OHIOK6E1MA</v>
      </c>
      <c r="AI815" s="31" t="str">
        <f t="shared" si="167"/>
        <v>TIIU 2223179</v>
      </c>
    </row>
    <row r="816" spans="1:35" ht="18" x14ac:dyDescent="0.35">
      <c r="A816" s="30" t="s">
        <v>625</v>
      </c>
      <c r="B816" s="30" t="s">
        <v>3619</v>
      </c>
      <c r="C816" s="30" t="s">
        <v>867</v>
      </c>
      <c r="D816" s="30" t="s">
        <v>868</v>
      </c>
      <c r="E816" s="33">
        <v>45469.974999999999</v>
      </c>
      <c r="F816" s="30" t="s">
        <v>649</v>
      </c>
      <c r="G816" s="30" t="s">
        <v>627</v>
      </c>
      <c r="H816" s="30" t="s">
        <v>672</v>
      </c>
      <c r="I816" s="30" t="s">
        <v>646</v>
      </c>
      <c r="J816" s="30">
        <v>17320</v>
      </c>
      <c r="K816" s="30" t="s">
        <v>630</v>
      </c>
      <c r="L816" s="30" t="s">
        <v>3620</v>
      </c>
      <c r="M816" s="30">
        <v>27361683</v>
      </c>
      <c r="N816" s="30" t="s">
        <v>661</v>
      </c>
      <c r="O816" s="30" t="s">
        <v>662</v>
      </c>
      <c r="P816" s="30">
        <v>692047</v>
      </c>
      <c r="Q816" s="30"/>
      <c r="R816" s="30"/>
      <c r="S816" s="39">
        <f>VLOOKUP(AH816,export!G:T,13,FALSE)</f>
        <v>45470.895833333336</v>
      </c>
      <c r="T816" s="42" t="str">
        <f t="shared" si="156"/>
        <v>40</v>
      </c>
      <c r="U816" s="32">
        <f t="shared" si="157"/>
        <v>45469.974999999999</v>
      </c>
      <c r="V816" s="31">
        <f t="shared" si="158"/>
        <v>0.92083333333721384</v>
      </c>
      <c r="W816" s="31">
        <f t="shared" si="159"/>
        <v>1</v>
      </c>
      <c r="X816" s="31">
        <f t="shared" si="160"/>
        <v>0</v>
      </c>
      <c r="Y816" s="31">
        <f t="shared" si="161"/>
        <v>0</v>
      </c>
      <c r="Z816" s="31" t="str">
        <f t="shared" si="168"/>
        <v>Yes</v>
      </c>
      <c r="AA816" s="31"/>
      <c r="AB816" s="31">
        <f t="shared" si="162"/>
        <v>1</v>
      </c>
      <c r="AC816" s="31" t="str">
        <f>IF(OR(ISNUMBER(MATCH(DATE(VALUE(TEXT(U816,"yyyy")),VALUE(TEXT(U816,"mm")),VALUE(TEXT(U816,"dd"))),HolidayTable[Date],0)),WEEKDAY(E816,1)=1,HOUR(U816)&gt;=21,HOUR(U816)&lt;5),"OP","P")</f>
        <v>OP</v>
      </c>
      <c r="AD816" s="31"/>
      <c r="AE816" s="31">
        <f t="shared" si="163"/>
        <v>52.5</v>
      </c>
      <c r="AF816" s="31">
        <f t="shared" si="164"/>
        <v>88.5</v>
      </c>
      <c r="AG816" s="31">
        <f t="shared" si="165"/>
        <v>4</v>
      </c>
      <c r="AH816" s="31" t="str">
        <f t="shared" si="166"/>
        <v>CMA OHIOK6E1MA</v>
      </c>
      <c r="AI816" s="31" t="str">
        <f t="shared" si="167"/>
        <v>OOCU 7561616</v>
      </c>
    </row>
    <row r="817" spans="1:35" ht="18" x14ac:dyDescent="0.35">
      <c r="A817" s="30" t="s">
        <v>625</v>
      </c>
      <c r="B817" s="30" t="s">
        <v>3621</v>
      </c>
      <c r="C817" s="30" t="s">
        <v>1269</v>
      </c>
      <c r="D817" s="30" t="s">
        <v>1271</v>
      </c>
      <c r="E817" s="33">
        <v>45469.976388888892</v>
      </c>
      <c r="F817" s="30" t="s">
        <v>3605</v>
      </c>
      <c r="G817" s="30" t="s">
        <v>627</v>
      </c>
      <c r="H817" s="30" t="s">
        <v>723</v>
      </c>
      <c r="I817" s="30" t="s">
        <v>724</v>
      </c>
      <c r="J817" s="30">
        <v>23480</v>
      </c>
      <c r="K817" s="30" t="s">
        <v>630</v>
      </c>
      <c r="L817" s="30" t="s">
        <v>3606</v>
      </c>
      <c r="M817" s="30" t="s">
        <v>725</v>
      </c>
      <c r="N817" s="30"/>
      <c r="O817" s="30" t="s">
        <v>635</v>
      </c>
      <c r="P817" s="30">
        <v>948878</v>
      </c>
      <c r="Q817" s="30"/>
      <c r="R817" s="30"/>
      <c r="S817" s="39">
        <v>45470.548611111109</v>
      </c>
      <c r="T817" s="42" t="str">
        <f t="shared" si="156"/>
        <v>20</v>
      </c>
      <c r="U817" s="32">
        <f t="shared" si="157"/>
        <v>45469.976388888892</v>
      </c>
      <c r="V817" s="31">
        <f t="shared" si="158"/>
        <v>0.57222222221753327</v>
      </c>
      <c r="W817" s="31">
        <f t="shared" si="159"/>
        <v>1</v>
      </c>
      <c r="X817" s="31">
        <f t="shared" si="160"/>
        <v>0</v>
      </c>
      <c r="Y817" s="31">
        <f t="shared" si="161"/>
        <v>0</v>
      </c>
      <c r="Z817" s="31" t="str">
        <f t="shared" si="168"/>
        <v>Yes</v>
      </c>
      <c r="AA817" s="31"/>
      <c r="AB817" s="31">
        <f t="shared" si="162"/>
        <v>1</v>
      </c>
      <c r="AC817" s="31" t="str">
        <f>IF(OR(ISNUMBER(MATCH(DATE(VALUE(TEXT(U817,"yyyy")),VALUE(TEXT(U817,"mm")),VALUE(TEXT(U817,"dd"))),HolidayTable[Date],0)),WEEKDAY(E817,1)=1,HOUR(U817)&gt;=21,HOUR(U817)&lt;5),"OP","P")</f>
        <v>OP</v>
      </c>
      <c r="AD817" s="31"/>
      <c r="AE817" s="31">
        <f t="shared" si="163"/>
        <v>35</v>
      </c>
      <c r="AF817" s="31">
        <f t="shared" si="164"/>
        <v>59</v>
      </c>
      <c r="AG817" s="31">
        <f t="shared" si="165"/>
        <v>4</v>
      </c>
      <c r="AH817" s="31" t="str">
        <f t="shared" si="166"/>
        <v>KOTA RATNA0183W</v>
      </c>
      <c r="AI817" s="31" t="str">
        <f t="shared" si="167"/>
        <v>MTCU 2514645</v>
      </c>
    </row>
    <row r="818" spans="1:35" ht="18" x14ac:dyDescent="0.35">
      <c r="A818" s="30" t="s">
        <v>625</v>
      </c>
      <c r="B818" s="30" t="s">
        <v>3622</v>
      </c>
      <c r="C818" s="30" t="s">
        <v>1269</v>
      </c>
      <c r="D818" s="30" t="s">
        <v>1271</v>
      </c>
      <c r="E818" s="33">
        <v>45469.976388888892</v>
      </c>
      <c r="F818" s="30" t="s">
        <v>3605</v>
      </c>
      <c r="G818" s="30" t="s">
        <v>627</v>
      </c>
      <c r="H818" s="30">
        <v>2275</v>
      </c>
      <c r="I818" s="30" t="s">
        <v>724</v>
      </c>
      <c r="J818" s="30">
        <v>23380</v>
      </c>
      <c r="K818" s="30" t="s">
        <v>630</v>
      </c>
      <c r="L818" s="30" t="s">
        <v>3606</v>
      </c>
      <c r="M818" s="30" t="s">
        <v>725</v>
      </c>
      <c r="N818" s="30"/>
      <c r="O818" s="30" t="s">
        <v>635</v>
      </c>
      <c r="P818" s="30">
        <v>948878</v>
      </c>
      <c r="Q818" s="30"/>
      <c r="R818" s="30"/>
      <c r="S818" s="39">
        <v>45470.548611111109</v>
      </c>
      <c r="T818" s="42" t="str">
        <f t="shared" si="156"/>
        <v>20</v>
      </c>
      <c r="U818" s="32">
        <f t="shared" si="157"/>
        <v>45469.976388888892</v>
      </c>
      <c r="V818" s="31">
        <f t="shared" si="158"/>
        <v>0.57222222221753327</v>
      </c>
      <c r="W818" s="31">
        <f t="shared" si="159"/>
        <v>1</v>
      </c>
      <c r="X818" s="31">
        <f t="shared" si="160"/>
        <v>0</v>
      </c>
      <c r="Y818" s="31">
        <f t="shared" si="161"/>
        <v>0</v>
      </c>
      <c r="Z818" s="31" t="str">
        <f t="shared" si="168"/>
        <v>Yes</v>
      </c>
      <c r="AA818" s="31"/>
      <c r="AB818" s="31">
        <f t="shared" si="162"/>
        <v>1</v>
      </c>
      <c r="AC818" s="31" t="str">
        <f>IF(OR(ISNUMBER(MATCH(DATE(VALUE(TEXT(U818,"yyyy")),VALUE(TEXT(U818,"mm")),VALUE(TEXT(U818,"dd"))),HolidayTable[Date],0)),WEEKDAY(E818,1)=1,HOUR(U818)&gt;=21,HOUR(U818)&lt;5),"OP","P")</f>
        <v>OP</v>
      </c>
      <c r="AD818" s="31"/>
      <c r="AE818" s="31">
        <f t="shared" si="163"/>
        <v>35</v>
      </c>
      <c r="AF818" s="31">
        <f t="shared" si="164"/>
        <v>59</v>
      </c>
      <c r="AG818" s="31">
        <f t="shared" si="165"/>
        <v>4</v>
      </c>
      <c r="AH818" s="31" t="str">
        <f t="shared" si="166"/>
        <v>KOTA RATNA0183W</v>
      </c>
      <c r="AI818" s="31" t="str">
        <f t="shared" si="167"/>
        <v>SLZU 2523720</v>
      </c>
    </row>
    <row r="819" spans="1:35" ht="18" x14ac:dyDescent="0.35">
      <c r="A819" s="30" t="s">
        <v>625</v>
      </c>
      <c r="B819" s="30" t="s">
        <v>3623</v>
      </c>
      <c r="C819" s="30" t="s">
        <v>786</v>
      </c>
      <c r="D819" s="30" t="s">
        <v>787</v>
      </c>
      <c r="E819" s="33">
        <v>45469.978472222225</v>
      </c>
      <c r="F819" s="30" t="s">
        <v>677</v>
      </c>
      <c r="G819" s="30" t="s">
        <v>627</v>
      </c>
      <c r="H819" s="30" t="s">
        <v>628</v>
      </c>
      <c r="I819" s="30" t="s">
        <v>629</v>
      </c>
      <c r="J819" s="30">
        <v>18200</v>
      </c>
      <c r="K819" s="30" t="s">
        <v>630</v>
      </c>
      <c r="L819" s="30" t="s">
        <v>3624</v>
      </c>
      <c r="M819" s="30" t="s">
        <v>3625</v>
      </c>
      <c r="N819" s="30" t="s">
        <v>656</v>
      </c>
      <c r="O819" s="30" t="s">
        <v>657</v>
      </c>
      <c r="P819" s="30">
        <v>927332</v>
      </c>
      <c r="Q819" s="30"/>
      <c r="R819" s="30"/>
      <c r="S819" s="39">
        <v>45471.378472222219</v>
      </c>
      <c r="T819" s="42" t="str">
        <f t="shared" si="156"/>
        <v>20</v>
      </c>
      <c r="U819" s="32">
        <f t="shared" si="157"/>
        <v>45469.978472222225</v>
      </c>
      <c r="V819" s="31">
        <f t="shared" si="158"/>
        <v>1.3999999999941792</v>
      </c>
      <c r="W819" s="31">
        <f t="shared" si="159"/>
        <v>0</v>
      </c>
      <c r="X819" s="31">
        <f t="shared" si="160"/>
        <v>1</v>
      </c>
      <c r="Y819" s="31">
        <f t="shared" si="161"/>
        <v>0</v>
      </c>
      <c r="Z819" s="31" t="str">
        <f t="shared" si="168"/>
        <v>Yes</v>
      </c>
      <c r="AA819" s="31"/>
      <c r="AB819" s="31">
        <f t="shared" si="162"/>
        <v>2</v>
      </c>
      <c r="AC819" s="31" t="str">
        <f>IF(OR(ISNUMBER(MATCH(DATE(VALUE(TEXT(U819,"yyyy")),VALUE(TEXT(U819,"mm")),VALUE(TEXT(U819,"dd"))),HolidayTable[Date],0)),WEEKDAY(E819,1)=1,HOUR(U819)&gt;=21,HOUR(U819)&lt;5),"OP","P")</f>
        <v>OP</v>
      </c>
      <c r="AD819" s="31"/>
      <c r="AE819" s="31">
        <f t="shared" si="163"/>
        <v>15</v>
      </c>
      <c r="AF819" s="31">
        <f t="shared" si="164"/>
        <v>59</v>
      </c>
      <c r="AG819" s="31">
        <f t="shared" si="165"/>
        <v>4</v>
      </c>
      <c r="AH819" s="31" t="str">
        <f t="shared" si="166"/>
        <v>O CALIFORNIA149N</v>
      </c>
      <c r="AI819" s="31" t="str">
        <f t="shared" si="167"/>
        <v>CSNU 1102603</v>
      </c>
    </row>
    <row r="820" spans="1:35" ht="18" x14ac:dyDescent="0.35">
      <c r="A820" s="30" t="s">
        <v>625</v>
      </c>
      <c r="B820" s="30" t="s">
        <v>3626</v>
      </c>
      <c r="C820" s="30" t="s">
        <v>786</v>
      </c>
      <c r="D820" s="30" t="s">
        <v>787</v>
      </c>
      <c r="E820" s="33">
        <v>45469.978472222225</v>
      </c>
      <c r="F820" s="30" t="s">
        <v>649</v>
      </c>
      <c r="G820" s="30" t="s">
        <v>627</v>
      </c>
      <c r="H820" s="30" t="s">
        <v>628</v>
      </c>
      <c r="I820" s="30" t="s">
        <v>629</v>
      </c>
      <c r="J820" s="30">
        <v>18200</v>
      </c>
      <c r="K820" s="30" t="s">
        <v>630</v>
      </c>
      <c r="L820" s="30" t="s">
        <v>3627</v>
      </c>
      <c r="M820" s="30">
        <v>27361656</v>
      </c>
      <c r="N820" s="30" t="s">
        <v>656</v>
      </c>
      <c r="O820" s="30" t="s">
        <v>657</v>
      </c>
      <c r="P820" s="30">
        <v>927332</v>
      </c>
      <c r="Q820" s="30"/>
      <c r="R820" s="30"/>
      <c r="S820" s="39">
        <v>45471.378472222219</v>
      </c>
      <c r="T820" s="42" t="str">
        <f t="shared" si="156"/>
        <v>20</v>
      </c>
      <c r="U820" s="32">
        <f t="shared" si="157"/>
        <v>45469.978472222225</v>
      </c>
      <c r="V820" s="31">
        <f t="shared" si="158"/>
        <v>1.3999999999941792</v>
      </c>
      <c r="W820" s="31">
        <f t="shared" si="159"/>
        <v>0</v>
      </c>
      <c r="X820" s="31">
        <f t="shared" si="160"/>
        <v>1</v>
      </c>
      <c r="Y820" s="31">
        <f t="shared" si="161"/>
        <v>0</v>
      </c>
      <c r="Z820" s="31" t="str">
        <f t="shared" si="168"/>
        <v>Yes</v>
      </c>
      <c r="AA820" s="31"/>
      <c r="AB820" s="31">
        <f t="shared" si="162"/>
        <v>2</v>
      </c>
      <c r="AC820" s="31" t="str">
        <f>IF(OR(ISNUMBER(MATCH(DATE(VALUE(TEXT(U820,"yyyy")),VALUE(TEXT(U820,"mm")),VALUE(TEXT(U820,"dd"))),HolidayTable[Date],0)),WEEKDAY(E820,1)=1,HOUR(U820)&gt;=21,HOUR(U820)&lt;5),"OP","P")</f>
        <v>OP</v>
      </c>
      <c r="AD820" s="31"/>
      <c r="AE820" s="31">
        <f t="shared" si="163"/>
        <v>15</v>
      </c>
      <c r="AF820" s="31">
        <f t="shared" si="164"/>
        <v>59</v>
      </c>
      <c r="AG820" s="31">
        <f t="shared" si="165"/>
        <v>4</v>
      </c>
      <c r="AH820" s="31" t="str">
        <f t="shared" si="166"/>
        <v>O CALIFORNIA149N</v>
      </c>
      <c r="AI820" s="31" t="str">
        <f t="shared" si="167"/>
        <v>FTAU 1501141</v>
      </c>
    </row>
    <row r="821" spans="1:35" ht="18" x14ac:dyDescent="0.35">
      <c r="A821" s="30" t="s">
        <v>625</v>
      </c>
      <c r="B821" s="30" t="s">
        <v>3628</v>
      </c>
      <c r="C821" s="30" t="s">
        <v>867</v>
      </c>
      <c r="D821" s="30" t="s">
        <v>868</v>
      </c>
      <c r="E821" s="33">
        <v>45469.980555555558</v>
      </c>
      <c r="F821" s="30" t="s">
        <v>649</v>
      </c>
      <c r="G821" s="30" t="s">
        <v>627</v>
      </c>
      <c r="H821" s="30" t="s">
        <v>672</v>
      </c>
      <c r="I821" s="30" t="s">
        <v>646</v>
      </c>
      <c r="J821" s="30">
        <v>25510</v>
      </c>
      <c r="K821" s="30" t="s">
        <v>630</v>
      </c>
      <c r="L821" s="30" t="s">
        <v>3620</v>
      </c>
      <c r="M821" s="30">
        <v>27361635</v>
      </c>
      <c r="N821" s="30" t="s">
        <v>720</v>
      </c>
      <c r="O821" s="30" t="s">
        <v>3560</v>
      </c>
      <c r="P821" s="30">
        <v>934811</v>
      </c>
      <c r="Q821" s="30"/>
      <c r="R821" s="30"/>
      <c r="S821" s="39">
        <f>VLOOKUP(AH821,export!G:T,13,FALSE)</f>
        <v>45470.895833333336</v>
      </c>
      <c r="T821" s="42" t="str">
        <f t="shared" si="156"/>
        <v>40</v>
      </c>
      <c r="U821" s="32">
        <f t="shared" si="157"/>
        <v>45469.980555555558</v>
      </c>
      <c r="V821" s="31">
        <f t="shared" si="158"/>
        <v>0.91527777777810115</v>
      </c>
      <c r="W821" s="31">
        <f t="shared" si="159"/>
        <v>1</v>
      </c>
      <c r="X821" s="31">
        <f t="shared" si="160"/>
        <v>0</v>
      </c>
      <c r="Y821" s="31">
        <f t="shared" si="161"/>
        <v>0</v>
      </c>
      <c r="Z821" s="31" t="str">
        <f t="shared" si="168"/>
        <v>Yes</v>
      </c>
      <c r="AA821" s="31"/>
      <c r="AB821" s="31">
        <f t="shared" si="162"/>
        <v>1</v>
      </c>
      <c r="AC821" s="31" t="str">
        <f>IF(OR(ISNUMBER(MATCH(DATE(VALUE(TEXT(U821,"yyyy")),VALUE(TEXT(U821,"mm")),VALUE(TEXT(U821,"dd"))),HolidayTable[Date],0)),WEEKDAY(E821,1)=1,HOUR(U821)&gt;=21,HOUR(U821)&lt;5),"OP","P")</f>
        <v>OP</v>
      </c>
      <c r="AD821" s="31"/>
      <c r="AE821" s="31">
        <f t="shared" si="163"/>
        <v>52.5</v>
      </c>
      <c r="AF821" s="31">
        <f t="shared" si="164"/>
        <v>88.5</v>
      </c>
      <c r="AG821" s="31">
        <f t="shared" si="165"/>
        <v>4</v>
      </c>
      <c r="AH821" s="31" t="str">
        <f t="shared" si="166"/>
        <v>CMA OHIOK6E1MA</v>
      </c>
      <c r="AI821" s="31" t="str">
        <f t="shared" si="167"/>
        <v>BMOU 5149874</v>
      </c>
    </row>
    <row r="822" spans="1:35" ht="18" x14ac:dyDescent="0.35">
      <c r="A822" s="30" t="s">
        <v>625</v>
      </c>
      <c r="B822" s="30" t="s">
        <v>3629</v>
      </c>
      <c r="C822" s="30" t="s">
        <v>867</v>
      </c>
      <c r="D822" s="30" t="s">
        <v>868</v>
      </c>
      <c r="E822" s="33">
        <v>45469.981249999997</v>
      </c>
      <c r="F822" s="30" t="s">
        <v>649</v>
      </c>
      <c r="G822" s="30" t="s">
        <v>627</v>
      </c>
      <c r="H822" s="30" t="s">
        <v>672</v>
      </c>
      <c r="I822" s="30" t="s">
        <v>646</v>
      </c>
      <c r="J822" s="30">
        <v>14910</v>
      </c>
      <c r="K822" s="30" t="s">
        <v>630</v>
      </c>
      <c r="L822" s="30" t="s">
        <v>3620</v>
      </c>
      <c r="M822" s="30">
        <v>27361700</v>
      </c>
      <c r="N822" s="30" t="s">
        <v>781</v>
      </c>
      <c r="O822" s="30" t="s">
        <v>782</v>
      </c>
      <c r="P822" s="30">
        <v>958891</v>
      </c>
      <c r="Q822" s="30"/>
      <c r="R822" s="30"/>
      <c r="S822" s="39">
        <f>VLOOKUP(AH822,export!G:T,13,FALSE)</f>
        <v>45470.895833333336</v>
      </c>
      <c r="T822" s="42" t="str">
        <f t="shared" si="156"/>
        <v>40</v>
      </c>
      <c r="U822" s="32">
        <f t="shared" si="157"/>
        <v>45469.981249999997</v>
      </c>
      <c r="V822" s="31">
        <f t="shared" si="158"/>
        <v>0.91458333333866904</v>
      </c>
      <c r="W822" s="31">
        <f t="shared" si="159"/>
        <v>1</v>
      </c>
      <c r="X822" s="31">
        <f t="shared" si="160"/>
        <v>0</v>
      </c>
      <c r="Y822" s="31">
        <f t="shared" si="161"/>
        <v>0</v>
      </c>
      <c r="Z822" s="31" t="str">
        <f t="shared" si="168"/>
        <v>Yes</v>
      </c>
      <c r="AA822" s="31"/>
      <c r="AB822" s="31">
        <f t="shared" si="162"/>
        <v>1</v>
      </c>
      <c r="AC822" s="31" t="str">
        <f>IF(OR(ISNUMBER(MATCH(DATE(VALUE(TEXT(U822,"yyyy")),VALUE(TEXT(U822,"mm")),VALUE(TEXT(U822,"dd"))),HolidayTable[Date],0)),WEEKDAY(E822,1)=1,HOUR(U822)&gt;=21,HOUR(U822)&lt;5),"OP","P")</f>
        <v>OP</v>
      </c>
      <c r="AD822" s="31"/>
      <c r="AE822" s="31">
        <f t="shared" si="163"/>
        <v>52.5</v>
      </c>
      <c r="AF822" s="31">
        <f t="shared" si="164"/>
        <v>88.5</v>
      </c>
      <c r="AG822" s="31">
        <f t="shared" si="165"/>
        <v>4</v>
      </c>
      <c r="AH822" s="31" t="str">
        <f t="shared" si="166"/>
        <v>CMA OHIOK6E1MA</v>
      </c>
      <c r="AI822" s="31" t="str">
        <f t="shared" si="167"/>
        <v>OOLU 6851284</v>
      </c>
    </row>
    <row r="823" spans="1:35" ht="18" x14ac:dyDescent="0.35">
      <c r="A823" s="30" t="s">
        <v>625</v>
      </c>
      <c r="B823" s="30" t="s">
        <v>3630</v>
      </c>
      <c r="C823" s="30" t="s">
        <v>905</v>
      </c>
      <c r="D823" s="30" t="s">
        <v>810</v>
      </c>
      <c r="E823" s="33">
        <v>45469.981944444444</v>
      </c>
      <c r="F823" s="30" t="s">
        <v>677</v>
      </c>
      <c r="G823" s="30" t="s">
        <v>627</v>
      </c>
      <c r="H823" s="30" t="s">
        <v>628</v>
      </c>
      <c r="I823" s="30" t="s">
        <v>629</v>
      </c>
      <c r="J823" s="30">
        <v>22030</v>
      </c>
      <c r="K823" s="30" t="s">
        <v>630</v>
      </c>
      <c r="L823" s="30" t="s">
        <v>3631</v>
      </c>
      <c r="M823" s="30" t="s">
        <v>3632</v>
      </c>
      <c r="N823" s="30" t="s">
        <v>637</v>
      </c>
      <c r="O823" s="30" t="s">
        <v>638</v>
      </c>
      <c r="P823" s="30">
        <v>710301</v>
      </c>
      <c r="Q823" s="30"/>
      <c r="R823" s="30"/>
      <c r="S823" s="39">
        <f>VLOOKUP(AH823,export!G:T,13,FALSE)</f>
        <v>45471.96875</v>
      </c>
      <c r="T823" s="42" t="str">
        <f t="shared" si="156"/>
        <v>20</v>
      </c>
      <c r="U823" s="32">
        <f t="shared" si="157"/>
        <v>45469.981944444444</v>
      </c>
      <c r="V823" s="31">
        <f t="shared" si="158"/>
        <v>1.9868055555562023</v>
      </c>
      <c r="W823" s="31">
        <f t="shared" si="159"/>
        <v>0</v>
      </c>
      <c r="X823" s="31">
        <f t="shared" si="160"/>
        <v>1</v>
      </c>
      <c r="Y823" s="31">
        <f t="shared" si="161"/>
        <v>0</v>
      </c>
      <c r="Z823" s="31" t="str">
        <f t="shared" si="168"/>
        <v>Yes</v>
      </c>
      <c r="AA823" s="31"/>
      <c r="AB823" s="31">
        <f t="shared" si="162"/>
        <v>2</v>
      </c>
      <c r="AC823" s="31" t="str">
        <f>IF(OR(ISNUMBER(MATCH(DATE(VALUE(TEXT(U823,"yyyy")),VALUE(TEXT(U823,"mm")),VALUE(TEXT(U823,"dd"))),HolidayTable[Date],0)),WEEKDAY(E823,1)=1,HOUR(U823)&gt;=21,HOUR(U823)&lt;5),"OP","P")</f>
        <v>OP</v>
      </c>
      <c r="AD823" s="31"/>
      <c r="AE823" s="31">
        <f t="shared" si="163"/>
        <v>15</v>
      </c>
      <c r="AF823" s="31">
        <f t="shared" si="164"/>
        <v>59</v>
      </c>
      <c r="AG823" s="31">
        <f t="shared" si="165"/>
        <v>4</v>
      </c>
      <c r="AH823" s="31" t="str">
        <f t="shared" si="166"/>
        <v>O PIRAEUS004E</v>
      </c>
      <c r="AI823" s="31" t="str">
        <f t="shared" si="167"/>
        <v>OOLU 1853176</v>
      </c>
    </row>
    <row r="824" spans="1:35" ht="18" x14ac:dyDescent="0.35">
      <c r="A824" s="30" t="s">
        <v>625</v>
      </c>
      <c r="B824" s="30" t="s">
        <v>3633</v>
      </c>
      <c r="C824" s="30" t="s">
        <v>905</v>
      </c>
      <c r="D824" s="30" t="s">
        <v>810</v>
      </c>
      <c r="E824" s="33">
        <v>45469.981944444444</v>
      </c>
      <c r="F824" s="30" t="s">
        <v>677</v>
      </c>
      <c r="G824" s="30" t="s">
        <v>627</v>
      </c>
      <c r="H824" s="30" t="s">
        <v>628</v>
      </c>
      <c r="I824" s="30" t="s">
        <v>629</v>
      </c>
      <c r="J824" s="30">
        <v>21715</v>
      </c>
      <c r="K824" s="30" t="s">
        <v>630</v>
      </c>
      <c r="L824" s="30" t="s">
        <v>3634</v>
      </c>
      <c r="M824" s="30" t="s">
        <v>3635</v>
      </c>
      <c r="N824" s="30" t="s">
        <v>637</v>
      </c>
      <c r="O824" s="30" t="s">
        <v>638</v>
      </c>
      <c r="P824" s="30">
        <v>710301</v>
      </c>
      <c r="Q824" s="30"/>
      <c r="R824" s="30"/>
      <c r="S824" s="39">
        <f>VLOOKUP(AH824,export!G:T,13,FALSE)</f>
        <v>45471.96875</v>
      </c>
      <c r="T824" s="42" t="str">
        <f t="shared" si="156"/>
        <v>20</v>
      </c>
      <c r="U824" s="32">
        <f t="shared" si="157"/>
        <v>45469.981944444444</v>
      </c>
      <c r="V824" s="31">
        <f t="shared" si="158"/>
        <v>1.9868055555562023</v>
      </c>
      <c r="W824" s="31">
        <f t="shared" si="159"/>
        <v>0</v>
      </c>
      <c r="X824" s="31">
        <f t="shared" si="160"/>
        <v>1</v>
      </c>
      <c r="Y824" s="31">
        <f t="shared" si="161"/>
        <v>0</v>
      </c>
      <c r="Z824" s="31" t="str">
        <f t="shared" si="168"/>
        <v>Yes</v>
      </c>
      <c r="AA824" s="31"/>
      <c r="AB824" s="31">
        <f t="shared" si="162"/>
        <v>2</v>
      </c>
      <c r="AC824" s="31" t="str">
        <f>IF(OR(ISNUMBER(MATCH(DATE(VALUE(TEXT(U824,"yyyy")),VALUE(TEXT(U824,"mm")),VALUE(TEXT(U824,"dd"))),HolidayTable[Date],0)),WEEKDAY(E824,1)=1,HOUR(U824)&gt;=21,HOUR(U824)&lt;5),"OP","P")</f>
        <v>OP</v>
      </c>
      <c r="AD824" s="31"/>
      <c r="AE824" s="31">
        <f t="shared" si="163"/>
        <v>15</v>
      </c>
      <c r="AF824" s="31">
        <f t="shared" si="164"/>
        <v>59</v>
      </c>
      <c r="AG824" s="31">
        <f t="shared" si="165"/>
        <v>4</v>
      </c>
      <c r="AH824" s="31" t="str">
        <f t="shared" si="166"/>
        <v>O PIRAEUS004E</v>
      </c>
      <c r="AI824" s="31" t="str">
        <f t="shared" si="167"/>
        <v>OOLU 1933733</v>
      </c>
    </row>
    <row r="825" spans="1:35" ht="18" x14ac:dyDescent="0.35">
      <c r="A825" s="30" t="s">
        <v>625</v>
      </c>
      <c r="B825" s="30" t="s">
        <v>3636</v>
      </c>
      <c r="C825" s="30" t="s">
        <v>867</v>
      </c>
      <c r="D825" s="30" t="s">
        <v>868</v>
      </c>
      <c r="E825" s="33">
        <v>45469.992361111108</v>
      </c>
      <c r="F825" s="30" t="s">
        <v>649</v>
      </c>
      <c r="G825" s="30" t="s">
        <v>627</v>
      </c>
      <c r="H825" s="30" t="s">
        <v>672</v>
      </c>
      <c r="I825" s="30" t="s">
        <v>646</v>
      </c>
      <c r="J825" s="30">
        <v>23110</v>
      </c>
      <c r="K825" s="30" t="s">
        <v>630</v>
      </c>
      <c r="L825" s="30" t="s">
        <v>3620</v>
      </c>
      <c r="M825" s="30">
        <v>27361754</v>
      </c>
      <c r="N825" s="30"/>
      <c r="O825" s="30" t="s">
        <v>636</v>
      </c>
      <c r="P825" s="30">
        <v>903165</v>
      </c>
      <c r="Q825" s="30"/>
      <c r="R825" s="30"/>
      <c r="S825" s="39">
        <f>VLOOKUP(AH825,export!G:T,13,FALSE)</f>
        <v>45470.895833333336</v>
      </c>
      <c r="T825" s="42" t="str">
        <f t="shared" si="156"/>
        <v>40</v>
      </c>
      <c r="U825" s="32">
        <f t="shared" si="157"/>
        <v>45469.992361111108</v>
      </c>
      <c r="V825" s="31">
        <f t="shared" si="158"/>
        <v>0.90347222222771961</v>
      </c>
      <c r="W825" s="31">
        <f t="shared" si="159"/>
        <v>1</v>
      </c>
      <c r="X825" s="31">
        <f t="shared" si="160"/>
        <v>0</v>
      </c>
      <c r="Y825" s="31">
        <f t="shared" si="161"/>
        <v>0</v>
      </c>
      <c r="Z825" s="31" t="str">
        <f t="shared" si="168"/>
        <v>Yes</v>
      </c>
      <c r="AA825" s="31"/>
      <c r="AB825" s="31">
        <f t="shared" si="162"/>
        <v>1</v>
      </c>
      <c r="AC825" s="31" t="str">
        <f>IF(OR(ISNUMBER(MATCH(DATE(VALUE(TEXT(U825,"yyyy")),VALUE(TEXT(U825,"mm")),VALUE(TEXT(U825,"dd"))),HolidayTable[Date],0)),WEEKDAY(E825,1)=1,HOUR(U825)&gt;=21,HOUR(U825)&lt;5),"OP","P")</f>
        <v>OP</v>
      </c>
      <c r="AD825" s="31"/>
      <c r="AE825" s="31">
        <f t="shared" si="163"/>
        <v>52.5</v>
      </c>
      <c r="AF825" s="31">
        <f t="shared" si="164"/>
        <v>88.5</v>
      </c>
      <c r="AG825" s="31">
        <f t="shared" si="165"/>
        <v>4</v>
      </c>
      <c r="AH825" s="31" t="str">
        <f t="shared" si="166"/>
        <v>CMA OHIOK6E1MA</v>
      </c>
      <c r="AI825" s="31" t="str">
        <f t="shared" si="167"/>
        <v>BMOU 4400250</v>
      </c>
    </row>
    <row r="826" spans="1:35" ht="18" x14ac:dyDescent="0.35">
      <c r="A826" s="30" t="s">
        <v>625</v>
      </c>
      <c r="B826" s="30" t="s">
        <v>3637</v>
      </c>
      <c r="C826" s="30" t="s">
        <v>905</v>
      </c>
      <c r="D826" s="30" t="s">
        <v>810</v>
      </c>
      <c r="E826" s="33">
        <v>45469.996527777781</v>
      </c>
      <c r="F826" s="30" t="s">
        <v>677</v>
      </c>
      <c r="G826" s="30" t="s">
        <v>627</v>
      </c>
      <c r="H826" s="30" t="s">
        <v>628</v>
      </c>
      <c r="I826" s="30" t="s">
        <v>629</v>
      </c>
      <c r="J826" s="30">
        <v>22030</v>
      </c>
      <c r="K826" s="30" t="s">
        <v>630</v>
      </c>
      <c r="L826" s="30" t="s">
        <v>3638</v>
      </c>
      <c r="M826" s="30" t="s">
        <v>3639</v>
      </c>
      <c r="N826" s="30" t="s">
        <v>2610</v>
      </c>
      <c r="O826" s="30" t="s">
        <v>2611</v>
      </c>
      <c r="P826" s="30">
        <v>734770</v>
      </c>
      <c r="Q826" s="30"/>
      <c r="R826" s="30"/>
      <c r="S826" s="39">
        <f>VLOOKUP(AH826,export!G:T,13,FALSE)</f>
        <v>45471.96875</v>
      </c>
      <c r="T826" s="42" t="str">
        <f t="shared" si="156"/>
        <v>20</v>
      </c>
      <c r="U826" s="32">
        <f t="shared" si="157"/>
        <v>45469.996527777781</v>
      </c>
      <c r="V826" s="31">
        <f t="shared" si="158"/>
        <v>1.9722222222189885</v>
      </c>
      <c r="W826" s="31">
        <f t="shared" si="159"/>
        <v>0</v>
      </c>
      <c r="X826" s="31">
        <f t="shared" si="160"/>
        <v>1</v>
      </c>
      <c r="Y826" s="31">
        <f t="shared" si="161"/>
        <v>0</v>
      </c>
      <c r="Z826" s="31" t="str">
        <f t="shared" si="168"/>
        <v>Yes</v>
      </c>
      <c r="AA826" s="31"/>
      <c r="AB826" s="31">
        <f t="shared" si="162"/>
        <v>2</v>
      </c>
      <c r="AC826" s="31" t="str">
        <f>IF(OR(ISNUMBER(MATCH(DATE(VALUE(TEXT(U826,"yyyy")),VALUE(TEXT(U826,"mm")),VALUE(TEXT(U826,"dd"))),HolidayTable[Date],0)),WEEKDAY(E826,1)=1,HOUR(U826)&gt;=21,HOUR(U826)&lt;5),"OP","P")</f>
        <v>OP</v>
      </c>
      <c r="AD826" s="31"/>
      <c r="AE826" s="31">
        <f t="shared" si="163"/>
        <v>15</v>
      </c>
      <c r="AF826" s="31">
        <f t="shared" si="164"/>
        <v>59</v>
      </c>
      <c r="AG826" s="31">
        <f t="shared" si="165"/>
        <v>4</v>
      </c>
      <c r="AH826" s="31" t="str">
        <f t="shared" si="166"/>
        <v>O PIRAEUS004E</v>
      </c>
      <c r="AI826" s="31" t="str">
        <f t="shared" si="167"/>
        <v>CSNU 2001520</v>
      </c>
    </row>
    <row r="827" spans="1:35" ht="18" x14ac:dyDescent="0.35">
      <c r="A827" s="30" t="s">
        <v>625</v>
      </c>
      <c r="B827" s="30" t="s">
        <v>3640</v>
      </c>
      <c r="C827" s="30" t="s">
        <v>905</v>
      </c>
      <c r="D827" s="30" t="s">
        <v>810</v>
      </c>
      <c r="E827" s="33">
        <v>45469.996527777781</v>
      </c>
      <c r="F827" s="30" t="s">
        <v>677</v>
      </c>
      <c r="G827" s="30" t="s">
        <v>627</v>
      </c>
      <c r="H827" s="30" t="s">
        <v>628</v>
      </c>
      <c r="I827" s="30" t="s">
        <v>629</v>
      </c>
      <c r="J827" s="30">
        <v>22030</v>
      </c>
      <c r="K827" s="30" t="s">
        <v>630</v>
      </c>
      <c r="L827" s="30" t="s">
        <v>3638</v>
      </c>
      <c r="M827" s="30" t="s">
        <v>3641</v>
      </c>
      <c r="N827" s="30" t="s">
        <v>2610</v>
      </c>
      <c r="O827" s="30" t="s">
        <v>2611</v>
      </c>
      <c r="P827" s="30">
        <v>734770</v>
      </c>
      <c r="Q827" s="30"/>
      <c r="R827" s="30"/>
      <c r="S827" s="39">
        <f>VLOOKUP(AH827,export!G:T,13,FALSE)</f>
        <v>45471.96875</v>
      </c>
      <c r="T827" s="42" t="str">
        <f t="shared" si="156"/>
        <v>20</v>
      </c>
      <c r="U827" s="32">
        <f t="shared" si="157"/>
        <v>45469.996527777781</v>
      </c>
      <c r="V827" s="31">
        <f t="shared" si="158"/>
        <v>1.9722222222189885</v>
      </c>
      <c r="W827" s="31">
        <f t="shared" si="159"/>
        <v>0</v>
      </c>
      <c r="X827" s="31">
        <f t="shared" si="160"/>
        <v>1</v>
      </c>
      <c r="Y827" s="31">
        <f t="shared" si="161"/>
        <v>0</v>
      </c>
      <c r="Z827" s="31" t="str">
        <f t="shared" si="168"/>
        <v>Yes</v>
      </c>
      <c r="AA827" s="31"/>
      <c r="AB827" s="31">
        <f t="shared" si="162"/>
        <v>2</v>
      </c>
      <c r="AC827" s="31" t="str">
        <f>IF(OR(ISNUMBER(MATCH(DATE(VALUE(TEXT(U827,"yyyy")),VALUE(TEXT(U827,"mm")),VALUE(TEXT(U827,"dd"))),HolidayTable[Date],0)),WEEKDAY(E827,1)=1,HOUR(U827)&gt;=21,HOUR(U827)&lt;5),"OP","P")</f>
        <v>OP</v>
      </c>
      <c r="AD827" s="31"/>
      <c r="AE827" s="31">
        <f t="shared" si="163"/>
        <v>15</v>
      </c>
      <c r="AF827" s="31">
        <f t="shared" si="164"/>
        <v>59</v>
      </c>
      <c r="AG827" s="31">
        <f t="shared" si="165"/>
        <v>4</v>
      </c>
      <c r="AH827" s="31" t="str">
        <f t="shared" si="166"/>
        <v>O PIRAEUS004E</v>
      </c>
      <c r="AI827" s="31" t="str">
        <f t="shared" si="167"/>
        <v>OOLU 0301167</v>
      </c>
    </row>
    <row r="828" spans="1:35" ht="18" x14ac:dyDescent="0.35">
      <c r="A828" s="30" t="s">
        <v>625</v>
      </c>
      <c r="B828" s="30" t="s">
        <v>3642</v>
      </c>
      <c r="C828" s="30" t="s">
        <v>786</v>
      </c>
      <c r="D828" s="30" t="s">
        <v>787</v>
      </c>
      <c r="E828" s="33">
        <v>45469.998611111114</v>
      </c>
      <c r="F828" s="30" t="s">
        <v>649</v>
      </c>
      <c r="G828" s="30" t="s">
        <v>627</v>
      </c>
      <c r="H828" s="30" t="s">
        <v>628</v>
      </c>
      <c r="I828" s="30" t="s">
        <v>629</v>
      </c>
      <c r="J828" s="30">
        <v>18200</v>
      </c>
      <c r="K828" s="30" t="s">
        <v>630</v>
      </c>
      <c r="L828" s="30" t="s">
        <v>3627</v>
      </c>
      <c r="M828" s="30">
        <v>27361530</v>
      </c>
      <c r="N828" s="30" t="s">
        <v>652</v>
      </c>
      <c r="O828" s="30" t="s">
        <v>653</v>
      </c>
      <c r="P828" s="30">
        <v>678927</v>
      </c>
      <c r="Q828" s="30"/>
      <c r="R828" s="30"/>
      <c r="S828" s="39">
        <v>45471.378472222219</v>
      </c>
      <c r="T828" s="42" t="str">
        <f t="shared" si="156"/>
        <v>20</v>
      </c>
      <c r="U828" s="32">
        <f t="shared" si="157"/>
        <v>45469.998611111114</v>
      </c>
      <c r="V828" s="31">
        <f t="shared" si="158"/>
        <v>1.3798611111051287</v>
      </c>
      <c r="W828" s="31">
        <f t="shared" si="159"/>
        <v>0</v>
      </c>
      <c r="X828" s="31">
        <f t="shared" si="160"/>
        <v>1</v>
      </c>
      <c r="Y828" s="31">
        <f t="shared" si="161"/>
        <v>0</v>
      </c>
      <c r="Z828" s="31" t="str">
        <f t="shared" si="168"/>
        <v>Yes</v>
      </c>
      <c r="AA828" s="31"/>
      <c r="AB828" s="31">
        <f t="shared" si="162"/>
        <v>2</v>
      </c>
      <c r="AC828" s="31" t="str">
        <f>IF(OR(ISNUMBER(MATCH(DATE(VALUE(TEXT(U828,"yyyy")),VALUE(TEXT(U828,"mm")),VALUE(TEXT(U828,"dd"))),HolidayTable[Date],0)),WEEKDAY(E828,1)=1,HOUR(U828)&gt;=21,HOUR(U828)&lt;5),"OP","P")</f>
        <v>OP</v>
      </c>
      <c r="AD828" s="31"/>
      <c r="AE828" s="31">
        <f t="shared" si="163"/>
        <v>15</v>
      </c>
      <c r="AF828" s="31">
        <f t="shared" si="164"/>
        <v>59</v>
      </c>
      <c r="AG828" s="31">
        <f t="shared" si="165"/>
        <v>4</v>
      </c>
      <c r="AH828" s="31" t="str">
        <f t="shared" si="166"/>
        <v>O CALIFORNIA149N</v>
      </c>
      <c r="AI828" s="31" t="str">
        <f t="shared" si="167"/>
        <v>BMOU 1034223</v>
      </c>
    </row>
    <row r="829" spans="1:35" ht="18" x14ac:dyDescent="0.35">
      <c r="A829" s="30" t="s">
        <v>625</v>
      </c>
      <c r="B829" s="30" t="s">
        <v>3643</v>
      </c>
      <c r="C829" s="30" t="s">
        <v>867</v>
      </c>
      <c r="D829" s="30" t="s">
        <v>868</v>
      </c>
      <c r="E829" s="33">
        <v>45470.001388888886</v>
      </c>
      <c r="F829" s="30" t="s">
        <v>649</v>
      </c>
      <c r="G829" s="30" t="s">
        <v>627</v>
      </c>
      <c r="H829" s="30" t="s">
        <v>672</v>
      </c>
      <c r="I829" s="30" t="s">
        <v>646</v>
      </c>
      <c r="J829" s="30">
        <v>23700</v>
      </c>
      <c r="K829" s="30" t="s">
        <v>630</v>
      </c>
      <c r="L829" s="30" t="s">
        <v>3620</v>
      </c>
      <c r="M829" s="30">
        <v>27361757</v>
      </c>
      <c r="N829" s="30" t="s">
        <v>650</v>
      </c>
      <c r="O829" s="30" t="s">
        <v>651</v>
      </c>
      <c r="P829" s="30">
        <v>687293</v>
      </c>
      <c r="Q829" s="30"/>
      <c r="R829" s="30"/>
      <c r="S829" s="39">
        <f>VLOOKUP(AH829,export!G:T,13,FALSE)</f>
        <v>45470.895833333336</v>
      </c>
      <c r="T829" s="42" t="str">
        <f t="shared" si="156"/>
        <v>40</v>
      </c>
      <c r="U829" s="32">
        <f t="shared" si="157"/>
        <v>45470.001388888886</v>
      </c>
      <c r="V829" s="31">
        <f t="shared" si="158"/>
        <v>0.89444444444961846</v>
      </c>
      <c r="W829" s="31">
        <f t="shared" si="159"/>
        <v>1</v>
      </c>
      <c r="X829" s="31">
        <f t="shared" si="160"/>
        <v>0</v>
      </c>
      <c r="Y829" s="31">
        <f t="shared" si="161"/>
        <v>0</v>
      </c>
      <c r="Z829" s="31" t="str">
        <f t="shared" si="168"/>
        <v>Yes</v>
      </c>
      <c r="AA829" s="31"/>
      <c r="AB829" s="31">
        <f t="shared" si="162"/>
        <v>1</v>
      </c>
      <c r="AC829" s="31" t="str">
        <f>IF(OR(ISNUMBER(MATCH(DATE(VALUE(TEXT(U829,"yyyy")),VALUE(TEXT(U829,"mm")),VALUE(TEXT(U829,"dd"))),HolidayTable[Date],0)),WEEKDAY(E829,1)=1,HOUR(U829)&gt;=21,HOUR(U829)&lt;5),"OP","P")</f>
        <v>OP</v>
      </c>
      <c r="AD829" s="31"/>
      <c r="AE829" s="31">
        <f t="shared" si="163"/>
        <v>52.5</v>
      </c>
      <c r="AF829" s="31">
        <f t="shared" si="164"/>
        <v>88.5</v>
      </c>
      <c r="AG829" s="31">
        <f t="shared" si="165"/>
        <v>5</v>
      </c>
      <c r="AH829" s="31" t="str">
        <f t="shared" si="166"/>
        <v>CMA OHIOK6E1MA</v>
      </c>
      <c r="AI829" s="31" t="str">
        <f t="shared" si="167"/>
        <v>TRHU 4513926</v>
      </c>
    </row>
    <row r="830" spans="1:35" ht="18" x14ac:dyDescent="0.35">
      <c r="A830" s="30" t="s">
        <v>625</v>
      </c>
      <c r="B830" s="30" t="s">
        <v>3644</v>
      </c>
      <c r="C830" s="30" t="s">
        <v>1231</v>
      </c>
      <c r="D830" s="30" t="s">
        <v>844</v>
      </c>
      <c r="E830" s="33">
        <v>45470.008333333331</v>
      </c>
      <c r="F830" s="30" t="s">
        <v>649</v>
      </c>
      <c r="G830" s="30" t="s">
        <v>627</v>
      </c>
      <c r="H830" s="30" t="s">
        <v>628</v>
      </c>
      <c r="I830" s="30" t="s">
        <v>629</v>
      </c>
      <c r="J830" s="30">
        <v>17981</v>
      </c>
      <c r="K830" s="30" t="s">
        <v>630</v>
      </c>
      <c r="L830" s="30" t="s">
        <v>3645</v>
      </c>
      <c r="M830" s="30">
        <v>26644240</v>
      </c>
      <c r="N830" s="30"/>
      <c r="O830" s="30" t="s">
        <v>641</v>
      </c>
      <c r="P830" s="30">
        <v>902929</v>
      </c>
      <c r="Q830" s="30"/>
      <c r="R830" s="30"/>
      <c r="S830" s="39">
        <v>45470.861111111109</v>
      </c>
      <c r="T830" s="42" t="str">
        <f t="shared" si="156"/>
        <v>20</v>
      </c>
      <c r="U830" s="32">
        <f t="shared" si="157"/>
        <v>45470.008333333331</v>
      </c>
      <c r="V830" s="31">
        <f t="shared" si="158"/>
        <v>0.85277777777810115</v>
      </c>
      <c r="W830" s="31">
        <f t="shared" si="159"/>
        <v>1</v>
      </c>
      <c r="X830" s="31">
        <f t="shared" si="160"/>
        <v>0</v>
      </c>
      <c r="Y830" s="31">
        <f t="shared" si="161"/>
        <v>0</v>
      </c>
      <c r="Z830" s="31" t="str">
        <f t="shared" si="168"/>
        <v>Yes</v>
      </c>
      <c r="AA830" s="31"/>
      <c r="AB830" s="31">
        <f t="shared" si="162"/>
        <v>1</v>
      </c>
      <c r="AC830" s="31" t="str">
        <f>IF(OR(ISNUMBER(MATCH(DATE(VALUE(TEXT(U830,"yyyy")),VALUE(TEXT(U830,"mm")),VALUE(TEXT(U830,"dd"))),HolidayTable[Date],0)),WEEKDAY(E830,1)=1,HOUR(U830)&gt;=21,HOUR(U830)&lt;5),"OP","P")</f>
        <v>OP</v>
      </c>
      <c r="AD830" s="31"/>
      <c r="AE830" s="31">
        <f t="shared" si="163"/>
        <v>35</v>
      </c>
      <c r="AF830" s="31">
        <f t="shared" si="164"/>
        <v>59</v>
      </c>
      <c r="AG830" s="31">
        <f t="shared" si="165"/>
        <v>5</v>
      </c>
      <c r="AH830" s="31" t="str">
        <f t="shared" si="166"/>
        <v>FITZ ROY178W</v>
      </c>
      <c r="AI830" s="31" t="str">
        <f t="shared" si="167"/>
        <v>TLLU 2871620</v>
      </c>
    </row>
    <row r="831" spans="1:35" ht="18" x14ac:dyDescent="0.35">
      <c r="A831" s="30" t="s">
        <v>625</v>
      </c>
      <c r="B831" s="30" t="s">
        <v>3646</v>
      </c>
      <c r="C831" s="30" t="s">
        <v>867</v>
      </c>
      <c r="D831" s="30" t="s">
        <v>868</v>
      </c>
      <c r="E831" s="33">
        <v>45470.009027777778</v>
      </c>
      <c r="F831" s="30" t="s">
        <v>649</v>
      </c>
      <c r="G831" s="30" t="s">
        <v>627</v>
      </c>
      <c r="H831" s="30">
        <v>2270</v>
      </c>
      <c r="I831" s="30" t="s">
        <v>724</v>
      </c>
      <c r="J831" s="30">
        <v>23240</v>
      </c>
      <c r="K831" s="30" t="s">
        <v>630</v>
      </c>
      <c r="L831" s="30" t="s">
        <v>3647</v>
      </c>
      <c r="M831" s="30" t="s">
        <v>725</v>
      </c>
      <c r="N831" s="30" t="s">
        <v>631</v>
      </c>
      <c r="O831" s="30" t="s">
        <v>632</v>
      </c>
      <c r="P831" s="30">
        <v>726322</v>
      </c>
      <c r="Q831" s="30"/>
      <c r="R831" s="30"/>
      <c r="S831" s="39">
        <f>VLOOKUP(AH831,export!G:T,13,FALSE)</f>
        <v>45470.895833333336</v>
      </c>
      <c r="T831" s="42" t="str">
        <f t="shared" si="156"/>
        <v>20</v>
      </c>
      <c r="U831" s="32">
        <f t="shared" si="157"/>
        <v>45470.009027777778</v>
      </c>
      <c r="V831" s="31">
        <f t="shared" si="158"/>
        <v>0.8868055555576575</v>
      </c>
      <c r="W831" s="31">
        <f t="shared" si="159"/>
        <v>1</v>
      </c>
      <c r="X831" s="31">
        <f t="shared" si="160"/>
        <v>0</v>
      </c>
      <c r="Y831" s="31">
        <f t="shared" si="161"/>
        <v>0</v>
      </c>
      <c r="Z831" s="31" t="str">
        <f t="shared" si="168"/>
        <v>Yes</v>
      </c>
      <c r="AA831" s="31"/>
      <c r="AB831" s="31">
        <f t="shared" si="162"/>
        <v>1</v>
      </c>
      <c r="AC831" s="31" t="str">
        <f>IF(OR(ISNUMBER(MATCH(DATE(VALUE(TEXT(U831,"yyyy")),VALUE(TEXT(U831,"mm")),VALUE(TEXT(U831,"dd"))),HolidayTable[Date],0)),WEEKDAY(E831,1)=1,HOUR(U831)&gt;=21,HOUR(U831)&lt;5),"OP","P")</f>
        <v>OP</v>
      </c>
      <c r="AD831" s="31"/>
      <c r="AE831" s="31">
        <f t="shared" si="163"/>
        <v>35</v>
      </c>
      <c r="AF831" s="31">
        <f t="shared" si="164"/>
        <v>59</v>
      </c>
      <c r="AG831" s="31">
        <f t="shared" si="165"/>
        <v>5</v>
      </c>
      <c r="AH831" s="31" t="str">
        <f t="shared" si="166"/>
        <v>CMA OHIOK6E1MA</v>
      </c>
      <c r="AI831" s="31" t="str">
        <f t="shared" si="167"/>
        <v>BOTU 5151404</v>
      </c>
    </row>
    <row r="832" spans="1:35" ht="18" x14ac:dyDescent="0.35">
      <c r="A832" s="30" t="s">
        <v>625</v>
      </c>
      <c r="B832" s="30" t="s">
        <v>3648</v>
      </c>
      <c r="C832" s="30" t="s">
        <v>869</v>
      </c>
      <c r="D832" s="30" t="s">
        <v>163</v>
      </c>
      <c r="E832" s="33">
        <v>45470.02847222222</v>
      </c>
      <c r="F832" s="30" t="s">
        <v>674</v>
      </c>
      <c r="G832" s="30" t="s">
        <v>627</v>
      </c>
      <c r="H832" s="30" t="s">
        <v>628</v>
      </c>
      <c r="I832" s="30" t="s">
        <v>629</v>
      </c>
      <c r="J832" s="30">
        <v>14250</v>
      </c>
      <c r="K832" s="30" t="s">
        <v>630</v>
      </c>
      <c r="L832" s="30" t="s">
        <v>3649</v>
      </c>
      <c r="M832" s="30" t="s">
        <v>3650</v>
      </c>
      <c r="N832" s="30" t="s">
        <v>794</v>
      </c>
      <c r="O832" s="30" t="s">
        <v>795</v>
      </c>
      <c r="P832" s="30">
        <v>911879</v>
      </c>
      <c r="Q832" s="30"/>
      <c r="R832" s="30"/>
      <c r="S832" s="39">
        <f>VLOOKUP(AH832,export!G:T,13,FALSE)</f>
        <v>45470.847222222219</v>
      </c>
      <c r="T832" s="42" t="str">
        <f t="shared" si="156"/>
        <v>20</v>
      </c>
      <c r="U832" s="32">
        <f t="shared" si="157"/>
        <v>45470.02847222222</v>
      </c>
      <c r="V832" s="31">
        <f t="shared" si="158"/>
        <v>0.81874999999854481</v>
      </c>
      <c r="W832" s="31">
        <f t="shared" si="159"/>
        <v>1</v>
      </c>
      <c r="X832" s="31">
        <f t="shared" si="160"/>
        <v>0</v>
      </c>
      <c r="Y832" s="31">
        <f t="shared" si="161"/>
        <v>0</v>
      </c>
      <c r="Z832" s="31" t="str">
        <f t="shared" si="168"/>
        <v>Yes</v>
      </c>
      <c r="AA832" s="31"/>
      <c r="AB832" s="31">
        <f t="shared" si="162"/>
        <v>1</v>
      </c>
      <c r="AC832" s="31" t="str">
        <f>IF(OR(ISNUMBER(MATCH(DATE(VALUE(TEXT(U832,"yyyy")),VALUE(TEXT(U832,"mm")),VALUE(TEXT(U832,"dd"))),HolidayTable[Date],0)),WEEKDAY(E832,1)=1,HOUR(U832)&gt;=21,HOUR(U832)&lt;5),"OP","P")</f>
        <v>OP</v>
      </c>
      <c r="AD832" s="31"/>
      <c r="AE832" s="31">
        <f t="shared" si="163"/>
        <v>35</v>
      </c>
      <c r="AF832" s="31">
        <f t="shared" si="164"/>
        <v>59</v>
      </c>
      <c r="AG832" s="31">
        <f t="shared" si="165"/>
        <v>5</v>
      </c>
      <c r="AH832" s="31" t="str">
        <f t="shared" si="166"/>
        <v>MS STOCKHOLM425W</v>
      </c>
      <c r="AI832" s="31" t="str">
        <f t="shared" si="167"/>
        <v>MRKU 7366000</v>
      </c>
    </row>
    <row r="833" spans="1:36" ht="18" x14ac:dyDescent="0.35">
      <c r="A833" s="30" t="s">
        <v>625</v>
      </c>
      <c r="B833" s="30" t="s">
        <v>3651</v>
      </c>
      <c r="C833" s="30" t="s">
        <v>2810</v>
      </c>
      <c r="D833" s="30" t="s">
        <v>764</v>
      </c>
      <c r="E833" s="33">
        <v>45470.400000000001</v>
      </c>
      <c r="F833" s="30" t="s">
        <v>674</v>
      </c>
      <c r="G833" s="30" t="s">
        <v>627</v>
      </c>
      <c r="H833" s="30" t="s">
        <v>672</v>
      </c>
      <c r="I833" s="30" t="s">
        <v>646</v>
      </c>
      <c r="J833" s="30">
        <v>29250</v>
      </c>
      <c r="K833" s="30" t="s">
        <v>630</v>
      </c>
      <c r="L833" s="30" t="s">
        <v>3652</v>
      </c>
      <c r="M833" s="30" t="s">
        <v>3653</v>
      </c>
      <c r="N833" s="30" t="s">
        <v>681</v>
      </c>
      <c r="O833" s="30" t="s">
        <v>682</v>
      </c>
      <c r="P833" s="30">
        <v>901896</v>
      </c>
      <c r="Q833" s="30"/>
      <c r="R833" s="30"/>
      <c r="S833" s="39" t="e">
        <f>VLOOKUP(AH833,export!G:T,13,FALSE)</f>
        <v>#N/A</v>
      </c>
      <c r="T833" s="42" t="str">
        <f t="shared" si="156"/>
        <v>40</v>
      </c>
      <c r="U833" s="32">
        <f t="shared" si="157"/>
        <v>45470.400000000001</v>
      </c>
      <c r="V833" s="31" t="e">
        <f t="shared" si="158"/>
        <v>#N/A</v>
      </c>
      <c r="W833" s="31" t="e">
        <f t="shared" si="159"/>
        <v>#N/A</v>
      </c>
      <c r="X833" s="31" t="e">
        <f t="shared" si="160"/>
        <v>#N/A</v>
      </c>
      <c r="Y833" s="31" t="e">
        <f t="shared" si="161"/>
        <v>#N/A</v>
      </c>
      <c r="Z833" s="31" t="str">
        <f t="shared" si="168"/>
        <v>No</v>
      </c>
      <c r="AA833" s="31"/>
      <c r="AB833" s="31" t="e">
        <f t="shared" si="162"/>
        <v>#N/A</v>
      </c>
      <c r="AC833" s="31" t="str">
        <f>IF(OR(ISNUMBER(MATCH(DATE(VALUE(TEXT(U833,"yyyy")),VALUE(TEXT(U833,"mm")),VALUE(TEXT(U833,"dd"))),HolidayTable[Date],0)),WEEKDAY(E833,1)=1,HOUR(U833)&gt;=21,HOUR(U833)&lt;5),"OP","P")</f>
        <v>P</v>
      </c>
      <c r="AD833" s="31"/>
      <c r="AE833" s="31" t="e">
        <f t="shared" si="163"/>
        <v>#N/A</v>
      </c>
      <c r="AF833" s="31">
        <f t="shared" si="164"/>
        <v>88.5</v>
      </c>
      <c r="AG833" s="31">
        <f t="shared" si="165"/>
        <v>5</v>
      </c>
      <c r="AH833" s="31" t="str">
        <f t="shared" si="166"/>
        <v>MAE CHATTOGR425N</v>
      </c>
      <c r="AI833" s="31" t="str">
        <f t="shared" si="167"/>
        <v>MRKU 3292213</v>
      </c>
      <c r="AJ833" s="17" t="s">
        <v>624</v>
      </c>
    </row>
    <row r="834" spans="1:36" ht="18" x14ac:dyDescent="0.35">
      <c r="A834" s="30" t="s">
        <v>625</v>
      </c>
      <c r="B834" s="30" t="s">
        <v>3654</v>
      </c>
      <c r="C834" s="30" t="s">
        <v>2810</v>
      </c>
      <c r="D834" s="30" t="s">
        <v>764</v>
      </c>
      <c r="E834" s="33">
        <v>45470.401388888888</v>
      </c>
      <c r="F834" s="30" t="s">
        <v>674</v>
      </c>
      <c r="G834" s="30" t="s">
        <v>627</v>
      </c>
      <c r="H834" s="30" t="s">
        <v>672</v>
      </c>
      <c r="I834" s="30" t="s">
        <v>646</v>
      </c>
      <c r="J834" s="30">
        <v>30000</v>
      </c>
      <c r="K834" s="30" t="s">
        <v>630</v>
      </c>
      <c r="L834" s="30" t="s">
        <v>3655</v>
      </c>
      <c r="M834" s="30" t="s">
        <v>3656</v>
      </c>
      <c r="N834" s="30"/>
      <c r="O834" s="30" t="s">
        <v>687</v>
      </c>
      <c r="P834" s="30">
        <v>742106</v>
      </c>
      <c r="Q834" s="30"/>
      <c r="R834" s="30"/>
      <c r="S834" s="39" t="e">
        <f>VLOOKUP(AH834,export!G:T,13,FALSE)</f>
        <v>#N/A</v>
      </c>
      <c r="T834" s="42" t="str">
        <f t="shared" ref="T834:T897" si="169">LEFT(I834,2)</f>
        <v>40</v>
      </c>
      <c r="U834" s="32">
        <f t="shared" ref="U834:U897" si="170">E834</f>
        <v>45470.401388888888</v>
      </c>
      <c r="V834" s="31" t="e">
        <f t="shared" ref="V834:V897" si="171">IF(A834="ARRIVE",S834-U834,IF(A834="EXIT",U834-S834,"Odd Event"))</f>
        <v>#N/A</v>
      </c>
      <c r="W834" s="31" t="e">
        <f t="shared" ref="W834:W897" si="172">IF(V834&lt;=1,1,0)</f>
        <v>#N/A</v>
      </c>
      <c r="X834" s="31" t="e">
        <f t="shared" ref="X834:X897" si="173">IF(AND(V834&gt;1,V834&lt;2),1,0)</f>
        <v>#N/A</v>
      </c>
      <c r="Y834" s="31" t="e">
        <f t="shared" ref="Y834:Y897" si="174">IF(V834&gt;2,1,0)</f>
        <v>#N/A</v>
      </c>
      <c r="Z834" s="31" t="str">
        <f t="shared" si="168"/>
        <v>No</v>
      </c>
      <c r="AA834" s="31"/>
      <c r="AB834" s="31" t="e">
        <f t="shared" ref="AB834:AB897" si="175">IF(W834=1,1,IF(X834=1,2,0))</f>
        <v>#N/A</v>
      </c>
      <c r="AC834" s="31" t="str">
        <f>IF(OR(ISNUMBER(MATCH(DATE(VALUE(TEXT(U834,"yyyy")),VALUE(TEXT(U834,"mm")),VALUE(TEXT(U834,"dd"))),HolidayTable[Date],0)),WEEKDAY(E834,1)=1,HOUR(U834)&gt;=21,HOUR(U834)&lt;5),"OP","P")</f>
        <v>P</v>
      </c>
      <c r="AD834" s="31"/>
      <c r="AE834" s="31" t="e">
        <f t="shared" ref="AE834:AE897" si="176">IF(AB834=0,0,IF(OR(T834="40",T834="45"),IF(AC834="OP",IF(AB834=1,52.5,22.5),IF(AB834=1,37.5,15)),IF(T834="20",IF(AC834="OP",IF(AB834=1,35,15),IF(AB834=1,25,10)),"Odd Size")))</f>
        <v>#N/A</v>
      </c>
      <c r="AF834" s="31">
        <f t="shared" ref="AF834:AF897" si="177">IF(OR(T834="45",T834="40"),88.5,0)+IF(T834="20",59,0)</f>
        <v>88.5</v>
      </c>
      <c r="AG834" s="31">
        <f t="shared" ref="AG834:AG897" si="178">WEEKDAY(E834,1)</f>
        <v>5</v>
      </c>
      <c r="AH834" s="31" t="str">
        <f t="shared" ref="AH834:AH897" si="179">C834&amp;D834</f>
        <v>MAE CHATTOGR425N</v>
      </c>
      <c r="AI834" s="31" t="str">
        <f t="shared" ref="AI834:AI897" si="180">B834</f>
        <v>BSIU 8086693</v>
      </c>
      <c r="AJ834" s="17" t="s">
        <v>624</v>
      </c>
    </row>
    <row r="835" spans="1:36" ht="18" x14ac:dyDescent="0.35">
      <c r="A835" s="30" t="s">
        <v>625</v>
      </c>
      <c r="B835" s="30" t="s">
        <v>3657</v>
      </c>
      <c r="C835" s="30" t="s">
        <v>2810</v>
      </c>
      <c r="D835" s="30" t="s">
        <v>764</v>
      </c>
      <c r="E835" s="33">
        <v>45470.40625</v>
      </c>
      <c r="F835" s="30" t="s">
        <v>674</v>
      </c>
      <c r="G835" s="30" t="s">
        <v>627</v>
      </c>
      <c r="H835" s="30" t="s">
        <v>672</v>
      </c>
      <c r="I835" s="30" t="s">
        <v>646</v>
      </c>
      <c r="J835" s="30">
        <v>30000</v>
      </c>
      <c r="K835" s="30" t="s">
        <v>630</v>
      </c>
      <c r="L835" s="30" t="s">
        <v>3655</v>
      </c>
      <c r="M835" s="30" t="s">
        <v>3658</v>
      </c>
      <c r="N835" s="30" t="s">
        <v>675</v>
      </c>
      <c r="O835" s="30" t="s">
        <v>676</v>
      </c>
      <c r="P835" s="30">
        <v>957830</v>
      </c>
      <c r="Q835" s="30"/>
      <c r="R835" s="30"/>
      <c r="S835" s="39" t="e">
        <f>VLOOKUP(AH835,export!G:T,13,FALSE)</f>
        <v>#N/A</v>
      </c>
      <c r="T835" s="42" t="str">
        <f t="shared" si="169"/>
        <v>40</v>
      </c>
      <c r="U835" s="32">
        <f t="shared" si="170"/>
        <v>45470.40625</v>
      </c>
      <c r="V835" s="31" t="e">
        <f t="shared" si="171"/>
        <v>#N/A</v>
      </c>
      <c r="W835" s="31" t="e">
        <f t="shared" si="172"/>
        <v>#N/A</v>
      </c>
      <c r="X835" s="31" t="e">
        <f t="shared" si="173"/>
        <v>#N/A</v>
      </c>
      <c r="Y835" s="31" t="e">
        <f t="shared" si="174"/>
        <v>#N/A</v>
      </c>
      <c r="Z835" s="31" t="str">
        <f t="shared" ref="Z835:Z898" si="181">IF(OR(MOD(E835,1)&gt;=TIME(21,0,0),MOD(E835,1)&lt;=TIME(4,59,0)),"Yes","No")</f>
        <v>No</v>
      </c>
      <c r="AA835" s="31"/>
      <c r="AB835" s="31" t="e">
        <f t="shared" si="175"/>
        <v>#N/A</v>
      </c>
      <c r="AC835" s="31" t="str">
        <f>IF(OR(ISNUMBER(MATCH(DATE(VALUE(TEXT(U835,"yyyy")),VALUE(TEXT(U835,"mm")),VALUE(TEXT(U835,"dd"))),HolidayTable[Date],0)),WEEKDAY(E835,1)=1,HOUR(U835)&gt;=21,HOUR(U835)&lt;5),"OP","P")</f>
        <v>P</v>
      </c>
      <c r="AD835" s="31"/>
      <c r="AE835" s="31" t="e">
        <f t="shared" si="176"/>
        <v>#N/A</v>
      </c>
      <c r="AF835" s="31">
        <f t="shared" si="177"/>
        <v>88.5</v>
      </c>
      <c r="AG835" s="31">
        <f t="shared" si="178"/>
        <v>5</v>
      </c>
      <c r="AH835" s="31" t="str">
        <f t="shared" si="179"/>
        <v>MAE CHATTOGR425N</v>
      </c>
      <c r="AI835" s="31" t="str">
        <f t="shared" si="180"/>
        <v>PONU 7921846</v>
      </c>
      <c r="AJ835" s="17" t="s">
        <v>624</v>
      </c>
    </row>
    <row r="836" spans="1:36" ht="18" x14ac:dyDescent="0.35">
      <c r="A836" s="30" t="s">
        <v>625</v>
      </c>
      <c r="B836" s="30" t="s">
        <v>3659</v>
      </c>
      <c r="C836" s="30" t="s">
        <v>2810</v>
      </c>
      <c r="D836" s="30" t="s">
        <v>764</v>
      </c>
      <c r="E836" s="33">
        <v>45470.412499999999</v>
      </c>
      <c r="F836" s="30" t="s">
        <v>674</v>
      </c>
      <c r="G836" s="30" t="s">
        <v>627</v>
      </c>
      <c r="H836" s="30" t="s">
        <v>672</v>
      </c>
      <c r="I836" s="30" t="s">
        <v>646</v>
      </c>
      <c r="J836" s="30">
        <v>30000</v>
      </c>
      <c r="K836" s="30" t="s">
        <v>630</v>
      </c>
      <c r="L836" s="30" t="s">
        <v>3655</v>
      </c>
      <c r="M836" s="30" t="s">
        <v>3660</v>
      </c>
      <c r="N836" s="30" t="s">
        <v>700</v>
      </c>
      <c r="O836" s="30" t="s">
        <v>701</v>
      </c>
      <c r="P836" s="30">
        <v>781152</v>
      </c>
      <c r="Q836" s="30"/>
      <c r="R836" s="30"/>
      <c r="S836" s="39" t="e">
        <f>VLOOKUP(AH836,export!G:T,13,FALSE)</f>
        <v>#N/A</v>
      </c>
      <c r="T836" s="42" t="str">
        <f t="shared" si="169"/>
        <v>40</v>
      </c>
      <c r="U836" s="32">
        <f t="shared" si="170"/>
        <v>45470.412499999999</v>
      </c>
      <c r="V836" s="31" t="e">
        <f t="shared" si="171"/>
        <v>#N/A</v>
      </c>
      <c r="W836" s="31" t="e">
        <f t="shared" si="172"/>
        <v>#N/A</v>
      </c>
      <c r="X836" s="31" t="e">
        <f t="shared" si="173"/>
        <v>#N/A</v>
      </c>
      <c r="Y836" s="31" t="e">
        <f t="shared" si="174"/>
        <v>#N/A</v>
      </c>
      <c r="Z836" s="31" t="str">
        <f t="shared" si="181"/>
        <v>No</v>
      </c>
      <c r="AA836" s="31"/>
      <c r="AB836" s="31" t="e">
        <f t="shared" si="175"/>
        <v>#N/A</v>
      </c>
      <c r="AC836" s="31" t="str">
        <f>IF(OR(ISNUMBER(MATCH(DATE(VALUE(TEXT(U836,"yyyy")),VALUE(TEXT(U836,"mm")),VALUE(TEXT(U836,"dd"))),HolidayTable[Date],0)),WEEKDAY(E836,1)=1,HOUR(U836)&gt;=21,HOUR(U836)&lt;5),"OP","P")</f>
        <v>P</v>
      </c>
      <c r="AD836" s="31"/>
      <c r="AE836" s="31" t="e">
        <f t="shared" si="176"/>
        <v>#N/A</v>
      </c>
      <c r="AF836" s="31">
        <f t="shared" si="177"/>
        <v>88.5</v>
      </c>
      <c r="AG836" s="31">
        <f t="shared" si="178"/>
        <v>5</v>
      </c>
      <c r="AH836" s="31" t="str">
        <f t="shared" si="179"/>
        <v>MAE CHATTOGR425N</v>
      </c>
      <c r="AI836" s="31" t="str">
        <f t="shared" si="180"/>
        <v>HASU 5149781</v>
      </c>
      <c r="AJ836" s="17" t="s">
        <v>624</v>
      </c>
    </row>
    <row r="837" spans="1:36" ht="18" x14ac:dyDescent="0.35">
      <c r="A837" s="30" t="s">
        <v>625</v>
      </c>
      <c r="B837" s="30" t="s">
        <v>3661</v>
      </c>
      <c r="C837" s="30" t="s">
        <v>820</v>
      </c>
      <c r="D837" s="30" t="s">
        <v>311</v>
      </c>
      <c r="E837" s="33">
        <v>45470.413194444445</v>
      </c>
      <c r="F837" s="30" t="s">
        <v>674</v>
      </c>
      <c r="G837" s="30" t="s">
        <v>627</v>
      </c>
      <c r="H837" s="30" t="s">
        <v>672</v>
      </c>
      <c r="I837" s="30" t="s">
        <v>646</v>
      </c>
      <c r="J837" s="30">
        <v>29250</v>
      </c>
      <c r="K837" s="30" t="s">
        <v>630</v>
      </c>
      <c r="L837" s="30" t="s">
        <v>3662</v>
      </c>
      <c r="M837" s="30" t="s">
        <v>3663</v>
      </c>
      <c r="N837" s="30" t="s">
        <v>737</v>
      </c>
      <c r="O837" s="30" t="s">
        <v>738</v>
      </c>
      <c r="P837" s="30">
        <v>912351</v>
      </c>
      <c r="Q837" s="30"/>
      <c r="R837" s="30"/>
      <c r="S837" s="39">
        <v>45474.371527777781</v>
      </c>
      <c r="T837" s="42" t="str">
        <f t="shared" si="169"/>
        <v>40</v>
      </c>
      <c r="U837" s="32">
        <f t="shared" si="170"/>
        <v>45470.413194444445</v>
      </c>
      <c r="V837" s="31">
        <f t="shared" si="171"/>
        <v>3.9583333333357587</v>
      </c>
      <c r="W837" s="31">
        <f t="shared" si="172"/>
        <v>0</v>
      </c>
      <c r="X837" s="31">
        <f t="shared" si="173"/>
        <v>0</v>
      </c>
      <c r="Y837" s="31">
        <f t="shared" si="174"/>
        <v>1</v>
      </c>
      <c r="Z837" s="31" t="str">
        <f t="shared" si="181"/>
        <v>No</v>
      </c>
      <c r="AA837" s="31"/>
      <c r="AB837" s="31">
        <f t="shared" si="175"/>
        <v>0</v>
      </c>
      <c r="AC837" s="31" t="str">
        <f>IF(OR(ISNUMBER(MATCH(DATE(VALUE(TEXT(U837,"yyyy")),VALUE(TEXT(U837,"mm")),VALUE(TEXT(U837,"dd"))),HolidayTable[Date],0)),WEEKDAY(E837,1)=1,HOUR(U837)&gt;=21,HOUR(U837)&lt;5),"OP","P")</f>
        <v>P</v>
      </c>
      <c r="AD837" s="31"/>
      <c r="AE837" s="31">
        <f t="shared" si="176"/>
        <v>0</v>
      </c>
      <c r="AF837" s="31">
        <f t="shared" si="177"/>
        <v>88.5</v>
      </c>
      <c r="AG837" s="31">
        <f t="shared" si="178"/>
        <v>5</v>
      </c>
      <c r="AH837" s="31" t="str">
        <f t="shared" si="179"/>
        <v>GSL DOROTHEA422S</v>
      </c>
      <c r="AI837" s="31" t="str">
        <f t="shared" si="180"/>
        <v>MRSU 3704519</v>
      </c>
      <c r="AJ837" s="17" t="s">
        <v>624</v>
      </c>
    </row>
    <row r="838" spans="1:36" ht="18" x14ac:dyDescent="0.35">
      <c r="A838" s="30" t="s">
        <v>625</v>
      </c>
      <c r="B838" s="30" t="s">
        <v>3664</v>
      </c>
      <c r="C838" s="30" t="s">
        <v>2810</v>
      </c>
      <c r="D838" s="30" t="s">
        <v>764</v>
      </c>
      <c r="E838" s="33">
        <v>45470.415277777778</v>
      </c>
      <c r="F838" s="30" t="s">
        <v>674</v>
      </c>
      <c r="G838" s="30" t="s">
        <v>627</v>
      </c>
      <c r="H838" s="30" t="s">
        <v>672</v>
      </c>
      <c r="I838" s="30" t="s">
        <v>646</v>
      </c>
      <c r="J838" s="30">
        <v>30000</v>
      </c>
      <c r="K838" s="30" t="s">
        <v>630</v>
      </c>
      <c r="L838" s="30" t="s">
        <v>3655</v>
      </c>
      <c r="M838" s="30" t="s">
        <v>3665</v>
      </c>
      <c r="N838" s="30"/>
      <c r="O838" s="30" t="s">
        <v>704</v>
      </c>
      <c r="P838" s="30">
        <v>947739</v>
      </c>
      <c r="Q838" s="30"/>
      <c r="R838" s="30"/>
      <c r="S838" s="39" t="e">
        <f>VLOOKUP(AH838,export!G:T,13,FALSE)</f>
        <v>#N/A</v>
      </c>
      <c r="T838" s="42" t="str">
        <f t="shared" si="169"/>
        <v>40</v>
      </c>
      <c r="U838" s="32">
        <f t="shared" si="170"/>
        <v>45470.415277777778</v>
      </c>
      <c r="V838" s="31" t="e">
        <f t="shared" si="171"/>
        <v>#N/A</v>
      </c>
      <c r="W838" s="31" t="e">
        <f t="shared" si="172"/>
        <v>#N/A</v>
      </c>
      <c r="X838" s="31" t="e">
        <f t="shared" si="173"/>
        <v>#N/A</v>
      </c>
      <c r="Y838" s="31" t="e">
        <f t="shared" si="174"/>
        <v>#N/A</v>
      </c>
      <c r="Z838" s="31" t="str">
        <f t="shared" si="181"/>
        <v>No</v>
      </c>
      <c r="AA838" s="31"/>
      <c r="AB838" s="31" t="e">
        <f t="shared" si="175"/>
        <v>#N/A</v>
      </c>
      <c r="AC838" s="31" t="str">
        <f>IF(OR(ISNUMBER(MATCH(DATE(VALUE(TEXT(U838,"yyyy")),VALUE(TEXT(U838,"mm")),VALUE(TEXT(U838,"dd"))),HolidayTable[Date],0)),WEEKDAY(E838,1)=1,HOUR(U838)&gt;=21,HOUR(U838)&lt;5),"OP","P")</f>
        <v>P</v>
      </c>
      <c r="AD838" s="31"/>
      <c r="AE838" s="31" t="e">
        <f t="shared" si="176"/>
        <v>#N/A</v>
      </c>
      <c r="AF838" s="31">
        <f t="shared" si="177"/>
        <v>88.5</v>
      </c>
      <c r="AG838" s="31">
        <f t="shared" si="178"/>
        <v>5</v>
      </c>
      <c r="AH838" s="31" t="str">
        <f t="shared" si="179"/>
        <v>MAE CHATTOGR425N</v>
      </c>
      <c r="AI838" s="31" t="str">
        <f t="shared" si="180"/>
        <v>GCXU 5787714</v>
      </c>
      <c r="AJ838" s="17" t="s">
        <v>624</v>
      </c>
    </row>
    <row r="839" spans="1:36" ht="18" x14ac:dyDescent="0.35">
      <c r="A839" s="30" t="s">
        <v>625</v>
      </c>
      <c r="B839" s="30" t="s">
        <v>3666</v>
      </c>
      <c r="C839" s="30" t="s">
        <v>2810</v>
      </c>
      <c r="D839" s="30" t="s">
        <v>764</v>
      </c>
      <c r="E839" s="33">
        <v>45470.426388888889</v>
      </c>
      <c r="F839" s="30" t="s">
        <v>674</v>
      </c>
      <c r="G839" s="30" t="s">
        <v>627</v>
      </c>
      <c r="H839" s="30" t="s">
        <v>672</v>
      </c>
      <c r="I839" s="30" t="s">
        <v>646</v>
      </c>
      <c r="J839" s="30">
        <v>29250</v>
      </c>
      <c r="K839" s="30" t="s">
        <v>630</v>
      </c>
      <c r="L839" s="30" t="s">
        <v>3652</v>
      </c>
      <c r="M839" s="30" t="s">
        <v>3667</v>
      </c>
      <c r="N839" s="30" t="s">
        <v>745</v>
      </c>
      <c r="O839" s="30" t="s">
        <v>746</v>
      </c>
      <c r="P839" s="30">
        <v>697577</v>
      </c>
      <c r="Q839" s="30"/>
      <c r="R839" s="30"/>
      <c r="S839" s="39" t="e">
        <f>VLOOKUP(AH839,export!G:T,13,FALSE)</f>
        <v>#N/A</v>
      </c>
      <c r="T839" s="42" t="str">
        <f t="shared" si="169"/>
        <v>40</v>
      </c>
      <c r="U839" s="32">
        <f t="shared" si="170"/>
        <v>45470.426388888889</v>
      </c>
      <c r="V839" s="31" t="e">
        <f t="shared" si="171"/>
        <v>#N/A</v>
      </c>
      <c r="W839" s="31" t="e">
        <f t="shared" si="172"/>
        <v>#N/A</v>
      </c>
      <c r="X839" s="31" t="e">
        <f t="shared" si="173"/>
        <v>#N/A</v>
      </c>
      <c r="Y839" s="31" t="e">
        <f t="shared" si="174"/>
        <v>#N/A</v>
      </c>
      <c r="Z839" s="31" t="str">
        <f t="shared" si="181"/>
        <v>No</v>
      </c>
      <c r="AA839" s="31"/>
      <c r="AB839" s="31" t="e">
        <f t="shared" si="175"/>
        <v>#N/A</v>
      </c>
      <c r="AC839" s="31" t="str">
        <f>IF(OR(ISNUMBER(MATCH(DATE(VALUE(TEXT(U839,"yyyy")),VALUE(TEXT(U839,"mm")),VALUE(TEXT(U839,"dd"))),HolidayTable[Date],0)),WEEKDAY(E839,1)=1,HOUR(U839)&gt;=21,HOUR(U839)&lt;5),"OP","P")</f>
        <v>P</v>
      </c>
      <c r="AD839" s="31"/>
      <c r="AE839" s="31" t="e">
        <f t="shared" si="176"/>
        <v>#N/A</v>
      </c>
      <c r="AF839" s="31">
        <f t="shared" si="177"/>
        <v>88.5</v>
      </c>
      <c r="AG839" s="31">
        <f t="shared" si="178"/>
        <v>5</v>
      </c>
      <c r="AH839" s="31" t="str">
        <f t="shared" si="179"/>
        <v>MAE CHATTOGR425N</v>
      </c>
      <c r="AI839" s="31" t="str">
        <f t="shared" si="180"/>
        <v>MRSU 3012296</v>
      </c>
      <c r="AJ839" s="17" t="s">
        <v>624</v>
      </c>
    </row>
    <row r="840" spans="1:36" ht="18" x14ac:dyDescent="0.35">
      <c r="A840" s="30" t="s">
        <v>625</v>
      </c>
      <c r="B840" s="30" t="s">
        <v>3668</v>
      </c>
      <c r="C840" s="30" t="s">
        <v>820</v>
      </c>
      <c r="D840" s="30" t="s">
        <v>311</v>
      </c>
      <c r="E840" s="33">
        <v>45470.440972222219</v>
      </c>
      <c r="F840" s="30" t="s">
        <v>674</v>
      </c>
      <c r="G840" s="30" t="s">
        <v>627</v>
      </c>
      <c r="H840" s="30" t="s">
        <v>672</v>
      </c>
      <c r="I840" s="30" t="s">
        <v>646</v>
      </c>
      <c r="J840" s="30">
        <v>29250</v>
      </c>
      <c r="K840" s="30" t="s">
        <v>630</v>
      </c>
      <c r="L840" s="30" t="s">
        <v>3669</v>
      </c>
      <c r="M840" s="30" t="s">
        <v>3670</v>
      </c>
      <c r="N840" s="30" t="s">
        <v>718</v>
      </c>
      <c r="O840" s="30" t="s">
        <v>719</v>
      </c>
      <c r="P840" s="30">
        <v>697446</v>
      </c>
      <c r="Q840" s="30"/>
      <c r="R840" s="30"/>
      <c r="S840" s="39">
        <v>45474.371527777781</v>
      </c>
      <c r="T840" s="42" t="str">
        <f t="shared" si="169"/>
        <v>40</v>
      </c>
      <c r="U840" s="32">
        <f t="shared" si="170"/>
        <v>45470.440972222219</v>
      </c>
      <c r="V840" s="31">
        <f t="shared" si="171"/>
        <v>3.9305555555620231</v>
      </c>
      <c r="W840" s="31">
        <f t="shared" si="172"/>
        <v>0</v>
      </c>
      <c r="X840" s="31">
        <f t="shared" si="173"/>
        <v>0</v>
      </c>
      <c r="Y840" s="31">
        <f t="shared" si="174"/>
        <v>1</v>
      </c>
      <c r="Z840" s="31" t="str">
        <f t="shared" si="181"/>
        <v>No</v>
      </c>
      <c r="AA840" s="31"/>
      <c r="AB840" s="31">
        <f t="shared" si="175"/>
        <v>0</v>
      </c>
      <c r="AC840" s="31" t="str">
        <f>IF(OR(ISNUMBER(MATCH(DATE(VALUE(TEXT(U840,"yyyy")),VALUE(TEXT(U840,"mm")),VALUE(TEXT(U840,"dd"))),HolidayTable[Date],0)),WEEKDAY(E840,1)=1,HOUR(U840)&gt;=21,HOUR(U840)&lt;5),"OP","P")</f>
        <v>P</v>
      </c>
      <c r="AD840" s="31"/>
      <c r="AE840" s="31">
        <f t="shared" si="176"/>
        <v>0</v>
      </c>
      <c r="AF840" s="31">
        <f t="shared" si="177"/>
        <v>88.5</v>
      </c>
      <c r="AG840" s="31">
        <f t="shared" si="178"/>
        <v>5</v>
      </c>
      <c r="AH840" s="31" t="str">
        <f t="shared" si="179"/>
        <v>GSL DOROTHEA422S</v>
      </c>
      <c r="AI840" s="31" t="str">
        <f t="shared" si="180"/>
        <v>CAAU 6476170</v>
      </c>
      <c r="AJ840" s="17" t="s">
        <v>624</v>
      </c>
    </row>
    <row r="841" spans="1:36" ht="18" x14ac:dyDescent="0.35">
      <c r="A841" s="30" t="s">
        <v>625</v>
      </c>
      <c r="B841" s="30" t="s">
        <v>3671</v>
      </c>
      <c r="C841" s="30" t="s">
        <v>820</v>
      </c>
      <c r="D841" s="30" t="s">
        <v>311</v>
      </c>
      <c r="E841" s="33">
        <v>45470.447222222225</v>
      </c>
      <c r="F841" s="30" t="s">
        <v>674</v>
      </c>
      <c r="G841" s="30" t="s">
        <v>627</v>
      </c>
      <c r="H841" s="30" t="s">
        <v>672</v>
      </c>
      <c r="I841" s="30" t="s">
        <v>646</v>
      </c>
      <c r="J841" s="30">
        <v>29250</v>
      </c>
      <c r="K841" s="30" t="s">
        <v>630</v>
      </c>
      <c r="L841" s="30" t="s">
        <v>3662</v>
      </c>
      <c r="M841" s="30" t="s">
        <v>3672</v>
      </c>
      <c r="N841" s="30" t="s">
        <v>735</v>
      </c>
      <c r="O841" s="30" t="s">
        <v>736</v>
      </c>
      <c r="P841" s="30">
        <v>908907</v>
      </c>
      <c r="Q841" s="30"/>
      <c r="R841" s="30"/>
      <c r="S841" s="39">
        <v>45474.371527777781</v>
      </c>
      <c r="T841" s="42" t="str">
        <f t="shared" si="169"/>
        <v>40</v>
      </c>
      <c r="U841" s="32">
        <f t="shared" si="170"/>
        <v>45470.447222222225</v>
      </c>
      <c r="V841" s="31">
        <f t="shared" si="171"/>
        <v>3.9243055555562023</v>
      </c>
      <c r="W841" s="31">
        <f t="shared" si="172"/>
        <v>0</v>
      </c>
      <c r="X841" s="31">
        <f t="shared" si="173"/>
        <v>0</v>
      </c>
      <c r="Y841" s="31">
        <f t="shared" si="174"/>
        <v>1</v>
      </c>
      <c r="Z841" s="31" t="str">
        <f t="shared" si="181"/>
        <v>No</v>
      </c>
      <c r="AA841" s="31"/>
      <c r="AB841" s="31">
        <f t="shared" si="175"/>
        <v>0</v>
      </c>
      <c r="AC841" s="31" t="str">
        <f>IF(OR(ISNUMBER(MATCH(DATE(VALUE(TEXT(U841,"yyyy")),VALUE(TEXT(U841,"mm")),VALUE(TEXT(U841,"dd"))),HolidayTable[Date],0)),WEEKDAY(E841,1)=1,HOUR(U841)&gt;=21,HOUR(U841)&lt;5),"OP","P")</f>
        <v>P</v>
      </c>
      <c r="AD841" s="31"/>
      <c r="AE841" s="31">
        <f t="shared" si="176"/>
        <v>0</v>
      </c>
      <c r="AF841" s="31">
        <f t="shared" si="177"/>
        <v>88.5</v>
      </c>
      <c r="AG841" s="31">
        <f t="shared" si="178"/>
        <v>5</v>
      </c>
      <c r="AH841" s="31" t="str">
        <f t="shared" si="179"/>
        <v>GSL DOROTHEA422S</v>
      </c>
      <c r="AI841" s="31" t="str">
        <f t="shared" si="180"/>
        <v>MSKU 1596440</v>
      </c>
      <c r="AJ841" s="17" t="s">
        <v>624</v>
      </c>
    </row>
    <row r="842" spans="1:36" ht="18" x14ac:dyDescent="0.35">
      <c r="A842" s="30" t="s">
        <v>625</v>
      </c>
      <c r="B842" s="30" t="s">
        <v>3673</v>
      </c>
      <c r="C842" s="30" t="s">
        <v>3337</v>
      </c>
      <c r="D842" s="30" t="s">
        <v>3338</v>
      </c>
      <c r="E842" s="33">
        <v>45470.449305555558</v>
      </c>
      <c r="F842" s="30" t="s">
        <v>644</v>
      </c>
      <c r="G842" s="30" t="s">
        <v>627</v>
      </c>
      <c r="H842" s="30">
        <v>4500</v>
      </c>
      <c r="I842" s="30" t="s">
        <v>646</v>
      </c>
      <c r="J842" s="30">
        <v>30000</v>
      </c>
      <c r="K842" s="30" t="s">
        <v>630</v>
      </c>
      <c r="L842" s="30" t="s">
        <v>3674</v>
      </c>
      <c r="M842" s="30" t="s">
        <v>3675</v>
      </c>
      <c r="N842" s="30" t="s">
        <v>741</v>
      </c>
      <c r="O842" s="30" t="s">
        <v>742</v>
      </c>
      <c r="P842" s="30">
        <v>711999</v>
      </c>
      <c r="Q842" s="30"/>
      <c r="R842" s="30"/>
      <c r="S842" s="39">
        <v>45475.9375</v>
      </c>
      <c r="T842" s="42" t="str">
        <f t="shared" si="169"/>
        <v>40</v>
      </c>
      <c r="U842" s="32">
        <f t="shared" si="170"/>
        <v>45470.449305555558</v>
      </c>
      <c r="V842" s="31">
        <f t="shared" si="171"/>
        <v>5.4881944444423425</v>
      </c>
      <c r="W842" s="31">
        <f t="shared" si="172"/>
        <v>0</v>
      </c>
      <c r="X842" s="31">
        <f t="shared" si="173"/>
        <v>0</v>
      </c>
      <c r="Y842" s="31">
        <f t="shared" si="174"/>
        <v>1</v>
      </c>
      <c r="Z842" s="31" t="str">
        <f t="shared" si="181"/>
        <v>No</v>
      </c>
      <c r="AA842" s="31"/>
      <c r="AB842" s="31">
        <f t="shared" si="175"/>
        <v>0</v>
      </c>
      <c r="AC842" s="31" t="str">
        <f>IF(OR(ISNUMBER(MATCH(DATE(VALUE(TEXT(U842,"yyyy")),VALUE(TEXT(U842,"mm")),VALUE(TEXT(U842,"dd"))),HolidayTable[Date],0)),WEEKDAY(E842,1)=1,HOUR(U842)&gt;=21,HOUR(U842)&lt;5),"OP","P")</f>
        <v>P</v>
      </c>
      <c r="AD842" s="31"/>
      <c r="AE842" s="31">
        <f t="shared" si="176"/>
        <v>0</v>
      </c>
      <c r="AF842" s="31">
        <f t="shared" si="177"/>
        <v>88.5</v>
      </c>
      <c r="AG842" s="31">
        <f t="shared" si="178"/>
        <v>5</v>
      </c>
      <c r="AH842" s="31" t="str">
        <f t="shared" si="179"/>
        <v>THALASSA DOX3-047W</v>
      </c>
      <c r="AI842" s="31" t="str">
        <f t="shared" si="180"/>
        <v>TXGU 5656807</v>
      </c>
      <c r="AJ842" s="17" t="s">
        <v>624</v>
      </c>
    </row>
    <row r="843" spans="1:36" ht="18" x14ac:dyDescent="0.35">
      <c r="A843" s="30" t="s">
        <v>625</v>
      </c>
      <c r="B843" s="30" t="s">
        <v>3676</v>
      </c>
      <c r="C843" s="30" t="s">
        <v>820</v>
      </c>
      <c r="D843" s="30" t="s">
        <v>311</v>
      </c>
      <c r="E843" s="33">
        <v>45470.451388888891</v>
      </c>
      <c r="F843" s="30" t="s">
        <v>674</v>
      </c>
      <c r="G843" s="30" t="s">
        <v>627</v>
      </c>
      <c r="H843" s="30" t="s">
        <v>672</v>
      </c>
      <c r="I843" s="30" t="s">
        <v>646</v>
      </c>
      <c r="J843" s="30">
        <v>29250</v>
      </c>
      <c r="K843" s="30" t="s">
        <v>630</v>
      </c>
      <c r="L843" s="30" t="s">
        <v>3669</v>
      </c>
      <c r="M843" s="30" t="s">
        <v>3677</v>
      </c>
      <c r="N843" s="30" t="s">
        <v>745</v>
      </c>
      <c r="O843" s="30" t="s">
        <v>746</v>
      </c>
      <c r="P843" s="30">
        <v>697577</v>
      </c>
      <c r="Q843" s="30"/>
      <c r="R843" s="30"/>
      <c r="S843" s="39">
        <v>45474.371527777781</v>
      </c>
      <c r="T843" s="42" t="str">
        <f t="shared" si="169"/>
        <v>40</v>
      </c>
      <c r="U843" s="32">
        <f t="shared" si="170"/>
        <v>45470.451388888891</v>
      </c>
      <c r="V843" s="31">
        <f t="shared" si="171"/>
        <v>3.9201388888905058</v>
      </c>
      <c r="W843" s="31">
        <f t="shared" si="172"/>
        <v>0</v>
      </c>
      <c r="X843" s="31">
        <f t="shared" si="173"/>
        <v>0</v>
      </c>
      <c r="Y843" s="31">
        <f t="shared" si="174"/>
        <v>1</v>
      </c>
      <c r="Z843" s="31" t="str">
        <f t="shared" si="181"/>
        <v>No</v>
      </c>
      <c r="AA843" s="31"/>
      <c r="AB843" s="31">
        <f t="shared" si="175"/>
        <v>0</v>
      </c>
      <c r="AC843" s="31" t="str">
        <f>IF(OR(ISNUMBER(MATCH(DATE(VALUE(TEXT(U843,"yyyy")),VALUE(TEXT(U843,"mm")),VALUE(TEXT(U843,"dd"))),HolidayTable[Date],0)),WEEKDAY(E843,1)=1,HOUR(U843)&gt;=21,HOUR(U843)&lt;5),"OP","P")</f>
        <v>P</v>
      </c>
      <c r="AD843" s="31"/>
      <c r="AE843" s="31">
        <f t="shared" si="176"/>
        <v>0</v>
      </c>
      <c r="AF843" s="31">
        <f t="shared" si="177"/>
        <v>88.5</v>
      </c>
      <c r="AG843" s="31">
        <f t="shared" si="178"/>
        <v>5</v>
      </c>
      <c r="AH843" s="31" t="str">
        <f t="shared" si="179"/>
        <v>GSL DOROTHEA422S</v>
      </c>
      <c r="AI843" s="31" t="str">
        <f t="shared" si="180"/>
        <v>MRSU 3991888</v>
      </c>
      <c r="AJ843" s="17" t="s">
        <v>624</v>
      </c>
    </row>
    <row r="844" spans="1:36" ht="18" x14ac:dyDescent="0.35">
      <c r="A844" s="30" t="s">
        <v>625</v>
      </c>
      <c r="B844" s="30" t="s">
        <v>3678</v>
      </c>
      <c r="C844" s="30" t="s">
        <v>3337</v>
      </c>
      <c r="D844" s="30" t="s">
        <v>3338</v>
      </c>
      <c r="E844" s="33">
        <v>45470.453472222223</v>
      </c>
      <c r="F844" s="30" t="s">
        <v>644</v>
      </c>
      <c r="G844" s="30" t="s">
        <v>627</v>
      </c>
      <c r="H844" s="30">
        <v>4500</v>
      </c>
      <c r="I844" s="30" t="s">
        <v>646</v>
      </c>
      <c r="J844" s="30">
        <v>30000</v>
      </c>
      <c r="K844" s="30" t="s">
        <v>630</v>
      </c>
      <c r="L844" s="30" t="s">
        <v>3674</v>
      </c>
      <c r="M844" s="30" t="s">
        <v>3679</v>
      </c>
      <c r="N844" s="30" t="s">
        <v>836</v>
      </c>
      <c r="O844" s="30" t="s">
        <v>837</v>
      </c>
      <c r="P844" s="30">
        <v>913642</v>
      </c>
      <c r="Q844" s="30"/>
      <c r="R844" s="30"/>
      <c r="S844" s="39">
        <v>45475.9375</v>
      </c>
      <c r="T844" s="42" t="str">
        <f t="shared" si="169"/>
        <v>40</v>
      </c>
      <c r="U844" s="32">
        <f t="shared" si="170"/>
        <v>45470.453472222223</v>
      </c>
      <c r="V844" s="31">
        <f t="shared" si="171"/>
        <v>5.484027777776646</v>
      </c>
      <c r="W844" s="31">
        <f t="shared" si="172"/>
        <v>0</v>
      </c>
      <c r="X844" s="31">
        <f t="shared" si="173"/>
        <v>0</v>
      </c>
      <c r="Y844" s="31">
        <f t="shared" si="174"/>
        <v>1</v>
      </c>
      <c r="Z844" s="31" t="str">
        <f t="shared" si="181"/>
        <v>No</v>
      </c>
      <c r="AA844" s="31"/>
      <c r="AB844" s="31">
        <f t="shared" si="175"/>
        <v>0</v>
      </c>
      <c r="AC844" s="31" t="str">
        <f>IF(OR(ISNUMBER(MATCH(DATE(VALUE(TEXT(U844,"yyyy")),VALUE(TEXT(U844,"mm")),VALUE(TEXT(U844,"dd"))),HolidayTable[Date],0)),WEEKDAY(E844,1)=1,HOUR(U844)&gt;=21,HOUR(U844)&lt;5),"OP","P")</f>
        <v>P</v>
      </c>
      <c r="AD844" s="31"/>
      <c r="AE844" s="31">
        <f t="shared" si="176"/>
        <v>0</v>
      </c>
      <c r="AF844" s="31">
        <f t="shared" si="177"/>
        <v>88.5</v>
      </c>
      <c r="AG844" s="31">
        <f t="shared" si="178"/>
        <v>5</v>
      </c>
      <c r="AH844" s="31" t="str">
        <f t="shared" si="179"/>
        <v>THALASSA DOX3-047W</v>
      </c>
      <c r="AI844" s="31" t="str">
        <f t="shared" si="180"/>
        <v>TXGU 5595912</v>
      </c>
      <c r="AJ844" s="17" t="s">
        <v>624</v>
      </c>
    </row>
    <row r="845" spans="1:36" ht="18" x14ac:dyDescent="0.35">
      <c r="A845" s="30" t="s">
        <v>625</v>
      </c>
      <c r="B845" s="30" t="s">
        <v>3680</v>
      </c>
      <c r="C845" s="30" t="s">
        <v>820</v>
      </c>
      <c r="D845" s="30" t="s">
        <v>311</v>
      </c>
      <c r="E845" s="33">
        <v>45470.456250000003</v>
      </c>
      <c r="F845" s="30" t="s">
        <v>674</v>
      </c>
      <c r="G845" s="30" t="s">
        <v>627</v>
      </c>
      <c r="H845" s="30" t="s">
        <v>672</v>
      </c>
      <c r="I845" s="30" t="s">
        <v>646</v>
      </c>
      <c r="J845" s="30">
        <v>29250</v>
      </c>
      <c r="K845" s="30" t="s">
        <v>630</v>
      </c>
      <c r="L845" s="30" t="s">
        <v>3669</v>
      </c>
      <c r="M845" s="30" t="s">
        <v>3681</v>
      </c>
      <c r="N845" s="30" t="s">
        <v>718</v>
      </c>
      <c r="O845" s="30" t="s">
        <v>719</v>
      </c>
      <c r="P845" s="30">
        <v>697446</v>
      </c>
      <c r="Q845" s="30"/>
      <c r="R845" s="30"/>
      <c r="S845" s="39">
        <v>45474.371527777781</v>
      </c>
      <c r="T845" s="42" t="str">
        <f t="shared" si="169"/>
        <v>40</v>
      </c>
      <c r="U845" s="32">
        <f t="shared" si="170"/>
        <v>45470.456250000003</v>
      </c>
      <c r="V845" s="31">
        <f t="shared" si="171"/>
        <v>3.9152777777781012</v>
      </c>
      <c r="W845" s="31">
        <f t="shared" si="172"/>
        <v>0</v>
      </c>
      <c r="X845" s="31">
        <f t="shared" si="173"/>
        <v>0</v>
      </c>
      <c r="Y845" s="31">
        <f t="shared" si="174"/>
        <v>1</v>
      </c>
      <c r="Z845" s="31" t="str">
        <f t="shared" si="181"/>
        <v>No</v>
      </c>
      <c r="AA845" s="31"/>
      <c r="AB845" s="31">
        <f t="shared" si="175"/>
        <v>0</v>
      </c>
      <c r="AC845" s="31" t="str">
        <f>IF(OR(ISNUMBER(MATCH(DATE(VALUE(TEXT(U845,"yyyy")),VALUE(TEXT(U845,"mm")),VALUE(TEXT(U845,"dd"))),HolidayTable[Date],0)),WEEKDAY(E845,1)=1,HOUR(U845)&gt;=21,HOUR(U845)&lt;5),"OP","P")</f>
        <v>P</v>
      </c>
      <c r="AD845" s="31"/>
      <c r="AE845" s="31">
        <f t="shared" si="176"/>
        <v>0</v>
      </c>
      <c r="AF845" s="31">
        <f t="shared" si="177"/>
        <v>88.5</v>
      </c>
      <c r="AG845" s="31">
        <f t="shared" si="178"/>
        <v>5</v>
      </c>
      <c r="AH845" s="31" t="str">
        <f t="shared" si="179"/>
        <v>GSL DOROTHEA422S</v>
      </c>
      <c r="AI845" s="31" t="str">
        <f t="shared" si="180"/>
        <v>PONU 8259797</v>
      </c>
      <c r="AJ845" s="17" t="s">
        <v>624</v>
      </c>
    </row>
    <row r="846" spans="1:36" ht="18" x14ac:dyDescent="0.35">
      <c r="A846" s="30" t="s">
        <v>625</v>
      </c>
      <c r="B846" s="30" t="s">
        <v>3682</v>
      </c>
      <c r="C846" s="30" t="s">
        <v>3496</v>
      </c>
      <c r="D846" s="30" t="s">
        <v>3497</v>
      </c>
      <c r="E846" s="33">
        <v>45470.461111111108</v>
      </c>
      <c r="F846" s="30" t="s">
        <v>649</v>
      </c>
      <c r="G846" s="30" t="s">
        <v>627</v>
      </c>
      <c r="H846" s="30" t="s">
        <v>672</v>
      </c>
      <c r="I846" s="30" t="s">
        <v>646</v>
      </c>
      <c r="J846" s="30">
        <v>29250</v>
      </c>
      <c r="K846" s="30" t="s">
        <v>630</v>
      </c>
      <c r="L846" s="30" t="s">
        <v>3683</v>
      </c>
      <c r="M846" s="30" t="s">
        <v>3684</v>
      </c>
      <c r="N846" s="30" t="s">
        <v>681</v>
      </c>
      <c r="O846" s="30" t="s">
        <v>682</v>
      </c>
      <c r="P846" s="30">
        <v>901896</v>
      </c>
      <c r="Q846" s="30"/>
      <c r="R846" s="30"/>
      <c r="S846" s="39">
        <v>45475.5</v>
      </c>
      <c r="T846" s="42" t="str">
        <f t="shared" si="169"/>
        <v>40</v>
      </c>
      <c r="U846" s="32">
        <f t="shared" si="170"/>
        <v>45470.461111111108</v>
      </c>
      <c r="V846" s="31">
        <f t="shared" si="171"/>
        <v>5.038888888891961</v>
      </c>
      <c r="W846" s="31">
        <f t="shared" si="172"/>
        <v>0</v>
      </c>
      <c r="X846" s="31">
        <f t="shared" si="173"/>
        <v>0</v>
      </c>
      <c r="Y846" s="31">
        <f t="shared" si="174"/>
        <v>1</v>
      </c>
      <c r="Z846" s="31" t="str">
        <f t="shared" si="181"/>
        <v>No</v>
      </c>
      <c r="AA846" s="31"/>
      <c r="AB846" s="31">
        <f t="shared" si="175"/>
        <v>0</v>
      </c>
      <c r="AC846" s="31" t="str">
        <f>IF(OR(ISNUMBER(MATCH(DATE(VALUE(TEXT(U846,"yyyy")),VALUE(TEXT(U846,"mm")),VALUE(TEXT(U846,"dd"))),HolidayTable[Date],0)),WEEKDAY(E846,1)=1,HOUR(U846)&gt;=21,HOUR(U846)&lt;5),"OP","P")</f>
        <v>P</v>
      </c>
      <c r="AD846" s="31"/>
      <c r="AE846" s="31">
        <f t="shared" si="176"/>
        <v>0</v>
      </c>
      <c r="AF846" s="31">
        <f t="shared" si="177"/>
        <v>88.5</v>
      </c>
      <c r="AG846" s="31">
        <f t="shared" si="178"/>
        <v>5</v>
      </c>
      <c r="AH846" s="31" t="str">
        <f t="shared" si="179"/>
        <v>XPRESS GANG24009N</v>
      </c>
      <c r="AI846" s="31" t="str">
        <f t="shared" si="180"/>
        <v>OOLU 9575071</v>
      </c>
      <c r="AJ846" s="17" t="s">
        <v>624</v>
      </c>
    </row>
    <row r="847" spans="1:36" ht="18" x14ac:dyDescent="0.35">
      <c r="A847" s="30" t="s">
        <v>625</v>
      </c>
      <c r="B847" s="30" t="s">
        <v>3685</v>
      </c>
      <c r="C847" s="30" t="s">
        <v>3686</v>
      </c>
      <c r="D847" s="30" t="s">
        <v>810</v>
      </c>
      <c r="E847" s="33">
        <v>45470.463888888888</v>
      </c>
      <c r="F847" s="30" t="s">
        <v>658</v>
      </c>
      <c r="G847" s="30" t="s">
        <v>627</v>
      </c>
      <c r="H847" s="30" t="s">
        <v>672</v>
      </c>
      <c r="I847" s="30" t="s">
        <v>646</v>
      </c>
      <c r="J847" s="30">
        <v>29090</v>
      </c>
      <c r="K847" s="30" t="s">
        <v>630</v>
      </c>
      <c r="L847" s="30" t="s">
        <v>3687</v>
      </c>
      <c r="M847" s="30" t="s">
        <v>3688</v>
      </c>
      <c r="N847" s="30" t="s">
        <v>751</v>
      </c>
      <c r="O847" s="30" t="s">
        <v>752</v>
      </c>
      <c r="P847" s="30">
        <v>935494</v>
      </c>
      <c r="Q847" s="30"/>
      <c r="R847" s="30"/>
      <c r="S847" s="39" t="e">
        <f>VLOOKUP(AH847,export!G:T,13,FALSE)</f>
        <v>#N/A</v>
      </c>
      <c r="T847" s="42" t="str">
        <f t="shared" si="169"/>
        <v>40</v>
      </c>
      <c r="U847" s="32">
        <f t="shared" si="170"/>
        <v>45470.463888888888</v>
      </c>
      <c r="V847" s="31" t="e">
        <f t="shared" si="171"/>
        <v>#N/A</v>
      </c>
      <c r="W847" s="31" t="e">
        <f t="shared" si="172"/>
        <v>#N/A</v>
      </c>
      <c r="X847" s="31" t="e">
        <f t="shared" si="173"/>
        <v>#N/A</v>
      </c>
      <c r="Y847" s="31" t="e">
        <f t="shared" si="174"/>
        <v>#N/A</v>
      </c>
      <c r="Z847" s="31" t="str">
        <f t="shared" si="181"/>
        <v>No</v>
      </c>
      <c r="AA847" s="31"/>
      <c r="AB847" s="31" t="e">
        <f t="shared" si="175"/>
        <v>#N/A</v>
      </c>
      <c r="AC847" s="31" t="str">
        <f>IF(OR(ISNUMBER(MATCH(DATE(VALUE(TEXT(U847,"yyyy")),VALUE(TEXT(U847,"mm")),VALUE(TEXT(U847,"dd"))),HolidayTable[Date],0)),WEEKDAY(E847,1)=1,HOUR(U847)&gt;=21,HOUR(U847)&lt;5),"OP","P")</f>
        <v>P</v>
      </c>
      <c r="AD847" s="31"/>
      <c r="AE847" s="31" t="e">
        <f t="shared" si="176"/>
        <v>#N/A</v>
      </c>
      <c r="AF847" s="31">
        <f t="shared" si="177"/>
        <v>88.5</v>
      </c>
      <c r="AG847" s="31">
        <f t="shared" si="178"/>
        <v>5</v>
      </c>
      <c r="AH847" s="31" t="str">
        <f t="shared" si="179"/>
        <v>ONE INNOVATI004E</v>
      </c>
      <c r="AI847" s="31" t="str">
        <f t="shared" si="180"/>
        <v>TCNU 4043937</v>
      </c>
      <c r="AJ847" s="17" t="s">
        <v>624</v>
      </c>
    </row>
    <row r="848" spans="1:36" ht="18" x14ac:dyDescent="0.35">
      <c r="A848" s="30" t="s">
        <v>625</v>
      </c>
      <c r="B848" s="30" t="s">
        <v>3689</v>
      </c>
      <c r="C848" s="30" t="s">
        <v>3337</v>
      </c>
      <c r="D848" s="30" t="s">
        <v>3338</v>
      </c>
      <c r="E848" s="33">
        <v>45470.464583333334</v>
      </c>
      <c r="F848" s="30" t="s">
        <v>644</v>
      </c>
      <c r="G848" s="30" t="s">
        <v>627</v>
      </c>
      <c r="H848" s="30">
        <v>4500</v>
      </c>
      <c r="I848" s="30" t="s">
        <v>646</v>
      </c>
      <c r="J848" s="30">
        <v>30000</v>
      </c>
      <c r="K848" s="30" t="s">
        <v>630</v>
      </c>
      <c r="L848" s="30" t="s">
        <v>3674</v>
      </c>
      <c r="M848" s="30" t="s">
        <v>3690</v>
      </c>
      <c r="N848" s="30"/>
      <c r="O848" s="30" t="s">
        <v>687</v>
      </c>
      <c r="P848" s="30">
        <v>742106</v>
      </c>
      <c r="Q848" s="30"/>
      <c r="R848" s="30"/>
      <c r="S848" s="39">
        <v>45475.9375</v>
      </c>
      <c r="T848" s="42" t="str">
        <f t="shared" si="169"/>
        <v>40</v>
      </c>
      <c r="U848" s="32">
        <f t="shared" si="170"/>
        <v>45470.464583333334</v>
      </c>
      <c r="V848" s="31">
        <f t="shared" si="171"/>
        <v>5.4729166666656965</v>
      </c>
      <c r="W848" s="31">
        <f t="shared" si="172"/>
        <v>0</v>
      </c>
      <c r="X848" s="31">
        <f t="shared" si="173"/>
        <v>0</v>
      </c>
      <c r="Y848" s="31">
        <f t="shared" si="174"/>
        <v>1</v>
      </c>
      <c r="Z848" s="31" t="str">
        <f t="shared" si="181"/>
        <v>No</v>
      </c>
      <c r="AA848" s="31"/>
      <c r="AB848" s="31">
        <f t="shared" si="175"/>
        <v>0</v>
      </c>
      <c r="AC848" s="31" t="str">
        <f>IF(OR(ISNUMBER(MATCH(DATE(VALUE(TEXT(U848,"yyyy")),VALUE(TEXT(U848,"mm")),VALUE(TEXT(U848,"dd"))),HolidayTable[Date],0)),WEEKDAY(E848,1)=1,HOUR(U848)&gt;=21,HOUR(U848)&lt;5),"OP","P")</f>
        <v>P</v>
      </c>
      <c r="AD848" s="31"/>
      <c r="AE848" s="31">
        <f t="shared" si="176"/>
        <v>0</v>
      </c>
      <c r="AF848" s="31">
        <f t="shared" si="177"/>
        <v>88.5</v>
      </c>
      <c r="AG848" s="31">
        <f t="shared" si="178"/>
        <v>5</v>
      </c>
      <c r="AH848" s="31" t="str">
        <f t="shared" si="179"/>
        <v>THALASSA DOX3-047W</v>
      </c>
      <c r="AI848" s="31" t="str">
        <f t="shared" si="180"/>
        <v>EITU 1107297</v>
      </c>
      <c r="AJ848" s="17" t="s">
        <v>624</v>
      </c>
    </row>
    <row r="849" spans="1:36" ht="18" x14ac:dyDescent="0.35">
      <c r="A849" s="30" t="s">
        <v>625</v>
      </c>
      <c r="B849" s="30" t="s">
        <v>3691</v>
      </c>
      <c r="C849" s="30" t="s">
        <v>3337</v>
      </c>
      <c r="D849" s="30" t="s">
        <v>3338</v>
      </c>
      <c r="E849" s="33">
        <v>45470.470138888886</v>
      </c>
      <c r="F849" s="30" t="s">
        <v>644</v>
      </c>
      <c r="G849" s="30" t="s">
        <v>627</v>
      </c>
      <c r="H849" s="30" t="s">
        <v>672</v>
      </c>
      <c r="I849" s="30" t="s">
        <v>646</v>
      </c>
      <c r="J849" s="30">
        <v>30000</v>
      </c>
      <c r="K849" s="30" t="s">
        <v>630</v>
      </c>
      <c r="L849" s="30" t="s">
        <v>3674</v>
      </c>
      <c r="M849" s="30" t="s">
        <v>3692</v>
      </c>
      <c r="N849" s="30" t="s">
        <v>675</v>
      </c>
      <c r="O849" s="30" t="s">
        <v>676</v>
      </c>
      <c r="P849" s="30">
        <v>957830</v>
      </c>
      <c r="Q849" s="30"/>
      <c r="R849" s="30"/>
      <c r="S849" s="39">
        <v>45475.9375</v>
      </c>
      <c r="T849" s="42" t="str">
        <f t="shared" si="169"/>
        <v>40</v>
      </c>
      <c r="U849" s="32">
        <f t="shared" si="170"/>
        <v>45470.470138888886</v>
      </c>
      <c r="V849" s="31">
        <f t="shared" si="171"/>
        <v>5.4673611111138598</v>
      </c>
      <c r="W849" s="31">
        <f t="shared" si="172"/>
        <v>0</v>
      </c>
      <c r="X849" s="31">
        <f t="shared" si="173"/>
        <v>0</v>
      </c>
      <c r="Y849" s="31">
        <f t="shared" si="174"/>
        <v>1</v>
      </c>
      <c r="Z849" s="31" t="str">
        <f t="shared" si="181"/>
        <v>No</v>
      </c>
      <c r="AA849" s="31"/>
      <c r="AB849" s="31">
        <f t="shared" si="175"/>
        <v>0</v>
      </c>
      <c r="AC849" s="31" t="str">
        <f>IF(OR(ISNUMBER(MATCH(DATE(VALUE(TEXT(U849,"yyyy")),VALUE(TEXT(U849,"mm")),VALUE(TEXT(U849,"dd"))),HolidayTable[Date],0)),WEEKDAY(E849,1)=1,HOUR(U849)&gt;=21,HOUR(U849)&lt;5),"OP","P")</f>
        <v>P</v>
      </c>
      <c r="AD849" s="31"/>
      <c r="AE849" s="31">
        <f t="shared" si="176"/>
        <v>0</v>
      </c>
      <c r="AF849" s="31">
        <f t="shared" si="177"/>
        <v>88.5</v>
      </c>
      <c r="AG849" s="31">
        <f t="shared" si="178"/>
        <v>5</v>
      </c>
      <c r="AH849" s="31" t="str">
        <f t="shared" si="179"/>
        <v>THALASSA DOX3-047W</v>
      </c>
      <c r="AI849" s="31" t="str">
        <f t="shared" si="180"/>
        <v>TCNU 1702481</v>
      </c>
      <c r="AJ849" s="17" t="s">
        <v>624</v>
      </c>
    </row>
    <row r="850" spans="1:36" ht="18" x14ac:dyDescent="0.35">
      <c r="A850" s="30" t="s">
        <v>625</v>
      </c>
      <c r="B850" s="30" t="s">
        <v>3693</v>
      </c>
      <c r="C850" s="30" t="s">
        <v>583</v>
      </c>
      <c r="D850" s="30" t="s">
        <v>764</v>
      </c>
      <c r="E850" s="33">
        <v>45470.474999999999</v>
      </c>
      <c r="F850" s="30" t="s">
        <v>674</v>
      </c>
      <c r="G850" s="30" t="s">
        <v>627</v>
      </c>
      <c r="H850" s="30" t="s">
        <v>645</v>
      </c>
      <c r="I850" s="30" t="s">
        <v>646</v>
      </c>
      <c r="J850" s="30">
        <v>29250</v>
      </c>
      <c r="K850" s="30" t="s">
        <v>630</v>
      </c>
      <c r="L850" s="30" t="s">
        <v>3694</v>
      </c>
      <c r="M850" s="30" t="s">
        <v>3695</v>
      </c>
      <c r="N850" s="30"/>
      <c r="O850" s="30" t="s">
        <v>804</v>
      </c>
      <c r="P850" s="30">
        <v>953509</v>
      </c>
      <c r="Q850" s="30"/>
      <c r="R850" s="30"/>
      <c r="S850" s="39" t="e">
        <f>VLOOKUP(AH850,export!G:T,13,FALSE)</f>
        <v>#N/A</v>
      </c>
      <c r="T850" s="42" t="str">
        <f t="shared" si="169"/>
        <v>40</v>
      </c>
      <c r="U850" s="32">
        <f t="shared" si="170"/>
        <v>45470.474999999999</v>
      </c>
      <c r="V850" s="31" t="e">
        <f t="shared" si="171"/>
        <v>#N/A</v>
      </c>
      <c r="W850" s="31" t="e">
        <f t="shared" si="172"/>
        <v>#N/A</v>
      </c>
      <c r="X850" s="31" t="e">
        <f t="shared" si="173"/>
        <v>#N/A</v>
      </c>
      <c r="Y850" s="31" t="e">
        <f t="shared" si="174"/>
        <v>#N/A</v>
      </c>
      <c r="Z850" s="31" t="str">
        <f t="shared" si="181"/>
        <v>No</v>
      </c>
      <c r="AA850" s="31"/>
      <c r="AB850" s="31" t="e">
        <f t="shared" si="175"/>
        <v>#N/A</v>
      </c>
      <c r="AC850" s="31" t="str">
        <f>IF(OR(ISNUMBER(MATCH(DATE(VALUE(TEXT(U850,"yyyy")),VALUE(TEXT(U850,"mm")),VALUE(TEXT(U850,"dd"))),HolidayTable[Date],0)),WEEKDAY(E850,1)=1,HOUR(U850)&gt;=21,HOUR(U850)&lt;5),"OP","P")</f>
        <v>P</v>
      </c>
      <c r="AD850" s="31"/>
      <c r="AE850" s="31" t="e">
        <f t="shared" si="176"/>
        <v>#N/A</v>
      </c>
      <c r="AF850" s="31">
        <f t="shared" si="177"/>
        <v>88.5</v>
      </c>
      <c r="AG850" s="31">
        <f t="shared" si="178"/>
        <v>5</v>
      </c>
      <c r="AH850" s="31" t="str">
        <f t="shared" si="179"/>
        <v>ALS KRONOS425N</v>
      </c>
      <c r="AI850" s="31" t="str">
        <f t="shared" si="180"/>
        <v>MRKU 0575502</v>
      </c>
      <c r="AJ850" s="17" t="s">
        <v>624</v>
      </c>
    </row>
    <row r="851" spans="1:36" ht="18" x14ac:dyDescent="0.35">
      <c r="A851" s="30" t="s">
        <v>625</v>
      </c>
      <c r="B851" s="30" t="s">
        <v>3696</v>
      </c>
      <c r="C851" s="30" t="s">
        <v>2810</v>
      </c>
      <c r="D851" s="30" t="s">
        <v>764</v>
      </c>
      <c r="E851" s="33">
        <v>45470.476388888892</v>
      </c>
      <c r="F851" s="30" t="s">
        <v>674</v>
      </c>
      <c r="G851" s="30" t="s">
        <v>627</v>
      </c>
      <c r="H851" s="30" t="s">
        <v>672</v>
      </c>
      <c r="I851" s="30" t="s">
        <v>646</v>
      </c>
      <c r="J851" s="30">
        <v>30000</v>
      </c>
      <c r="K851" s="30" t="s">
        <v>630</v>
      </c>
      <c r="L851" s="30" t="s">
        <v>3655</v>
      </c>
      <c r="M851" s="30" t="s">
        <v>3697</v>
      </c>
      <c r="N851" s="30" t="s">
        <v>711</v>
      </c>
      <c r="O851" s="30" t="s">
        <v>712</v>
      </c>
      <c r="P851" s="30">
        <v>935540</v>
      </c>
      <c r="Q851" s="30"/>
      <c r="R851" s="30"/>
      <c r="S851" s="39" t="e">
        <f>VLOOKUP(AH851,export!G:T,13,FALSE)</f>
        <v>#N/A</v>
      </c>
      <c r="T851" s="42" t="str">
        <f t="shared" si="169"/>
        <v>40</v>
      </c>
      <c r="U851" s="32">
        <f t="shared" si="170"/>
        <v>45470.476388888892</v>
      </c>
      <c r="V851" s="31" t="e">
        <f t="shared" si="171"/>
        <v>#N/A</v>
      </c>
      <c r="W851" s="31" t="e">
        <f t="shared" si="172"/>
        <v>#N/A</v>
      </c>
      <c r="X851" s="31" t="e">
        <f t="shared" si="173"/>
        <v>#N/A</v>
      </c>
      <c r="Y851" s="31" t="e">
        <f t="shared" si="174"/>
        <v>#N/A</v>
      </c>
      <c r="Z851" s="31" t="str">
        <f t="shared" si="181"/>
        <v>No</v>
      </c>
      <c r="AA851" s="31"/>
      <c r="AB851" s="31" t="e">
        <f t="shared" si="175"/>
        <v>#N/A</v>
      </c>
      <c r="AC851" s="31" t="str">
        <f>IF(OR(ISNUMBER(MATCH(DATE(VALUE(TEXT(U851,"yyyy")),VALUE(TEXT(U851,"mm")),VALUE(TEXT(U851,"dd"))),HolidayTable[Date],0)),WEEKDAY(E851,1)=1,HOUR(U851)&gt;=21,HOUR(U851)&lt;5),"OP","P")</f>
        <v>P</v>
      </c>
      <c r="AD851" s="31"/>
      <c r="AE851" s="31" t="e">
        <f t="shared" si="176"/>
        <v>#N/A</v>
      </c>
      <c r="AF851" s="31">
        <f t="shared" si="177"/>
        <v>88.5</v>
      </c>
      <c r="AG851" s="31">
        <f t="shared" si="178"/>
        <v>5</v>
      </c>
      <c r="AH851" s="31" t="str">
        <f t="shared" si="179"/>
        <v>MAE CHATTOGR425N</v>
      </c>
      <c r="AI851" s="31" t="str">
        <f t="shared" si="180"/>
        <v>TCNU 2152501</v>
      </c>
      <c r="AJ851" s="17" t="s">
        <v>624</v>
      </c>
    </row>
    <row r="852" spans="1:36" ht="18" x14ac:dyDescent="0.35">
      <c r="A852" s="30" t="s">
        <v>625</v>
      </c>
      <c r="B852" s="30" t="s">
        <v>3698</v>
      </c>
      <c r="C852" s="30" t="s">
        <v>2810</v>
      </c>
      <c r="D852" s="30" t="s">
        <v>764</v>
      </c>
      <c r="E852" s="33">
        <v>45470.476388888892</v>
      </c>
      <c r="F852" s="30" t="s">
        <v>674</v>
      </c>
      <c r="G852" s="30" t="s">
        <v>627</v>
      </c>
      <c r="H852" s="30" t="s">
        <v>672</v>
      </c>
      <c r="I852" s="30" t="s">
        <v>646</v>
      </c>
      <c r="J852" s="30">
        <v>30000</v>
      </c>
      <c r="K852" s="30" t="s">
        <v>630</v>
      </c>
      <c r="L852" s="30" t="s">
        <v>3655</v>
      </c>
      <c r="M852" s="30" t="s">
        <v>3699</v>
      </c>
      <c r="N852" s="30" t="s">
        <v>718</v>
      </c>
      <c r="O852" s="30" t="s">
        <v>719</v>
      </c>
      <c r="P852" s="30">
        <v>697446</v>
      </c>
      <c r="Q852" s="30"/>
      <c r="R852" s="30"/>
      <c r="S852" s="39" t="e">
        <f>VLOOKUP(AH852,export!G:T,13,FALSE)</f>
        <v>#N/A</v>
      </c>
      <c r="T852" s="42" t="str">
        <f t="shared" si="169"/>
        <v>40</v>
      </c>
      <c r="U852" s="32">
        <f t="shared" si="170"/>
        <v>45470.476388888892</v>
      </c>
      <c r="V852" s="31" t="e">
        <f t="shared" si="171"/>
        <v>#N/A</v>
      </c>
      <c r="W852" s="31" t="e">
        <f t="shared" si="172"/>
        <v>#N/A</v>
      </c>
      <c r="X852" s="31" t="e">
        <f t="shared" si="173"/>
        <v>#N/A</v>
      </c>
      <c r="Y852" s="31" t="e">
        <f t="shared" si="174"/>
        <v>#N/A</v>
      </c>
      <c r="Z852" s="31" t="str">
        <f t="shared" si="181"/>
        <v>No</v>
      </c>
      <c r="AA852" s="31"/>
      <c r="AB852" s="31" t="e">
        <f t="shared" si="175"/>
        <v>#N/A</v>
      </c>
      <c r="AC852" s="31" t="str">
        <f>IF(OR(ISNUMBER(MATCH(DATE(VALUE(TEXT(U852,"yyyy")),VALUE(TEXT(U852,"mm")),VALUE(TEXT(U852,"dd"))),HolidayTable[Date],0)),WEEKDAY(E852,1)=1,HOUR(U852)&gt;=21,HOUR(U852)&lt;5),"OP","P")</f>
        <v>P</v>
      </c>
      <c r="AD852" s="31"/>
      <c r="AE852" s="31" t="e">
        <f t="shared" si="176"/>
        <v>#N/A</v>
      </c>
      <c r="AF852" s="31">
        <f t="shared" si="177"/>
        <v>88.5</v>
      </c>
      <c r="AG852" s="31">
        <f t="shared" si="178"/>
        <v>5</v>
      </c>
      <c r="AH852" s="31" t="str">
        <f t="shared" si="179"/>
        <v>MAE CHATTOGR425N</v>
      </c>
      <c r="AI852" s="31" t="str">
        <f t="shared" si="180"/>
        <v>MSKU 1068171</v>
      </c>
      <c r="AJ852" s="17" t="s">
        <v>624</v>
      </c>
    </row>
    <row r="853" spans="1:36" ht="18" x14ac:dyDescent="0.35">
      <c r="A853" s="30" t="s">
        <v>625</v>
      </c>
      <c r="B853" s="30" t="s">
        <v>3700</v>
      </c>
      <c r="C853" s="30" t="s">
        <v>3337</v>
      </c>
      <c r="D853" s="30" t="s">
        <v>3338</v>
      </c>
      <c r="E853" s="33">
        <v>45470.481249999997</v>
      </c>
      <c r="F853" s="30" t="s">
        <v>644</v>
      </c>
      <c r="G853" s="30" t="s">
        <v>627</v>
      </c>
      <c r="H853" s="30" t="s">
        <v>672</v>
      </c>
      <c r="I853" s="30" t="s">
        <v>646</v>
      </c>
      <c r="J853" s="30">
        <v>30000</v>
      </c>
      <c r="K853" s="30" t="s">
        <v>630</v>
      </c>
      <c r="L853" s="30" t="s">
        <v>3674</v>
      </c>
      <c r="M853" s="30" t="s">
        <v>3701</v>
      </c>
      <c r="N853" s="30" t="s">
        <v>700</v>
      </c>
      <c r="O853" s="30" t="s">
        <v>701</v>
      </c>
      <c r="P853" s="30">
        <v>781152</v>
      </c>
      <c r="Q853" s="30"/>
      <c r="R853" s="30"/>
      <c r="S853" s="39">
        <v>45475.9375</v>
      </c>
      <c r="T853" s="42" t="str">
        <f t="shared" si="169"/>
        <v>40</v>
      </c>
      <c r="U853" s="32">
        <f t="shared" si="170"/>
        <v>45470.481249999997</v>
      </c>
      <c r="V853" s="31">
        <f t="shared" si="171"/>
        <v>5.4562500000029104</v>
      </c>
      <c r="W853" s="31">
        <f t="shared" si="172"/>
        <v>0</v>
      </c>
      <c r="X853" s="31">
        <f t="shared" si="173"/>
        <v>0</v>
      </c>
      <c r="Y853" s="31">
        <f t="shared" si="174"/>
        <v>1</v>
      </c>
      <c r="Z853" s="31" t="str">
        <f t="shared" si="181"/>
        <v>No</v>
      </c>
      <c r="AA853" s="31"/>
      <c r="AB853" s="31">
        <f t="shared" si="175"/>
        <v>0</v>
      </c>
      <c r="AC853" s="31" t="str">
        <f>IF(OR(ISNUMBER(MATCH(DATE(VALUE(TEXT(U853,"yyyy")),VALUE(TEXT(U853,"mm")),VALUE(TEXT(U853,"dd"))),HolidayTable[Date],0)),WEEKDAY(E853,1)=1,HOUR(U853)&gt;=21,HOUR(U853)&lt;5),"OP","P")</f>
        <v>P</v>
      </c>
      <c r="AD853" s="31"/>
      <c r="AE853" s="31">
        <f t="shared" si="176"/>
        <v>0</v>
      </c>
      <c r="AF853" s="31">
        <f t="shared" si="177"/>
        <v>88.5</v>
      </c>
      <c r="AG853" s="31">
        <f t="shared" si="178"/>
        <v>5</v>
      </c>
      <c r="AH853" s="31" t="str">
        <f t="shared" si="179"/>
        <v>THALASSA DOX3-047W</v>
      </c>
      <c r="AI853" s="31" t="str">
        <f t="shared" si="180"/>
        <v>EITU 9281690</v>
      </c>
      <c r="AJ853" s="17" t="s">
        <v>624</v>
      </c>
    </row>
    <row r="854" spans="1:36" ht="18" x14ac:dyDescent="0.35">
      <c r="A854" s="30" t="s">
        <v>625</v>
      </c>
      <c r="B854" s="30" t="s">
        <v>3702</v>
      </c>
      <c r="C854" s="30" t="s">
        <v>3005</v>
      </c>
      <c r="D854" s="30" t="s">
        <v>3006</v>
      </c>
      <c r="E854" s="33">
        <v>45470.488888888889</v>
      </c>
      <c r="F854" s="30" t="s">
        <v>663</v>
      </c>
      <c r="G854" s="30" t="s">
        <v>627</v>
      </c>
      <c r="H854" s="30" t="s">
        <v>672</v>
      </c>
      <c r="I854" s="30" t="s">
        <v>646</v>
      </c>
      <c r="J854" s="30">
        <v>29090</v>
      </c>
      <c r="K854" s="30" t="s">
        <v>630</v>
      </c>
      <c r="L854" s="30" t="s">
        <v>3249</v>
      </c>
      <c r="M854" s="30" t="s">
        <v>3703</v>
      </c>
      <c r="N854" s="30" t="s">
        <v>760</v>
      </c>
      <c r="O854" s="30" t="s">
        <v>761</v>
      </c>
      <c r="P854" s="30">
        <v>949761</v>
      </c>
      <c r="Q854" s="30"/>
      <c r="R854" s="30"/>
      <c r="S854" s="39">
        <v>45478.5</v>
      </c>
      <c r="T854" s="42" t="str">
        <f t="shared" si="169"/>
        <v>40</v>
      </c>
      <c r="U854" s="32">
        <f t="shared" si="170"/>
        <v>45470.488888888889</v>
      </c>
      <c r="V854" s="31">
        <f t="shared" si="171"/>
        <v>8.0111111111109494</v>
      </c>
      <c r="W854" s="31">
        <f t="shared" si="172"/>
        <v>0</v>
      </c>
      <c r="X854" s="31">
        <f t="shared" si="173"/>
        <v>0</v>
      </c>
      <c r="Y854" s="31">
        <f t="shared" si="174"/>
        <v>1</v>
      </c>
      <c r="Z854" s="31" t="str">
        <f t="shared" si="181"/>
        <v>No</v>
      </c>
      <c r="AA854" s="31"/>
      <c r="AB854" s="31">
        <f t="shared" si="175"/>
        <v>0</v>
      </c>
      <c r="AC854" s="31" t="str">
        <f>IF(OR(ISNUMBER(MATCH(DATE(VALUE(TEXT(U854,"yyyy")),VALUE(TEXT(U854,"mm")),VALUE(TEXT(U854,"dd"))),HolidayTable[Date],0)),WEEKDAY(E854,1)=1,HOUR(U854)&gt;=21,HOUR(U854)&lt;5),"OP","P")</f>
        <v>P</v>
      </c>
      <c r="AD854" s="31"/>
      <c r="AE854" s="31">
        <f t="shared" si="176"/>
        <v>0</v>
      </c>
      <c r="AF854" s="31">
        <f t="shared" si="177"/>
        <v>88.5</v>
      </c>
      <c r="AG854" s="31">
        <f t="shared" si="178"/>
        <v>5</v>
      </c>
      <c r="AH854" s="31" t="str">
        <f t="shared" si="179"/>
        <v>HMM RAON015E</v>
      </c>
      <c r="AI854" s="31" t="str">
        <f t="shared" si="180"/>
        <v>CAIU 7852504</v>
      </c>
      <c r="AJ854" s="17" t="s">
        <v>624</v>
      </c>
    </row>
    <row r="855" spans="1:36" ht="18" x14ac:dyDescent="0.35">
      <c r="A855" s="30" t="s">
        <v>625</v>
      </c>
      <c r="B855" s="30" t="s">
        <v>3704</v>
      </c>
      <c r="C855" s="30" t="s">
        <v>583</v>
      </c>
      <c r="D855" s="30" t="s">
        <v>764</v>
      </c>
      <c r="E855" s="33">
        <v>45470.489583333336</v>
      </c>
      <c r="F855" s="30" t="s">
        <v>674</v>
      </c>
      <c r="G855" s="30" t="s">
        <v>627</v>
      </c>
      <c r="H855" s="30" t="s">
        <v>645</v>
      </c>
      <c r="I855" s="30" t="s">
        <v>646</v>
      </c>
      <c r="J855" s="30">
        <v>29250</v>
      </c>
      <c r="K855" s="30" t="s">
        <v>630</v>
      </c>
      <c r="L855" s="30" t="s">
        <v>3694</v>
      </c>
      <c r="M855" s="30" t="s">
        <v>3705</v>
      </c>
      <c r="N855" s="30" t="s">
        <v>681</v>
      </c>
      <c r="O855" s="30" t="s">
        <v>682</v>
      </c>
      <c r="P855" s="30">
        <v>901896</v>
      </c>
      <c r="Q855" s="30"/>
      <c r="R855" s="30"/>
      <c r="S855" s="39" t="e">
        <f>VLOOKUP(AH855,export!G:T,13,FALSE)</f>
        <v>#N/A</v>
      </c>
      <c r="T855" s="42" t="str">
        <f t="shared" si="169"/>
        <v>40</v>
      </c>
      <c r="U855" s="32">
        <f t="shared" si="170"/>
        <v>45470.489583333336</v>
      </c>
      <c r="V855" s="31" t="e">
        <f t="shared" si="171"/>
        <v>#N/A</v>
      </c>
      <c r="W855" s="31" t="e">
        <f t="shared" si="172"/>
        <v>#N/A</v>
      </c>
      <c r="X855" s="31" t="e">
        <f t="shared" si="173"/>
        <v>#N/A</v>
      </c>
      <c r="Y855" s="31" t="e">
        <f t="shared" si="174"/>
        <v>#N/A</v>
      </c>
      <c r="Z855" s="31" t="str">
        <f t="shared" si="181"/>
        <v>No</v>
      </c>
      <c r="AA855" s="31"/>
      <c r="AB855" s="31" t="e">
        <f t="shared" si="175"/>
        <v>#N/A</v>
      </c>
      <c r="AC855" s="31" t="str">
        <f>IF(OR(ISNUMBER(MATCH(DATE(VALUE(TEXT(U855,"yyyy")),VALUE(TEXT(U855,"mm")),VALUE(TEXT(U855,"dd"))),HolidayTable[Date],0)),WEEKDAY(E855,1)=1,HOUR(U855)&gt;=21,HOUR(U855)&lt;5),"OP","P")</f>
        <v>P</v>
      </c>
      <c r="AD855" s="31"/>
      <c r="AE855" s="31" t="e">
        <f t="shared" si="176"/>
        <v>#N/A</v>
      </c>
      <c r="AF855" s="31">
        <f t="shared" si="177"/>
        <v>88.5</v>
      </c>
      <c r="AG855" s="31">
        <f t="shared" si="178"/>
        <v>5</v>
      </c>
      <c r="AH855" s="31" t="str">
        <f t="shared" si="179"/>
        <v>ALS KRONOS425N</v>
      </c>
      <c r="AI855" s="31" t="str">
        <f t="shared" si="180"/>
        <v>MRKU 0434016</v>
      </c>
      <c r="AJ855" s="17" t="s">
        <v>624</v>
      </c>
    </row>
    <row r="856" spans="1:36" ht="18" x14ac:dyDescent="0.35">
      <c r="A856" s="30" t="s">
        <v>625</v>
      </c>
      <c r="B856" s="30" t="s">
        <v>3706</v>
      </c>
      <c r="C856" s="30" t="s">
        <v>855</v>
      </c>
      <c r="D856" s="30" t="s">
        <v>856</v>
      </c>
      <c r="E856" s="33">
        <v>45470.492361111108</v>
      </c>
      <c r="F856" s="30" t="s">
        <v>644</v>
      </c>
      <c r="G856" s="30" t="s">
        <v>627</v>
      </c>
      <c r="H856" s="30">
        <v>4500</v>
      </c>
      <c r="I856" s="30" t="s">
        <v>646</v>
      </c>
      <c r="J856" s="30">
        <v>29250</v>
      </c>
      <c r="K856" s="30" t="s">
        <v>630</v>
      </c>
      <c r="L856" s="30" t="s">
        <v>3707</v>
      </c>
      <c r="M856" s="30" t="s">
        <v>3708</v>
      </c>
      <c r="N856" s="30" t="s">
        <v>737</v>
      </c>
      <c r="O856" s="30" t="s">
        <v>738</v>
      </c>
      <c r="P856" s="30">
        <v>912351</v>
      </c>
      <c r="Q856" s="30"/>
      <c r="R856" s="30"/>
      <c r="S856" s="39" t="e">
        <f>VLOOKUP(AH856,export!G:T,13,FALSE)</f>
        <v>#N/A</v>
      </c>
      <c r="T856" s="42" t="str">
        <f t="shared" si="169"/>
        <v>40</v>
      </c>
      <c r="U856" s="32">
        <f t="shared" si="170"/>
        <v>45470.492361111108</v>
      </c>
      <c r="V856" s="31" t="e">
        <f t="shared" si="171"/>
        <v>#N/A</v>
      </c>
      <c r="W856" s="31" t="e">
        <f t="shared" si="172"/>
        <v>#N/A</v>
      </c>
      <c r="X856" s="31" t="e">
        <f t="shared" si="173"/>
        <v>#N/A</v>
      </c>
      <c r="Y856" s="31" t="e">
        <f t="shared" si="174"/>
        <v>#N/A</v>
      </c>
      <c r="Z856" s="31" t="str">
        <f t="shared" si="181"/>
        <v>No</v>
      </c>
      <c r="AA856" s="31"/>
      <c r="AB856" s="31" t="e">
        <f t="shared" si="175"/>
        <v>#N/A</v>
      </c>
      <c r="AC856" s="31" t="str">
        <f>IF(OR(ISNUMBER(MATCH(DATE(VALUE(TEXT(U856,"yyyy")),VALUE(TEXT(U856,"mm")),VALUE(TEXT(U856,"dd"))),HolidayTable[Date],0)),WEEKDAY(E856,1)=1,HOUR(U856)&gt;=21,HOUR(U856)&lt;5),"OP","P")</f>
        <v>P</v>
      </c>
      <c r="AD856" s="31"/>
      <c r="AE856" s="31" t="e">
        <f t="shared" si="176"/>
        <v>#N/A</v>
      </c>
      <c r="AF856" s="31">
        <f t="shared" si="177"/>
        <v>88.5</v>
      </c>
      <c r="AG856" s="31">
        <f t="shared" si="178"/>
        <v>5</v>
      </c>
      <c r="AH856" s="31" t="str">
        <f t="shared" si="179"/>
        <v>POSEN2424W</v>
      </c>
      <c r="AI856" s="31" t="str">
        <f t="shared" si="180"/>
        <v>EITU 1761116</v>
      </c>
      <c r="AJ856" s="17" t="s">
        <v>624</v>
      </c>
    </row>
    <row r="857" spans="1:36" ht="18" x14ac:dyDescent="0.35">
      <c r="A857" s="30" t="s">
        <v>625</v>
      </c>
      <c r="B857" s="30" t="s">
        <v>3709</v>
      </c>
      <c r="C857" s="30" t="s">
        <v>158</v>
      </c>
      <c r="D857" s="30" t="s">
        <v>3492</v>
      </c>
      <c r="E857" s="33">
        <v>45470.493055555555</v>
      </c>
      <c r="F857" s="30" t="s">
        <v>658</v>
      </c>
      <c r="G857" s="30" t="s">
        <v>627</v>
      </c>
      <c r="H857" s="30" t="s">
        <v>672</v>
      </c>
      <c r="I857" s="30" t="s">
        <v>646</v>
      </c>
      <c r="J857" s="30">
        <v>29090</v>
      </c>
      <c r="K857" s="30" t="s">
        <v>630</v>
      </c>
      <c r="L857" s="30" t="s">
        <v>3493</v>
      </c>
      <c r="M857" s="30" t="s">
        <v>3710</v>
      </c>
      <c r="N857" s="30" t="s">
        <v>698</v>
      </c>
      <c r="O857" s="30" t="s">
        <v>699</v>
      </c>
      <c r="P857" s="30">
        <v>780136</v>
      </c>
      <c r="Q857" s="30"/>
      <c r="R857" s="30"/>
      <c r="S857" s="39">
        <v>45475.833333333336</v>
      </c>
      <c r="T857" s="42" t="str">
        <f t="shared" si="169"/>
        <v>40</v>
      </c>
      <c r="U857" s="32">
        <f t="shared" si="170"/>
        <v>45470.493055555555</v>
      </c>
      <c r="V857" s="31">
        <f t="shared" si="171"/>
        <v>5.3402777777810115</v>
      </c>
      <c r="W857" s="31">
        <f t="shared" si="172"/>
        <v>0</v>
      </c>
      <c r="X857" s="31">
        <f t="shared" si="173"/>
        <v>0</v>
      </c>
      <c r="Y857" s="31">
        <f t="shared" si="174"/>
        <v>1</v>
      </c>
      <c r="Z857" s="31" t="str">
        <f t="shared" si="181"/>
        <v>No</v>
      </c>
      <c r="AA857" s="31"/>
      <c r="AB857" s="31">
        <f t="shared" si="175"/>
        <v>0</v>
      </c>
      <c r="AC857" s="31" t="str">
        <f>IF(OR(ISNUMBER(MATCH(DATE(VALUE(TEXT(U857,"yyyy")),VALUE(TEXT(U857,"mm")),VALUE(TEXT(U857,"dd"))),HolidayTable[Date],0)),WEEKDAY(E857,1)=1,HOUR(U857)&gt;=21,HOUR(U857)&lt;5),"OP","P")</f>
        <v>P</v>
      </c>
      <c r="AD857" s="31"/>
      <c r="AE857" s="31">
        <f t="shared" si="176"/>
        <v>0</v>
      </c>
      <c r="AF857" s="31">
        <f t="shared" si="177"/>
        <v>88.5</v>
      </c>
      <c r="AG857" s="31">
        <f t="shared" si="178"/>
        <v>5</v>
      </c>
      <c r="AH857" s="31" t="str">
        <f t="shared" si="179"/>
        <v>XPRES ANTLIA24004W</v>
      </c>
      <c r="AI857" s="31" t="str">
        <f t="shared" si="180"/>
        <v>TRHU 4362286</v>
      </c>
      <c r="AJ857" s="17" t="s">
        <v>624</v>
      </c>
    </row>
    <row r="858" spans="1:36" ht="18" x14ac:dyDescent="0.35">
      <c r="A858" s="30" t="s">
        <v>625</v>
      </c>
      <c r="B858" s="30" t="s">
        <v>3711</v>
      </c>
      <c r="C858" s="30" t="s">
        <v>3712</v>
      </c>
      <c r="D858" s="30" t="s">
        <v>3713</v>
      </c>
      <c r="E858" s="33">
        <v>45470.495138888888</v>
      </c>
      <c r="F858" s="30" t="s">
        <v>649</v>
      </c>
      <c r="G858" s="30" t="s">
        <v>627</v>
      </c>
      <c r="H858" s="30" t="s">
        <v>672</v>
      </c>
      <c r="I858" s="30" t="s">
        <v>646</v>
      </c>
      <c r="J858" s="30">
        <v>29250</v>
      </c>
      <c r="K858" s="30" t="s">
        <v>630</v>
      </c>
      <c r="L858" s="30" t="s">
        <v>3714</v>
      </c>
      <c r="M858" s="30" t="s">
        <v>3715</v>
      </c>
      <c r="N858" s="30" t="s">
        <v>836</v>
      </c>
      <c r="O858" s="30" t="s">
        <v>837</v>
      </c>
      <c r="P858" s="30">
        <v>913642</v>
      </c>
      <c r="Q858" s="30"/>
      <c r="R858" s="30"/>
      <c r="S858" s="39">
        <v>45480.458333333336</v>
      </c>
      <c r="T858" s="42" t="str">
        <f t="shared" si="169"/>
        <v>40</v>
      </c>
      <c r="U858" s="32">
        <f t="shared" si="170"/>
        <v>45470.495138888888</v>
      </c>
      <c r="V858" s="31">
        <f t="shared" si="171"/>
        <v>9.9631944444481633</v>
      </c>
      <c r="W858" s="31">
        <f t="shared" si="172"/>
        <v>0</v>
      </c>
      <c r="X858" s="31">
        <f t="shared" si="173"/>
        <v>0</v>
      </c>
      <c r="Y858" s="31">
        <f t="shared" si="174"/>
        <v>1</v>
      </c>
      <c r="Z858" s="31" t="str">
        <f t="shared" si="181"/>
        <v>No</v>
      </c>
      <c r="AA858" s="31"/>
      <c r="AB858" s="31">
        <f t="shared" si="175"/>
        <v>0</v>
      </c>
      <c r="AC858" s="31" t="str">
        <f>IF(OR(ISNUMBER(MATCH(DATE(VALUE(TEXT(U858,"yyyy")),VALUE(TEXT(U858,"mm")),VALUE(TEXT(U858,"dd"))),HolidayTable[Date],0)),WEEKDAY(E858,1)=1,HOUR(U858)&gt;=21,HOUR(U858)&lt;5),"OP","P")</f>
        <v>P</v>
      </c>
      <c r="AD858" s="31"/>
      <c r="AE858" s="31">
        <f t="shared" si="176"/>
        <v>0</v>
      </c>
      <c r="AF858" s="31">
        <f t="shared" si="177"/>
        <v>88.5</v>
      </c>
      <c r="AG858" s="31">
        <f t="shared" si="178"/>
        <v>5</v>
      </c>
      <c r="AH858" s="31" t="str">
        <f t="shared" si="179"/>
        <v>XIN HUI ZHOU189W</v>
      </c>
      <c r="AI858" s="31" t="str">
        <f t="shared" si="180"/>
        <v>TEMU 6777040</v>
      </c>
      <c r="AJ858" s="17" t="s">
        <v>624</v>
      </c>
    </row>
    <row r="859" spans="1:36" ht="18" x14ac:dyDescent="0.35">
      <c r="A859" s="30" t="s">
        <v>625</v>
      </c>
      <c r="B859" s="30" t="s">
        <v>3716</v>
      </c>
      <c r="C859" s="30" t="s">
        <v>855</v>
      </c>
      <c r="D859" s="30" t="s">
        <v>856</v>
      </c>
      <c r="E859" s="33">
        <v>45470.496527777781</v>
      </c>
      <c r="F859" s="30" t="s">
        <v>644</v>
      </c>
      <c r="G859" s="30" t="s">
        <v>627</v>
      </c>
      <c r="H859" s="30">
        <v>4500</v>
      </c>
      <c r="I859" s="30" t="s">
        <v>646</v>
      </c>
      <c r="J859" s="30">
        <v>29250</v>
      </c>
      <c r="K859" s="30" t="s">
        <v>630</v>
      </c>
      <c r="L859" s="30" t="s">
        <v>3707</v>
      </c>
      <c r="M859" s="30" t="s">
        <v>3717</v>
      </c>
      <c r="N859" s="30"/>
      <c r="O859" s="30" t="s">
        <v>704</v>
      </c>
      <c r="P859" s="30">
        <v>947739</v>
      </c>
      <c r="Q859" s="30"/>
      <c r="R859" s="30"/>
      <c r="S859" s="39" t="e">
        <f>VLOOKUP(AH859,export!G:T,13,FALSE)</f>
        <v>#N/A</v>
      </c>
      <c r="T859" s="42" t="str">
        <f t="shared" si="169"/>
        <v>40</v>
      </c>
      <c r="U859" s="32">
        <f t="shared" si="170"/>
        <v>45470.496527777781</v>
      </c>
      <c r="V859" s="31" t="e">
        <f t="shared" si="171"/>
        <v>#N/A</v>
      </c>
      <c r="W859" s="31" t="e">
        <f t="shared" si="172"/>
        <v>#N/A</v>
      </c>
      <c r="X859" s="31" t="e">
        <f t="shared" si="173"/>
        <v>#N/A</v>
      </c>
      <c r="Y859" s="31" t="e">
        <f t="shared" si="174"/>
        <v>#N/A</v>
      </c>
      <c r="Z859" s="31" t="str">
        <f t="shared" si="181"/>
        <v>No</v>
      </c>
      <c r="AA859" s="31"/>
      <c r="AB859" s="31" t="e">
        <f t="shared" si="175"/>
        <v>#N/A</v>
      </c>
      <c r="AC859" s="31" t="str">
        <f>IF(OR(ISNUMBER(MATCH(DATE(VALUE(TEXT(U859,"yyyy")),VALUE(TEXT(U859,"mm")),VALUE(TEXT(U859,"dd"))),HolidayTable[Date],0)),WEEKDAY(E859,1)=1,HOUR(U859)&gt;=21,HOUR(U859)&lt;5),"OP","P")</f>
        <v>P</v>
      </c>
      <c r="AD859" s="31"/>
      <c r="AE859" s="31" t="e">
        <f t="shared" si="176"/>
        <v>#N/A</v>
      </c>
      <c r="AF859" s="31">
        <f t="shared" si="177"/>
        <v>88.5</v>
      </c>
      <c r="AG859" s="31">
        <f t="shared" si="178"/>
        <v>5</v>
      </c>
      <c r="AH859" s="31" t="str">
        <f t="shared" si="179"/>
        <v>POSEN2424W</v>
      </c>
      <c r="AI859" s="31" t="str">
        <f t="shared" si="180"/>
        <v>EGHU 9421929</v>
      </c>
      <c r="AJ859" s="17" t="s">
        <v>624</v>
      </c>
    </row>
    <row r="860" spans="1:36" ht="18" x14ac:dyDescent="0.35">
      <c r="A860" s="30" t="s">
        <v>625</v>
      </c>
      <c r="B860" s="30" t="s">
        <v>3718</v>
      </c>
      <c r="C860" s="30" t="s">
        <v>583</v>
      </c>
      <c r="D860" s="30" t="s">
        <v>764</v>
      </c>
      <c r="E860" s="33">
        <v>45470.497916666667</v>
      </c>
      <c r="F860" s="30" t="s">
        <v>674</v>
      </c>
      <c r="G860" s="30" t="s">
        <v>627</v>
      </c>
      <c r="H860" s="30" t="s">
        <v>672</v>
      </c>
      <c r="I860" s="30" t="s">
        <v>646</v>
      </c>
      <c r="J860" s="30">
        <v>29250</v>
      </c>
      <c r="K860" s="30" t="s">
        <v>630</v>
      </c>
      <c r="L860" s="30" t="s">
        <v>3719</v>
      </c>
      <c r="M860" s="30" t="s">
        <v>3720</v>
      </c>
      <c r="N860" s="30" t="s">
        <v>718</v>
      </c>
      <c r="O860" s="30" t="s">
        <v>719</v>
      </c>
      <c r="P860" s="30">
        <v>697446</v>
      </c>
      <c r="Q860" s="30"/>
      <c r="R860" s="30"/>
      <c r="S860" s="39" t="e">
        <f>VLOOKUP(AH860,export!G:T,13,FALSE)</f>
        <v>#N/A</v>
      </c>
      <c r="T860" s="42" t="str">
        <f t="shared" si="169"/>
        <v>40</v>
      </c>
      <c r="U860" s="32">
        <f t="shared" si="170"/>
        <v>45470.497916666667</v>
      </c>
      <c r="V860" s="31" t="e">
        <f t="shared" si="171"/>
        <v>#N/A</v>
      </c>
      <c r="W860" s="31" t="e">
        <f t="shared" si="172"/>
        <v>#N/A</v>
      </c>
      <c r="X860" s="31" t="e">
        <f t="shared" si="173"/>
        <v>#N/A</v>
      </c>
      <c r="Y860" s="31" t="e">
        <f t="shared" si="174"/>
        <v>#N/A</v>
      </c>
      <c r="Z860" s="31" t="str">
        <f t="shared" si="181"/>
        <v>No</v>
      </c>
      <c r="AA860" s="31"/>
      <c r="AB860" s="31" t="e">
        <f t="shared" si="175"/>
        <v>#N/A</v>
      </c>
      <c r="AC860" s="31" t="str">
        <f>IF(OR(ISNUMBER(MATCH(DATE(VALUE(TEXT(U860,"yyyy")),VALUE(TEXT(U860,"mm")),VALUE(TEXT(U860,"dd"))),HolidayTable[Date],0)),WEEKDAY(E860,1)=1,HOUR(U860)&gt;=21,HOUR(U860)&lt;5),"OP","P")</f>
        <v>P</v>
      </c>
      <c r="AD860" s="31"/>
      <c r="AE860" s="31" t="e">
        <f t="shared" si="176"/>
        <v>#N/A</v>
      </c>
      <c r="AF860" s="31">
        <f t="shared" si="177"/>
        <v>88.5</v>
      </c>
      <c r="AG860" s="31">
        <f t="shared" si="178"/>
        <v>5</v>
      </c>
      <c r="AH860" s="31" t="str">
        <f t="shared" si="179"/>
        <v>ALS KRONOS425N</v>
      </c>
      <c r="AI860" s="31" t="str">
        <f t="shared" si="180"/>
        <v>MRKU 3891675</v>
      </c>
      <c r="AJ860" s="17" t="s">
        <v>624</v>
      </c>
    </row>
    <row r="861" spans="1:36" ht="18" x14ac:dyDescent="0.35">
      <c r="A861" s="30" t="s">
        <v>625</v>
      </c>
      <c r="B861" s="30" t="s">
        <v>3721</v>
      </c>
      <c r="C861" s="30" t="s">
        <v>2810</v>
      </c>
      <c r="D861" s="30" t="s">
        <v>764</v>
      </c>
      <c r="E861" s="33">
        <v>45470.505555555559</v>
      </c>
      <c r="F861" s="30" t="s">
        <v>674</v>
      </c>
      <c r="G861" s="30" t="s">
        <v>627</v>
      </c>
      <c r="H861" s="30" t="s">
        <v>672</v>
      </c>
      <c r="I861" s="30" t="s">
        <v>646</v>
      </c>
      <c r="J861" s="30">
        <v>29250</v>
      </c>
      <c r="K861" s="30" t="s">
        <v>630</v>
      </c>
      <c r="L861" s="30" t="s">
        <v>3652</v>
      </c>
      <c r="M861" s="30" t="s">
        <v>3722</v>
      </c>
      <c r="N861" s="30" t="s">
        <v>735</v>
      </c>
      <c r="O861" s="30" t="s">
        <v>736</v>
      </c>
      <c r="P861" s="30">
        <v>908907</v>
      </c>
      <c r="Q861" s="30"/>
      <c r="R861" s="30"/>
      <c r="S861" s="39" t="e">
        <f>VLOOKUP(AH861,export!G:T,13,FALSE)</f>
        <v>#N/A</v>
      </c>
      <c r="T861" s="42" t="str">
        <f t="shared" si="169"/>
        <v>40</v>
      </c>
      <c r="U861" s="32">
        <f t="shared" si="170"/>
        <v>45470.505555555559</v>
      </c>
      <c r="V861" s="31" t="e">
        <f t="shared" si="171"/>
        <v>#N/A</v>
      </c>
      <c r="W861" s="31" t="e">
        <f t="shared" si="172"/>
        <v>#N/A</v>
      </c>
      <c r="X861" s="31" t="e">
        <f t="shared" si="173"/>
        <v>#N/A</v>
      </c>
      <c r="Y861" s="31" t="e">
        <f t="shared" si="174"/>
        <v>#N/A</v>
      </c>
      <c r="Z861" s="31" t="str">
        <f t="shared" si="181"/>
        <v>No</v>
      </c>
      <c r="AA861" s="31"/>
      <c r="AB861" s="31" t="e">
        <f t="shared" si="175"/>
        <v>#N/A</v>
      </c>
      <c r="AC861" s="31" t="str">
        <f>IF(OR(ISNUMBER(MATCH(DATE(VALUE(TEXT(U861,"yyyy")),VALUE(TEXT(U861,"mm")),VALUE(TEXT(U861,"dd"))),HolidayTable[Date],0)),WEEKDAY(E861,1)=1,HOUR(U861)&gt;=21,HOUR(U861)&lt;5),"OP","P")</f>
        <v>P</v>
      </c>
      <c r="AD861" s="31"/>
      <c r="AE861" s="31" t="e">
        <f t="shared" si="176"/>
        <v>#N/A</v>
      </c>
      <c r="AF861" s="31">
        <f t="shared" si="177"/>
        <v>88.5</v>
      </c>
      <c r="AG861" s="31">
        <f t="shared" si="178"/>
        <v>5</v>
      </c>
      <c r="AH861" s="31" t="str">
        <f t="shared" si="179"/>
        <v>MAE CHATTOGR425N</v>
      </c>
      <c r="AI861" s="31" t="str">
        <f t="shared" si="180"/>
        <v>MRSU 4089707</v>
      </c>
      <c r="AJ861" s="17" t="s">
        <v>624</v>
      </c>
    </row>
    <row r="862" spans="1:36" ht="18" x14ac:dyDescent="0.35">
      <c r="A862" s="30" t="s">
        <v>625</v>
      </c>
      <c r="B862" s="30" t="s">
        <v>3723</v>
      </c>
      <c r="C862" s="30" t="s">
        <v>3337</v>
      </c>
      <c r="D862" s="30" t="s">
        <v>3338</v>
      </c>
      <c r="E862" s="33">
        <v>45470.506249999999</v>
      </c>
      <c r="F862" s="30" t="s">
        <v>654</v>
      </c>
      <c r="G862" s="30" t="s">
        <v>627</v>
      </c>
      <c r="H862" s="30" t="s">
        <v>645</v>
      </c>
      <c r="I862" s="30" t="s">
        <v>646</v>
      </c>
      <c r="J862" s="30">
        <v>30000</v>
      </c>
      <c r="K862" s="30" t="s">
        <v>630</v>
      </c>
      <c r="L862" s="30" t="s">
        <v>3339</v>
      </c>
      <c r="M862" s="30" t="s">
        <v>3724</v>
      </c>
      <c r="N862" s="30" t="s">
        <v>739</v>
      </c>
      <c r="O862" s="30" t="s">
        <v>740</v>
      </c>
      <c r="P862" s="30">
        <v>686467</v>
      </c>
      <c r="Q862" s="30"/>
      <c r="R862" s="30"/>
      <c r="S862" s="39">
        <v>45475.9375</v>
      </c>
      <c r="T862" s="42" t="str">
        <f t="shared" si="169"/>
        <v>40</v>
      </c>
      <c r="U862" s="32">
        <f t="shared" si="170"/>
        <v>45470.506249999999</v>
      </c>
      <c r="V862" s="31">
        <f t="shared" si="171"/>
        <v>5.4312500000014552</v>
      </c>
      <c r="W862" s="31">
        <f t="shared" si="172"/>
        <v>0</v>
      </c>
      <c r="X862" s="31">
        <f t="shared" si="173"/>
        <v>0</v>
      </c>
      <c r="Y862" s="31">
        <f t="shared" si="174"/>
        <v>1</v>
      </c>
      <c r="Z862" s="31" t="str">
        <f t="shared" si="181"/>
        <v>No</v>
      </c>
      <c r="AA862" s="31"/>
      <c r="AB862" s="31">
        <f t="shared" si="175"/>
        <v>0</v>
      </c>
      <c r="AC862" s="31" t="str">
        <f>IF(OR(ISNUMBER(MATCH(DATE(VALUE(TEXT(U862,"yyyy")),VALUE(TEXT(U862,"mm")),VALUE(TEXT(U862,"dd"))),HolidayTable[Date],0)),WEEKDAY(E862,1)=1,HOUR(U862)&gt;=21,HOUR(U862)&lt;5),"OP","P")</f>
        <v>P</v>
      </c>
      <c r="AD862" s="31"/>
      <c r="AE862" s="31">
        <f t="shared" si="176"/>
        <v>0</v>
      </c>
      <c r="AF862" s="31">
        <f t="shared" si="177"/>
        <v>88.5</v>
      </c>
      <c r="AG862" s="31">
        <f t="shared" si="178"/>
        <v>5</v>
      </c>
      <c r="AH862" s="31" t="str">
        <f t="shared" si="179"/>
        <v>THALASSA DOX3-047W</v>
      </c>
      <c r="AI862" s="31" t="str">
        <f t="shared" si="180"/>
        <v>APZU 4421012</v>
      </c>
      <c r="AJ862" s="17" t="s">
        <v>624</v>
      </c>
    </row>
    <row r="863" spans="1:36" ht="18" x14ac:dyDescent="0.35">
      <c r="A863" s="30" t="s">
        <v>625</v>
      </c>
      <c r="B863" s="30" t="s">
        <v>3725</v>
      </c>
      <c r="C863" s="30" t="s">
        <v>2810</v>
      </c>
      <c r="D863" s="30" t="s">
        <v>764</v>
      </c>
      <c r="E863" s="33">
        <v>45470.506249999999</v>
      </c>
      <c r="F863" s="30" t="s">
        <v>674</v>
      </c>
      <c r="G863" s="30" t="s">
        <v>627</v>
      </c>
      <c r="H863" s="30" t="s">
        <v>672</v>
      </c>
      <c r="I863" s="30" t="s">
        <v>646</v>
      </c>
      <c r="J863" s="30">
        <v>29250</v>
      </c>
      <c r="K863" s="30" t="s">
        <v>630</v>
      </c>
      <c r="L863" s="30" t="s">
        <v>3726</v>
      </c>
      <c r="M863" s="30" t="s">
        <v>3727</v>
      </c>
      <c r="N863" s="30" t="s">
        <v>741</v>
      </c>
      <c r="O863" s="30" t="s">
        <v>742</v>
      </c>
      <c r="P863" s="30">
        <v>711999</v>
      </c>
      <c r="Q863" s="30"/>
      <c r="R863" s="30"/>
      <c r="S863" s="39" t="e">
        <f>VLOOKUP(AH863,export!G:T,13,FALSE)</f>
        <v>#N/A</v>
      </c>
      <c r="T863" s="42" t="str">
        <f t="shared" si="169"/>
        <v>40</v>
      </c>
      <c r="U863" s="32">
        <f t="shared" si="170"/>
        <v>45470.506249999999</v>
      </c>
      <c r="V863" s="31" t="e">
        <f t="shared" si="171"/>
        <v>#N/A</v>
      </c>
      <c r="W863" s="31" t="e">
        <f t="shared" si="172"/>
        <v>#N/A</v>
      </c>
      <c r="X863" s="31" t="e">
        <f t="shared" si="173"/>
        <v>#N/A</v>
      </c>
      <c r="Y863" s="31" t="e">
        <f t="shared" si="174"/>
        <v>#N/A</v>
      </c>
      <c r="Z863" s="31" t="str">
        <f t="shared" si="181"/>
        <v>No</v>
      </c>
      <c r="AA863" s="31"/>
      <c r="AB863" s="31" t="e">
        <f t="shared" si="175"/>
        <v>#N/A</v>
      </c>
      <c r="AC863" s="31" t="str">
        <f>IF(OR(ISNUMBER(MATCH(DATE(VALUE(TEXT(U863,"yyyy")),VALUE(TEXT(U863,"mm")),VALUE(TEXT(U863,"dd"))),HolidayTable[Date],0)),WEEKDAY(E863,1)=1,HOUR(U863)&gt;=21,HOUR(U863)&lt;5),"OP","P")</f>
        <v>P</v>
      </c>
      <c r="AD863" s="31"/>
      <c r="AE863" s="31" t="e">
        <f t="shared" si="176"/>
        <v>#N/A</v>
      </c>
      <c r="AF863" s="31">
        <f t="shared" si="177"/>
        <v>88.5</v>
      </c>
      <c r="AG863" s="31">
        <f t="shared" si="178"/>
        <v>5</v>
      </c>
      <c r="AH863" s="31" t="str">
        <f t="shared" si="179"/>
        <v>MAE CHATTOGR425N</v>
      </c>
      <c r="AI863" s="31" t="str">
        <f t="shared" si="180"/>
        <v>TCLU 5697581</v>
      </c>
      <c r="AJ863" s="17" t="s">
        <v>624</v>
      </c>
    </row>
    <row r="864" spans="1:36" ht="18" x14ac:dyDescent="0.35">
      <c r="A864" s="30" t="s">
        <v>625</v>
      </c>
      <c r="B864" s="30" t="s">
        <v>3728</v>
      </c>
      <c r="C864" s="30" t="s">
        <v>3337</v>
      </c>
      <c r="D864" s="30" t="s">
        <v>3338</v>
      </c>
      <c r="E864" s="33">
        <v>45470.506944444445</v>
      </c>
      <c r="F864" s="30" t="s">
        <v>654</v>
      </c>
      <c r="G864" s="30" t="s">
        <v>627</v>
      </c>
      <c r="H864" s="30" t="s">
        <v>645</v>
      </c>
      <c r="I864" s="30" t="s">
        <v>646</v>
      </c>
      <c r="J864" s="30">
        <v>30000</v>
      </c>
      <c r="K864" s="30" t="s">
        <v>630</v>
      </c>
      <c r="L864" s="30" t="s">
        <v>3339</v>
      </c>
      <c r="M864" s="30" t="s">
        <v>3729</v>
      </c>
      <c r="N864" s="30" t="s">
        <v>788</v>
      </c>
      <c r="O864" s="30" t="s">
        <v>789</v>
      </c>
      <c r="P864" s="30">
        <v>753249</v>
      </c>
      <c r="Q864" s="30"/>
      <c r="R864" s="30"/>
      <c r="S864" s="39">
        <v>45475.9375</v>
      </c>
      <c r="T864" s="42" t="str">
        <f t="shared" si="169"/>
        <v>40</v>
      </c>
      <c r="U864" s="32">
        <f t="shared" si="170"/>
        <v>45470.506944444445</v>
      </c>
      <c r="V864" s="31">
        <f t="shared" si="171"/>
        <v>5.4305555555547471</v>
      </c>
      <c r="W864" s="31">
        <f t="shared" si="172"/>
        <v>0</v>
      </c>
      <c r="X864" s="31">
        <f t="shared" si="173"/>
        <v>0</v>
      </c>
      <c r="Y864" s="31">
        <f t="shared" si="174"/>
        <v>1</v>
      </c>
      <c r="Z864" s="31" t="str">
        <f t="shared" si="181"/>
        <v>No</v>
      </c>
      <c r="AA864" s="31"/>
      <c r="AB864" s="31">
        <f t="shared" si="175"/>
        <v>0</v>
      </c>
      <c r="AC864" s="31" t="str">
        <f>IF(OR(ISNUMBER(MATCH(DATE(VALUE(TEXT(U864,"yyyy")),VALUE(TEXT(U864,"mm")),VALUE(TEXT(U864,"dd"))),HolidayTable[Date],0)),WEEKDAY(E864,1)=1,HOUR(U864)&gt;=21,HOUR(U864)&lt;5),"OP","P")</f>
        <v>P</v>
      </c>
      <c r="AD864" s="31"/>
      <c r="AE864" s="31">
        <f t="shared" si="176"/>
        <v>0</v>
      </c>
      <c r="AF864" s="31">
        <f t="shared" si="177"/>
        <v>88.5</v>
      </c>
      <c r="AG864" s="31">
        <f t="shared" si="178"/>
        <v>5</v>
      </c>
      <c r="AH864" s="31" t="str">
        <f t="shared" si="179"/>
        <v>THALASSA DOX3-047W</v>
      </c>
      <c r="AI864" s="31" t="str">
        <f t="shared" si="180"/>
        <v>DRYU 4063400</v>
      </c>
      <c r="AJ864" s="17" t="s">
        <v>624</v>
      </c>
    </row>
    <row r="865" spans="1:36" ht="18" x14ac:dyDescent="0.35">
      <c r="A865" s="30" t="s">
        <v>625</v>
      </c>
      <c r="B865" s="30" t="s">
        <v>3730</v>
      </c>
      <c r="C865" s="30" t="s">
        <v>2810</v>
      </c>
      <c r="D865" s="30" t="s">
        <v>764</v>
      </c>
      <c r="E865" s="33">
        <v>45470.508333333331</v>
      </c>
      <c r="F865" s="30" t="s">
        <v>674</v>
      </c>
      <c r="G865" s="30" t="s">
        <v>627</v>
      </c>
      <c r="H865" s="30" t="s">
        <v>672</v>
      </c>
      <c r="I865" s="30" t="s">
        <v>646</v>
      </c>
      <c r="J865" s="30">
        <v>29250</v>
      </c>
      <c r="K865" s="30" t="s">
        <v>630</v>
      </c>
      <c r="L865" s="30" t="s">
        <v>3726</v>
      </c>
      <c r="M865" s="30" t="s">
        <v>3731</v>
      </c>
      <c r="N865" s="30"/>
      <c r="O865" s="30" t="s">
        <v>687</v>
      </c>
      <c r="P865" s="30">
        <v>742106</v>
      </c>
      <c r="Q865" s="30"/>
      <c r="R865" s="30"/>
      <c r="S865" s="39" t="e">
        <f>VLOOKUP(AH865,export!G:T,13,FALSE)</f>
        <v>#N/A</v>
      </c>
      <c r="T865" s="42" t="str">
        <f t="shared" si="169"/>
        <v>40</v>
      </c>
      <c r="U865" s="32">
        <f t="shared" si="170"/>
        <v>45470.508333333331</v>
      </c>
      <c r="V865" s="31" t="e">
        <f t="shared" si="171"/>
        <v>#N/A</v>
      </c>
      <c r="W865" s="31" t="e">
        <f t="shared" si="172"/>
        <v>#N/A</v>
      </c>
      <c r="X865" s="31" t="e">
        <f t="shared" si="173"/>
        <v>#N/A</v>
      </c>
      <c r="Y865" s="31" t="e">
        <f t="shared" si="174"/>
        <v>#N/A</v>
      </c>
      <c r="Z865" s="31" t="str">
        <f t="shared" si="181"/>
        <v>No</v>
      </c>
      <c r="AA865" s="31"/>
      <c r="AB865" s="31" t="e">
        <f t="shared" si="175"/>
        <v>#N/A</v>
      </c>
      <c r="AC865" s="31" t="str">
        <f>IF(OR(ISNUMBER(MATCH(DATE(VALUE(TEXT(U865,"yyyy")),VALUE(TEXT(U865,"mm")),VALUE(TEXT(U865,"dd"))),HolidayTable[Date],0)),WEEKDAY(E865,1)=1,HOUR(U865)&gt;=21,HOUR(U865)&lt;5),"OP","P")</f>
        <v>P</v>
      </c>
      <c r="AD865" s="31"/>
      <c r="AE865" s="31" t="e">
        <f t="shared" si="176"/>
        <v>#N/A</v>
      </c>
      <c r="AF865" s="31">
        <f t="shared" si="177"/>
        <v>88.5</v>
      </c>
      <c r="AG865" s="31">
        <f t="shared" si="178"/>
        <v>5</v>
      </c>
      <c r="AH865" s="31" t="str">
        <f t="shared" si="179"/>
        <v>MAE CHATTOGR425N</v>
      </c>
      <c r="AI865" s="31" t="str">
        <f t="shared" si="180"/>
        <v>MRSU 5132412</v>
      </c>
      <c r="AJ865" s="17" t="s">
        <v>624</v>
      </c>
    </row>
    <row r="866" spans="1:36" ht="18" x14ac:dyDescent="0.35">
      <c r="A866" s="30" t="s">
        <v>625</v>
      </c>
      <c r="B866" s="30" t="s">
        <v>3732</v>
      </c>
      <c r="C866" s="30" t="s">
        <v>2810</v>
      </c>
      <c r="D866" s="30" t="s">
        <v>764</v>
      </c>
      <c r="E866" s="33">
        <v>45470.512499999997</v>
      </c>
      <c r="F866" s="30" t="s">
        <v>674</v>
      </c>
      <c r="G866" s="30" t="s">
        <v>627</v>
      </c>
      <c r="H866" s="30" t="s">
        <v>672</v>
      </c>
      <c r="I866" s="30" t="s">
        <v>646</v>
      </c>
      <c r="J866" s="30">
        <v>30000</v>
      </c>
      <c r="K866" s="30" t="s">
        <v>630</v>
      </c>
      <c r="L866" s="30" t="s">
        <v>3655</v>
      </c>
      <c r="M866" s="30" t="s">
        <v>3733</v>
      </c>
      <c r="N866" s="30" t="s">
        <v>718</v>
      </c>
      <c r="O866" s="30" t="s">
        <v>719</v>
      </c>
      <c r="P866" s="30">
        <v>697446</v>
      </c>
      <c r="Q866" s="30"/>
      <c r="R866" s="30"/>
      <c r="S866" s="39" t="e">
        <f>VLOOKUP(AH866,export!G:T,13,FALSE)</f>
        <v>#N/A</v>
      </c>
      <c r="T866" s="42" t="str">
        <f t="shared" si="169"/>
        <v>40</v>
      </c>
      <c r="U866" s="32">
        <f t="shared" si="170"/>
        <v>45470.512499999997</v>
      </c>
      <c r="V866" s="31" t="e">
        <f t="shared" si="171"/>
        <v>#N/A</v>
      </c>
      <c r="W866" s="31" t="e">
        <f t="shared" si="172"/>
        <v>#N/A</v>
      </c>
      <c r="X866" s="31" t="e">
        <f t="shared" si="173"/>
        <v>#N/A</v>
      </c>
      <c r="Y866" s="31" t="e">
        <f t="shared" si="174"/>
        <v>#N/A</v>
      </c>
      <c r="Z866" s="31" t="str">
        <f t="shared" si="181"/>
        <v>No</v>
      </c>
      <c r="AA866" s="31"/>
      <c r="AB866" s="31" t="e">
        <f t="shared" si="175"/>
        <v>#N/A</v>
      </c>
      <c r="AC866" s="31" t="str">
        <f>IF(OR(ISNUMBER(MATCH(DATE(VALUE(TEXT(U866,"yyyy")),VALUE(TEXT(U866,"mm")),VALUE(TEXT(U866,"dd"))),HolidayTable[Date],0)),WEEKDAY(E866,1)=1,HOUR(U866)&gt;=21,HOUR(U866)&lt;5),"OP","P")</f>
        <v>P</v>
      </c>
      <c r="AD866" s="31"/>
      <c r="AE866" s="31" t="e">
        <f t="shared" si="176"/>
        <v>#N/A</v>
      </c>
      <c r="AF866" s="31">
        <f t="shared" si="177"/>
        <v>88.5</v>
      </c>
      <c r="AG866" s="31">
        <f t="shared" si="178"/>
        <v>5</v>
      </c>
      <c r="AH866" s="31" t="str">
        <f t="shared" si="179"/>
        <v>MAE CHATTOGR425N</v>
      </c>
      <c r="AI866" s="31" t="str">
        <f t="shared" si="180"/>
        <v>MSKU 9359471</v>
      </c>
      <c r="AJ866" s="17" t="s">
        <v>624</v>
      </c>
    </row>
    <row r="867" spans="1:36" ht="18" x14ac:dyDescent="0.35">
      <c r="A867" s="30" t="s">
        <v>625</v>
      </c>
      <c r="B867" s="30" t="s">
        <v>3734</v>
      </c>
      <c r="C867" s="30" t="s">
        <v>2810</v>
      </c>
      <c r="D867" s="30" t="s">
        <v>764</v>
      </c>
      <c r="E867" s="33">
        <v>45470.51458333333</v>
      </c>
      <c r="F867" s="30" t="s">
        <v>674</v>
      </c>
      <c r="G867" s="30" t="s">
        <v>627</v>
      </c>
      <c r="H867" s="30" t="s">
        <v>672</v>
      </c>
      <c r="I867" s="30" t="s">
        <v>646</v>
      </c>
      <c r="J867" s="30">
        <v>29250</v>
      </c>
      <c r="K867" s="30" t="s">
        <v>630</v>
      </c>
      <c r="L867" s="30" t="s">
        <v>3726</v>
      </c>
      <c r="M867" s="30" t="s">
        <v>3735</v>
      </c>
      <c r="N867" s="30" t="s">
        <v>745</v>
      </c>
      <c r="O867" s="30" t="s">
        <v>746</v>
      </c>
      <c r="P867" s="30">
        <v>697577</v>
      </c>
      <c r="Q867" s="30"/>
      <c r="R867" s="30"/>
      <c r="S867" s="39" t="e">
        <f>VLOOKUP(AH867,export!G:T,13,FALSE)</f>
        <v>#N/A</v>
      </c>
      <c r="T867" s="42" t="str">
        <f t="shared" si="169"/>
        <v>40</v>
      </c>
      <c r="U867" s="32">
        <f t="shared" si="170"/>
        <v>45470.51458333333</v>
      </c>
      <c r="V867" s="31" t="e">
        <f t="shared" si="171"/>
        <v>#N/A</v>
      </c>
      <c r="W867" s="31" t="e">
        <f t="shared" si="172"/>
        <v>#N/A</v>
      </c>
      <c r="X867" s="31" t="e">
        <f t="shared" si="173"/>
        <v>#N/A</v>
      </c>
      <c r="Y867" s="31" t="e">
        <f t="shared" si="174"/>
        <v>#N/A</v>
      </c>
      <c r="Z867" s="31" t="str">
        <f t="shared" si="181"/>
        <v>No</v>
      </c>
      <c r="AA867" s="31"/>
      <c r="AB867" s="31" t="e">
        <f t="shared" si="175"/>
        <v>#N/A</v>
      </c>
      <c r="AC867" s="31" t="str">
        <f>IF(OR(ISNUMBER(MATCH(DATE(VALUE(TEXT(U867,"yyyy")),VALUE(TEXT(U867,"mm")),VALUE(TEXT(U867,"dd"))),HolidayTable[Date],0)),WEEKDAY(E867,1)=1,HOUR(U867)&gt;=21,HOUR(U867)&lt;5),"OP","P")</f>
        <v>P</v>
      </c>
      <c r="AD867" s="31"/>
      <c r="AE867" s="31" t="e">
        <f t="shared" si="176"/>
        <v>#N/A</v>
      </c>
      <c r="AF867" s="31">
        <f t="shared" si="177"/>
        <v>88.5</v>
      </c>
      <c r="AG867" s="31">
        <f t="shared" si="178"/>
        <v>5</v>
      </c>
      <c r="AH867" s="31" t="str">
        <f t="shared" si="179"/>
        <v>MAE CHATTOGR425N</v>
      </c>
      <c r="AI867" s="31" t="str">
        <f t="shared" si="180"/>
        <v>MRKU 6063458</v>
      </c>
      <c r="AJ867" s="17" t="s">
        <v>624</v>
      </c>
    </row>
    <row r="868" spans="1:36" ht="18" x14ac:dyDescent="0.35">
      <c r="A868" s="30" t="s">
        <v>625</v>
      </c>
      <c r="B868" s="30" t="s">
        <v>3736</v>
      </c>
      <c r="C868" s="30" t="s">
        <v>3005</v>
      </c>
      <c r="D868" s="30" t="s">
        <v>3006</v>
      </c>
      <c r="E868" s="33">
        <v>45470.51666666667</v>
      </c>
      <c r="F868" s="30" t="s">
        <v>663</v>
      </c>
      <c r="G868" s="30" t="s">
        <v>627</v>
      </c>
      <c r="H868" s="30" t="s">
        <v>645</v>
      </c>
      <c r="I868" s="30" t="s">
        <v>646</v>
      </c>
      <c r="J868" s="30">
        <v>29090</v>
      </c>
      <c r="K868" s="30" t="s">
        <v>630</v>
      </c>
      <c r="L868" s="30" t="s">
        <v>3007</v>
      </c>
      <c r="M868" s="30" t="s">
        <v>3737</v>
      </c>
      <c r="N868" s="30" t="s">
        <v>698</v>
      </c>
      <c r="O868" s="30" t="s">
        <v>699</v>
      </c>
      <c r="P868" s="30">
        <v>780136</v>
      </c>
      <c r="Q868" s="30"/>
      <c r="R868" s="30"/>
      <c r="S868" s="39">
        <v>45478.5</v>
      </c>
      <c r="T868" s="42" t="str">
        <f t="shared" si="169"/>
        <v>40</v>
      </c>
      <c r="U868" s="32">
        <f t="shared" si="170"/>
        <v>45470.51666666667</v>
      </c>
      <c r="V868" s="31">
        <f t="shared" si="171"/>
        <v>7.9833333333299379</v>
      </c>
      <c r="W868" s="31">
        <f t="shared" si="172"/>
        <v>0</v>
      </c>
      <c r="X868" s="31">
        <f t="shared" si="173"/>
        <v>0</v>
      </c>
      <c r="Y868" s="31">
        <f t="shared" si="174"/>
        <v>1</v>
      </c>
      <c r="Z868" s="31" t="str">
        <f t="shared" si="181"/>
        <v>No</v>
      </c>
      <c r="AA868" s="31"/>
      <c r="AB868" s="31">
        <f t="shared" si="175"/>
        <v>0</v>
      </c>
      <c r="AC868" s="31" t="str">
        <f>IF(OR(ISNUMBER(MATCH(DATE(VALUE(TEXT(U868,"yyyy")),VALUE(TEXT(U868,"mm")),VALUE(TEXT(U868,"dd"))),HolidayTable[Date],0)),WEEKDAY(E868,1)=1,HOUR(U868)&gt;=21,HOUR(U868)&lt;5),"OP","P")</f>
        <v>P</v>
      </c>
      <c r="AD868" s="31"/>
      <c r="AE868" s="31">
        <f t="shared" si="176"/>
        <v>0</v>
      </c>
      <c r="AF868" s="31">
        <f t="shared" si="177"/>
        <v>88.5</v>
      </c>
      <c r="AG868" s="31">
        <f t="shared" si="178"/>
        <v>5</v>
      </c>
      <c r="AH868" s="31" t="str">
        <f t="shared" si="179"/>
        <v>HMM RAON015E</v>
      </c>
      <c r="AI868" s="31" t="str">
        <f t="shared" si="180"/>
        <v>TCKU 4603575</v>
      </c>
      <c r="AJ868" s="17" t="s">
        <v>624</v>
      </c>
    </row>
    <row r="869" spans="1:36" ht="18" x14ac:dyDescent="0.35">
      <c r="A869" s="30" t="s">
        <v>625</v>
      </c>
      <c r="B869" s="30" t="s">
        <v>3738</v>
      </c>
      <c r="C869" s="30" t="s">
        <v>2810</v>
      </c>
      <c r="D869" s="30" t="s">
        <v>764</v>
      </c>
      <c r="E869" s="33">
        <v>45470.518750000003</v>
      </c>
      <c r="F869" s="30" t="s">
        <v>674</v>
      </c>
      <c r="G869" s="30" t="s">
        <v>627</v>
      </c>
      <c r="H869" s="30" t="s">
        <v>672</v>
      </c>
      <c r="I869" s="30" t="s">
        <v>646</v>
      </c>
      <c r="J869" s="30">
        <v>30000</v>
      </c>
      <c r="K869" s="30" t="s">
        <v>630</v>
      </c>
      <c r="L869" s="30" t="s">
        <v>3655</v>
      </c>
      <c r="M869" s="30" t="s">
        <v>3739</v>
      </c>
      <c r="N869" s="30" t="s">
        <v>739</v>
      </c>
      <c r="O869" s="30" t="s">
        <v>740</v>
      </c>
      <c r="P869" s="30">
        <v>686467</v>
      </c>
      <c r="Q869" s="30"/>
      <c r="R869" s="30"/>
      <c r="S869" s="39" t="e">
        <f>VLOOKUP(AH869,export!G:T,13,FALSE)</f>
        <v>#N/A</v>
      </c>
      <c r="T869" s="42" t="str">
        <f t="shared" si="169"/>
        <v>40</v>
      </c>
      <c r="U869" s="32">
        <f t="shared" si="170"/>
        <v>45470.518750000003</v>
      </c>
      <c r="V869" s="31" t="e">
        <f t="shared" si="171"/>
        <v>#N/A</v>
      </c>
      <c r="W869" s="31" t="e">
        <f t="shared" si="172"/>
        <v>#N/A</v>
      </c>
      <c r="X869" s="31" t="e">
        <f t="shared" si="173"/>
        <v>#N/A</v>
      </c>
      <c r="Y869" s="31" t="e">
        <f t="shared" si="174"/>
        <v>#N/A</v>
      </c>
      <c r="Z869" s="31" t="str">
        <f t="shared" si="181"/>
        <v>No</v>
      </c>
      <c r="AA869" s="31"/>
      <c r="AB869" s="31" t="e">
        <f t="shared" si="175"/>
        <v>#N/A</v>
      </c>
      <c r="AC869" s="31" t="str">
        <f>IF(OR(ISNUMBER(MATCH(DATE(VALUE(TEXT(U869,"yyyy")),VALUE(TEXT(U869,"mm")),VALUE(TEXT(U869,"dd"))),HolidayTable[Date],0)),WEEKDAY(E869,1)=1,HOUR(U869)&gt;=21,HOUR(U869)&lt;5),"OP","P")</f>
        <v>P</v>
      </c>
      <c r="AD869" s="31"/>
      <c r="AE869" s="31" t="e">
        <f t="shared" si="176"/>
        <v>#N/A</v>
      </c>
      <c r="AF869" s="31">
        <f t="shared" si="177"/>
        <v>88.5</v>
      </c>
      <c r="AG869" s="31">
        <f t="shared" si="178"/>
        <v>5</v>
      </c>
      <c r="AH869" s="31" t="str">
        <f t="shared" si="179"/>
        <v>MAE CHATTOGR425N</v>
      </c>
      <c r="AI869" s="31" t="str">
        <f t="shared" si="180"/>
        <v>MRSU 6256552</v>
      </c>
      <c r="AJ869" s="17" t="s">
        <v>624</v>
      </c>
    </row>
    <row r="870" spans="1:36" ht="18" x14ac:dyDescent="0.35">
      <c r="A870" s="30" t="s">
        <v>625</v>
      </c>
      <c r="B870" s="30" t="s">
        <v>3740</v>
      </c>
      <c r="C870" s="30" t="s">
        <v>2810</v>
      </c>
      <c r="D870" s="30" t="s">
        <v>764</v>
      </c>
      <c r="E870" s="33">
        <v>45470.520138888889</v>
      </c>
      <c r="F870" s="30" t="s">
        <v>674</v>
      </c>
      <c r="G870" s="30" t="s">
        <v>627</v>
      </c>
      <c r="H870" s="30" t="s">
        <v>672</v>
      </c>
      <c r="I870" s="30" t="s">
        <v>646</v>
      </c>
      <c r="J870" s="30">
        <v>30000</v>
      </c>
      <c r="K870" s="30" t="s">
        <v>630</v>
      </c>
      <c r="L870" s="30" t="s">
        <v>3655</v>
      </c>
      <c r="M870" s="30" t="s">
        <v>3741</v>
      </c>
      <c r="N870" s="30" t="s">
        <v>681</v>
      </c>
      <c r="O870" s="30" t="s">
        <v>682</v>
      </c>
      <c r="P870" s="30">
        <v>901896</v>
      </c>
      <c r="Q870" s="30"/>
      <c r="R870" s="30"/>
      <c r="S870" s="39" t="e">
        <f>VLOOKUP(AH870,export!G:T,13,FALSE)</f>
        <v>#N/A</v>
      </c>
      <c r="T870" s="42" t="str">
        <f t="shared" si="169"/>
        <v>40</v>
      </c>
      <c r="U870" s="32">
        <f t="shared" si="170"/>
        <v>45470.520138888889</v>
      </c>
      <c r="V870" s="31" t="e">
        <f t="shared" si="171"/>
        <v>#N/A</v>
      </c>
      <c r="W870" s="31" t="e">
        <f t="shared" si="172"/>
        <v>#N/A</v>
      </c>
      <c r="X870" s="31" t="e">
        <f t="shared" si="173"/>
        <v>#N/A</v>
      </c>
      <c r="Y870" s="31" t="e">
        <f t="shared" si="174"/>
        <v>#N/A</v>
      </c>
      <c r="Z870" s="31" t="str">
        <f t="shared" si="181"/>
        <v>No</v>
      </c>
      <c r="AA870" s="31"/>
      <c r="AB870" s="31" t="e">
        <f t="shared" si="175"/>
        <v>#N/A</v>
      </c>
      <c r="AC870" s="31" t="str">
        <f>IF(OR(ISNUMBER(MATCH(DATE(VALUE(TEXT(U870,"yyyy")),VALUE(TEXT(U870,"mm")),VALUE(TEXT(U870,"dd"))),HolidayTable[Date],0)),WEEKDAY(E870,1)=1,HOUR(U870)&gt;=21,HOUR(U870)&lt;5),"OP","P")</f>
        <v>P</v>
      </c>
      <c r="AD870" s="31"/>
      <c r="AE870" s="31" t="e">
        <f t="shared" si="176"/>
        <v>#N/A</v>
      </c>
      <c r="AF870" s="31">
        <f t="shared" si="177"/>
        <v>88.5</v>
      </c>
      <c r="AG870" s="31">
        <f t="shared" si="178"/>
        <v>5</v>
      </c>
      <c r="AH870" s="31" t="str">
        <f t="shared" si="179"/>
        <v>MAE CHATTOGR425N</v>
      </c>
      <c r="AI870" s="31" t="str">
        <f t="shared" si="180"/>
        <v>MRKU 2077941</v>
      </c>
      <c r="AJ870" s="17" t="s">
        <v>624</v>
      </c>
    </row>
    <row r="871" spans="1:36" ht="18" x14ac:dyDescent="0.35">
      <c r="A871" s="30" t="s">
        <v>625</v>
      </c>
      <c r="B871" s="30" t="s">
        <v>3742</v>
      </c>
      <c r="C871" s="30" t="s">
        <v>2810</v>
      </c>
      <c r="D871" s="30" t="s">
        <v>764</v>
      </c>
      <c r="E871" s="33">
        <v>45470.520138888889</v>
      </c>
      <c r="F871" s="30" t="s">
        <v>674</v>
      </c>
      <c r="G871" s="30" t="s">
        <v>627</v>
      </c>
      <c r="H871" s="30" t="s">
        <v>672</v>
      </c>
      <c r="I871" s="30" t="s">
        <v>646</v>
      </c>
      <c r="J871" s="30">
        <v>29250</v>
      </c>
      <c r="K871" s="30" t="s">
        <v>630</v>
      </c>
      <c r="L871" s="30" t="s">
        <v>3726</v>
      </c>
      <c r="M871" s="30" t="s">
        <v>3743</v>
      </c>
      <c r="N871" s="30" t="s">
        <v>675</v>
      </c>
      <c r="O871" s="30" t="s">
        <v>676</v>
      </c>
      <c r="P871" s="30">
        <v>957830</v>
      </c>
      <c r="Q871" s="30"/>
      <c r="R871" s="30"/>
      <c r="S871" s="39" t="e">
        <f>VLOOKUP(AH871,export!G:T,13,FALSE)</f>
        <v>#N/A</v>
      </c>
      <c r="T871" s="42" t="str">
        <f t="shared" si="169"/>
        <v>40</v>
      </c>
      <c r="U871" s="32">
        <f t="shared" si="170"/>
        <v>45470.520138888889</v>
      </c>
      <c r="V871" s="31" t="e">
        <f t="shared" si="171"/>
        <v>#N/A</v>
      </c>
      <c r="W871" s="31" t="e">
        <f t="shared" si="172"/>
        <v>#N/A</v>
      </c>
      <c r="X871" s="31" t="e">
        <f t="shared" si="173"/>
        <v>#N/A</v>
      </c>
      <c r="Y871" s="31" t="e">
        <f t="shared" si="174"/>
        <v>#N/A</v>
      </c>
      <c r="Z871" s="31" t="str">
        <f t="shared" si="181"/>
        <v>No</v>
      </c>
      <c r="AA871" s="31"/>
      <c r="AB871" s="31" t="e">
        <f t="shared" si="175"/>
        <v>#N/A</v>
      </c>
      <c r="AC871" s="31" t="str">
        <f>IF(OR(ISNUMBER(MATCH(DATE(VALUE(TEXT(U871,"yyyy")),VALUE(TEXT(U871,"mm")),VALUE(TEXT(U871,"dd"))),HolidayTable[Date],0)),WEEKDAY(E871,1)=1,HOUR(U871)&gt;=21,HOUR(U871)&lt;5),"OP","P")</f>
        <v>P</v>
      </c>
      <c r="AD871" s="31"/>
      <c r="AE871" s="31" t="e">
        <f t="shared" si="176"/>
        <v>#N/A</v>
      </c>
      <c r="AF871" s="31">
        <f t="shared" si="177"/>
        <v>88.5</v>
      </c>
      <c r="AG871" s="31">
        <f t="shared" si="178"/>
        <v>5</v>
      </c>
      <c r="AH871" s="31" t="str">
        <f t="shared" si="179"/>
        <v>MAE CHATTOGR425N</v>
      </c>
      <c r="AI871" s="31" t="str">
        <f t="shared" si="180"/>
        <v>MIEU 2027030</v>
      </c>
      <c r="AJ871" s="17" t="s">
        <v>624</v>
      </c>
    </row>
    <row r="872" spans="1:36" ht="18" x14ac:dyDescent="0.35">
      <c r="A872" s="30" t="s">
        <v>625</v>
      </c>
      <c r="B872" s="30" t="s">
        <v>3744</v>
      </c>
      <c r="C872" s="30" t="s">
        <v>2810</v>
      </c>
      <c r="D872" s="30" t="s">
        <v>764</v>
      </c>
      <c r="E872" s="33">
        <v>45470.521527777775</v>
      </c>
      <c r="F872" s="30" t="s">
        <v>674</v>
      </c>
      <c r="G872" s="30" t="s">
        <v>627</v>
      </c>
      <c r="H872" s="30" t="s">
        <v>672</v>
      </c>
      <c r="I872" s="30" t="s">
        <v>646</v>
      </c>
      <c r="J872" s="30">
        <v>30000</v>
      </c>
      <c r="K872" s="30" t="s">
        <v>630</v>
      </c>
      <c r="L872" s="30" t="s">
        <v>3655</v>
      </c>
      <c r="M872" s="30" t="s">
        <v>3745</v>
      </c>
      <c r="N872" s="30" t="s">
        <v>741</v>
      </c>
      <c r="O872" s="30" t="s">
        <v>742</v>
      </c>
      <c r="P872" s="30">
        <v>711999</v>
      </c>
      <c r="Q872" s="30"/>
      <c r="R872" s="30"/>
      <c r="S872" s="39" t="e">
        <f>VLOOKUP(AH872,export!G:T,13,FALSE)</f>
        <v>#N/A</v>
      </c>
      <c r="T872" s="42" t="str">
        <f t="shared" si="169"/>
        <v>40</v>
      </c>
      <c r="U872" s="32">
        <f t="shared" si="170"/>
        <v>45470.521527777775</v>
      </c>
      <c r="V872" s="31" t="e">
        <f t="shared" si="171"/>
        <v>#N/A</v>
      </c>
      <c r="W872" s="31" t="e">
        <f t="shared" si="172"/>
        <v>#N/A</v>
      </c>
      <c r="X872" s="31" t="e">
        <f t="shared" si="173"/>
        <v>#N/A</v>
      </c>
      <c r="Y872" s="31" t="e">
        <f t="shared" si="174"/>
        <v>#N/A</v>
      </c>
      <c r="Z872" s="31" t="str">
        <f t="shared" si="181"/>
        <v>No</v>
      </c>
      <c r="AA872" s="31"/>
      <c r="AB872" s="31" t="e">
        <f t="shared" si="175"/>
        <v>#N/A</v>
      </c>
      <c r="AC872" s="31" t="str">
        <f>IF(OR(ISNUMBER(MATCH(DATE(VALUE(TEXT(U872,"yyyy")),VALUE(TEXT(U872,"mm")),VALUE(TEXT(U872,"dd"))),HolidayTable[Date],0)),WEEKDAY(E872,1)=1,HOUR(U872)&gt;=21,HOUR(U872)&lt;5),"OP","P")</f>
        <v>P</v>
      </c>
      <c r="AD872" s="31"/>
      <c r="AE872" s="31" t="e">
        <f t="shared" si="176"/>
        <v>#N/A</v>
      </c>
      <c r="AF872" s="31">
        <f t="shared" si="177"/>
        <v>88.5</v>
      </c>
      <c r="AG872" s="31">
        <f t="shared" si="178"/>
        <v>5</v>
      </c>
      <c r="AH872" s="31" t="str">
        <f t="shared" si="179"/>
        <v>MAE CHATTOGR425N</v>
      </c>
      <c r="AI872" s="31" t="str">
        <f t="shared" si="180"/>
        <v>MSKU 0260636</v>
      </c>
      <c r="AJ872" s="17" t="s">
        <v>624</v>
      </c>
    </row>
    <row r="873" spans="1:36" ht="18" x14ac:dyDescent="0.35">
      <c r="A873" s="30" t="s">
        <v>625</v>
      </c>
      <c r="B873" s="30" t="s">
        <v>3746</v>
      </c>
      <c r="C873" s="30" t="s">
        <v>2810</v>
      </c>
      <c r="D873" s="30" t="s">
        <v>764</v>
      </c>
      <c r="E873" s="33">
        <v>45470.522916666669</v>
      </c>
      <c r="F873" s="30" t="s">
        <v>674</v>
      </c>
      <c r="G873" s="30" t="s">
        <v>627</v>
      </c>
      <c r="H873" s="30" t="s">
        <v>672</v>
      </c>
      <c r="I873" s="30" t="s">
        <v>646</v>
      </c>
      <c r="J873" s="30">
        <v>29250</v>
      </c>
      <c r="K873" s="30" t="s">
        <v>630</v>
      </c>
      <c r="L873" s="30" t="s">
        <v>3726</v>
      </c>
      <c r="M873" s="30" t="s">
        <v>3747</v>
      </c>
      <c r="N873" s="30" t="s">
        <v>700</v>
      </c>
      <c r="O873" s="30" t="s">
        <v>701</v>
      </c>
      <c r="P873" s="30">
        <v>781152</v>
      </c>
      <c r="Q873" s="30"/>
      <c r="R873" s="30"/>
      <c r="S873" s="39" t="e">
        <f>VLOOKUP(AH873,export!G:T,13,FALSE)</f>
        <v>#N/A</v>
      </c>
      <c r="T873" s="42" t="str">
        <f t="shared" si="169"/>
        <v>40</v>
      </c>
      <c r="U873" s="32">
        <f t="shared" si="170"/>
        <v>45470.522916666669</v>
      </c>
      <c r="V873" s="31" t="e">
        <f t="shared" si="171"/>
        <v>#N/A</v>
      </c>
      <c r="W873" s="31" t="e">
        <f t="shared" si="172"/>
        <v>#N/A</v>
      </c>
      <c r="X873" s="31" t="e">
        <f t="shared" si="173"/>
        <v>#N/A</v>
      </c>
      <c r="Y873" s="31" t="e">
        <f t="shared" si="174"/>
        <v>#N/A</v>
      </c>
      <c r="Z873" s="31" t="str">
        <f t="shared" si="181"/>
        <v>No</v>
      </c>
      <c r="AA873" s="31"/>
      <c r="AB873" s="31" t="e">
        <f t="shared" si="175"/>
        <v>#N/A</v>
      </c>
      <c r="AC873" s="31" t="str">
        <f>IF(OR(ISNUMBER(MATCH(DATE(VALUE(TEXT(U873,"yyyy")),VALUE(TEXT(U873,"mm")),VALUE(TEXT(U873,"dd"))),HolidayTable[Date],0)),WEEKDAY(E873,1)=1,HOUR(U873)&gt;=21,HOUR(U873)&lt;5),"OP","P")</f>
        <v>P</v>
      </c>
      <c r="AD873" s="31"/>
      <c r="AE873" s="31" t="e">
        <f t="shared" si="176"/>
        <v>#N/A</v>
      </c>
      <c r="AF873" s="31">
        <f t="shared" si="177"/>
        <v>88.5</v>
      </c>
      <c r="AG873" s="31">
        <f t="shared" si="178"/>
        <v>5</v>
      </c>
      <c r="AH873" s="31" t="str">
        <f t="shared" si="179"/>
        <v>MAE CHATTOGR425N</v>
      </c>
      <c r="AI873" s="31" t="str">
        <f t="shared" si="180"/>
        <v>MSKU 1420955</v>
      </c>
      <c r="AJ873" s="17" t="s">
        <v>624</v>
      </c>
    </row>
    <row r="874" spans="1:36" ht="18" x14ac:dyDescent="0.35">
      <c r="A874" s="30" t="s">
        <v>625</v>
      </c>
      <c r="B874" s="30" t="s">
        <v>3748</v>
      </c>
      <c r="C874" s="30" t="s">
        <v>766</v>
      </c>
      <c r="D874" s="30" t="s">
        <v>461</v>
      </c>
      <c r="E874" s="33">
        <v>45470.525694444441</v>
      </c>
      <c r="F874" s="30" t="s">
        <v>663</v>
      </c>
      <c r="G874" s="30" t="s">
        <v>627</v>
      </c>
      <c r="H874" s="30" t="s">
        <v>672</v>
      </c>
      <c r="I874" s="30" t="s">
        <v>646</v>
      </c>
      <c r="J874" s="30">
        <v>29250</v>
      </c>
      <c r="K874" s="30" t="s">
        <v>630</v>
      </c>
      <c r="L874" s="30" t="s">
        <v>3749</v>
      </c>
      <c r="M874" s="30" t="s">
        <v>3750</v>
      </c>
      <c r="N874" s="30" t="s">
        <v>788</v>
      </c>
      <c r="O874" s="30" t="s">
        <v>789</v>
      </c>
      <c r="P874" s="30">
        <v>753249</v>
      </c>
      <c r="Q874" s="30"/>
      <c r="R874" s="30"/>
      <c r="S874" s="39">
        <v>45474.315972222219</v>
      </c>
      <c r="T874" s="42" t="str">
        <f t="shared" si="169"/>
        <v>40</v>
      </c>
      <c r="U874" s="32">
        <f t="shared" si="170"/>
        <v>45470.525694444441</v>
      </c>
      <c r="V874" s="31">
        <f t="shared" si="171"/>
        <v>3.7902777777781012</v>
      </c>
      <c r="W874" s="31">
        <f t="shared" si="172"/>
        <v>0</v>
      </c>
      <c r="X874" s="31">
        <f t="shared" si="173"/>
        <v>0</v>
      </c>
      <c r="Y874" s="31">
        <f t="shared" si="174"/>
        <v>1</v>
      </c>
      <c r="Z874" s="31" t="str">
        <f t="shared" si="181"/>
        <v>No</v>
      </c>
      <c r="AA874" s="31"/>
      <c r="AB874" s="31">
        <f t="shared" si="175"/>
        <v>0</v>
      </c>
      <c r="AC874" s="31" t="str">
        <f>IF(OR(ISNUMBER(MATCH(DATE(VALUE(TEXT(U874,"yyyy")),VALUE(TEXT(U874,"mm")),VALUE(TEXT(U874,"dd"))),HolidayTable[Date],0)),WEEKDAY(E874,1)=1,HOUR(U874)&gt;=21,HOUR(U874)&lt;5),"OP","P")</f>
        <v>P</v>
      </c>
      <c r="AD874" s="31"/>
      <c r="AE874" s="31">
        <f t="shared" si="176"/>
        <v>0</v>
      </c>
      <c r="AF874" s="31">
        <f t="shared" si="177"/>
        <v>88.5</v>
      </c>
      <c r="AG874" s="31">
        <f t="shared" si="178"/>
        <v>5</v>
      </c>
      <c r="AH874" s="31" t="str">
        <f t="shared" si="179"/>
        <v>ONE TRUTH023E</v>
      </c>
      <c r="AI874" s="31" t="str">
        <f t="shared" si="180"/>
        <v>FANU 1320643</v>
      </c>
      <c r="AJ874" s="17" t="s">
        <v>624</v>
      </c>
    </row>
    <row r="875" spans="1:36" ht="18" x14ac:dyDescent="0.35">
      <c r="A875" s="30" t="s">
        <v>625</v>
      </c>
      <c r="B875" s="30" t="s">
        <v>3751</v>
      </c>
      <c r="C875" s="30" t="s">
        <v>766</v>
      </c>
      <c r="D875" s="30" t="s">
        <v>461</v>
      </c>
      <c r="E875" s="33">
        <v>45470.525694444441</v>
      </c>
      <c r="F875" s="30" t="s">
        <v>663</v>
      </c>
      <c r="G875" s="30" t="s">
        <v>627</v>
      </c>
      <c r="H875" s="30" t="s">
        <v>672</v>
      </c>
      <c r="I875" s="30" t="s">
        <v>646</v>
      </c>
      <c r="J875" s="30">
        <v>26500</v>
      </c>
      <c r="K875" s="30" t="s">
        <v>630</v>
      </c>
      <c r="L875" s="30" t="s">
        <v>3752</v>
      </c>
      <c r="M875" s="30" t="s">
        <v>3753</v>
      </c>
      <c r="N875" s="30"/>
      <c r="O875" s="30" t="s">
        <v>687</v>
      </c>
      <c r="P875" s="30">
        <v>742106</v>
      </c>
      <c r="Q875" s="30"/>
      <c r="R875" s="30"/>
      <c r="S875" s="39">
        <v>45474.315972222219</v>
      </c>
      <c r="T875" s="42" t="str">
        <f t="shared" si="169"/>
        <v>40</v>
      </c>
      <c r="U875" s="32">
        <f t="shared" si="170"/>
        <v>45470.525694444441</v>
      </c>
      <c r="V875" s="31">
        <f t="shared" si="171"/>
        <v>3.7902777777781012</v>
      </c>
      <c r="W875" s="31">
        <f t="shared" si="172"/>
        <v>0</v>
      </c>
      <c r="X875" s="31">
        <f t="shared" si="173"/>
        <v>0</v>
      </c>
      <c r="Y875" s="31">
        <f t="shared" si="174"/>
        <v>1</v>
      </c>
      <c r="Z875" s="31" t="str">
        <f t="shared" si="181"/>
        <v>No</v>
      </c>
      <c r="AA875" s="31"/>
      <c r="AB875" s="31">
        <f t="shared" si="175"/>
        <v>0</v>
      </c>
      <c r="AC875" s="31" t="str">
        <f>IF(OR(ISNUMBER(MATCH(DATE(VALUE(TEXT(U875,"yyyy")),VALUE(TEXT(U875,"mm")),VALUE(TEXT(U875,"dd"))),HolidayTable[Date],0)),WEEKDAY(E875,1)=1,HOUR(U875)&gt;=21,HOUR(U875)&lt;5),"OP","P")</f>
        <v>P</v>
      </c>
      <c r="AD875" s="31"/>
      <c r="AE875" s="31">
        <f t="shared" si="176"/>
        <v>0</v>
      </c>
      <c r="AF875" s="31">
        <f t="shared" si="177"/>
        <v>88.5</v>
      </c>
      <c r="AG875" s="31">
        <f t="shared" si="178"/>
        <v>5</v>
      </c>
      <c r="AH875" s="31" t="str">
        <f t="shared" si="179"/>
        <v>ONE TRUTH023E</v>
      </c>
      <c r="AI875" s="31" t="str">
        <f t="shared" si="180"/>
        <v>TCLU 5097782</v>
      </c>
      <c r="AJ875" s="17" t="s">
        <v>624</v>
      </c>
    </row>
    <row r="876" spans="1:36" ht="18" x14ac:dyDescent="0.35">
      <c r="A876" s="30" t="s">
        <v>625</v>
      </c>
      <c r="B876" s="30" t="s">
        <v>3754</v>
      </c>
      <c r="C876" s="30" t="s">
        <v>766</v>
      </c>
      <c r="D876" s="30" t="s">
        <v>461</v>
      </c>
      <c r="E876" s="33">
        <v>45470.527777777781</v>
      </c>
      <c r="F876" s="30" t="s">
        <v>663</v>
      </c>
      <c r="G876" s="30" t="s">
        <v>627</v>
      </c>
      <c r="H876" s="30" t="s">
        <v>672</v>
      </c>
      <c r="I876" s="30" t="s">
        <v>646</v>
      </c>
      <c r="J876" s="30">
        <v>30000</v>
      </c>
      <c r="K876" s="30" t="s">
        <v>630</v>
      </c>
      <c r="L876" s="30" t="s">
        <v>3755</v>
      </c>
      <c r="M876" s="30" t="s">
        <v>3756</v>
      </c>
      <c r="N876" s="30" t="s">
        <v>711</v>
      </c>
      <c r="O876" s="30" t="s">
        <v>712</v>
      </c>
      <c r="P876" s="30">
        <v>935540</v>
      </c>
      <c r="Q876" s="30"/>
      <c r="R876" s="30"/>
      <c r="S876" s="39">
        <v>45474.315972222219</v>
      </c>
      <c r="T876" s="42" t="str">
        <f t="shared" si="169"/>
        <v>40</v>
      </c>
      <c r="U876" s="32">
        <f t="shared" si="170"/>
        <v>45470.527777777781</v>
      </c>
      <c r="V876" s="31">
        <f t="shared" si="171"/>
        <v>3.7881944444379769</v>
      </c>
      <c r="W876" s="31">
        <f t="shared" si="172"/>
        <v>0</v>
      </c>
      <c r="X876" s="31">
        <f t="shared" si="173"/>
        <v>0</v>
      </c>
      <c r="Y876" s="31">
        <f t="shared" si="174"/>
        <v>1</v>
      </c>
      <c r="Z876" s="31" t="str">
        <f t="shared" si="181"/>
        <v>No</v>
      </c>
      <c r="AA876" s="31"/>
      <c r="AB876" s="31">
        <f t="shared" si="175"/>
        <v>0</v>
      </c>
      <c r="AC876" s="31" t="str">
        <f>IF(OR(ISNUMBER(MATCH(DATE(VALUE(TEXT(U876,"yyyy")),VALUE(TEXT(U876,"mm")),VALUE(TEXT(U876,"dd"))),HolidayTable[Date],0)),WEEKDAY(E876,1)=1,HOUR(U876)&gt;=21,HOUR(U876)&lt;5),"OP","P")</f>
        <v>P</v>
      </c>
      <c r="AD876" s="31"/>
      <c r="AE876" s="31">
        <f t="shared" si="176"/>
        <v>0</v>
      </c>
      <c r="AF876" s="31">
        <f t="shared" si="177"/>
        <v>88.5</v>
      </c>
      <c r="AG876" s="31">
        <f t="shared" si="178"/>
        <v>5</v>
      </c>
      <c r="AH876" s="31" t="str">
        <f t="shared" si="179"/>
        <v>ONE TRUTH023E</v>
      </c>
      <c r="AI876" s="31" t="str">
        <f t="shared" si="180"/>
        <v>TGCU 5346607</v>
      </c>
      <c r="AJ876" s="17" t="s">
        <v>624</v>
      </c>
    </row>
    <row r="877" spans="1:36" ht="18" x14ac:dyDescent="0.35">
      <c r="A877" s="30" t="s">
        <v>625</v>
      </c>
      <c r="B877" s="30" t="s">
        <v>3757</v>
      </c>
      <c r="C877" s="30" t="s">
        <v>766</v>
      </c>
      <c r="D877" s="30" t="s">
        <v>461</v>
      </c>
      <c r="E877" s="33">
        <v>45470.52847222222</v>
      </c>
      <c r="F877" s="30" t="s">
        <v>663</v>
      </c>
      <c r="G877" s="30" t="s">
        <v>627</v>
      </c>
      <c r="H877" s="30" t="s">
        <v>672</v>
      </c>
      <c r="I877" s="30" t="s">
        <v>646</v>
      </c>
      <c r="J877" s="30">
        <v>30000</v>
      </c>
      <c r="K877" s="30" t="s">
        <v>630</v>
      </c>
      <c r="L877" s="30" t="s">
        <v>3758</v>
      </c>
      <c r="M877" s="30" t="s">
        <v>3759</v>
      </c>
      <c r="N877" s="30" t="s">
        <v>751</v>
      </c>
      <c r="O877" s="30" t="s">
        <v>752</v>
      </c>
      <c r="P877" s="30">
        <v>935494</v>
      </c>
      <c r="Q877" s="30"/>
      <c r="R877" s="30"/>
      <c r="S877" s="39">
        <v>45474.315972222219</v>
      </c>
      <c r="T877" s="42" t="str">
        <f t="shared" si="169"/>
        <v>40</v>
      </c>
      <c r="U877" s="32">
        <f t="shared" si="170"/>
        <v>45470.52847222222</v>
      </c>
      <c r="V877" s="31">
        <f t="shared" si="171"/>
        <v>3.7874999999985448</v>
      </c>
      <c r="W877" s="31">
        <f t="shared" si="172"/>
        <v>0</v>
      </c>
      <c r="X877" s="31">
        <f t="shared" si="173"/>
        <v>0</v>
      </c>
      <c r="Y877" s="31">
        <f t="shared" si="174"/>
        <v>1</v>
      </c>
      <c r="Z877" s="31" t="str">
        <f t="shared" si="181"/>
        <v>No</v>
      </c>
      <c r="AA877" s="31"/>
      <c r="AB877" s="31">
        <f t="shared" si="175"/>
        <v>0</v>
      </c>
      <c r="AC877" s="31" t="str">
        <f>IF(OR(ISNUMBER(MATCH(DATE(VALUE(TEXT(U877,"yyyy")),VALUE(TEXT(U877,"mm")),VALUE(TEXT(U877,"dd"))),HolidayTable[Date],0)),WEEKDAY(E877,1)=1,HOUR(U877)&gt;=21,HOUR(U877)&lt;5),"OP","P")</f>
        <v>P</v>
      </c>
      <c r="AD877" s="31"/>
      <c r="AE877" s="31">
        <f t="shared" si="176"/>
        <v>0</v>
      </c>
      <c r="AF877" s="31">
        <f t="shared" si="177"/>
        <v>88.5</v>
      </c>
      <c r="AG877" s="31">
        <f t="shared" si="178"/>
        <v>5</v>
      </c>
      <c r="AH877" s="31" t="str">
        <f t="shared" si="179"/>
        <v>ONE TRUTH023E</v>
      </c>
      <c r="AI877" s="31" t="str">
        <f t="shared" si="180"/>
        <v>BMOU 5512721</v>
      </c>
      <c r="AJ877" s="17" t="s">
        <v>624</v>
      </c>
    </row>
    <row r="878" spans="1:36" ht="18" x14ac:dyDescent="0.35">
      <c r="A878" s="30" t="s">
        <v>625</v>
      </c>
      <c r="B878" s="30" t="s">
        <v>3760</v>
      </c>
      <c r="C878" s="30" t="s">
        <v>2810</v>
      </c>
      <c r="D878" s="30" t="s">
        <v>764</v>
      </c>
      <c r="E878" s="33">
        <v>45470.529861111114</v>
      </c>
      <c r="F878" s="30" t="s">
        <v>674</v>
      </c>
      <c r="G878" s="30" t="s">
        <v>627</v>
      </c>
      <c r="H878" s="30" t="s">
        <v>672</v>
      </c>
      <c r="I878" s="30" t="s">
        <v>646</v>
      </c>
      <c r="J878" s="30">
        <v>29250</v>
      </c>
      <c r="K878" s="30" t="s">
        <v>630</v>
      </c>
      <c r="L878" s="30" t="s">
        <v>3726</v>
      </c>
      <c r="M878" s="30" t="s">
        <v>3761</v>
      </c>
      <c r="N878" s="30" t="s">
        <v>737</v>
      </c>
      <c r="O878" s="30" t="s">
        <v>738</v>
      </c>
      <c r="P878" s="30">
        <v>912351</v>
      </c>
      <c r="Q878" s="30"/>
      <c r="R878" s="30"/>
      <c r="S878" s="39" t="e">
        <f>VLOOKUP(AH878,export!G:T,13,FALSE)</f>
        <v>#N/A</v>
      </c>
      <c r="T878" s="42" t="str">
        <f t="shared" si="169"/>
        <v>40</v>
      </c>
      <c r="U878" s="32">
        <f t="shared" si="170"/>
        <v>45470.529861111114</v>
      </c>
      <c r="V878" s="31" t="e">
        <f t="shared" si="171"/>
        <v>#N/A</v>
      </c>
      <c r="W878" s="31" t="e">
        <f t="shared" si="172"/>
        <v>#N/A</v>
      </c>
      <c r="X878" s="31" t="e">
        <f t="shared" si="173"/>
        <v>#N/A</v>
      </c>
      <c r="Y878" s="31" t="e">
        <f t="shared" si="174"/>
        <v>#N/A</v>
      </c>
      <c r="Z878" s="31" t="str">
        <f t="shared" si="181"/>
        <v>No</v>
      </c>
      <c r="AA878" s="31"/>
      <c r="AB878" s="31" t="e">
        <f t="shared" si="175"/>
        <v>#N/A</v>
      </c>
      <c r="AC878" s="31" t="str">
        <f>IF(OR(ISNUMBER(MATCH(DATE(VALUE(TEXT(U878,"yyyy")),VALUE(TEXT(U878,"mm")),VALUE(TEXT(U878,"dd"))),HolidayTable[Date],0)),WEEKDAY(E878,1)=1,HOUR(U878)&gt;=21,HOUR(U878)&lt;5),"OP","P")</f>
        <v>P</v>
      </c>
      <c r="AD878" s="31"/>
      <c r="AE878" s="31" t="e">
        <f t="shared" si="176"/>
        <v>#N/A</v>
      </c>
      <c r="AF878" s="31">
        <f t="shared" si="177"/>
        <v>88.5</v>
      </c>
      <c r="AG878" s="31">
        <f t="shared" si="178"/>
        <v>5</v>
      </c>
      <c r="AH878" s="31" t="str">
        <f t="shared" si="179"/>
        <v>MAE CHATTOGR425N</v>
      </c>
      <c r="AI878" s="31" t="str">
        <f t="shared" si="180"/>
        <v>SUDU 8684568</v>
      </c>
      <c r="AJ878" s="17" t="s">
        <v>624</v>
      </c>
    </row>
    <row r="879" spans="1:36" ht="18" x14ac:dyDescent="0.35">
      <c r="A879" s="30" t="s">
        <v>625</v>
      </c>
      <c r="B879" s="30" t="s">
        <v>3762</v>
      </c>
      <c r="C879" s="30" t="s">
        <v>2810</v>
      </c>
      <c r="D879" s="30" t="s">
        <v>764</v>
      </c>
      <c r="E879" s="33">
        <v>45470.531944444447</v>
      </c>
      <c r="F879" s="30" t="s">
        <v>674</v>
      </c>
      <c r="G879" s="30" t="s">
        <v>627</v>
      </c>
      <c r="H879" s="30" t="s">
        <v>672</v>
      </c>
      <c r="I879" s="30" t="s">
        <v>646</v>
      </c>
      <c r="J879" s="30">
        <v>29250</v>
      </c>
      <c r="K879" s="30" t="s">
        <v>630</v>
      </c>
      <c r="L879" s="30" t="s">
        <v>3763</v>
      </c>
      <c r="M879" s="30" t="s">
        <v>3764</v>
      </c>
      <c r="N879" s="30" t="s">
        <v>836</v>
      </c>
      <c r="O879" s="30" t="s">
        <v>837</v>
      </c>
      <c r="P879" s="30">
        <v>913642</v>
      </c>
      <c r="Q879" s="30"/>
      <c r="R879" s="30"/>
      <c r="S879" s="39" t="e">
        <f>VLOOKUP(AH879,export!G:T,13,FALSE)</f>
        <v>#N/A</v>
      </c>
      <c r="T879" s="42" t="str">
        <f t="shared" si="169"/>
        <v>40</v>
      </c>
      <c r="U879" s="32">
        <f t="shared" si="170"/>
        <v>45470.531944444447</v>
      </c>
      <c r="V879" s="31" t="e">
        <f t="shared" si="171"/>
        <v>#N/A</v>
      </c>
      <c r="W879" s="31" t="e">
        <f t="shared" si="172"/>
        <v>#N/A</v>
      </c>
      <c r="X879" s="31" t="e">
        <f t="shared" si="173"/>
        <v>#N/A</v>
      </c>
      <c r="Y879" s="31" t="e">
        <f t="shared" si="174"/>
        <v>#N/A</v>
      </c>
      <c r="Z879" s="31" t="str">
        <f t="shared" si="181"/>
        <v>No</v>
      </c>
      <c r="AA879" s="31"/>
      <c r="AB879" s="31" t="e">
        <f t="shared" si="175"/>
        <v>#N/A</v>
      </c>
      <c r="AC879" s="31" t="str">
        <f>IF(OR(ISNUMBER(MATCH(DATE(VALUE(TEXT(U879,"yyyy")),VALUE(TEXT(U879,"mm")),VALUE(TEXT(U879,"dd"))),HolidayTable[Date],0)),WEEKDAY(E879,1)=1,HOUR(U879)&gt;=21,HOUR(U879)&lt;5),"OP","P")</f>
        <v>P</v>
      </c>
      <c r="AD879" s="31"/>
      <c r="AE879" s="31" t="e">
        <f t="shared" si="176"/>
        <v>#N/A</v>
      </c>
      <c r="AF879" s="31">
        <f t="shared" si="177"/>
        <v>88.5</v>
      </c>
      <c r="AG879" s="31">
        <f t="shared" si="178"/>
        <v>5</v>
      </c>
      <c r="AH879" s="31" t="str">
        <f t="shared" si="179"/>
        <v>MAE CHATTOGR425N</v>
      </c>
      <c r="AI879" s="31" t="str">
        <f t="shared" si="180"/>
        <v>SUDU 8721403</v>
      </c>
      <c r="AJ879" s="17" t="s">
        <v>624</v>
      </c>
    </row>
    <row r="880" spans="1:36" ht="18" x14ac:dyDescent="0.35">
      <c r="A880" s="30" t="s">
        <v>625</v>
      </c>
      <c r="B880" s="30" t="s">
        <v>3765</v>
      </c>
      <c r="C880" s="30" t="s">
        <v>766</v>
      </c>
      <c r="D880" s="30" t="s">
        <v>461</v>
      </c>
      <c r="E880" s="33">
        <v>45470.534722222219</v>
      </c>
      <c r="F880" s="30" t="s">
        <v>663</v>
      </c>
      <c r="G880" s="30" t="s">
        <v>627</v>
      </c>
      <c r="H880" s="30" t="s">
        <v>672</v>
      </c>
      <c r="I880" s="30" t="s">
        <v>646</v>
      </c>
      <c r="J880" s="30">
        <v>30000</v>
      </c>
      <c r="K880" s="30" t="s">
        <v>630</v>
      </c>
      <c r="L880" s="30" t="s">
        <v>3755</v>
      </c>
      <c r="M880" s="30" t="s">
        <v>3766</v>
      </c>
      <c r="N880" s="30" t="s">
        <v>745</v>
      </c>
      <c r="O880" s="30" t="s">
        <v>746</v>
      </c>
      <c r="P880" s="30">
        <v>697577</v>
      </c>
      <c r="Q880" s="30"/>
      <c r="R880" s="30"/>
      <c r="S880" s="39">
        <v>45474.315972222219</v>
      </c>
      <c r="T880" s="42" t="str">
        <f t="shared" si="169"/>
        <v>40</v>
      </c>
      <c r="U880" s="32">
        <f t="shared" si="170"/>
        <v>45470.534722222219</v>
      </c>
      <c r="V880" s="31">
        <f t="shared" si="171"/>
        <v>3.78125</v>
      </c>
      <c r="W880" s="31">
        <f t="shared" si="172"/>
        <v>0</v>
      </c>
      <c r="X880" s="31">
        <f t="shared" si="173"/>
        <v>0</v>
      </c>
      <c r="Y880" s="31">
        <f t="shared" si="174"/>
        <v>1</v>
      </c>
      <c r="Z880" s="31" t="str">
        <f t="shared" si="181"/>
        <v>No</v>
      </c>
      <c r="AA880" s="31"/>
      <c r="AB880" s="31">
        <f t="shared" si="175"/>
        <v>0</v>
      </c>
      <c r="AC880" s="31" t="str">
        <f>IF(OR(ISNUMBER(MATCH(DATE(VALUE(TEXT(U880,"yyyy")),VALUE(TEXT(U880,"mm")),VALUE(TEXT(U880,"dd"))),HolidayTable[Date],0)),WEEKDAY(E880,1)=1,HOUR(U880)&gt;=21,HOUR(U880)&lt;5),"OP","P")</f>
        <v>P</v>
      </c>
      <c r="AD880" s="31"/>
      <c r="AE880" s="31">
        <f t="shared" si="176"/>
        <v>0</v>
      </c>
      <c r="AF880" s="31">
        <f t="shared" si="177"/>
        <v>88.5</v>
      </c>
      <c r="AG880" s="31">
        <f t="shared" si="178"/>
        <v>5</v>
      </c>
      <c r="AH880" s="31" t="str">
        <f t="shared" si="179"/>
        <v>ONE TRUTH023E</v>
      </c>
      <c r="AI880" s="31" t="str">
        <f t="shared" si="180"/>
        <v>TLLU 5267634</v>
      </c>
      <c r="AJ880" s="17" t="s">
        <v>624</v>
      </c>
    </row>
    <row r="881" spans="1:36" ht="18" x14ac:dyDescent="0.35">
      <c r="A881" s="30" t="s">
        <v>625</v>
      </c>
      <c r="B881" s="30" t="s">
        <v>3767</v>
      </c>
      <c r="C881" s="30" t="s">
        <v>766</v>
      </c>
      <c r="D881" s="30" t="s">
        <v>461</v>
      </c>
      <c r="E881" s="33">
        <v>45470.534722222219</v>
      </c>
      <c r="F881" s="30" t="s">
        <v>663</v>
      </c>
      <c r="G881" s="30" t="s">
        <v>627</v>
      </c>
      <c r="H881" s="30" t="s">
        <v>672</v>
      </c>
      <c r="I881" s="30" t="s">
        <v>646</v>
      </c>
      <c r="J881" s="30">
        <v>26500</v>
      </c>
      <c r="K881" s="30" t="s">
        <v>630</v>
      </c>
      <c r="L881" s="30" t="s">
        <v>3752</v>
      </c>
      <c r="M881" s="30" t="s">
        <v>3768</v>
      </c>
      <c r="N881" s="30" t="s">
        <v>718</v>
      </c>
      <c r="O881" s="30" t="s">
        <v>719</v>
      </c>
      <c r="P881" s="30">
        <v>697446</v>
      </c>
      <c r="Q881" s="30"/>
      <c r="R881" s="30"/>
      <c r="S881" s="39">
        <v>45474.315972222219</v>
      </c>
      <c r="T881" s="42" t="str">
        <f t="shared" si="169"/>
        <v>40</v>
      </c>
      <c r="U881" s="32">
        <f t="shared" si="170"/>
        <v>45470.534722222219</v>
      </c>
      <c r="V881" s="31">
        <f t="shared" si="171"/>
        <v>3.78125</v>
      </c>
      <c r="W881" s="31">
        <f t="shared" si="172"/>
        <v>0</v>
      </c>
      <c r="X881" s="31">
        <f t="shared" si="173"/>
        <v>0</v>
      </c>
      <c r="Y881" s="31">
        <f t="shared" si="174"/>
        <v>1</v>
      </c>
      <c r="Z881" s="31" t="str">
        <f t="shared" si="181"/>
        <v>No</v>
      </c>
      <c r="AA881" s="31"/>
      <c r="AB881" s="31">
        <f t="shared" si="175"/>
        <v>0</v>
      </c>
      <c r="AC881" s="31" t="str">
        <f>IF(OR(ISNUMBER(MATCH(DATE(VALUE(TEXT(U881,"yyyy")),VALUE(TEXT(U881,"mm")),VALUE(TEXT(U881,"dd"))),HolidayTable[Date],0)),WEEKDAY(E881,1)=1,HOUR(U881)&gt;=21,HOUR(U881)&lt;5),"OP","P")</f>
        <v>P</v>
      </c>
      <c r="AD881" s="31"/>
      <c r="AE881" s="31">
        <f t="shared" si="176"/>
        <v>0</v>
      </c>
      <c r="AF881" s="31">
        <f t="shared" si="177"/>
        <v>88.5</v>
      </c>
      <c r="AG881" s="31">
        <f t="shared" si="178"/>
        <v>5</v>
      </c>
      <c r="AH881" s="31" t="str">
        <f t="shared" si="179"/>
        <v>ONE TRUTH023E</v>
      </c>
      <c r="AI881" s="31" t="str">
        <f t="shared" si="180"/>
        <v>HLBU 2678007</v>
      </c>
      <c r="AJ881" s="17" t="s">
        <v>624</v>
      </c>
    </row>
    <row r="882" spans="1:36" ht="18" x14ac:dyDescent="0.35">
      <c r="A882" s="30" t="s">
        <v>625</v>
      </c>
      <c r="B882" s="30" t="s">
        <v>3769</v>
      </c>
      <c r="C882" s="30" t="s">
        <v>766</v>
      </c>
      <c r="D882" s="30" t="s">
        <v>461</v>
      </c>
      <c r="E882" s="33">
        <v>45470.536805555559</v>
      </c>
      <c r="F882" s="30" t="s">
        <v>663</v>
      </c>
      <c r="G882" s="30" t="s">
        <v>627</v>
      </c>
      <c r="H882" s="30" t="s">
        <v>672</v>
      </c>
      <c r="I882" s="30" t="s">
        <v>646</v>
      </c>
      <c r="J882" s="30">
        <v>30000</v>
      </c>
      <c r="K882" s="30" t="s">
        <v>630</v>
      </c>
      <c r="L882" s="30" t="s">
        <v>3758</v>
      </c>
      <c r="M882" s="30" t="s">
        <v>3770</v>
      </c>
      <c r="N882" s="30" t="s">
        <v>739</v>
      </c>
      <c r="O882" s="30" t="s">
        <v>740</v>
      </c>
      <c r="P882" s="30">
        <v>686467</v>
      </c>
      <c r="Q882" s="30"/>
      <c r="R882" s="30"/>
      <c r="S882" s="39">
        <v>45474.315972222219</v>
      </c>
      <c r="T882" s="42" t="str">
        <f t="shared" si="169"/>
        <v>40</v>
      </c>
      <c r="U882" s="32">
        <f t="shared" si="170"/>
        <v>45470.536805555559</v>
      </c>
      <c r="V882" s="31">
        <f t="shared" si="171"/>
        <v>3.7791666666598758</v>
      </c>
      <c r="W882" s="31">
        <f t="shared" si="172"/>
        <v>0</v>
      </c>
      <c r="X882" s="31">
        <f t="shared" si="173"/>
        <v>0</v>
      </c>
      <c r="Y882" s="31">
        <f t="shared" si="174"/>
        <v>1</v>
      </c>
      <c r="Z882" s="31" t="str">
        <f t="shared" si="181"/>
        <v>No</v>
      </c>
      <c r="AA882" s="31"/>
      <c r="AB882" s="31">
        <f t="shared" si="175"/>
        <v>0</v>
      </c>
      <c r="AC882" s="31" t="str">
        <f>IF(OR(ISNUMBER(MATCH(DATE(VALUE(TEXT(U882,"yyyy")),VALUE(TEXT(U882,"mm")),VALUE(TEXT(U882,"dd"))),HolidayTable[Date],0)),WEEKDAY(E882,1)=1,HOUR(U882)&gt;=21,HOUR(U882)&lt;5),"OP","P")</f>
        <v>P</v>
      </c>
      <c r="AD882" s="31"/>
      <c r="AE882" s="31">
        <f t="shared" si="176"/>
        <v>0</v>
      </c>
      <c r="AF882" s="31">
        <f t="shared" si="177"/>
        <v>88.5</v>
      </c>
      <c r="AG882" s="31">
        <f t="shared" si="178"/>
        <v>5</v>
      </c>
      <c r="AH882" s="31" t="str">
        <f t="shared" si="179"/>
        <v>ONE TRUTH023E</v>
      </c>
      <c r="AI882" s="31" t="str">
        <f t="shared" si="180"/>
        <v>SEGU 4024864</v>
      </c>
      <c r="AJ882" s="17" t="s">
        <v>624</v>
      </c>
    </row>
    <row r="883" spans="1:36" ht="18" x14ac:dyDescent="0.35">
      <c r="A883" s="30" t="s">
        <v>625</v>
      </c>
      <c r="B883" s="30" t="s">
        <v>3771</v>
      </c>
      <c r="C883" s="30" t="s">
        <v>766</v>
      </c>
      <c r="D883" s="30" t="s">
        <v>461</v>
      </c>
      <c r="E883" s="33">
        <v>45470.538888888892</v>
      </c>
      <c r="F883" s="30" t="s">
        <v>663</v>
      </c>
      <c r="G883" s="30" t="s">
        <v>627</v>
      </c>
      <c r="H883" s="30" t="s">
        <v>672</v>
      </c>
      <c r="I883" s="30" t="s">
        <v>646</v>
      </c>
      <c r="J883" s="30">
        <v>30000</v>
      </c>
      <c r="K883" s="30" t="s">
        <v>630</v>
      </c>
      <c r="L883" s="30" t="s">
        <v>3758</v>
      </c>
      <c r="M883" s="30" t="s">
        <v>3772</v>
      </c>
      <c r="N883" s="30" t="s">
        <v>681</v>
      </c>
      <c r="O883" s="30" t="s">
        <v>682</v>
      </c>
      <c r="P883" s="30">
        <v>901896</v>
      </c>
      <c r="Q883" s="30"/>
      <c r="R883" s="30"/>
      <c r="S883" s="39">
        <v>45474.315972222219</v>
      </c>
      <c r="T883" s="42" t="str">
        <f t="shared" si="169"/>
        <v>40</v>
      </c>
      <c r="U883" s="32">
        <f t="shared" si="170"/>
        <v>45470.538888888892</v>
      </c>
      <c r="V883" s="31">
        <f t="shared" si="171"/>
        <v>3.7770833333270275</v>
      </c>
      <c r="W883" s="31">
        <f t="shared" si="172"/>
        <v>0</v>
      </c>
      <c r="X883" s="31">
        <f t="shared" si="173"/>
        <v>0</v>
      </c>
      <c r="Y883" s="31">
        <f t="shared" si="174"/>
        <v>1</v>
      </c>
      <c r="Z883" s="31" t="str">
        <f t="shared" si="181"/>
        <v>No</v>
      </c>
      <c r="AA883" s="31"/>
      <c r="AB883" s="31">
        <f t="shared" si="175"/>
        <v>0</v>
      </c>
      <c r="AC883" s="31" t="str">
        <f>IF(OR(ISNUMBER(MATCH(DATE(VALUE(TEXT(U883,"yyyy")),VALUE(TEXT(U883,"mm")),VALUE(TEXT(U883,"dd"))),HolidayTable[Date],0)),WEEKDAY(E883,1)=1,HOUR(U883)&gt;=21,HOUR(U883)&lt;5),"OP","P")</f>
        <v>P</v>
      </c>
      <c r="AD883" s="31"/>
      <c r="AE883" s="31">
        <f t="shared" si="176"/>
        <v>0</v>
      </c>
      <c r="AF883" s="31">
        <f t="shared" si="177"/>
        <v>88.5</v>
      </c>
      <c r="AG883" s="31">
        <f t="shared" si="178"/>
        <v>5</v>
      </c>
      <c r="AH883" s="31" t="str">
        <f t="shared" si="179"/>
        <v>ONE TRUTH023E</v>
      </c>
      <c r="AI883" s="31" t="str">
        <f t="shared" si="180"/>
        <v>TEMU 6457366</v>
      </c>
      <c r="AJ883" s="17" t="s">
        <v>624</v>
      </c>
    </row>
    <row r="884" spans="1:36" ht="18" x14ac:dyDescent="0.35">
      <c r="A884" s="30" t="s">
        <v>625</v>
      </c>
      <c r="B884" s="30" t="s">
        <v>3773</v>
      </c>
      <c r="C884" s="30" t="s">
        <v>766</v>
      </c>
      <c r="D884" s="30" t="s">
        <v>461</v>
      </c>
      <c r="E884" s="33">
        <v>45470.539583333331</v>
      </c>
      <c r="F884" s="30" t="s">
        <v>663</v>
      </c>
      <c r="G884" s="30" t="s">
        <v>627</v>
      </c>
      <c r="H884" s="30" t="s">
        <v>672</v>
      </c>
      <c r="I884" s="30" t="s">
        <v>646</v>
      </c>
      <c r="J884" s="30">
        <v>30000</v>
      </c>
      <c r="K884" s="30" t="s">
        <v>630</v>
      </c>
      <c r="L884" s="30" t="s">
        <v>3758</v>
      </c>
      <c r="M884" s="30" t="s">
        <v>3774</v>
      </c>
      <c r="N884" s="30" t="s">
        <v>675</v>
      </c>
      <c r="O884" s="30" t="s">
        <v>676</v>
      </c>
      <c r="P884" s="30">
        <v>957830</v>
      </c>
      <c r="Q884" s="30"/>
      <c r="R884" s="30"/>
      <c r="S884" s="39">
        <v>45474.315972222219</v>
      </c>
      <c r="T884" s="42" t="str">
        <f t="shared" si="169"/>
        <v>40</v>
      </c>
      <c r="U884" s="32">
        <f t="shared" si="170"/>
        <v>45470.539583333331</v>
      </c>
      <c r="V884" s="31">
        <f t="shared" si="171"/>
        <v>3.7763888888875954</v>
      </c>
      <c r="W884" s="31">
        <f t="shared" si="172"/>
        <v>0</v>
      </c>
      <c r="X884" s="31">
        <f t="shared" si="173"/>
        <v>0</v>
      </c>
      <c r="Y884" s="31">
        <f t="shared" si="174"/>
        <v>1</v>
      </c>
      <c r="Z884" s="31" t="str">
        <f t="shared" si="181"/>
        <v>No</v>
      </c>
      <c r="AA884" s="31"/>
      <c r="AB884" s="31">
        <f t="shared" si="175"/>
        <v>0</v>
      </c>
      <c r="AC884" s="31" t="str">
        <f>IF(OR(ISNUMBER(MATCH(DATE(VALUE(TEXT(U884,"yyyy")),VALUE(TEXT(U884,"mm")),VALUE(TEXT(U884,"dd"))),HolidayTable[Date],0)),WEEKDAY(E884,1)=1,HOUR(U884)&gt;=21,HOUR(U884)&lt;5),"OP","P")</f>
        <v>P</v>
      </c>
      <c r="AD884" s="31"/>
      <c r="AE884" s="31">
        <f t="shared" si="176"/>
        <v>0</v>
      </c>
      <c r="AF884" s="31">
        <f t="shared" si="177"/>
        <v>88.5</v>
      </c>
      <c r="AG884" s="31">
        <f t="shared" si="178"/>
        <v>5</v>
      </c>
      <c r="AH884" s="31" t="str">
        <f t="shared" si="179"/>
        <v>ONE TRUTH023E</v>
      </c>
      <c r="AI884" s="31" t="str">
        <f t="shared" si="180"/>
        <v>WBPU 7059880</v>
      </c>
      <c r="AJ884" s="17" t="s">
        <v>624</v>
      </c>
    </row>
    <row r="885" spans="1:36" ht="18" x14ac:dyDescent="0.35">
      <c r="A885" s="30" t="s">
        <v>625</v>
      </c>
      <c r="B885" s="30" t="s">
        <v>3775</v>
      </c>
      <c r="C885" s="30" t="s">
        <v>2810</v>
      </c>
      <c r="D885" s="30" t="s">
        <v>764</v>
      </c>
      <c r="E885" s="33">
        <v>45470.540277777778</v>
      </c>
      <c r="F885" s="30" t="s">
        <v>674</v>
      </c>
      <c r="G885" s="30" t="s">
        <v>627</v>
      </c>
      <c r="H885" s="30" t="s">
        <v>672</v>
      </c>
      <c r="I885" s="30" t="s">
        <v>646</v>
      </c>
      <c r="J885" s="30">
        <v>29250</v>
      </c>
      <c r="K885" s="30" t="s">
        <v>630</v>
      </c>
      <c r="L885" s="30" t="s">
        <v>3763</v>
      </c>
      <c r="M885" s="30" t="s">
        <v>3776</v>
      </c>
      <c r="N885" s="30"/>
      <c r="O885" s="30" t="s">
        <v>704</v>
      </c>
      <c r="P885" s="30">
        <v>947739</v>
      </c>
      <c r="Q885" s="30"/>
      <c r="R885" s="30"/>
      <c r="S885" s="39" t="e">
        <f>VLOOKUP(AH885,export!G:T,13,FALSE)</f>
        <v>#N/A</v>
      </c>
      <c r="T885" s="42" t="str">
        <f t="shared" si="169"/>
        <v>40</v>
      </c>
      <c r="U885" s="32">
        <f t="shared" si="170"/>
        <v>45470.540277777778</v>
      </c>
      <c r="V885" s="31" t="e">
        <f t="shared" si="171"/>
        <v>#N/A</v>
      </c>
      <c r="W885" s="31" t="e">
        <f t="shared" si="172"/>
        <v>#N/A</v>
      </c>
      <c r="X885" s="31" t="e">
        <f t="shared" si="173"/>
        <v>#N/A</v>
      </c>
      <c r="Y885" s="31" t="e">
        <f t="shared" si="174"/>
        <v>#N/A</v>
      </c>
      <c r="Z885" s="31" t="str">
        <f t="shared" si="181"/>
        <v>No</v>
      </c>
      <c r="AA885" s="31"/>
      <c r="AB885" s="31" t="e">
        <f t="shared" si="175"/>
        <v>#N/A</v>
      </c>
      <c r="AC885" s="31" t="str">
        <f>IF(OR(ISNUMBER(MATCH(DATE(VALUE(TEXT(U885,"yyyy")),VALUE(TEXT(U885,"mm")),VALUE(TEXT(U885,"dd"))),HolidayTable[Date],0)),WEEKDAY(E885,1)=1,HOUR(U885)&gt;=21,HOUR(U885)&lt;5),"OP","P")</f>
        <v>P</v>
      </c>
      <c r="AD885" s="31"/>
      <c r="AE885" s="31" t="e">
        <f t="shared" si="176"/>
        <v>#N/A</v>
      </c>
      <c r="AF885" s="31">
        <f t="shared" si="177"/>
        <v>88.5</v>
      </c>
      <c r="AG885" s="31">
        <f t="shared" si="178"/>
        <v>5</v>
      </c>
      <c r="AH885" s="31" t="str">
        <f t="shared" si="179"/>
        <v>MAE CHATTOGR425N</v>
      </c>
      <c r="AI885" s="31" t="str">
        <f t="shared" si="180"/>
        <v>MRSU 4618375</v>
      </c>
      <c r="AJ885" s="17" t="s">
        <v>624</v>
      </c>
    </row>
    <row r="886" spans="1:36" ht="18" x14ac:dyDescent="0.35">
      <c r="A886" s="30" t="s">
        <v>625</v>
      </c>
      <c r="B886" s="30" t="s">
        <v>3777</v>
      </c>
      <c r="C886" s="30" t="s">
        <v>766</v>
      </c>
      <c r="D886" s="30" t="s">
        <v>461</v>
      </c>
      <c r="E886" s="33">
        <v>45470.543749999997</v>
      </c>
      <c r="F886" s="30" t="s">
        <v>663</v>
      </c>
      <c r="G886" s="30" t="s">
        <v>627</v>
      </c>
      <c r="H886" s="30" t="s">
        <v>672</v>
      </c>
      <c r="I886" s="30" t="s">
        <v>646</v>
      </c>
      <c r="J886" s="30">
        <v>30000</v>
      </c>
      <c r="K886" s="30" t="s">
        <v>630</v>
      </c>
      <c r="L886" s="30" t="s">
        <v>3758</v>
      </c>
      <c r="M886" s="30" t="s">
        <v>3778</v>
      </c>
      <c r="N886" s="30" t="s">
        <v>700</v>
      </c>
      <c r="O886" s="30" t="s">
        <v>701</v>
      </c>
      <c r="P886" s="30">
        <v>781152</v>
      </c>
      <c r="Q886" s="30"/>
      <c r="R886" s="30"/>
      <c r="S886" s="39">
        <v>45474.315972222219</v>
      </c>
      <c r="T886" s="42" t="str">
        <f t="shared" si="169"/>
        <v>40</v>
      </c>
      <c r="U886" s="32">
        <f t="shared" si="170"/>
        <v>45470.543749999997</v>
      </c>
      <c r="V886" s="31">
        <f t="shared" si="171"/>
        <v>3.7722222222218988</v>
      </c>
      <c r="W886" s="31">
        <f t="shared" si="172"/>
        <v>0</v>
      </c>
      <c r="X886" s="31">
        <f t="shared" si="173"/>
        <v>0</v>
      </c>
      <c r="Y886" s="31">
        <f t="shared" si="174"/>
        <v>1</v>
      </c>
      <c r="Z886" s="31" t="str">
        <f t="shared" si="181"/>
        <v>No</v>
      </c>
      <c r="AA886" s="31"/>
      <c r="AB886" s="31">
        <f t="shared" si="175"/>
        <v>0</v>
      </c>
      <c r="AC886" s="31" t="str">
        <f>IF(OR(ISNUMBER(MATCH(DATE(VALUE(TEXT(U886,"yyyy")),VALUE(TEXT(U886,"mm")),VALUE(TEXT(U886,"dd"))),HolidayTable[Date],0)),WEEKDAY(E886,1)=1,HOUR(U886)&gt;=21,HOUR(U886)&lt;5),"OP","P")</f>
        <v>P</v>
      </c>
      <c r="AD886" s="31"/>
      <c r="AE886" s="31">
        <f t="shared" si="176"/>
        <v>0</v>
      </c>
      <c r="AF886" s="31">
        <f t="shared" si="177"/>
        <v>88.5</v>
      </c>
      <c r="AG886" s="31">
        <f t="shared" si="178"/>
        <v>5</v>
      </c>
      <c r="AH886" s="31" t="str">
        <f t="shared" si="179"/>
        <v>ONE TRUTH023E</v>
      </c>
      <c r="AI886" s="31" t="str">
        <f t="shared" si="180"/>
        <v>HLXU 8185598</v>
      </c>
      <c r="AJ886" s="17" t="s">
        <v>624</v>
      </c>
    </row>
    <row r="887" spans="1:36" ht="18" x14ac:dyDescent="0.35">
      <c r="A887" s="30" t="s">
        <v>625</v>
      </c>
      <c r="B887" s="30" t="s">
        <v>3779</v>
      </c>
      <c r="C887" s="30" t="s">
        <v>766</v>
      </c>
      <c r="D887" s="30" t="s">
        <v>461</v>
      </c>
      <c r="E887" s="33">
        <v>45470.543749999997</v>
      </c>
      <c r="F887" s="30" t="s">
        <v>663</v>
      </c>
      <c r="G887" s="30" t="s">
        <v>627</v>
      </c>
      <c r="H887" s="30" t="s">
        <v>672</v>
      </c>
      <c r="I887" s="30" t="s">
        <v>646</v>
      </c>
      <c r="J887" s="30">
        <v>30000</v>
      </c>
      <c r="K887" s="30" t="s">
        <v>630</v>
      </c>
      <c r="L887" s="30" t="s">
        <v>3758</v>
      </c>
      <c r="M887" s="30" t="s">
        <v>3780</v>
      </c>
      <c r="N887" s="30" t="s">
        <v>741</v>
      </c>
      <c r="O887" s="30" t="s">
        <v>742</v>
      </c>
      <c r="P887" s="30">
        <v>711999</v>
      </c>
      <c r="Q887" s="30"/>
      <c r="R887" s="30"/>
      <c r="S887" s="39">
        <v>45474.315972222219</v>
      </c>
      <c r="T887" s="42" t="str">
        <f t="shared" si="169"/>
        <v>40</v>
      </c>
      <c r="U887" s="32">
        <f t="shared" si="170"/>
        <v>45470.543749999997</v>
      </c>
      <c r="V887" s="31">
        <f t="shared" si="171"/>
        <v>3.7722222222218988</v>
      </c>
      <c r="W887" s="31">
        <f t="shared" si="172"/>
        <v>0</v>
      </c>
      <c r="X887" s="31">
        <f t="shared" si="173"/>
        <v>0</v>
      </c>
      <c r="Y887" s="31">
        <f t="shared" si="174"/>
        <v>1</v>
      </c>
      <c r="Z887" s="31" t="str">
        <f t="shared" si="181"/>
        <v>No</v>
      </c>
      <c r="AA887" s="31"/>
      <c r="AB887" s="31">
        <f t="shared" si="175"/>
        <v>0</v>
      </c>
      <c r="AC887" s="31" t="str">
        <f>IF(OR(ISNUMBER(MATCH(DATE(VALUE(TEXT(U887,"yyyy")),VALUE(TEXT(U887,"mm")),VALUE(TEXT(U887,"dd"))),HolidayTable[Date],0)),WEEKDAY(E887,1)=1,HOUR(U887)&gt;=21,HOUR(U887)&lt;5),"OP","P")</f>
        <v>P</v>
      </c>
      <c r="AD887" s="31"/>
      <c r="AE887" s="31">
        <f t="shared" si="176"/>
        <v>0</v>
      </c>
      <c r="AF887" s="31">
        <f t="shared" si="177"/>
        <v>88.5</v>
      </c>
      <c r="AG887" s="31">
        <f t="shared" si="178"/>
        <v>5</v>
      </c>
      <c r="AH887" s="31" t="str">
        <f t="shared" si="179"/>
        <v>ONE TRUTH023E</v>
      </c>
      <c r="AI887" s="31" t="str">
        <f t="shared" si="180"/>
        <v>FSCU 8953311</v>
      </c>
      <c r="AJ887" s="17" t="s">
        <v>624</v>
      </c>
    </row>
    <row r="888" spans="1:36" ht="18" x14ac:dyDescent="0.35">
      <c r="A888" s="30" t="s">
        <v>625</v>
      </c>
      <c r="B888" s="30" t="s">
        <v>3781</v>
      </c>
      <c r="C888" s="30" t="s">
        <v>766</v>
      </c>
      <c r="D888" s="30" t="s">
        <v>461</v>
      </c>
      <c r="E888" s="33">
        <v>45470.545138888891</v>
      </c>
      <c r="F888" s="30" t="s">
        <v>663</v>
      </c>
      <c r="G888" s="30" t="s">
        <v>627</v>
      </c>
      <c r="H888" s="30" t="s">
        <v>672</v>
      </c>
      <c r="I888" s="30" t="s">
        <v>646</v>
      </c>
      <c r="J888" s="30">
        <v>30000</v>
      </c>
      <c r="K888" s="30" t="s">
        <v>630</v>
      </c>
      <c r="L888" s="30" t="s">
        <v>3758</v>
      </c>
      <c r="M888" s="30" t="s">
        <v>3782</v>
      </c>
      <c r="N888" s="30"/>
      <c r="O888" s="30" t="s">
        <v>687</v>
      </c>
      <c r="P888" s="30">
        <v>742106</v>
      </c>
      <c r="Q888" s="30"/>
      <c r="R888" s="30"/>
      <c r="S888" s="39">
        <v>45474.315972222219</v>
      </c>
      <c r="T888" s="42" t="str">
        <f t="shared" si="169"/>
        <v>40</v>
      </c>
      <c r="U888" s="32">
        <f t="shared" si="170"/>
        <v>45470.545138888891</v>
      </c>
      <c r="V888" s="31">
        <f t="shared" si="171"/>
        <v>3.7708333333284827</v>
      </c>
      <c r="W888" s="31">
        <f t="shared" si="172"/>
        <v>0</v>
      </c>
      <c r="X888" s="31">
        <f t="shared" si="173"/>
        <v>0</v>
      </c>
      <c r="Y888" s="31">
        <f t="shared" si="174"/>
        <v>1</v>
      </c>
      <c r="Z888" s="31" t="str">
        <f t="shared" si="181"/>
        <v>No</v>
      </c>
      <c r="AA888" s="31"/>
      <c r="AB888" s="31">
        <f t="shared" si="175"/>
        <v>0</v>
      </c>
      <c r="AC888" s="31" t="str">
        <f>IF(OR(ISNUMBER(MATCH(DATE(VALUE(TEXT(U888,"yyyy")),VALUE(TEXT(U888,"mm")),VALUE(TEXT(U888,"dd"))),HolidayTable[Date],0)),WEEKDAY(E888,1)=1,HOUR(U888)&gt;=21,HOUR(U888)&lt;5),"OP","P")</f>
        <v>P</v>
      </c>
      <c r="AD888" s="31"/>
      <c r="AE888" s="31">
        <f t="shared" si="176"/>
        <v>0</v>
      </c>
      <c r="AF888" s="31">
        <f t="shared" si="177"/>
        <v>88.5</v>
      </c>
      <c r="AG888" s="31">
        <f t="shared" si="178"/>
        <v>5</v>
      </c>
      <c r="AH888" s="31" t="str">
        <f t="shared" si="179"/>
        <v>ONE TRUTH023E</v>
      </c>
      <c r="AI888" s="31" t="str">
        <f t="shared" si="180"/>
        <v>FANU 1481930</v>
      </c>
      <c r="AJ888" s="17" t="s">
        <v>624</v>
      </c>
    </row>
    <row r="889" spans="1:36" ht="18" x14ac:dyDescent="0.35">
      <c r="A889" s="30" t="s">
        <v>625</v>
      </c>
      <c r="B889" s="30" t="s">
        <v>3783</v>
      </c>
      <c r="C889" s="30" t="s">
        <v>766</v>
      </c>
      <c r="D889" s="30" t="s">
        <v>461</v>
      </c>
      <c r="E889" s="33">
        <v>45470.54583333333</v>
      </c>
      <c r="F889" s="30" t="s">
        <v>663</v>
      </c>
      <c r="G889" s="30" t="s">
        <v>627</v>
      </c>
      <c r="H889" s="30" t="s">
        <v>672</v>
      </c>
      <c r="I889" s="30" t="s">
        <v>646</v>
      </c>
      <c r="J889" s="30">
        <v>30000</v>
      </c>
      <c r="K889" s="30" t="s">
        <v>630</v>
      </c>
      <c r="L889" s="30" t="s">
        <v>3758</v>
      </c>
      <c r="M889" s="30" t="s">
        <v>3784</v>
      </c>
      <c r="N889" s="30" t="s">
        <v>788</v>
      </c>
      <c r="O889" s="30" t="s">
        <v>789</v>
      </c>
      <c r="P889" s="30">
        <v>753249</v>
      </c>
      <c r="Q889" s="30"/>
      <c r="R889" s="30"/>
      <c r="S889" s="39">
        <v>45474.315972222219</v>
      </c>
      <c r="T889" s="42" t="str">
        <f t="shared" si="169"/>
        <v>40</v>
      </c>
      <c r="U889" s="32">
        <f t="shared" si="170"/>
        <v>45470.54583333333</v>
      </c>
      <c r="V889" s="31">
        <f t="shared" si="171"/>
        <v>3.7701388888890506</v>
      </c>
      <c r="W889" s="31">
        <f t="shared" si="172"/>
        <v>0</v>
      </c>
      <c r="X889" s="31">
        <f t="shared" si="173"/>
        <v>0</v>
      </c>
      <c r="Y889" s="31">
        <f t="shared" si="174"/>
        <v>1</v>
      </c>
      <c r="Z889" s="31" t="str">
        <f t="shared" si="181"/>
        <v>No</v>
      </c>
      <c r="AA889" s="31"/>
      <c r="AB889" s="31">
        <f t="shared" si="175"/>
        <v>0</v>
      </c>
      <c r="AC889" s="31" t="str">
        <f>IF(OR(ISNUMBER(MATCH(DATE(VALUE(TEXT(U889,"yyyy")),VALUE(TEXT(U889,"mm")),VALUE(TEXT(U889,"dd"))),HolidayTable[Date],0)),WEEKDAY(E889,1)=1,HOUR(U889)&gt;=21,HOUR(U889)&lt;5),"OP","P")</f>
        <v>P</v>
      </c>
      <c r="AD889" s="31"/>
      <c r="AE889" s="31">
        <f t="shared" si="176"/>
        <v>0</v>
      </c>
      <c r="AF889" s="31">
        <f t="shared" si="177"/>
        <v>88.5</v>
      </c>
      <c r="AG889" s="31">
        <f t="shared" si="178"/>
        <v>5</v>
      </c>
      <c r="AH889" s="31" t="str">
        <f t="shared" si="179"/>
        <v>ONE TRUTH023E</v>
      </c>
      <c r="AI889" s="31" t="str">
        <f t="shared" si="180"/>
        <v>FCIU 9165892</v>
      </c>
      <c r="AJ889" s="17" t="s">
        <v>624</v>
      </c>
    </row>
    <row r="890" spans="1:36" ht="18" x14ac:dyDescent="0.35">
      <c r="A890" s="30" t="s">
        <v>625</v>
      </c>
      <c r="B890" s="30" t="s">
        <v>3785</v>
      </c>
      <c r="C890" s="30" t="s">
        <v>766</v>
      </c>
      <c r="D890" s="30" t="s">
        <v>461</v>
      </c>
      <c r="E890" s="33">
        <v>45470.548611111109</v>
      </c>
      <c r="F890" s="30" t="s">
        <v>663</v>
      </c>
      <c r="G890" s="30" t="s">
        <v>627</v>
      </c>
      <c r="H890" s="30" t="s">
        <v>672</v>
      </c>
      <c r="I890" s="30" t="s">
        <v>646</v>
      </c>
      <c r="J890" s="30">
        <v>30000</v>
      </c>
      <c r="K890" s="30" t="s">
        <v>630</v>
      </c>
      <c r="L890" s="30" t="s">
        <v>3786</v>
      </c>
      <c r="M890" s="30" t="s">
        <v>3787</v>
      </c>
      <c r="N890" s="30" t="s">
        <v>711</v>
      </c>
      <c r="O890" s="30" t="s">
        <v>712</v>
      </c>
      <c r="P890" s="30">
        <v>935540</v>
      </c>
      <c r="Q890" s="30"/>
      <c r="R890" s="30"/>
      <c r="S890" s="39">
        <v>45474.315972222219</v>
      </c>
      <c r="T890" s="42" t="str">
        <f t="shared" si="169"/>
        <v>40</v>
      </c>
      <c r="U890" s="32">
        <f t="shared" si="170"/>
        <v>45470.548611111109</v>
      </c>
      <c r="V890" s="31">
        <f t="shared" si="171"/>
        <v>3.7673611111094942</v>
      </c>
      <c r="W890" s="31">
        <f t="shared" si="172"/>
        <v>0</v>
      </c>
      <c r="X890" s="31">
        <f t="shared" si="173"/>
        <v>0</v>
      </c>
      <c r="Y890" s="31">
        <f t="shared" si="174"/>
        <v>1</v>
      </c>
      <c r="Z890" s="31" t="str">
        <f t="shared" si="181"/>
        <v>No</v>
      </c>
      <c r="AA890" s="31"/>
      <c r="AB890" s="31">
        <f t="shared" si="175"/>
        <v>0</v>
      </c>
      <c r="AC890" s="31" t="str">
        <f>IF(OR(ISNUMBER(MATCH(DATE(VALUE(TEXT(U890,"yyyy")),VALUE(TEXT(U890,"mm")),VALUE(TEXT(U890,"dd"))),HolidayTable[Date],0)),WEEKDAY(E890,1)=1,HOUR(U890)&gt;=21,HOUR(U890)&lt;5),"OP","P")</f>
        <v>P</v>
      </c>
      <c r="AD890" s="31"/>
      <c r="AE890" s="31">
        <f t="shared" si="176"/>
        <v>0</v>
      </c>
      <c r="AF890" s="31">
        <f t="shared" si="177"/>
        <v>88.5</v>
      </c>
      <c r="AG890" s="31">
        <f t="shared" si="178"/>
        <v>5</v>
      </c>
      <c r="AH890" s="31" t="str">
        <f t="shared" si="179"/>
        <v>ONE TRUTH023E</v>
      </c>
      <c r="AI890" s="31" t="str">
        <f t="shared" si="180"/>
        <v>HLBU 2131600</v>
      </c>
      <c r="AJ890" s="17" t="s">
        <v>624</v>
      </c>
    </row>
    <row r="891" spans="1:36" ht="18" x14ac:dyDescent="0.35">
      <c r="A891" s="30" t="s">
        <v>625</v>
      </c>
      <c r="B891" s="30" t="s">
        <v>3788</v>
      </c>
      <c r="C891" s="30" t="s">
        <v>2810</v>
      </c>
      <c r="D891" s="30" t="s">
        <v>764</v>
      </c>
      <c r="E891" s="33">
        <v>45470.548611111109</v>
      </c>
      <c r="F891" s="30" t="s">
        <v>674</v>
      </c>
      <c r="G891" s="30" t="s">
        <v>627</v>
      </c>
      <c r="H891" s="30" t="s">
        <v>672</v>
      </c>
      <c r="I891" s="30" t="s">
        <v>646</v>
      </c>
      <c r="J891" s="30">
        <v>29250</v>
      </c>
      <c r="K891" s="30" t="s">
        <v>630</v>
      </c>
      <c r="L891" s="30" t="s">
        <v>3763</v>
      </c>
      <c r="M891" s="30" t="s">
        <v>3789</v>
      </c>
      <c r="N891" s="30" t="s">
        <v>735</v>
      </c>
      <c r="O891" s="30" t="s">
        <v>736</v>
      </c>
      <c r="P891" s="30">
        <v>908907</v>
      </c>
      <c r="Q891" s="30"/>
      <c r="R891" s="30"/>
      <c r="S891" s="39" t="e">
        <f>VLOOKUP(AH891,export!G:T,13,FALSE)</f>
        <v>#N/A</v>
      </c>
      <c r="T891" s="42" t="str">
        <f t="shared" si="169"/>
        <v>40</v>
      </c>
      <c r="U891" s="32">
        <f t="shared" si="170"/>
        <v>45470.548611111109</v>
      </c>
      <c r="V891" s="31" t="e">
        <f t="shared" si="171"/>
        <v>#N/A</v>
      </c>
      <c r="W891" s="31" t="e">
        <f t="shared" si="172"/>
        <v>#N/A</v>
      </c>
      <c r="X891" s="31" t="e">
        <f t="shared" si="173"/>
        <v>#N/A</v>
      </c>
      <c r="Y891" s="31" t="e">
        <f t="shared" si="174"/>
        <v>#N/A</v>
      </c>
      <c r="Z891" s="31" t="str">
        <f t="shared" si="181"/>
        <v>No</v>
      </c>
      <c r="AA891" s="31"/>
      <c r="AB891" s="31" t="e">
        <f t="shared" si="175"/>
        <v>#N/A</v>
      </c>
      <c r="AC891" s="31" t="str">
        <f>IF(OR(ISNUMBER(MATCH(DATE(VALUE(TEXT(U891,"yyyy")),VALUE(TEXT(U891,"mm")),VALUE(TEXT(U891,"dd"))),HolidayTable[Date],0)),WEEKDAY(E891,1)=1,HOUR(U891)&gt;=21,HOUR(U891)&lt;5),"OP","P")</f>
        <v>P</v>
      </c>
      <c r="AD891" s="31"/>
      <c r="AE891" s="31" t="e">
        <f t="shared" si="176"/>
        <v>#N/A</v>
      </c>
      <c r="AF891" s="31">
        <f t="shared" si="177"/>
        <v>88.5</v>
      </c>
      <c r="AG891" s="31">
        <f t="shared" si="178"/>
        <v>5</v>
      </c>
      <c r="AH891" s="31" t="str">
        <f t="shared" si="179"/>
        <v>MAE CHATTOGR425N</v>
      </c>
      <c r="AI891" s="31" t="str">
        <f t="shared" si="180"/>
        <v>MRSU 5917088</v>
      </c>
      <c r="AJ891" s="17" t="s">
        <v>624</v>
      </c>
    </row>
    <row r="892" spans="1:36" ht="18" x14ac:dyDescent="0.35">
      <c r="A892" s="30" t="s">
        <v>625</v>
      </c>
      <c r="B892" s="30" t="s">
        <v>3790</v>
      </c>
      <c r="C892" s="30" t="s">
        <v>766</v>
      </c>
      <c r="D892" s="30" t="s">
        <v>461</v>
      </c>
      <c r="E892" s="33">
        <v>45470.549305555556</v>
      </c>
      <c r="F892" s="30" t="s">
        <v>663</v>
      </c>
      <c r="G892" s="30" t="s">
        <v>627</v>
      </c>
      <c r="H892" s="30" t="s">
        <v>672</v>
      </c>
      <c r="I892" s="30" t="s">
        <v>646</v>
      </c>
      <c r="J892" s="30">
        <v>30000</v>
      </c>
      <c r="K892" s="30" t="s">
        <v>630</v>
      </c>
      <c r="L892" s="30" t="s">
        <v>3758</v>
      </c>
      <c r="M892" s="30" t="s">
        <v>3791</v>
      </c>
      <c r="N892" s="30"/>
      <c r="O892" s="30" t="s">
        <v>792</v>
      </c>
      <c r="P892" s="30">
        <v>954358</v>
      </c>
      <c r="Q892" s="30"/>
      <c r="R892" s="30"/>
      <c r="S892" s="39">
        <v>45474.315972222219</v>
      </c>
      <c r="T892" s="42" t="str">
        <f t="shared" si="169"/>
        <v>40</v>
      </c>
      <c r="U892" s="32">
        <f t="shared" si="170"/>
        <v>45470.549305555556</v>
      </c>
      <c r="V892" s="31">
        <f t="shared" si="171"/>
        <v>3.7666666666627862</v>
      </c>
      <c r="W892" s="31">
        <f t="shared" si="172"/>
        <v>0</v>
      </c>
      <c r="X892" s="31">
        <f t="shared" si="173"/>
        <v>0</v>
      </c>
      <c r="Y892" s="31">
        <f t="shared" si="174"/>
        <v>1</v>
      </c>
      <c r="Z892" s="31" t="str">
        <f t="shared" si="181"/>
        <v>No</v>
      </c>
      <c r="AA892" s="31"/>
      <c r="AB892" s="31">
        <f t="shared" si="175"/>
        <v>0</v>
      </c>
      <c r="AC892" s="31" t="str">
        <f>IF(OR(ISNUMBER(MATCH(DATE(VALUE(TEXT(U892,"yyyy")),VALUE(TEXT(U892,"mm")),VALUE(TEXT(U892,"dd"))),HolidayTable[Date],0)),WEEKDAY(E892,1)=1,HOUR(U892)&gt;=21,HOUR(U892)&lt;5),"OP","P")</f>
        <v>P</v>
      </c>
      <c r="AD892" s="31"/>
      <c r="AE892" s="31">
        <f t="shared" si="176"/>
        <v>0</v>
      </c>
      <c r="AF892" s="31">
        <f t="shared" si="177"/>
        <v>88.5</v>
      </c>
      <c r="AG892" s="31">
        <f t="shared" si="178"/>
        <v>5</v>
      </c>
      <c r="AH892" s="31" t="str">
        <f t="shared" si="179"/>
        <v>ONE TRUTH023E</v>
      </c>
      <c r="AI892" s="31" t="str">
        <f t="shared" si="180"/>
        <v>UACU 5418460</v>
      </c>
      <c r="AJ892" s="17" t="s">
        <v>624</v>
      </c>
    </row>
    <row r="893" spans="1:36" ht="18" x14ac:dyDescent="0.35">
      <c r="A893" s="30" t="s">
        <v>625</v>
      </c>
      <c r="B893" s="30" t="s">
        <v>3792</v>
      </c>
      <c r="C893" s="30" t="s">
        <v>766</v>
      </c>
      <c r="D893" s="30" t="s">
        <v>461</v>
      </c>
      <c r="E893" s="33">
        <v>45470.549305555556</v>
      </c>
      <c r="F893" s="30" t="s">
        <v>663</v>
      </c>
      <c r="G893" s="30" t="s">
        <v>627</v>
      </c>
      <c r="H893" s="30" t="s">
        <v>672</v>
      </c>
      <c r="I893" s="30" t="s">
        <v>646</v>
      </c>
      <c r="J893" s="30">
        <v>30000</v>
      </c>
      <c r="K893" s="30" t="s">
        <v>630</v>
      </c>
      <c r="L893" s="30" t="s">
        <v>3786</v>
      </c>
      <c r="M893" s="30" t="s">
        <v>3793</v>
      </c>
      <c r="N893" s="30" t="s">
        <v>751</v>
      </c>
      <c r="O893" s="30" t="s">
        <v>752</v>
      </c>
      <c r="P893" s="30">
        <v>935494</v>
      </c>
      <c r="Q893" s="30"/>
      <c r="R893" s="30"/>
      <c r="S893" s="39">
        <v>45474.315972222219</v>
      </c>
      <c r="T893" s="42" t="str">
        <f t="shared" si="169"/>
        <v>40</v>
      </c>
      <c r="U893" s="32">
        <f t="shared" si="170"/>
        <v>45470.549305555556</v>
      </c>
      <c r="V893" s="31">
        <f t="shared" si="171"/>
        <v>3.7666666666627862</v>
      </c>
      <c r="W893" s="31">
        <f t="shared" si="172"/>
        <v>0</v>
      </c>
      <c r="X893" s="31">
        <f t="shared" si="173"/>
        <v>0</v>
      </c>
      <c r="Y893" s="31">
        <f t="shared" si="174"/>
        <v>1</v>
      </c>
      <c r="Z893" s="31" t="str">
        <f t="shared" si="181"/>
        <v>No</v>
      </c>
      <c r="AA893" s="31"/>
      <c r="AB893" s="31">
        <f t="shared" si="175"/>
        <v>0</v>
      </c>
      <c r="AC893" s="31" t="str">
        <f>IF(OR(ISNUMBER(MATCH(DATE(VALUE(TEXT(U893,"yyyy")),VALUE(TEXT(U893,"mm")),VALUE(TEXT(U893,"dd"))),HolidayTable[Date],0)),WEEKDAY(E893,1)=1,HOUR(U893)&gt;=21,HOUR(U893)&lt;5),"OP","P")</f>
        <v>P</v>
      </c>
      <c r="AD893" s="31"/>
      <c r="AE893" s="31">
        <f t="shared" si="176"/>
        <v>0</v>
      </c>
      <c r="AF893" s="31">
        <f t="shared" si="177"/>
        <v>88.5</v>
      </c>
      <c r="AG893" s="31">
        <f t="shared" si="178"/>
        <v>5</v>
      </c>
      <c r="AH893" s="31" t="str">
        <f t="shared" si="179"/>
        <v>ONE TRUTH023E</v>
      </c>
      <c r="AI893" s="31" t="str">
        <f t="shared" si="180"/>
        <v>HLBU 1490925</v>
      </c>
      <c r="AJ893" s="17" t="s">
        <v>624</v>
      </c>
    </row>
    <row r="894" spans="1:36" ht="18" x14ac:dyDescent="0.35">
      <c r="A894" s="30" t="s">
        <v>625</v>
      </c>
      <c r="B894" s="30" t="s">
        <v>3794</v>
      </c>
      <c r="C894" s="30" t="s">
        <v>766</v>
      </c>
      <c r="D894" s="30" t="s">
        <v>461</v>
      </c>
      <c r="E894" s="33">
        <v>45470.551388888889</v>
      </c>
      <c r="F894" s="30" t="s">
        <v>663</v>
      </c>
      <c r="G894" s="30" t="s">
        <v>627</v>
      </c>
      <c r="H894" s="30" t="s">
        <v>672</v>
      </c>
      <c r="I894" s="30" t="s">
        <v>646</v>
      </c>
      <c r="J894" s="30">
        <v>30000</v>
      </c>
      <c r="K894" s="30" t="s">
        <v>630</v>
      </c>
      <c r="L894" s="30" t="s">
        <v>3786</v>
      </c>
      <c r="M894" s="30" t="s">
        <v>3795</v>
      </c>
      <c r="N894" s="30" t="s">
        <v>737</v>
      </c>
      <c r="O894" s="30" t="s">
        <v>738</v>
      </c>
      <c r="P894" s="30">
        <v>912351</v>
      </c>
      <c r="Q894" s="30"/>
      <c r="R894" s="30"/>
      <c r="S894" s="39">
        <v>45474.315972222219</v>
      </c>
      <c r="T894" s="42" t="str">
        <f t="shared" si="169"/>
        <v>40</v>
      </c>
      <c r="U894" s="32">
        <f t="shared" si="170"/>
        <v>45470.551388888889</v>
      </c>
      <c r="V894" s="31">
        <f t="shared" si="171"/>
        <v>3.7645833333299379</v>
      </c>
      <c r="W894" s="31">
        <f t="shared" si="172"/>
        <v>0</v>
      </c>
      <c r="X894" s="31">
        <f t="shared" si="173"/>
        <v>0</v>
      </c>
      <c r="Y894" s="31">
        <f t="shared" si="174"/>
        <v>1</v>
      </c>
      <c r="Z894" s="31" t="str">
        <f t="shared" si="181"/>
        <v>No</v>
      </c>
      <c r="AA894" s="31"/>
      <c r="AB894" s="31">
        <f t="shared" si="175"/>
        <v>0</v>
      </c>
      <c r="AC894" s="31" t="str">
        <f>IF(OR(ISNUMBER(MATCH(DATE(VALUE(TEXT(U894,"yyyy")),VALUE(TEXT(U894,"mm")),VALUE(TEXT(U894,"dd"))),HolidayTable[Date],0)),WEEKDAY(E894,1)=1,HOUR(U894)&gt;=21,HOUR(U894)&lt;5),"OP","P")</f>
        <v>P</v>
      </c>
      <c r="AD894" s="31"/>
      <c r="AE894" s="31">
        <f t="shared" si="176"/>
        <v>0</v>
      </c>
      <c r="AF894" s="31">
        <f t="shared" si="177"/>
        <v>88.5</v>
      </c>
      <c r="AG894" s="31">
        <f t="shared" si="178"/>
        <v>5</v>
      </c>
      <c r="AH894" s="31" t="str">
        <f t="shared" si="179"/>
        <v>ONE TRUTH023E</v>
      </c>
      <c r="AI894" s="31" t="str">
        <f t="shared" si="180"/>
        <v>TCNU 1382114</v>
      </c>
      <c r="AJ894" s="17" t="s">
        <v>624</v>
      </c>
    </row>
    <row r="895" spans="1:36" ht="18" x14ac:dyDescent="0.35">
      <c r="A895" s="30" t="s">
        <v>625</v>
      </c>
      <c r="B895" s="30" t="s">
        <v>3796</v>
      </c>
      <c r="C895" s="30" t="s">
        <v>766</v>
      </c>
      <c r="D895" s="30" t="s">
        <v>461</v>
      </c>
      <c r="E895" s="33">
        <v>45470.553472222222</v>
      </c>
      <c r="F895" s="30" t="s">
        <v>663</v>
      </c>
      <c r="G895" s="30" t="s">
        <v>627</v>
      </c>
      <c r="H895" s="30" t="s">
        <v>672</v>
      </c>
      <c r="I895" s="30" t="s">
        <v>646</v>
      </c>
      <c r="J895" s="30">
        <v>30000</v>
      </c>
      <c r="K895" s="30" t="s">
        <v>630</v>
      </c>
      <c r="L895" s="30" t="s">
        <v>3786</v>
      </c>
      <c r="M895" s="30" t="s">
        <v>3797</v>
      </c>
      <c r="N895" s="30" t="s">
        <v>836</v>
      </c>
      <c r="O895" s="30" t="s">
        <v>837</v>
      </c>
      <c r="P895" s="30">
        <v>913642</v>
      </c>
      <c r="Q895" s="30"/>
      <c r="R895" s="30"/>
      <c r="S895" s="39">
        <v>45474.315972222219</v>
      </c>
      <c r="T895" s="42" t="str">
        <f t="shared" si="169"/>
        <v>40</v>
      </c>
      <c r="U895" s="32">
        <f t="shared" si="170"/>
        <v>45470.553472222222</v>
      </c>
      <c r="V895" s="31">
        <f t="shared" si="171"/>
        <v>3.7624999999970896</v>
      </c>
      <c r="W895" s="31">
        <f t="shared" si="172"/>
        <v>0</v>
      </c>
      <c r="X895" s="31">
        <f t="shared" si="173"/>
        <v>0</v>
      </c>
      <c r="Y895" s="31">
        <f t="shared" si="174"/>
        <v>1</v>
      </c>
      <c r="Z895" s="31" t="str">
        <f t="shared" si="181"/>
        <v>No</v>
      </c>
      <c r="AA895" s="31"/>
      <c r="AB895" s="31">
        <f t="shared" si="175"/>
        <v>0</v>
      </c>
      <c r="AC895" s="31" t="str">
        <f>IF(OR(ISNUMBER(MATCH(DATE(VALUE(TEXT(U895,"yyyy")),VALUE(TEXT(U895,"mm")),VALUE(TEXT(U895,"dd"))),HolidayTable[Date],0)),WEEKDAY(E895,1)=1,HOUR(U895)&gt;=21,HOUR(U895)&lt;5),"OP","P")</f>
        <v>P</v>
      </c>
      <c r="AD895" s="31"/>
      <c r="AE895" s="31">
        <f t="shared" si="176"/>
        <v>0</v>
      </c>
      <c r="AF895" s="31">
        <f t="shared" si="177"/>
        <v>88.5</v>
      </c>
      <c r="AG895" s="31">
        <f t="shared" si="178"/>
        <v>5</v>
      </c>
      <c r="AH895" s="31" t="str">
        <f t="shared" si="179"/>
        <v>ONE TRUTH023E</v>
      </c>
      <c r="AI895" s="31" t="str">
        <f t="shared" si="180"/>
        <v>HLBU 3103310</v>
      </c>
      <c r="AJ895" s="17" t="s">
        <v>624</v>
      </c>
    </row>
    <row r="896" spans="1:36" ht="18" x14ac:dyDescent="0.35">
      <c r="A896" s="30" t="s">
        <v>625</v>
      </c>
      <c r="B896" s="30" t="s">
        <v>3798</v>
      </c>
      <c r="C896" s="30" t="s">
        <v>766</v>
      </c>
      <c r="D896" s="30" t="s">
        <v>461</v>
      </c>
      <c r="E896" s="33">
        <v>45470.556250000001</v>
      </c>
      <c r="F896" s="30" t="s">
        <v>663</v>
      </c>
      <c r="G896" s="30" t="s">
        <v>627</v>
      </c>
      <c r="H896" s="30" t="s">
        <v>672</v>
      </c>
      <c r="I896" s="30" t="s">
        <v>646</v>
      </c>
      <c r="J896" s="30">
        <v>30000</v>
      </c>
      <c r="K896" s="30" t="s">
        <v>630</v>
      </c>
      <c r="L896" s="30" t="s">
        <v>3786</v>
      </c>
      <c r="M896" s="30" t="s">
        <v>3799</v>
      </c>
      <c r="N896" s="30" t="s">
        <v>743</v>
      </c>
      <c r="O896" s="30" t="s">
        <v>744</v>
      </c>
      <c r="P896" s="30">
        <v>947396</v>
      </c>
      <c r="Q896" s="30"/>
      <c r="R896" s="30"/>
      <c r="S896" s="39">
        <v>45474.315972222219</v>
      </c>
      <c r="T896" s="42" t="str">
        <f t="shared" si="169"/>
        <v>40</v>
      </c>
      <c r="U896" s="32">
        <f t="shared" si="170"/>
        <v>45470.556250000001</v>
      </c>
      <c r="V896" s="31">
        <f t="shared" si="171"/>
        <v>3.7597222222175333</v>
      </c>
      <c r="W896" s="31">
        <f t="shared" si="172"/>
        <v>0</v>
      </c>
      <c r="X896" s="31">
        <f t="shared" si="173"/>
        <v>0</v>
      </c>
      <c r="Y896" s="31">
        <f t="shared" si="174"/>
        <v>1</v>
      </c>
      <c r="Z896" s="31" t="str">
        <f t="shared" si="181"/>
        <v>No</v>
      </c>
      <c r="AA896" s="31"/>
      <c r="AB896" s="31">
        <f t="shared" si="175"/>
        <v>0</v>
      </c>
      <c r="AC896" s="31" t="str">
        <f>IF(OR(ISNUMBER(MATCH(DATE(VALUE(TEXT(U896,"yyyy")),VALUE(TEXT(U896,"mm")),VALUE(TEXT(U896,"dd"))),HolidayTable[Date],0)),WEEKDAY(E896,1)=1,HOUR(U896)&gt;=21,HOUR(U896)&lt;5),"OP","P")</f>
        <v>P</v>
      </c>
      <c r="AD896" s="31"/>
      <c r="AE896" s="31">
        <f t="shared" si="176"/>
        <v>0</v>
      </c>
      <c r="AF896" s="31">
        <f t="shared" si="177"/>
        <v>88.5</v>
      </c>
      <c r="AG896" s="31">
        <f t="shared" si="178"/>
        <v>5</v>
      </c>
      <c r="AH896" s="31" t="str">
        <f t="shared" si="179"/>
        <v>ONE TRUTH023E</v>
      </c>
      <c r="AI896" s="31" t="str">
        <f t="shared" si="180"/>
        <v>FANU 1643380</v>
      </c>
      <c r="AJ896" s="17" t="s">
        <v>624</v>
      </c>
    </row>
    <row r="897" spans="1:36" ht="18" x14ac:dyDescent="0.35">
      <c r="A897" s="30" t="s">
        <v>625</v>
      </c>
      <c r="B897" s="30" t="s">
        <v>3800</v>
      </c>
      <c r="C897" s="30" t="s">
        <v>766</v>
      </c>
      <c r="D897" s="30" t="s">
        <v>461</v>
      </c>
      <c r="E897" s="33">
        <v>45470.556944444441</v>
      </c>
      <c r="F897" s="30" t="s">
        <v>663</v>
      </c>
      <c r="G897" s="30" t="s">
        <v>627</v>
      </c>
      <c r="H897" s="30" t="s">
        <v>672</v>
      </c>
      <c r="I897" s="30" t="s">
        <v>646</v>
      </c>
      <c r="J897" s="30">
        <v>30000</v>
      </c>
      <c r="K897" s="30" t="s">
        <v>630</v>
      </c>
      <c r="L897" s="30" t="s">
        <v>3786</v>
      </c>
      <c r="M897" s="30" t="s">
        <v>3801</v>
      </c>
      <c r="N897" s="30" t="s">
        <v>739</v>
      </c>
      <c r="O897" s="30" t="s">
        <v>740</v>
      </c>
      <c r="P897" s="30">
        <v>686467</v>
      </c>
      <c r="Q897" s="30"/>
      <c r="R897" s="30"/>
      <c r="S897" s="39">
        <v>45474.315972222219</v>
      </c>
      <c r="T897" s="42" t="str">
        <f t="shared" si="169"/>
        <v>40</v>
      </c>
      <c r="U897" s="32">
        <f t="shared" si="170"/>
        <v>45470.556944444441</v>
      </c>
      <c r="V897" s="31">
        <f t="shared" si="171"/>
        <v>3.7590277777781012</v>
      </c>
      <c r="W897" s="31">
        <f t="shared" si="172"/>
        <v>0</v>
      </c>
      <c r="X897" s="31">
        <f t="shared" si="173"/>
        <v>0</v>
      </c>
      <c r="Y897" s="31">
        <f t="shared" si="174"/>
        <v>1</v>
      </c>
      <c r="Z897" s="31" t="str">
        <f t="shared" si="181"/>
        <v>No</v>
      </c>
      <c r="AA897" s="31"/>
      <c r="AB897" s="31">
        <f t="shared" si="175"/>
        <v>0</v>
      </c>
      <c r="AC897" s="31" t="str">
        <f>IF(OR(ISNUMBER(MATCH(DATE(VALUE(TEXT(U897,"yyyy")),VALUE(TEXT(U897,"mm")),VALUE(TEXT(U897,"dd"))),HolidayTable[Date],0)),WEEKDAY(E897,1)=1,HOUR(U897)&gt;=21,HOUR(U897)&lt;5),"OP","P")</f>
        <v>P</v>
      </c>
      <c r="AD897" s="31"/>
      <c r="AE897" s="31">
        <f t="shared" si="176"/>
        <v>0</v>
      </c>
      <c r="AF897" s="31">
        <f t="shared" si="177"/>
        <v>88.5</v>
      </c>
      <c r="AG897" s="31">
        <f t="shared" si="178"/>
        <v>5</v>
      </c>
      <c r="AH897" s="31" t="str">
        <f t="shared" si="179"/>
        <v>ONE TRUTH023E</v>
      </c>
      <c r="AI897" s="31" t="str">
        <f t="shared" si="180"/>
        <v>HAMU 1377185</v>
      </c>
      <c r="AJ897" s="17" t="s">
        <v>624</v>
      </c>
    </row>
    <row r="898" spans="1:36" ht="18" x14ac:dyDescent="0.35">
      <c r="A898" s="30" t="s">
        <v>625</v>
      </c>
      <c r="B898" s="30" t="s">
        <v>3802</v>
      </c>
      <c r="C898" s="30" t="s">
        <v>766</v>
      </c>
      <c r="D898" s="30" t="s">
        <v>461</v>
      </c>
      <c r="E898" s="33">
        <v>45470.557638888888</v>
      </c>
      <c r="F898" s="30" t="s">
        <v>663</v>
      </c>
      <c r="G898" s="30" t="s">
        <v>627</v>
      </c>
      <c r="H898" s="30" t="s">
        <v>672</v>
      </c>
      <c r="I898" s="30" t="s">
        <v>646</v>
      </c>
      <c r="J898" s="30">
        <v>30000</v>
      </c>
      <c r="K898" s="30" t="s">
        <v>630</v>
      </c>
      <c r="L898" s="30" t="s">
        <v>3786</v>
      </c>
      <c r="M898" s="30" t="s">
        <v>3803</v>
      </c>
      <c r="N898" s="30" t="s">
        <v>718</v>
      </c>
      <c r="O898" s="30" t="s">
        <v>719</v>
      </c>
      <c r="P898" s="30">
        <v>697446</v>
      </c>
      <c r="Q898" s="30"/>
      <c r="R898" s="30"/>
      <c r="S898" s="39">
        <v>45474.315972222219</v>
      </c>
      <c r="T898" s="42" t="str">
        <f t="shared" ref="T898:T961" si="182">LEFT(I898,2)</f>
        <v>40</v>
      </c>
      <c r="U898" s="32">
        <f t="shared" ref="U898:U961" si="183">E898</f>
        <v>45470.557638888888</v>
      </c>
      <c r="V898" s="31">
        <f t="shared" ref="V898:V961" si="184">IF(A898="ARRIVE",S898-U898,IF(A898="EXIT",U898-S898,"Odd Event"))</f>
        <v>3.7583333333313931</v>
      </c>
      <c r="W898" s="31">
        <f t="shared" ref="W898:W961" si="185">IF(V898&lt;=1,1,0)</f>
        <v>0</v>
      </c>
      <c r="X898" s="31">
        <f t="shared" ref="X898:X961" si="186">IF(AND(V898&gt;1,V898&lt;2),1,0)</f>
        <v>0</v>
      </c>
      <c r="Y898" s="31">
        <f t="shared" ref="Y898:Y961" si="187">IF(V898&gt;2,1,0)</f>
        <v>1</v>
      </c>
      <c r="Z898" s="31" t="str">
        <f t="shared" si="181"/>
        <v>No</v>
      </c>
      <c r="AA898" s="31"/>
      <c r="AB898" s="31">
        <f t="shared" ref="AB898:AB961" si="188">IF(W898=1,1,IF(X898=1,2,0))</f>
        <v>0</v>
      </c>
      <c r="AC898" s="31" t="str">
        <f>IF(OR(ISNUMBER(MATCH(DATE(VALUE(TEXT(U898,"yyyy")),VALUE(TEXT(U898,"mm")),VALUE(TEXT(U898,"dd"))),HolidayTable[Date],0)),WEEKDAY(E898,1)=1,HOUR(U898)&gt;=21,HOUR(U898)&lt;5),"OP","P")</f>
        <v>P</v>
      </c>
      <c r="AD898" s="31"/>
      <c r="AE898" s="31">
        <f t="shared" ref="AE898:AE961" si="189">IF(AB898=0,0,IF(OR(T898="40",T898="45"),IF(AC898="OP",IF(AB898=1,52.5,22.5),IF(AB898=1,37.5,15)),IF(T898="20",IF(AC898="OP",IF(AB898=1,35,15),IF(AB898=1,25,10)),"Odd Size")))</f>
        <v>0</v>
      </c>
      <c r="AF898" s="31">
        <f t="shared" ref="AF898:AF961" si="190">IF(OR(T898="45",T898="40"),88.5,0)+IF(T898="20",59,0)</f>
        <v>88.5</v>
      </c>
      <c r="AG898" s="31">
        <f t="shared" ref="AG898:AG961" si="191">WEEKDAY(E898,1)</f>
        <v>5</v>
      </c>
      <c r="AH898" s="31" t="str">
        <f t="shared" ref="AH898:AH961" si="192">C898&amp;D898</f>
        <v>ONE TRUTH023E</v>
      </c>
      <c r="AI898" s="31" t="str">
        <f t="shared" ref="AI898:AI961" si="193">B898</f>
        <v>HLBU 2846667</v>
      </c>
      <c r="AJ898" s="17" t="s">
        <v>624</v>
      </c>
    </row>
    <row r="899" spans="1:36" ht="18" x14ac:dyDescent="0.35">
      <c r="A899" s="30" t="s">
        <v>625</v>
      </c>
      <c r="B899" s="30" t="s">
        <v>3804</v>
      </c>
      <c r="C899" s="30" t="s">
        <v>766</v>
      </c>
      <c r="D899" s="30" t="s">
        <v>461</v>
      </c>
      <c r="E899" s="33">
        <v>45470.558333333334</v>
      </c>
      <c r="F899" s="30" t="s">
        <v>663</v>
      </c>
      <c r="G899" s="30" t="s">
        <v>627</v>
      </c>
      <c r="H899" s="30" t="s">
        <v>672</v>
      </c>
      <c r="I899" s="30" t="s">
        <v>646</v>
      </c>
      <c r="J899" s="30">
        <v>30000</v>
      </c>
      <c r="K899" s="30" t="s">
        <v>630</v>
      </c>
      <c r="L899" s="30" t="s">
        <v>3786</v>
      </c>
      <c r="M899" s="30" t="s">
        <v>3805</v>
      </c>
      <c r="N899" s="30" t="s">
        <v>681</v>
      </c>
      <c r="O899" s="30" t="s">
        <v>682</v>
      </c>
      <c r="P899" s="30">
        <v>901896</v>
      </c>
      <c r="Q899" s="30"/>
      <c r="R899" s="30"/>
      <c r="S899" s="39">
        <v>45474.315972222219</v>
      </c>
      <c r="T899" s="42" t="str">
        <f t="shared" si="182"/>
        <v>40</v>
      </c>
      <c r="U899" s="32">
        <f t="shared" si="183"/>
        <v>45470.558333333334</v>
      </c>
      <c r="V899" s="31">
        <f t="shared" si="184"/>
        <v>3.757638888884685</v>
      </c>
      <c r="W899" s="31">
        <f t="shared" si="185"/>
        <v>0</v>
      </c>
      <c r="X899" s="31">
        <f t="shared" si="186"/>
        <v>0</v>
      </c>
      <c r="Y899" s="31">
        <f t="shared" si="187"/>
        <v>1</v>
      </c>
      <c r="Z899" s="31" t="str">
        <f t="shared" ref="Z899:Z962" si="194">IF(OR(MOD(E899,1)&gt;=TIME(21,0,0),MOD(E899,1)&lt;=TIME(4,59,0)),"Yes","No")</f>
        <v>No</v>
      </c>
      <c r="AA899" s="31"/>
      <c r="AB899" s="31">
        <f t="shared" si="188"/>
        <v>0</v>
      </c>
      <c r="AC899" s="31" t="str">
        <f>IF(OR(ISNUMBER(MATCH(DATE(VALUE(TEXT(U899,"yyyy")),VALUE(TEXT(U899,"mm")),VALUE(TEXT(U899,"dd"))),HolidayTable[Date],0)),WEEKDAY(E899,1)=1,HOUR(U899)&gt;=21,HOUR(U899)&lt;5),"OP","P")</f>
        <v>P</v>
      </c>
      <c r="AD899" s="31"/>
      <c r="AE899" s="31">
        <f t="shared" si="189"/>
        <v>0</v>
      </c>
      <c r="AF899" s="31">
        <f t="shared" si="190"/>
        <v>88.5</v>
      </c>
      <c r="AG899" s="31">
        <f t="shared" si="191"/>
        <v>5</v>
      </c>
      <c r="AH899" s="31" t="str">
        <f t="shared" si="192"/>
        <v>ONE TRUTH023E</v>
      </c>
      <c r="AI899" s="31" t="str">
        <f t="shared" si="193"/>
        <v>SEGU 6979261</v>
      </c>
      <c r="AJ899" s="17" t="s">
        <v>624</v>
      </c>
    </row>
    <row r="900" spans="1:36" ht="18" x14ac:dyDescent="0.35">
      <c r="A900" s="30" t="s">
        <v>625</v>
      </c>
      <c r="B900" s="30" t="s">
        <v>3806</v>
      </c>
      <c r="C900" s="30" t="s">
        <v>766</v>
      </c>
      <c r="D900" s="30" t="s">
        <v>461</v>
      </c>
      <c r="E900" s="33">
        <v>45470.55972222222</v>
      </c>
      <c r="F900" s="30" t="s">
        <v>663</v>
      </c>
      <c r="G900" s="30" t="s">
        <v>627</v>
      </c>
      <c r="H900" s="30" t="s">
        <v>672</v>
      </c>
      <c r="I900" s="30" t="s">
        <v>646</v>
      </c>
      <c r="J900" s="30">
        <v>30000</v>
      </c>
      <c r="K900" s="30" t="s">
        <v>630</v>
      </c>
      <c r="L900" s="30" t="s">
        <v>3786</v>
      </c>
      <c r="M900" s="30" t="s">
        <v>3807</v>
      </c>
      <c r="N900" s="30" t="s">
        <v>675</v>
      </c>
      <c r="O900" s="30" t="s">
        <v>676</v>
      </c>
      <c r="P900" s="30">
        <v>957830</v>
      </c>
      <c r="Q900" s="30"/>
      <c r="R900" s="30"/>
      <c r="S900" s="39">
        <v>45474.315972222219</v>
      </c>
      <c r="T900" s="42" t="str">
        <f t="shared" si="182"/>
        <v>40</v>
      </c>
      <c r="U900" s="32">
        <f t="shared" si="183"/>
        <v>45470.55972222222</v>
      </c>
      <c r="V900" s="31">
        <f t="shared" si="184"/>
        <v>3.7562499999985448</v>
      </c>
      <c r="W900" s="31">
        <f t="shared" si="185"/>
        <v>0</v>
      </c>
      <c r="X900" s="31">
        <f t="shared" si="186"/>
        <v>0</v>
      </c>
      <c r="Y900" s="31">
        <f t="shared" si="187"/>
        <v>1</v>
      </c>
      <c r="Z900" s="31" t="str">
        <f t="shared" si="194"/>
        <v>No</v>
      </c>
      <c r="AA900" s="31"/>
      <c r="AB900" s="31">
        <f t="shared" si="188"/>
        <v>0</v>
      </c>
      <c r="AC900" s="31" t="str">
        <f>IF(OR(ISNUMBER(MATCH(DATE(VALUE(TEXT(U900,"yyyy")),VALUE(TEXT(U900,"mm")),VALUE(TEXT(U900,"dd"))),HolidayTable[Date],0)),WEEKDAY(E900,1)=1,HOUR(U900)&gt;=21,HOUR(U900)&lt;5),"OP","P")</f>
        <v>P</v>
      </c>
      <c r="AD900" s="31"/>
      <c r="AE900" s="31">
        <f t="shared" si="189"/>
        <v>0</v>
      </c>
      <c r="AF900" s="31">
        <f t="shared" si="190"/>
        <v>88.5</v>
      </c>
      <c r="AG900" s="31">
        <f t="shared" si="191"/>
        <v>5</v>
      </c>
      <c r="AH900" s="31" t="str">
        <f t="shared" si="192"/>
        <v>ONE TRUTH023E</v>
      </c>
      <c r="AI900" s="31" t="str">
        <f t="shared" si="193"/>
        <v>FANU 1276772</v>
      </c>
      <c r="AJ900" s="17" t="s">
        <v>624</v>
      </c>
    </row>
    <row r="901" spans="1:36" ht="18" x14ac:dyDescent="0.35">
      <c r="A901" s="30" t="s">
        <v>625</v>
      </c>
      <c r="B901" s="30" t="s">
        <v>3808</v>
      </c>
      <c r="C901" s="30" t="s">
        <v>766</v>
      </c>
      <c r="D901" s="30" t="s">
        <v>461</v>
      </c>
      <c r="E901" s="33">
        <v>45470.561805555553</v>
      </c>
      <c r="F901" s="30" t="s">
        <v>663</v>
      </c>
      <c r="G901" s="30" t="s">
        <v>627</v>
      </c>
      <c r="H901" s="30" t="s">
        <v>672</v>
      </c>
      <c r="I901" s="30" t="s">
        <v>646</v>
      </c>
      <c r="J901" s="30">
        <v>30000</v>
      </c>
      <c r="K901" s="30" t="s">
        <v>630</v>
      </c>
      <c r="L901" s="30" t="s">
        <v>3786</v>
      </c>
      <c r="M901" s="30" t="s">
        <v>3809</v>
      </c>
      <c r="N901" s="30"/>
      <c r="O901" s="30" t="s">
        <v>704</v>
      </c>
      <c r="P901" s="30">
        <v>947739</v>
      </c>
      <c r="Q901" s="30"/>
      <c r="R901" s="30"/>
      <c r="S901" s="39">
        <v>45474.315972222219</v>
      </c>
      <c r="T901" s="42" t="str">
        <f t="shared" si="182"/>
        <v>40</v>
      </c>
      <c r="U901" s="32">
        <f t="shared" si="183"/>
        <v>45470.561805555553</v>
      </c>
      <c r="V901" s="31">
        <f t="shared" si="184"/>
        <v>3.7541666666656965</v>
      </c>
      <c r="W901" s="31">
        <f t="shared" si="185"/>
        <v>0</v>
      </c>
      <c r="X901" s="31">
        <f t="shared" si="186"/>
        <v>0</v>
      </c>
      <c r="Y901" s="31">
        <f t="shared" si="187"/>
        <v>1</v>
      </c>
      <c r="Z901" s="31" t="str">
        <f t="shared" si="194"/>
        <v>No</v>
      </c>
      <c r="AA901" s="31"/>
      <c r="AB901" s="31">
        <f t="shared" si="188"/>
        <v>0</v>
      </c>
      <c r="AC901" s="31" t="str">
        <f>IF(OR(ISNUMBER(MATCH(DATE(VALUE(TEXT(U901,"yyyy")),VALUE(TEXT(U901,"mm")),VALUE(TEXT(U901,"dd"))),HolidayTable[Date],0)),WEEKDAY(E901,1)=1,HOUR(U901)&gt;=21,HOUR(U901)&lt;5),"OP","P")</f>
        <v>P</v>
      </c>
      <c r="AD901" s="31"/>
      <c r="AE901" s="31">
        <f t="shared" si="189"/>
        <v>0</v>
      </c>
      <c r="AF901" s="31">
        <f t="shared" si="190"/>
        <v>88.5</v>
      </c>
      <c r="AG901" s="31">
        <f t="shared" si="191"/>
        <v>5</v>
      </c>
      <c r="AH901" s="31" t="str">
        <f t="shared" si="192"/>
        <v>ONE TRUTH023E</v>
      </c>
      <c r="AI901" s="31" t="str">
        <f t="shared" si="193"/>
        <v>FCIU 7551875</v>
      </c>
      <c r="AJ901" s="17" t="s">
        <v>624</v>
      </c>
    </row>
    <row r="902" spans="1:36" ht="18" x14ac:dyDescent="0.35">
      <c r="A902" s="30" t="s">
        <v>625</v>
      </c>
      <c r="B902" s="30" t="s">
        <v>3810</v>
      </c>
      <c r="C902" s="30" t="s">
        <v>1068</v>
      </c>
      <c r="D902" s="30" t="s">
        <v>1067</v>
      </c>
      <c r="E902" s="33">
        <v>45470.564583333333</v>
      </c>
      <c r="F902" s="30" t="s">
        <v>663</v>
      </c>
      <c r="G902" s="30" t="s">
        <v>627</v>
      </c>
      <c r="H902" s="30" t="s">
        <v>672</v>
      </c>
      <c r="I902" s="30" t="s">
        <v>646</v>
      </c>
      <c r="J902" s="30">
        <v>29250</v>
      </c>
      <c r="K902" s="30" t="s">
        <v>630</v>
      </c>
      <c r="L902" s="30" t="s">
        <v>3811</v>
      </c>
      <c r="M902" s="30" t="s">
        <v>3812</v>
      </c>
      <c r="N902" s="30" t="s">
        <v>753</v>
      </c>
      <c r="O902" s="30" t="s">
        <v>754</v>
      </c>
      <c r="P902" s="30">
        <v>947457</v>
      </c>
      <c r="Q902" s="30"/>
      <c r="R902" s="30"/>
      <c r="S902" s="39">
        <f>VLOOKUP(AH902,export!G:T,13,FALSE)</f>
        <v>45472.857638888891</v>
      </c>
      <c r="T902" s="42" t="str">
        <f t="shared" si="182"/>
        <v>40</v>
      </c>
      <c r="U902" s="32">
        <f t="shared" si="183"/>
        <v>45470.564583333333</v>
      </c>
      <c r="V902" s="31">
        <f t="shared" si="184"/>
        <v>2.2930555555576575</v>
      </c>
      <c r="W902" s="31">
        <f t="shared" si="185"/>
        <v>0</v>
      </c>
      <c r="X902" s="31">
        <f t="shared" si="186"/>
        <v>0</v>
      </c>
      <c r="Y902" s="31">
        <f t="shared" si="187"/>
        <v>1</v>
      </c>
      <c r="Z902" s="31" t="str">
        <f t="shared" si="194"/>
        <v>No</v>
      </c>
      <c r="AA902" s="31"/>
      <c r="AB902" s="31">
        <f t="shared" si="188"/>
        <v>0</v>
      </c>
      <c r="AC902" s="31" t="str">
        <f>IF(OR(ISNUMBER(MATCH(DATE(VALUE(TEXT(U902,"yyyy")),VALUE(TEXT(U902,"mm")),VALUE(TEXT(U902,"dd"))),HolidayTable[Date],0)),WEEKDAY(E902,1)=1,HOUR(U902)&gt;=21,HOUR(U902)&lt;5),"OP","P")</f>
        <v>P</v>
      </c>
      <c r="AD902" s="31"/>
      <c r="AE902" s="31">
        <f t="shared" si="189"/>
        <v>0</v>
      </c>
      <c r="AF902" s="31">
        <f t="shared" si="190"/>
        <v>88.5</v>
      </c>
      <c r="AG902" s="31">
        <f t="shared" si="191"/>
        <v>5</v>
      </c>
      <c r="AH902" s="31" t="str">
        <f t="shared" si="192"/>
        <v>ONE INTEGRIT004W</v>
      </c>
      <c r="AI902" s="31" t="str">
        <f t="shared" si="193"/>
        <v>HLXU 8511740</v>
      </c>
      <c r="AJ902" s="17" t="s">
        <v>624</v>
      </c>
    </row>
    <row r="903" spans="1:36" ht="18" x14ac:dyDescent="0.35">
      <c r="A903" s="30" t="s">
        <v>625</v>
      </c>
      <c r="B903" s="30" t="s">
        <v>3813</v>
      </c>
      <c r="C903" s="30" t="s">
        <v>1068</v>
      </c>
      <c r="D903" s="30" t="s">
        <v>1067</v>
      </c>
      <c r="E903" s="33">
        <v>45470.564583333333</v>
      </c>
      <c r="F903" s="30" t="s">
        <v>663</v>
      </c>
      <c r="G903" s="30" t="s">
        <v>627</v>
      </c>
      <c r="H903" s="30" t="s">
        <v>672</v>
      </c>
      <c r="I903" s="30" t="s">
        <v>646</v>
      </c>
      <c r="J903" s="30">
        <v>29250</v>
      </c>
      <c r="K903" s="30" t="s">
        <v>630</v>
      </c>
      <c r="L903" s="30" t="s">
        <v>3811</v>
      </c>
      <c r="M903" s="30" t="s">
        <v>3814</v>
      </c>
      <c r="N903" s="30" t="s">
        <v>749</v>
      </c>
      <c r="O903" s="30" t="s">
        <v>750</v>
      </c>
      <c r="P903" s="30">
        <v>946283</v>
      </c>
      <c r="Q903" s="30"/>
      <c r="R903" s="30"/>
      <c r="S903" s="39">
        <f>VLOOKUP(AH903,export!G:T,13,FALSE)</f>
        <v>45472.857638888891</v>
      </c>
      <c r="T903" s="42" t="str">
        <f t="shared" si="182"/>
        <v>40</v>
      </c>
      <c r="U903" s="32">
        <f t="shared" si="183"/>
        <v>45470.564583333333</v>
      </c>
      <c r="V903" s="31">
        <f t="shared" si="184"/>
        <v>2.2930555555576575</v>
      </c>
      <c r="W903" s="31">
        <f t="shared" si="185"/>
        <v>0</v>
      </c>
      <c r="X903" s="31">
        <f t="shared" si="186"/>
        <v>0</v>
      </c>
      <c r="Y903" s="31">
        <f t="shared" si="187"/>
        <v>1</v>
      </c>
      <c r="Z903" s="31" t="str">
        <f t="shared" si="194"/>
        <v>No</v>
      </c>
      <c r="AA903" s="31"/>
      <c r="AB903" s="31">
        <f t="shared" si="188"/>
        <v>0</v>
      </c>
      <c r="AC903" s="31" t="str">
        <f>IF(OR(ISNUMBER(MATCH(DATE(VALUE(TEXT(U903,"yyyy")),VALUE(TEXT(U903,"mm")),VALUE(TEXT(U903,"dd"))),HolidayTable[Date],0)),WEEKDAY(E903,1)=1,HOUR(U903)&gt;=21,HOUR(U903)&lt;5),"OP","P")</f>
        <v>P</v>
      </c>
      <c r="AD903" s="31"/>
      <c r="AE903" s="31">
        <f t="shared" si="189"/>
        <v>0</v>
      </c>
      <c r="AF903" s="31">
        <f t="shared" si="190"/>
        <v>88.5</v>
      </c>
      <c r="AG903" s="31">
        <f t="shared" si="191"/>
        <v>5</v>
      </c>
      <c r="AH903" s="31" t="str">
        <f t="shared" si="192"/>
        <v>ONE INTEGRIT004W</v>
      </c>
      <c r="AI903" s="31" t="str">
        <f t="shared" si="193"/>
        <v>HAMU 1466322</v>
      </c>
      <c r="AJ903" s="17" t="s">
        <v>624</v>
      </c>
    </row>
    <row r="904" spans="1:36" ht="18" x14ac:dyDescent="0.35">
      <c r="A904" s="30" t="s">
        <v>625</v>
      </c>
      <c r="B904" s="30" t="s">
        <v>3815</v>
      </c>
      <c r="C904" s="30" t="s">
        <v>1068</v>
      </c>
      <c r="D904" s="30" t="s">
        <v>1067</v>
      </c>
      <c r="E904" s="33">
        <v>45470.565972222219</v>
      </c>
      <c r="F904" s="30" t="s">
        <v>663</v>
      </c>
      <c r="G904" s="30" t="s">
        <v>627</v>
      </c>
      <c r="H904" s="30" t="s">
        <v>672</v>
      </c>
      <c r="I904" s="30" t="s">
        <v>646</v>
      </c>
      <c r="J904" s="30">
        <v>29250</v>
      </c>
      <c r="K904" s="30" t="s">
        <v>630</v>
      </c>
      <c r="L904" s="30" t="s">
        <v>3811</v>
      </c>
      <c r="M904" s="30" t="s">
        <v>3816</v>
      </c>
      <c r="N904" s="30" t="s">
        <v>788</v>
      </c>
      <c r="O904" s="30" t="s">
        <v>789</v>
      </c>
      <c r="P904" s="30">
        <v>753249</v>
      </c>
      <c r="Q904" s="30"/>
      <c r="R904" s="30"/>
      <c r="S904" s="39">
        <f>VLOOKUP(AH904,export!G:T,13,FALSE)</f>
        <v>45472.857638888891</v>
      </c>
      <c r="T904" s="42" t="str">
        <f t="shared" si="182"/>
        <v>40</v>
      </c>
      <c r="U904" s="32">
        <f t="shared" si="183"/>
        <v>45470.565972222219</v>
      </c>
      <c r="V904" s="31">
        <f t="shared" si="184"/>
        <v>2.2916666666715173</v>
      </c>
      <c r="W904" s="31">
        <f t="shared" si="185"/>
        <v>0</v>
      </c>
      <c r="X904" s="31">
        <f t="shared" si="186"/>
        <v>0</v>
      </c>
      <c r="Y904" s="31">
        <f t="shared" si="187"/>
        <v>1</v>
      </c>
      <c r="Z904" s="31" t="str">
        <f t="shared" si="194"/>
        <v>No</v>
      </c>
      <c r="AA904" s="31"/>
      <c r="AB904" s="31">
        <f t="shared" si="188"/>
        <v>0</v>
      </c>
      <c r="AC904" s="31" t="str">
        <f>IF(OR(ISNUMBER(MATCH(DATE(VALUE(TEXT(U904,"yyyy")),VALUE(TEXT(U904,"mm")),VALUE(TEXT(U904,"dd"))),HolidayTable[Date],0)),WEEKDAY(E904,1)=1,HOUR(U904)&gt;=21,HOUR(U904)&lt;5),"OP","P")</f>
        <v>P</v>
      </c>
      <c r="AD904" s="31"/>
      <c r="AE904" s="31">
        <f t="shared" si="189"/>
        <v>0</v>
      </c>
      <c r="AF904" s="31">
        <f t="shared" si="190"/>
        <v>88.5</v>
      </c>
      <c r="AG904" s="31">
        <f t="shared" si="191"/>
        <v>5</v>
      </c>
      <c r="AH904" s="31" t="str">
        <f t="shared" si="192"/>
        <v>ONE INTEGRIT004W</v>
      </c>
      <c r="AI904" s="31" t="str">
        <f t="shared" si="193"/>
        <v>SEGU 5699522</v>
      </c>
      <c r="AJ904" s="17" t="s">
        <v>624</v>
      </c>
    </row>
    <row r="905" spans="1:36" ht="18" x14ac:dyDescent="0.35">
      <c r="A905" s="30" t="s">
        <v>625</v>
      </c>
      <c r="B905" s="30" t="s">
        <v>3817</v>
      </c>
      <c r="C905" s="30" t="s">
        <v>1068</v>
      </c>
      <c r="D905" s="30" t="s">
        <v>1067</v>
      </c>
      <c r="E905" s="33">
        <v>45470.566666666666</v>
      </c>
      <c r="F905" s="30" t="s">
        <v>663</v>
      </c>
      <c r="G905" s="30" t="s">
        <v>627</v>
      </c>
      <c r="H905" s="30" t="s">
        <v>672</v>
      </c>
      <c r="I905" s="30" t="s">
        <v>646</v>
      </c>
      <c r="J905" s="30">
        <v>29250</v>
      </c>
      <c r="K905" s="30" t="s">
        <v>630</v>
      </c>
      <c r="L905" s="30" t="s">
        <v>3811</v>
      </c>
      <c r="M905" s="30" t="s">
        <v>3818</v>
      </c>
      <c r="N905" s="30" t="s">
        <v>711</v>
      </c>
      <c r="O905" s="30" t="s">
        <v>712</v>
      </c>
      <c r="P905" s="30">
        <v>935540</v>
      </c>
      <c r="Q905" s="30"/>
      <c r="R905" s="30"/>
      <c r="S905" s="39">
        <f>VLOOKUP(AH905,export!G:T,13,FALSE)</f>
        <v>45472.857638888891</v>
      </c>
      <c r="T905" s="42" t="str">
        <f t="shared" si="182"/>
        <v>40</v>
      </c>
      <c r="U905" s="32">
        <f t="shared" si="183"/>
        <v>45470.566666666666</v>
      </c>
      <c r="V905" s="31">
        <f t="shared" si="184"/>
        <v>2.2909722222248092</v>
      </c>
      <c r="W905" s="31">
        <f t="shared" si="185"/>
        <v>0</v>
      </c>
      <c r="X905" s="31">
        <f t="shared" si="186"/>
        <v>0</v>
      </c>
      <c r="Y905" s="31">
        <f t="shared" si="187"/>
        <v>1</v>
      </c>
      <c r="Z905" s="31" t="str">
        <f t="shared" si="194"/>
        <v>No</v>
      </c>
      <c r="AA905" s="31"/>
      <c r="AB905" s="31">
        <f t="shared" si="188"/>
        <v>0</v>
      </c>
      <c r="AC905" s="31" t="str">
        <f>IF(OR(ISNUMBER(MATCH(DATE(VALUE(TEXT(U905,"yyyy")),VALUE(TEXT(U905,"mm")),VALUE(TEXT(U905,"dd"))),HolidayTable[Date],0)),WEEKDAY(E905,1)=1,HOUR(U905)&gt;=21,HOUR(U905)&lt;5),"OP","P")</f>
        <v>P</v>
      </c>
      <c r="AD905" s="31"/>
      <c r="AE905" s="31">
        <f t="shared" si="189"/>
        <v>0</v>
      </c>
      <c r="AF905" s="31">
        <f t="shared" si="190"/>
        <v>88.5</v>
      </c>
      <c r="AG905" s="31">
        <f t="shared" si="191"/>
        <v>5</v>
      </c>
      <c r="AH905" s="31" t="str">
        <f t="shared" si="192"/>
        <v>ONE INTEGRIT004W</v>
      </c>
      <c r="AI905" s="31" t="str">
        <f t="shared" si="193"/>
        <v>FANU 3656684</v>
      </c>
      <c r="AJ905" s="17" t="s">
        <v>624</v>
      </c>
    </row>
    <row r="906" spans="1:36" ht="18" x14ac:dyDescent="0.35">
      <c r="A906" s="30" t="s">
        <v>625</v>
      </c>
      <c r="B906" s="30" t="s">
        <v>3819</v>
      </c>
      <c r="C906" s="30" t="s">
        <v>1068</v>
      </c>
      <c r="D906" s="30" t="s">
        <v>1067</v>
      </c>
      <c r="E906" s="33">
        <v>45470.572916666664</v>
      </c>
      <c r="F906" s="30" t="s">
        <v>663</v>
      </c>
      <c r="G906" s="30" t="s">
        <v>627</v>
      </c>
      <c r="H906" s="30" t="s">
        <v>672</v>
      </c>
      <c r="I906" s="30" t="s">
        <v>646</v>
      </c>
      <c r="J906" s="30">
        <v>29250</v>
      </c>
      <c r="K906" s="30" t="s">
        <v>630</v>
      </c>
      <c r="L906" s="30" t="s">
        <v>3811</v>
      </c>
      <c r="M906" s="30" t="s">
        <v>3820</v>
      </c>
      <c r="N906" s="30" t="s">
        <v>735</v>
      </c>
      <c r="O906" s="30" t="s">
        <v>736</v>
      </c>
      <c r="P906" s="30">
        <v>908907</v>
      </c>
      <c r="Q906" s="30"/>
      <c r="R906" s="30"/>
      <c r="S906" s="39">
        <f>VLOOKUP(AH906,export!G:T,13,FALSE)</f>
        <v>45472.857638888891</v>
      </c>
      <c r="T906" s="42" t="str">
        <f t="shared" si="182"/>
        <v>40</v>
      </c>
      <c r="U906" s="32">
        <f t="shared" si="183"/>
        <v>45470.572916666664</v>
      </c>
      <c r="V906" s="31">
        <f t="shared" si="184"/>
        <v>2.2847222222262644</v>
      </c>
      <c r="W906" s="31">
        <f t="shared" si="185"/>
        <v>0</v>
      </c>
      <c r="X906" s="31">
        <f t="shared" si="186"/>
        <v>0</v>
      </c>
      <c r="Y906" s="31">
        <f t="shared" si="187"/>
        <v>1</v>
      </c>
      <c r="Z906" s="31" t="str">
        <f t="shared" si="194"/>
        <v>No</v>
      </c>
      <c r="AA906" s="31"/>
      <c r="AB906" s="31">
        <f t="shared" si="188"/>
        <v>0</v>
      </c>
      <c r="AC906" s="31" t="str">
        <f>IF(OR(ISNUMBER(MATCH(DATE(VALUE(TEXT(U906,"yyyy")),VALUE(TEXT(U906,"mm")),VALUE(TEXT(U906,"dd"))),HolidayTable[Date],0)),WEEKDAY(E906,1)=1,HOUR(U906)&gt;=21,HOUR(U906)&lt;5),"OP","P")</f>
        <v>P</v>
      </c>
      <c r="AD906" s="31"/>
      <c r="AE906" s="31">
        <f t="shared" si="189"/>
        <v>0</v>
      </c>
      <c r="AF906" s="31">
        <f t="shared" si="190"/>
        <v>88.5</v>
      </c>
      <c r="AG906" s="31">
        <f t="shared" si="191"/>
        <v>5</v>
      </c>
      <c r="AH906" s="31" t="str">
        <f t="shared" si="192"/>
        <v>ONE INTEGRIT004W</v>
      </c>
      <c r="AI906" s="31" t="str">
        <f t="shared" si="193"/>
        <v>SEGU 5778051</v>
      </c>
      <c r="AJ906" s="17" t="s">
        <v>624</v>
      </c>
    </row>
    <row r="907" spans="1:36" ht="18" x14ac:dyDescent="0.35">
      <c r="A907" s="30" t="s">
        <v>625</v>
      </c>
      <c r="B907" s="30" t="s">
        <v>954</v>
      </c>
      <c r="C907" s="30" t="s">
        <v>332</v>
      </c>
      <c r="D907" s="30" t="s">
        <v>2396</v>
      </c>
      <c r="E907" s="33">
        <v>45470.572916666664</v>
      </c>
      <c r="F907" s="30" t="s">
        <v>658</v>
      </c>
      <c r="G907" s="30" t="s">
        <v>627</v>
      </c>
      <c r="H907" s="30" t="s">
        <v>672</v>
      </c>
      <c r="I907" s="30" t="s">
        <v>646</v>
      </c>
      <c r="J907" s="30">
        <v>29250</v>
      </c>
      <c r="K907" s="30" t="s">
        <v>630</v>
      </c>
      <c r="L907" s="30" t="s">
        <v>3821</v>
      </c>
      <c r="M907" s="30" t="s">
        <v>3822</v>
      </c>
      <c r="N907" s="30" t="s">
        <v>751</v>
      </c>
      <c r="O907" s="30" t="s">
        <v>752</v>
      </c>
      <c r="P907" s="30">
        <v>935494</v>
      </c>
      <c r="Q907" s="30"/>
      <c r="R907" s="30"/>
      <c r="S907" s="39" t="e">
        <f>VLOOKUP(AH907,export!G:T,13,FALSE)</f>
        <v>#N/A</v>
      </c>
      <c r="T907" s="42" t="str">
        <f t="shared" si="182"/>
        <v>40</v>
      </c>
      <c r="U907" s="32">
        <f t="shared" si="183"/>
        <v>45470.572916666664</v>
      </c>
      <c r="V907" s="31" t="e">
        <f t="shared" si="184"/>
        <v>#N/A</v>
      </c>
      <c r="W907" s="31" t="e">
        <f t="shared" si="185"/>
        <v>#N/A</v>
      </c>
      <c r="X907" s="31" t="e">
        <f t="shared" si="186"/>
        <v>#N/A</v>
      </c>
      <c r="Y907" s="31" t="e">
        <f t="shared" si="187"/>
        <v>#N/A</v>
      </c>
      <c r="Z907" s="31" t="str">
        <f t="shared" si="194"/>
        <v>No</v>
      </c>
      <c r="AA907" s="31"/>
      <c r="AB907" s="31" t="e">
        <f t="shared" si="188"/>
        <v>#N/A</v>
      </c>
      <c r="AC907" s="31" t="str">
        <f>IF(OR(ISNUMBER(MATCH(DATE(VALUE(TEXT(U907,"yyyy")),VALUE(TEXT(U907,"mm")),VALUE(TEXT(U907,"dd"))),HolidayTable[Date],0)),WEEKDAY(E907,1)=1,HOUR(U907)&gt;=21,HOUR(U907)&lt;5),"OP","P")</f>
        <v>P</v>
      </c>
      <c r="AD907" s="31"/>
      <c r="AE907" s="31" t="e">
        <f t="shared" si="189"/>
        <v>#N/A</v>
      </c>
      <c r="AF907" s="31">
        <f t="shared" si="190"/>
        <v>88.5</v>
      </c>
      <c r="AG907" s="31">
        <f t="shared" si="191"/>
        <v>5</v>
      </c>
      <c r="AH907" s="31" t="str">
        <f t="shared" si="192"/>
        <v>CAP ANDREAS012W</v>
      </c>
      <c r="AI907" s="31" t="str">
        <f t="shared" si="193"/>
        <v>ONEU 5273180</v>
      </c>
      <c r="AJ907" s="17" t="s">
        <v>624</v>
      </c>
    </row>
    <row r="908" spans="1:36" ht="18" x14ac:dyDescent="0.35">
      <c r="A908" s="30" t="s">
        <v>625</v>
      </c>
      <c r="B908" s="30" t="s">
        <v>3823</v>
      </c>
      <c r="C908" s="30" t="s">
        <v>332</v>
      </c>
      <c r="D908" s="30" t="s">
        <v>2396</v>
      </c>
      <c r="E908" s="33">
        <v>45470.573611111111</v>
      </c>
      <c r="F908" s="30" t="s">
        <v>658</v>
      </c>
      <c r="G908" s="30" t="s">
        <v>627</v>
      </c>
      <c r="H908" s="30" t="s">
        <v>672</v>
      </c>
      <c r="I908" s="30" t="s">
        <v>646</v>
      </c>
      <c r="J908" s="30">
        <v>29250</v>
      </c>
      <c r="K908" s="30" t="s">
        <v>630</v>
      </c>
      <c r="L908" s="30" t="s">
        <v>3821</v>
      </c>
      <c r="M908" s="30" t="s">
        <v>3824</v>
      </c>
      <c r="N908" s="30" t="s">
        <v>737</v>
      </c>
      <c r="O908" s="30" t="s">
        <v>738</v>
      </c>
      <c r="P908" s="30">
        <v>912351</v>
      </c>
      <c r="Q908" s="30"/>
      <c r="R908" s="30"/>
      <c r="S908" s="39" t="e">
        <f>VLOOKUP(AH908,export!G:T,13,FALSE)</f>
        <v>#N/A</v>
      </c>
      <c r="T908" s="42" t="str">
        <f t="shared" si="182"/>
        <v>40</v>
      </c>
      <c r="U908" s="32">
        <f t="shared" si="183"/>
        <v>45470.573611111111</v>
      </c>
      <c r="V908" s="31" t="e">
        <f t="shared" si="184"/>
        <v>#N/A</v>
      </c>
      <c r="W908" s="31" t="e">
        <f t="shared" si="185"/>
        <v>#N/A</v>
      </c>
      <c r="X908" s="31" t="e">
        <f t="shared" si="186"/>
        <v>#N/A</v>
      </c>
      <c r="Y908" s="31" t="e">
        <f t="shared" si="187"/>
        <v>#N/A</v>
      </c>
      <c r="Z908" s="31" t="str">
        <f t="shared" si="194"/>
        <v>No</v>
      </c>
      <c r="AA908" s="31"/>
      <c r="AB908" s="31" t="e">
        <f t="shared" si="188"/>
        <v>#N/A</v>
      </c>
      <c r="AC908" s="31" t="str">
        <f>IF(OR(ISNUMBER(MATCH(DATE(VALUE(TEXT(U908,"yyyy")),VALUE(TEXT(U908,"mm")),VALUE(TEXT(U908,"dd"))),HolidayTable[Date],0)),WEEKDAY(E908,1)=1,HOUR(U908)&gt;=21,HOUR(U908)&lt;5),"OP","P")</f>
        <v>P</v>
      </c>
      <c r="AD908" s="31"/>
      <c r="AE908" s="31" t="e">
        <f t="shared" si="189"/>
        <v>#N/A</v>
      </c>
      <c r="AF908" s="31">
        <f t="shared" si="190"/>
        <v>88.5</v>
      </c>
      <c r="AG908" s="31">
        <f t="shared" si="191"/>
        <v>5</v>
      </c>
      <c r="AH908" s="31" t="str">
        <f t="shared" si="192"/>
        <v>CAP ANDREAS012W</v>
      </c>
      <c r="AI908" s="31" t="str">
        <f t="shared" si="193"/>
        <v>SEGU 5812259</v>
      </c>
      <c r="AJ908" s="17" t="s">
        <v>624</v>
      </c>
    </row>
    <row r="909" spans="1:36" ht="18" x14ac:dyDescent="0.35">
      <c r="A909" s="30" t="s">
        <v>625</v>
      </c>
      <c r="B909" s="30" t="s">
        <v>3825</v>
      </c>
      <c r="C909" s="30" t="s">
        <v>158</v>
      </c>
      <c r="D909" s="30" t="s">
        <v>3492</v>
      </c>
      <c r="E909" s="33">
        <v>45470.579861111109</v>
      </c>
      <c r="F909" s="30" t="s">
        <v>658</v>
      </c>
      <c r="G909" s="30" t="s">
        <v>627</v>
      </c>
      <c r="H909" s="30" t="s">
        <v>672</v>
      </c>
      <c r="I909" s="30" t="s">
        <v>646</v>
      </c>
      <c r="J909" s="30">
        <v>29090</v>
      </c>
      <c r="K909" s="30" t="s">
        <v>630</v>
      </c>
      <c r="L909" s="30" t="s">
        <v>3493</v>
      </c>
      <c r="M909" s="30" t="s">
        <v>3826</v>
      </c>
      <c r="N909" s="30" t="s">
        <v>678</v>
      </c>
      <c r="O909" s="30" t="s">
        <v>679</v>
      </c>
      <c r="P909" s="30">
        <v>920454</v>
      </c>
      <c r="Q909" s="30"/>
      <c r="R909" s="30"/>
      <c r="S909" s="39">
        <v>45475.833333333336</v>
      </c>
      <c r="T909" s="42" t="str">
        <f t="shared" si="182"/>
        <v>40</v>
      </c>
      <c r="U909" s="32">
        <f t="shared" si="183"/>
        <v>45470.579861111109</v>
      </c>
      <c r="V909" s="31">
        <f t="shared" si="184"/>
        <v>5.2534722222262644</v>
      </c>
      <c r="W909" s="31">
        <f t="shared" si="185"/>
        <v>0</v>
      </c>
      <c r="X909" s="31">
        <f t="shared" si="186"/>
        <v>0</v>
      </c>
      <c r="Y909" s="31">
        <f t="shared" si="187"/>
        <v>1</v>
      </c>
      <c r="Z909" s="31" t="str">
        <f t="shared" si="194"/>
        <v>No</v>
      </c>
      <c r="AA909" s="31"/>
      <c r="AB909" s="31">
        <f t="shared" si="188"/>
        <v>0</v>
      </c>
      <c r="AC909" s="31" t="str">
        <f>IF(OR(ISNUMBER(MATCH(DATE(VALUE(TEXT(U909,"yyyy")),VALUE(TEXT(U909,"mm")),VALUE(TEXT(U909,"dd"))),HolidayTable[Date],0)),WEEKDAY(E909,1)=1,HOUR(U909)&gt;=21,HOUR(U909)&lt;5),"OP","P")</f>
        <v>P</v>
      </c>
      <c r="AD909" s="31"/>
      <c r="AE909" s="31">
        <f t="shared" si="189"/>
        <v>0</v>
      </c>
      <c r="AF909" s="31">
        <f t="shared" si="190"/>
        <v>88.5</v>
      </c>
      <c r="AG909" s="31">
        <f t="shared" si="191"/>
        <v>5</v>
      </c>
      <c r="AH909" s="31" t="str">
        <f t="shared" si="192"/>
        <v>XPRES ANTLIA24004W</v>
      </c>
      <c r="AI909" s="31" t="str">
        <f t="shared" si="193"/>
        <v>TEMU 7428188</v>
      </c>
      <c r="AJ909" s="17" t="s">
        <v>624</v>
      </c>
    </row>
    <row r="910" spans="1:36" ht="18" x14ac:dyDescent="0.35">
      <c r="A910" s="30" t="s">
        <v>625</v>
      </c>
      <c r="B910" s="30" t="s">
        <v>3827</v>
      </c>
      <c r="C910" s="30" t="s">
        <v>332</v>
      </c>
      <c r="D910" s="30" t="s">
        <v>2396</v>
      </c>
      <c r="E910" s="33">
        <v>45470.586805555555</v>
      </c>
      <c r="F910" s="30" t="s">
        <v>658</v>
      </c>
      <c r="G910" s="30" t="s">
        <v>627</v>
      </c>
      <c r="H910" s="30" t="s">
        <v>672</v>
      </c>
      <c r="I910" s="30" t="s">
        <v>646</v>
      </c>
      <c r="J910" s="30">
        <v>29250</v>
      </c>
      <c r="K910" s="30" t="s">
        <v>630</v>
      </c>
      <c r="L910" s="30" t="s">
        <v>3821</v>
      </c>
      <c r="M910" s="30" t="s">
        <v>3828</v>
      </c>
      <c r="N910" s="30" t="s">
        <v>718</v>
      </c>
      <c r="O910" s="30" t="s">
        <v>719</v>
      </c>
      <c r="P910" s="30">
        <v>697446</v>
      </c>
      <c r="Q910" s="30"/>
      <c r="R910" s="30"/>
      <c r="S910" s="39" t="e">
        <f>VLOOKUP(AH910,export!G:T,13,FALSE)</f>
        <v>#N/A</v>
      </c>
      <c r="T910" s="42" t="str">
        <f t="shared" si="182"/>
        <v>40</v>
      </c>
      <c r="U910" s="32">
        <f t="shared" si="183"/>
        <v>45470.586805555555</v>
      </c>
      <c r="V910" s="31" t="e">
        <f t="shared" si="184"/>
        <v>#N/A</v>
      </c>
      <c r="W910" s="31" t="e">
        <f t="shared" si="185"/>
        <v>#N/A</v>
      </c>
      <c r="X910" s="31" t="e">
        <f t="shared" si="186"/>
        <v>#N/A</v>
      </c>
      <c r="Y910" s="31" t="e">
        <f t="shared" si="187"/>
        <v>#N/A</v>
      </c>
      <c r="Z910" s="31" t="str">
        <f t="shared" si="194"/>
        <v>No</v>
      </c>
      <c r="AA910" s="31"/>
      <c r="AB910" s="31" t="e">
        <f t="shared" si="188"/>
        <v>#N/A</v>
      </c>
      <c r="AC910" s="31" t="str">
        <f>IF(OR(ISNUMBER(MATCH(DATE(VALUE(TEXT(U910,"yyyy")),VALUE(TEXT(U910,"mm")),VALUE(TEXT(U910,"dd"))),HolidayTable[Date],0)),WEEKDAY(E910,1)=1,HOUR(U910)&gt;=21,HOUR(U910)&lt;5),"OP","P")</f>
        <v>P</v>
      </c>
      <c r="AD910" s="31"/>
      <c r="AE910" s="31" t="e">
        <f t="shared" si="189"/>
        <v>#N/A</v>
      </c>
      <c r="AF910" s="31">
        <f t="shared" si="190"/>
        <v>88.5</v>
      </c>
      <c r="AG910" s="31">
        <f t="shared" si="191"/>
        <v>5</v>
      </c>
      <c r="AH910" s="31" t="str">
        <f t="shared" si="192"/>
        <v>CAP ANDREAS012W</v>
      </c>
      <c r="AI910" s="31" t="str">
        <f t="shared" si="193"/>
        <v>GAOU 6551824</v>
      </c>
      <c r="AJ910" s="17" t="s">
        <v>624</v>
      </c>
    </row>
    <row r="911" spans="1:36" ht="18" x14ac:dyDescent="0.35">
      <c r="A911" s="30" t="s">
        <v>625</v>
      </c>
      <c r="B911" s="30" t="s">
        <v>3829</v>
      </c>
      <c r="C911" s="30" t="s">
        <v>3830</v>
      </c>
      <c r="D911" s="30" t="s">
        <v>62</v>
      </c>
      <c r="E911" s="33">
        <v>45470.589583333334</v>
      </c>
      <c r="F911" s="30" t="s">
        <v>649</v>
      </c>
      <c r="G911" s="30" t="s">
        <v>627</v>
      </c>
      <c r="H911" s="30" t="s">
        <v>672</v>
      </c>
      <c r="I911" s="30" t="s">
        <v>646</v>
      </c>
      <c r="J911" s="30">
        <v>29090</v>
      </c>
      <c r="K911" s="30" t="s">
        <v>630</v>
      </c>
      <c r="L911" s="30" t="s">
        <v>3831</v>
      </c>
      <c r="M911" s="30" t="s">
        <v>3832</v>
      </c>
      <c r="N911" s="30" t="s">
        <v>688</v>
      </c>
      <c r="O911" s="30" t="s">
        <v>689</v>
      </c>
      <c r="P911" s="30">
        <v>939548</v>
      </c>
      <c r="Q911" s="30"/>
      <c r="R911" s="30"/>
      <c r="S911" s="39">
        <v>45481.729166666664</v>
      </c>
      <c r="T911" s="42" t="str">
        <f t="shared" si="182"/>
        <v>40</v>
      </c>
      <c r="U911" s="32">
        <f t="shared" si="183"/>
        <v>45470.589583333334</v>
      </c>
      <c r="V911" s="31">
        <f t="shared" si="184"/>
        <v>11.139583333329938</v>
      </c>
      <c r="W911" s="31">
        <f t="shared" si="185"/>
        <v>0</v>
      </c>
      <c r="X911" s="31">
        <f t="shared" si="186"/>
        <v>0</v>
      </c>
      <c r="Y911" s="31">
        <f t="shared" si="187"/>
        <v>1</v>
      </c>
      <c r="Z911" s="31" t="str">
        <f t="shared" si="194"/>
        <v>No</v>
      </c>
      <c r="AA911" s="31"/>
      <c r="AB911" s="31">
        <f t="shared" si="188"/>
        <v>0</v>
      </c>
      <c r="AC911" s="31" t="str">
        <f>IF(OR(ISNUMBER(MATCH(DATE(VALUE(TEXT(U911,"yyyy")),VALUE(TEXT(U911,"mm")),VALUE(TEXT(U911,"dd"))),HolidayTable[Date],0)),WEEKDAY(E911,1)=1,HOUR(U911)&gt;=21,HOUR(U911)&lt;5),"OP","P")</f>
        <v>P</v>
      </c>
      <c r="AD911" s="31"/>
      <c r="AE911" s="31">
        <f t="shared" si="189"/>
        <v>0</v>
      </c>
      <c r="AF911" s="31">
        <f t="shared" si="190"/>
        <v>88.5</v>
      </c>
      <c r="AG911" s="31">
        <f t="shared" si="191"/>
        <v>5</v>
      </c>
      <c r="AH911" s="31" t="str">
        <f t="shared" si="192"/>
        <v>XIN QIN ZHOU187N</v>
      </c>
      <c r="AI911" s="31" t="str">
        <f t="shared" si="193"/>
        <v>CSNU 7748334</v>
      </c>
      <c r="AJ911" s="17" t="s">
        <v>624</v>
      </c>
    </row>
    <row r="912" spans="1:36" ht="18" x14ac:dyDescent="0.35">
      <c r="A912" s="30" t="s">
        <v>625</v>
      </c>
      <c r="B912" s="30" t="s">
        <v>960</v>
      </c>
      <c r="C912" s="30" t="s">
        <v>332</v>
      </c>
      <c r="D912" s="30" t="s">
        <v>2396</v>
      </c>
      <c r="E912" s="33">
        <v>45470.6</v>
      </c>
      <c r="F912" s="30" t="s">
        <v>658</v>
      </c>
      <c r="G912" s="30" t="s">
        <v>627</v>
      </c>
      <c r="H912" s="30" t="s">
        <v>672</v>
      </c>
      <c r="I912" s="30" t="s">
        <v>646</v>
      </c>
      <c r="J912" s="30">
        <v>29250</v>
      </c>
      <c r="K912" s="30" t="s">
        <v>630</v>
      </c>
      <c r="L912" s="30" t="s">
        <v>3821</v>
      </c>
      <c r="M912" s="30" t="s">
        <v>3833</v>
      </c>
      <c r="N912" s="30" t="s">
        <v>735</v>
      </c>
      <c r="O912" s="30" t="s">
        <v>736</v>
      </c>
      <c r="P912" s="30">
        <v>908907</v>
      </c>
      <c r="Q912" s="30"/>
      <c r="R912" s="30"/>
      <c r="S912" s="39" t="e">
        <f>VLOOKUP(AH912,export!G:T,13,FALSE)</f>
        <v>#N/A</v>
      </c>
      <c r="T912" s="42" t="str">
        <f t="shared" si="182"/>
        <v>40</v>
      </c>
      <c r="U912" s="32">
        <f t="shared" si="183"/>
        <v>45470.6</v>
      </c>
      <c r="V912" s="31" t="e">
        <f t="shared" si="184"/>
        <v>#N/A</v>
      </c>
      <c r="W912" s="31" t="e">
        <f t="shared" si="185"/>
        <v>#N/A</v>
      </c>
      <c r="X912" s="31" t="e">
        <f t="shared" si="186"/>
        <v>#N/A</v>
      </c>
      <c r="Y912" s="31" t="e">
        <f t="shared" si="187"/>
        <v>#N/A</v>
      </c>
      <c r="Z912" s="31" t="str">
        <f t="shared" si="194"/>
        <v>No</v>
      </c>
      <c r="AA912" s="31"/>
      <c r="AB912" s="31" t="e">
        <f t="shared" si="188"/>
        <v>#N/A</v>
      </c>
      <c r="AC912" s="31" t="str">
        <f>IF(OR(ISNUMBER(MATCH(DATE(VALUE(TEXT(U912,"yyyy")),VALUE(TEXT(U912,"mm")),VALUE(TEXT(U912,"dd"))),HolidayTable[Date],0)),WEEKDAY(E912,1)=1,HOUR(U912)&gt;=21,HOUR(U912)&lt;5),"OP","P")</f>
        <v>P</v>
      </c>
      <c r="AD912" s="31"/>
      <c r="AE912" s="31" t="e">
        <f t="shared" si="189"/>
        <v>#N/A</v>
      </c>
      <c r="AF912" s="31">
        <f t="shared" si="190"/>
        <v>88.5</v>
      </c>
      <c r="AG912" s="31">
        <f t="shared" si="191"/>
        <v>5</v>
      </c>
      <c r="AH912" s="31" t="str">
        <f t="shared" si="192"/>
        <v>CAP ANDREAS012W</v>
      </c>
      <c r="AI912" s="31" t="str">
        <f t="shared" si="193"/>
        <v>TEMU 8674822</v>
      </c>
      <c r="AJ912" s="17" t="s">
        <v>624</v>
      </c>
    </row>
    <row r="913" spans="1:36" ht="18" x14ac:dyDescent="0.35">
      <c r="A913" s="30" t="s">
        <v>625</v>
      </c>
      <c r="B913" s="30" t="s">
        <v>3834</v>
      </c>
      <c r="C913" s="30" t="s">
        <v>2810</v>
      </c>
      <c r="D913" s="30" t="s">
        <v>764</v>
      </c>
      <c r="E913" s="33">
        <v>45470.602083333331</v>
      </c>
      <c r="F913" s="30" t="s">
        <v>674</v>
      </c>
      <c r="G913" s="30" t="s">
        <v>627</v>
      </c>
      <c r="H913" s="30" t="s">
        <v>672</v>
      </c>
      <c r="I913" s="30" t="s">
        <v>646</v>
      </c>
      <c r="J913" s="30">
        <v>29250</v>
      </c>
      <c r="K913" s="30" t="s">
        <v>630</v>
      </c>
      <c r="L913" s="30" t="s">
        <v>3763</v>
      </c>
      <c r="M913" s="30" t="s">
        <v>3835</v>
      </c>
      <c r="N913" s="30" t="s">
        <v>700</v>
      </c>
      <c r="O913" s="30" t="s">
        <v>701</v>
      </c>
      <c r="P913" s="30">
        <v>781152</v>
      </c>
      <c r="Q913" s="30"/>
      <c r="R913" s="30"/>
      <c r="S913" s="39" t="e">
        <f>VLOOKUP(AH913,export!G:T,13,FALSE)</f>
        <v>#N/A</v>
      </c>
      <c r="T913" s="42" t="str">
        <f t="shared" si="182"/>
        <v>40</v>
      </c>
      <c r="U913" s="32">
        <f t="shared" si="183"/>
        <v>45470.602083333331</v>
      </c>
      <c r="V913" s="31" t="e">
        <f t="shared" si="184"/>
        <v>#N/A</v>
      </c>
      <c r="W913" s="31" t="e">
        <f t="shared" si="185"/>
        <v>#N/A</v>
      </c>
      <c r="X913" s="31" t="e">
        <f t="shared" si="186"/>
        <v>#N/A</v>
      </c>
      <c r="Y913" s="31" t="e">
        <f t="shared" si="187"/>
        <v>#N/A</v>
      </c>
      <c r="Z913" s="31" t="str">
        <f t="shared" si="194"/>
        <v>No</v>
      </c>
      <c r="AA913" s="31"/>
      <c r="AB913" s="31" t="e">
        <f t="shared" si="188"/>
        <v>#N/A</v>
      </c>
      <c r="AC913" s="31" t="str">
        <f>IF(OR(ISNUMBER(MATCH(DATE(VALUE(TEXT(U913,"yyyy")),VALUE(TEXT(U913,"mm")),VALUE(TEXT(U913,"dd"))),HolidayTable[Date],0)),WEEKDAY(E913,1)=1,HOUR(U913)&gt;=21,HOUR(U913)&lt;5),"OP","P")</f>
        <v>P</v>
      </c>
      <c r="AD913" s="31"/>
      <c r="AE913" s="31" t="e">
        <f t="shared" si="189"/>
        <v>#N/A</v>
      </c>
      <c r="AF913" s="31">
        <f t="shared" si="190"/>
        <v>88.5</v>
      </c>
      <c r="AG913" s="31">
        <f t="shared" si="191"/>
        <v>5</v>
      </c>
      <c r="AH913" s="31" t="str">
        <f t="shared" si="192"/>
        <v>MAE CHATTOGR425N</v>
      </c>
      <c r="AI913" s="31" t="str">
        <f t="shared" si="193"/>
        <v>UETU 5702300</v>
      </c>
      <c r="AJ913" s="17" t="s">
        <v>624</v>
      </c>
    </row>
    <row r="914" spans="1:36" ht="18" x14ac:dyDescent="0.35">
      <c r="A914" s="30" t="s">
        <v>625</v>
      </c>
      <c r="B914" s="30" t="s">
        <v>965</v>
      </c>
      <c r="C914" s="30" t="s">
        <v>332</v>
      </c>
      <c r="D914" s="30" t="s">
        <v>2396</v>
      </c>
      <c r="E914" s="33">
        <v>45470.603472222225</v>
      </c>
      <c r="F914" s="30" t="s">
        <v>658</v>
      </c>
      <c r="G914" s="30" t="s">
        <v>627</v>
      </c>
      <c r="H914" s="30" t="s">
        <v>672</v>
      </c>
      <c r="I914" s="30" t="s">
        <v>646</v>
      </c>
      <c r="J914" s="30">
        <v>30000</v>
      </c>
      <c r="K914" s="30" t="s">
        <v>630</v>
      </c>
      <c r="L914" s="30" t="s">
        <v>3836</v>
      </c>
      <c r="M914" s="30" t="s">
        <v>3837</v>
      </c>
      <c r="N914" s="30" t="s">
        <v>739</v>
      </c>
      <c r="O914" s="30" t="s">
        <v>740</v>
      </c>
      <c r="P914" s="30">
        <v>686467</v>
      </c>
      <c r="Q914" s="30"/>
      <c r="R914" s="30"/>
      <c r="S914" s="39" t="e">
        <f>VLOOKUP(AH914,export!G:T,13,FALSE)</f>
        <v>#N/A</v>
      </c>
      <c r="T914" s="42" t="str">
        <f t="shared" si="182"/>
        <v>40</v>
      </c>
      <c r="U914" s="32">
        <f t="shared" si="183"/>
        <v>45470.603472222225</v>
      </c>
      <c r="V914" s="31" t="e">
        <f t="shared" si="184"/>
        <v>#N/A</v>
      </c>
      <c r="W914" s="31" t="e">
        <f t="shared" si="185"/>
        <v>#N/A</v>
      </c>
      <c r="X914" s="31" t="e">
        <f t="shared" si="186"/>
        <v>#N/A</v>
      </c>
      <c r="Y914" s="31" t="e">
        <f t="shared" si="187"/>
        <v>#N/A</v>
      </c>
      <c r="Z914" s="31" t="str">
        <f t="shared" si="194"/>
        <v>No</v>
      </c>
      <c r="AA914" s="31"/>
      <c r="AB914" s="31" t="e">
        <f t="shared" si="188"/>
        <v>#N/A</v>
      </c>
      <c r="AC914" s="31" t="str">
        <f>IF(OR(ISNUMBER(MATCH(DATE(VALUE(TEXT(U914,"yyyy")),VALUE(TEXT(U914,"mm")),VALUE(TEXT(U914,"dd"))),HolidayTable[Date],0)),WEEKDAY(E914,1)=1,HOUR(U914)&gt;=21,HOUR(U914)&lt;5),"OP","P")</f>
        <v>P</v>
      </c>
      <c r="AD914" s="31"/>
      <c r="AE914" s="31" t="e">
        <f t="shared" si="189"/>
        <v>#N/A</v>
      </c>
      <c r="AF914" s="31">
        <f t="shared" si="190"/>
        <v>88.5</v>
      </c>
      <c r="AG914" s="31">
        <f t="shared" si="191"/>
        <v>5</v>
      </c>
      <c r="AH914" s="31" t="str">
        <f t="shared" si="192"/>
        <v>CAP ANDREAS012W</v>
      </c>
      <c r="AI914" s="31" t="str">
        <f t="shared" si="193"/>
        <v>TRHU 6751522</v>
      </c>
      <c r="AJ914" s="17" t="s">
        <v>624</v>
      </c>
    </row>
    <row r="915" spans="1:36" ht="18" x14ac:dyDescent="0.35">
      <c r="A915" s="30" t="s">
        <v>625</v>
      </c>
      <c r="B915" s="30" t="s">
        <v>959</v>
      </c>
      <c r="C915" s="30" t="s">
        <v>332</v>
      </c>
      <c r="D915" s="30" t="s">
        <v>2396</v>
      </c>
      <c r="E915" s="33">
        <v>45470.606944444444</v>
      </c>
      <c r="F915" s="30" t="s">
        <v>658</v>
      </c>
      <c r="G915" s="30" t="s">
        <v>627</v>
      </c>
      <c r="H915" s="30" t="s">
        <v>672</v>
      </c>
      <c r="I915" s="30" t="s">
        <v>646</v>
      </c>
      <c r="J915" s="30">
        <v>30000</v>
      </c>
      <c r="K915" s="30" t="s">
        <v>630</v>
      </c>
      <c r="L915" s="30" t="s">
        <v>3836</v>
      </c>
      <c r="M915" s="30" t="s">
        <v>3838</v>
      </c>
      <c r="N915" s="30" t="s">
        <v>681</v>
      </c>
      <c r="O915" s="30" t="s">
        <v>682</v>
      </c>
      <c r="P915" s="30">
        <v>901896</v>
      </c>
      <c r="Q915" s="30"/>
      <c r="R915" s="30"/>
      <c r="S915" s="39" t="e">
        <f>VLOOKUP(AH915,export!G:T,13,FALSE)</f>
        <v>#N/A</v>
      </c>
      <c r="T915" s="42" t="str">
        <f t="shared" si="182"/>
        <v>40</v>
      </c>
      <c r="U915" s="32">
        <f t="shared" si="183"/>
        <v>45470.606944444444</v>
      </c>
      <c r="V915" s="31" t="e">
        <f t="shared" si="184"/>
        <v>#N/A</v>
      </c>
      <c r="W915" s="31" t="e">
        <f t="shared" si="185"/>
        <v>#N/A</v>
      </c>
      <c r="X915" s="31" t="e">
        <f t="shared" si="186"/>
        <v>#N/A</v>
      </c>
      <c r="Y915" s="31" t="e">
        <f t="shared" si="187"/>
        <v>#N/A</v>
      </c>
      <c r="Z915" s="31" t="str">
        <f t="shared" si="194"/>
        <v>No</v>
      </c>
      <c r="AA915" s="31"/>
      <c r="AB915" s="31" t="e">
        <f t="shared" si="188"/>
        <v>#N/A</v>
      </c>
      <c r="AC915" s="31" t="str">
        <f>IF(OR(ISNUMBER(MATCH(DATE(VALUE(TEXT(U915,"yyyy")),VALUE(TEXT(U915,"mm")),VALUE(TEXT(U915,"dd"))),HolidayTable[Date],0)),WEEKDAY(E915,1)=1,HOUR(U915)&gt;=21,HOUR(U915)&lt;5),"OP","P")</f>
        <v>P</v>
      </c>
      <c r="AD915" s="31"/>
      <c r="AE915" s="31" t="e">
        <f t="shared" si="189"/>
        <v>#N/A</v>
      </c>
      <c r="AF915" s="31">
        <f t="shared" si="190"/>
        <v>88.5</v>
      </c>
      <c r="AG915" s="31">
        <f t="shared" si="191"/>
        <v>5</v>
      </c>
      <c r="AH915" s="31" t="str">
        <f t="shared" si="192"/>
        <v>CAP ANDREAS012W</v>
      </c>
      <c r="AI915" s="31" t="str">
        <f t="shared" si="193"/>
        <v>GCXU 5425654</v>
      </c>
      <c r="AJ915" s="17" t="s">
        <v>624</v>
      </c>
    </row>
    <row r="916" spans="1:36" ht="18" x14ac:dyDescent="0.35">
      <c r="A916" s="30" t="s">
        <v>625</v>
      </c>
      <c r="B916" s="30" t="s">
        <v>3839</v>
      </c>
      <c r="C916" s="30" t="s">
        <v>412</v>
      </c>
      <c r="D916" s="30" t="s">
        <v>3265</v>
      </c>
      <c r="E916" s="33">
        <v>45470.607638888891</v>
      </c>
      <c r="F916" s="30" t="s">
        <v>2479</v>
      </c>
      <c r="G916" s="30" t="s">
        <v>627</v>
      </c>
      <c r="H916" s="30" t="s">
        <v>723</v>
      </c>
      <c r="I916" s="30" t="s">
        <v>724</v>
      </c>
      <c r="J916" s="30">
        <v>26800</v>
      </c>
      <c r="K916" s="30" t="s">
        <v>630</v>
      </c>
      <c r="L916" s="30" t="s">
        <v>3840</v>
      </c>
      <c r="M916" s="30" t="s">
        <v>725</v>
      </c>
      <c r="N916" s="30" t="s">
        <v>814</v>
      </c>
      <c r="O916" s="30" t="s">
        <v>815</v>
      </c>
      <c r="P916" s="30">
        <v>957471</v>
      </c>
      <c r="Q916" s="30"/>
      <c r="R916" s="30"/>
      <c r="S916" s="39" t="e">
        <f>VLOOKUP(AH916,export!G:T,13,FALSE)</f>
        <v>#N/A</v>
      </c>
      <c r="T916" s="42" t="str">
        <f t="shared" si="182"/>
        <v>20</v>
      </c>
      <c r="U916" s="32">
        <f t="shared" si="183"/>
        <v>45470.607638888891</v>
      </c>
      <c r="V916" s="31" t="e">
        <f t="shared" si="184"/>
        <v>#N/A</v>
      </c>
      <c r="W916" s="31" t="e">
        <f t="shared" si="185"/>
        <v>#N/A</v>
      </c>
      <c r="X916" s="31" t="e">
        <f t="shared" si="186"/>
        <v>#N/A</v>
      </c>
      <c r="Y916" s="31" t="e">
        <f t="shared" si="187"/>
        <v>#N/A</v>
      </c>
      <c r="Z916" s="31" t="str">
        <f t="shared" si="194"/>
        <v>No</v>
      </c>
      <c r="AA916" s="31"/>
      <c r="AB916" s="31" t="e">
        <f t="shared" si="188"/>
        <v>#N/A</v>
      </c>
      <c r="AC916" s="31" t="str">
        <f>IF(OR(ISNUMBER(MATCH(DATE(VALUE(TEXT(U916,"yyyy")),VALUE(TEXT(U916,"mm")),VALUE(TEXT(U916,"dd"))),HolidayTable[Date],0)),WEEKDAY(E916,1)=1,HOUR(U916)&gt;=21,HOUR(U916)&lt;5),"OP","P")</f>
        <v>P</v>
      </c>
      <c r="AD916" s="31"/>
      <c r="AE916" s="31" t="e">
        <f t="shared" si="189"/>
        <v>#N/A</v>
      </c>
      <c r="AF916" s="31">
        <f t="shared" si="190"/>
        <v>59</v>
      </c>
      <c r="AG916" s="31">
        <f t="shared" si="191"/>
        <v>5</v>
      </c>
      <c r="AH916" s="31" t="str">
        <f t="shared" si="192"/>
        <v>DANU BHUM548N</v>
      </c>
      <c r="AI916" s="31" t="str">
        <f t="shared" si="193"/>
        <v>TLLU 9016215</v>
      </c>
      <c r="AJ916" s="17" t="s">
        <v>624</v>
      </c>
    </row>
    <row r="917" spans="1:36" ht="18" x14ac:dyDescent="0.35">
      <c r="A917" s="30" t="s">
        <v>625</v>
      </c>
      <c r="B917" s="30" t="s">
        <v>3841</v>
      </c>
      <c r="C917" s="30" t="s">
        <v>2810</v>
      </c>
      <c r="D917" s="30" t="s">
        <v>764</v>
      </c>
      <c r="E917" s="33">
        <v>45470.609027777777</v>
      </c>
      <c r="F917" s="30" t="s">
        <v>674</v>
      </c>
      <c r="G917" s="30" t="s">
        <v>627</v>
      </c>
      <c r="H917" s="30" t="s">
        <v>672</v>
      </c>
      <c r="I917" s="30" t="s">
        <v>646</v>
      </c>
      <c r="J917" s="30">
        <v>29250</v>
      </c>
      <c r="K917" s="30" t="s">
        <v>630</v>
      </c>
      <c r="L917" s="30" t="s">
        <v>3763</v>
      </c>
      <c r="M917" s="30" t="s">
        <v>3842</v>
      </c>
      <c r="N917" s="30" t="s">
        <v>745</v>
      </c>
      <c r="O917" s="30" t="s">
        <v>746</v>
      </c>
      <c r="P917" s="30">
        <v>697577</v>
      </c>
      <c r="Q917" s="30"/>
      <c r="R917" s="30"/>
      <c r="S917" s="39" t="e">
        <f>VLOOKUP(AH917,export!G:T,13,FALSE)</f>
        <v>#N/A</v>
      </c>
      <c r="T917" s="42" t="str">
        <f t="shared" si="182"/>
        <v>40</v>
      </c>
      <c r="U917" s="32">
        <f t="shared" si="183"/>
        <v>45470.609027777777</v>
      </c>
      <c r="V917" s="31" t="e">
        <f t="shared" si="184"/>
        <v>#N/A</v>
      </c>
      <c r="W917" s="31" t="e">
        <f t="shared" si="185"/>
        <v>#N/A</v>
      </c>
      <c r="X917" s="31" t="e">
        <f t="shared" si="186"/>
        <v>#N/A</v>
      </c>
      <c r="Y917" s="31" t="e">
        <f t="shared" si="187"/>
        <v>#N/A</v>
      </c>
      <c r="Z917" s="31" t="str">
        <f t="shared" si="194"/>
        <v>No</v>
      </c>
      <c r="AA917" s="31"/>
      <c r="AB917" s="31" t="e">
        <f t="shared" si="188"/>
        <v>#N/A</v>
      </c>
      <c r="AC917" s="31" t="str">
        <f>IF(OR(ISNUMBER(MATCH(DATE(VALUE(TEXT(U917,"yyyy")),VALUE(TEXT(U917,"mm")),VALUE(TEXT(U917,"dd"))),HolidayTable[Date],0)),WEEKDAY(E917,1)=1,HOUR(U917)&gt;=21,HOUR(U917)&lt;5),"OP","P")</f>
        <v>P</v>
      </c>
      <c r="AD917" s="31"/>
      <c r="AE917" s="31" t="e">
        <f t="shared" si="189"/>
        <v>#N/A</v>
      </c>
      <c r="AF917" s="31">
        <f t="shared" si="190"/>
        <v>88.5</v>
      </c>
      <c r="AG917" s="31">
        <f t="shared" si="191"/>
        <v>5</v>
      </c>
      <c r="AH917" s="31" t="str">
        <f t="shared" si="192"/>
        <v>MAE CHATTOGR425N</v>
      </c>
      <c r="AI917" s="31" t="str">
        <f t="shared" si="193"/>
        <v>CAAU 5947594</v>
      </c>
      <c r="AJ917" s="17" t="s">
        <v>624</v>
      </c>
    </row>
    <row r="918" spans="1:36" ht="18" x14ac:dyDescent="0.35">
      <c r="A918" s="30" t="s">
        <v>625</v>
      </c>
      <c r="B918" s="30" t="s">
        <v>961</v>
      </c>
      <c r="C918" s="30" t="s">
        <v>332</v>
      </c>
      <c r="D918" s="30" t="s">
        <v>2396</v>
      </c>
      <c r="E918" s="33">
        <v>45470.614583333336</v>
      </c>
      <c r="F918" s="30" t="s">
        <v>658</v>
      </c>
      <c r="G918" s="30" t="s">
        <v>627</v>
      </c>
      <c r="H918" s="30" t="s">
        <v>672</v>
      </c>
      <c r="I918" s="30" t="s">
        <v>646</v>
      </c>
      <c r="J918" s="30">
        <v>30000</v>
      </c>
      <c r="K918" s="30" t="s">
        <v>630</v>
      </c>
      <c r="L918" s="30" t="s">
        <v>3836</v>
      </c>
      <c r="M918" s="30" t="s">
        <v>3843</v>
      </c>
      <c r="N918" s="30" t="s">
        <v>718</v>
      </c>
      <c r="O918" s="30" t="s">
        <v>719</v>
      </c>
      <c r="P918" s="30">
        <v>697446</v>
      </c>
      <c r="Q918" s="30"/>
      <c r="R918" s="30"/>
      <c r="S918" s="39" t="e">
        <f>VLOOKUP(AH918,export!G:T,13,FALSE)</f>
        <v>#N/A</v>
      </c>
      <c r="T918" s="42" t="str">
        <f t="shared" si="182"/>
        <v>40</v>
      </c>
      <c r="U918" s="32">
        <f t="shared" si="183"/>
        <v>45470.614583333336</v>
      </c>
      <c r="V918" s="31" t="e">
        <f t="shared" si="184"/>
        <v>#N/A</v>
      </c>
      <c r="W918" s="31" t="e">
        <f t="shared" si="185"/>
        <v>#N/A</v>
      </c>
      <c r="X918" s="31" t="e">
        <f t="shared" si="186"/>
        <v>#N/A</v>
      </c>
      <c r="Y918" s="31" t="e">
        <f t="shared" si="187"/>
        <v>#N/A</v>
      </c>
      <c r="Z918" s="31" t="str">
        <f t="shared" si="194"/>
        <v>No</v>
      </c>
      <c r="AA918" s="31"/>
      <c r="AB918" s="31" t="e">
        <f t="shared" si="188"/>
        <v>#N/A</v>
      </c>
      <c r="AC918" s="31" t="str">
        <f>IF(OR(ISNUMBER(MATCH(DATE(VALUE(TEXT(U918,"yyyy")),VALUE(TEXT(U918,"mm")),VALUE(TEXT(U918,"dd"))),HolidayTable[Date],0)),WEEKDAY(E918,1)=1,HOUR(U918)&gt;=21,HOUR(U918)&lt;5),"OP","P")</f>
        <v>P</v>
      </c>
      <c r="AD918" s="31"/>
      <c r="AE918" s="31" t="e">
        <f t="shared" si="189"/>
        <v>#N/A</v>
      </c>
      <c r="AF918" s="31">
        <f t="shared" si="190"/>
        <v>88.5</v>
      </c>
      <c r="AG918" s="31">
        <f t="shared" si="191"/>
        <v>5</v>
      </c>
      <c r="AH918" s="31" t="str">
        <f t="shared" si="192"/>
        <v>CAP ANDREAS012W</v>
      </c>
      <c r="AI918" s="31" t="str">
        <f t="shared" si="193"/>
        <v>TCLU 5744240</v>
      </c>
      <c r="AJ918" s="17" t="s">
        <v>624</v>
      </c>
    </row>
    <row r="919" spans="1:36" ht="18" x14ac:dyDescent="0.35">
      <c r="A919" s="30" t="s">
        <v>625</v>
      </c>
      <c r="B919" s="30" t="s">
        <v>3844</v>
      </c>
      <c r="C919" s="30" t="s">
        <v>2810</v>
      </c>
      <c r="D919" s="30" t="s">
        <v>764</v>
      </c>
      <c r="E919" s="33">
        <v>45470.615277777775</v>
      </c>
      <c r="F919" s="30" t="s">
        <v>674</v>
      </c>
      <c r="G919" s="30" t="s">
        <v>627</v>
      </c>
      <c r="H919" s="30" t="s">
        <v>672</v>
      </c>
      <c r="I919" s="30" t="s">
        <v>646</v>
      </c>
      <c r="J919" s="30">
        <v>29250</v>
      </c>
      <c r="K919" s="30" t="s">
        <v>630</v>
      </c>
      <c r="L919" s="30" t="s">
        <v>3845</v>
      </c>
      <c r="M919" s="30" t="s">
        <v>3846</v>
      </c>
      <c r="N919" s="30"/>
      <c r="O919" s="30" t="s">
        <v>687</v>
      </c>
      <c r="P919" s="30">
        <v>742106</v>
      </c>
      <c r="Q919" s="30"/>
      <c r="R919" s="30"/>
      <c r="S919" s="39" t="e">
        <f>VLOOKUP(AH919,export!G:T,13,FALSE)</f>
        <v>#N/A</v>
      </c>
      <c r="T919" s="42" t="str">
        <f t="shared" si="182"/>
        <v>40</v>
      </c>
      <c r="U919" s="32">
        <f t="shared" si="183"/>
        <v>45470.615277777775</v>
      </c>
      <c r="V919" s="31" t="e">
        <f t="shared" si="184"/>
        <v>#N/A</v>
      </c>
      <c r="W919" s="31" t="e">
        <f t="shared" si="185"/>
        <v>#N/A</v>
      </c>
      <c r="X919" s="31" t="e">
        <f t="shared" si="186"/>
        <v>#N/A</v>
      </c>
      <c r="Y919" s="31" t="e">
        <f t="shared" si="187"/>
        <v>#N/A</v>
      </c>
      <c r="Z919" s="31" t="str">
        <f t="shared" si="194"/>
        <v>No</v>
      </c>
      <c r="AA919" s="31"/>
      <c r="AB919" s="31" t="e">
        <f t="shared" si="188"/>
        <v>#N/A</v>
      </c>
      <c r="AC919" s="31" t="str">
        <f>IF(OR(ISNUMBER(MATCH(DATE(VALUE(TEXT(U919,"yyyy")),VALUE(TEXT(U919,"mm")),VALUE(TEXT(U919,"dd"))),HolidayTable[Date],0)),WEEKDAY(E919,1)=1,HOUR(U919)&gt;=21,HOUR(U919)&lt;5),"OP","P")</f>
        <v>P</v>
      </c>
      <c r="AD919" s="31"/>
      <c r="AE919" s="31" t="e">
        <f t="shared" si="189"/>
        <v>#N/A</v>
      </c>
      <c r="AF919" s="31">
        <f t="shared" si="190"/>
        <v>88.5</v>
      </c>
      <c r="AG919" s="31">
        <f t="shared" si="191"/>
        <v>5</v>
      </c>
      <c r="AH919" s="31" t="str">
        <f t="shared" si="192"/>
        <v>MAE CHATTOGR425N</v>
      </c>
      <c r="AI919" s="31" t="str">
        <f t="shared" si="193"/>
        <v>HASU 4459313</v>
      </c>
      <c r="AJ919" s="17" t="s">
        <v>624</v>
      </c>
    </row>
    <row r="920" spans="1:36" ht="18" x14ac:dyDescent="0.35">
      <c r="A920" s="30" t="s">
        <v>625</v>
      </c>
      <c r="B920" s="30" t="s">
        <v>3847</v>
      </c>
      <c r="C920" s="30" t="s">
        <v>2810</v>
      </c>
      <c r="D920" s="30" t="s">
        <v>764</v>
      </c>
      <c r="E920" s="33">
        <v>45470.615972222222</v>
      </c>
      <c r="F920" s="30" t="s">
        <v>674</v>
      </c>
      <c r="G920" s="30" t="s">
        <v>627</v>
      </c>
      <c r="H920" s="30" t="s">
        <v>672</v>
      </c>
      <c r="I920" s="30" t="s">
        <v>646</v>
      </c>
      <c r="J920" s="30">
        <v>29250</v>
      </c>
      <c r="K920" s="30" t="s">
        <v>630</v>
      </c>
      <c r="L920" s="30" t="s">
        <v>3763</v>
      </c>
      <c r="M920" s="30" t="s">
        <v>3848</v>
      </c>
      <c r="N920" s="30" t="s">
        <v>741</v>
      </c>
      <c r="O920" s="30" t="s">
        <v>742</v>
      </c>
      <c r="P920" s="30">
        <v>711999</v>
      </c>
      <c r="Q920" s="30"/>
      <c r="R920" s="30"/>
      <c r="S920" s="39" t="e">
        <f>VLOOKUP(AH920,export!G:T,13,FALSE)</f>
        <v>#N/A</v>
      </c>
      <c r="T920" s="42" t="str">
        <f t="shared" si="182"/>
        <v>40</v>
      </c>
      <c r="U920" s="32">
        <f t="shared" si="183"/>
        <v>45470.615972222222</v>
      </c>
      <c r="V920" s="31" t="e">
        <f t="shared" si="184"/>
        <v>#N/A</v>
      </c>
      <c r="W920" s="31" t="e">
        <f t="shared" si="185"/>
        <v>#N/A</v>
      </c>
      <c r="X920" s="31" t="e">
        <f t="shared" si="186"/>
        <v>#N/A</v>
      </c>
      <c r="Y920" s="31" t="e">
        <f t="shared" si="187"/>
        <v>#N/A</v>
      </c>
      <c r="Z920" s="31" t="str">
        <f t="shared" si="194"/>
        <v>No</v>
      </c>
      <c r="AA920" s="31"/>
      <c r="AB920" s="31" t="e">
        <f t="shared" si="188"/>
        <v>#N/A</v>
      </c>
      <c r="AC920" s="31" t="str">
        <f>IF(OR(ISNUMBER(MATCH(DATE(VALUE(TEXT(U920,"yyyy")),VALUE(TEXT(U920,"mm")),VALUE(TEXT(U920,"dd"))),HolidayTable[Date],0)),WEEKDAY(E920,1)=1,HOUR(U920)&gt;=21,HOUR(U920)&lt;5),"OP","P")</f>
        <v>P</v>
      </c>
      <c r="AD920" s="31"/>
      <c r="AE920" s="31" t="e">
        <f t="shared" si="189"/>
        <v>#N/A</v>
      </c>
      <c r="AF920" s="31">
        <f t="shared" si="190"/>
        <v>88.5</v>
      </c>
      <c r="AG920" s="31">
        <f t="shared" si="191"/>
        <v>5</v>
      </c>
      <c r="AH920" s="31" t="str">
        <f t="shared" si="192"/>
        <v>MAE CHATTOGR425N</v>
      </c>
      <c r="AI920" s="31" t="str">
        <f t="shared" si="193"/>
        <v>TCNU 3885519</v>
      </c>
      <c r="AJ920" s="17" t="s">
        <v>624</v>
      </c>
    </row>
    <row r="921" spans="1:36" ht="18" x14ac:dyDescent="0.35">
      <c r="A921" s="30" t="s">
        <v>625</v>
      </c>
      <c r="B921" s="30" t="s">
        <v>3849</v>
      </c>
      <c r="C921" s="30" t="s">
        <v>3850</v>
      </c>
      <c r="D921" s="30" t="s">
        <v>3851</v>
      </c>
      <c r="E921" s="33">
        <v>45470.615972222222</v>
      </c>
      <c r="F921" s="30" t="s">
        <v>658</v>
      </c>
      <c r="G921" s="30" t="s">
        <v>627</v>
      </c>
      <c r="H921" s="30" t="s">
        <v>672</v>
      </c>
      <c r="I921" s="30" t="s">
        <v>646</v>
      </c>
      <c r="J921" s="30">
        <v>29090</v>
      </c>
      <c r="K921" s="30" t="s">
        <v>630</v>
      </c>
      <c r="L921" s="30" t="s">
        <v>3852</v>
      </c>
      <c r="M921" s="30" t="s">
        <v>3853</v>
      </c>
      <c r="N921" s="30" t="s">
        <v>760</v>
      </c>
      <c r="O921" s="30" t="s">
        <v>761</v>
      </c>
      <c r="P921" s="30">
        <v>949761</v>
      </c>
      <c r="Q921" s="30"/>
      <c r="R921" s="30"/>
      <c r="S921" s="39">
        <v>45477.291666666664</v>
      </c>
      <c r="T921" s="42" t="str">
        <f t="shared" si="182"/>
        <v>40</v>
      </c>
      <c r="U921" s="32">
        <f t="shared" si="183"/>
        <v>45470.615972222222</v>
      </c>
      <c r="V921" s="31">
        <f t="shared" si="184"/>
        <v>6.6756944444423425</v>
      </c>
      <c r="W921" s="31">
        <f t="shared" si="185"/>
        <v>0</v>
      </c>
      <c r="X921" s="31">
        <f t="shared" si="186"/>
        <v>0</v>
      </c>
      <c r="Y921" s="31">
        <f t="shared" si="187"/>
        <v>1</v>
      </c>
      <c r="Z921" s="31" t="str">
        <f t="shared" si="194"/>
        <v>No</v>
      </c>
      <c r="AA921" s="31"/>
      <c r="AB921" s="31">
        <f t="shared" si="188"/>
        <v>0</v>
      </c>
      <c r="AC921" s="31" t="str">
        <f>IF(OR(ISNUMBER(MATCH(DATE(VALUE(TEXT(U921,"yyyy")),VALUE(TEXT(U921,"mm")),VALUE(TEXT(U921,"dd"))),HolidayTable[Date],0)),WEEKDAY(E921,1)=1,HOUR(U921)&gt;=21,HOUR(U921)&lt;5),"OP","P")</f>
        <v>P</v>
      </c>
      <c r="AD921" s="31"/>
      <c r="AE921" s="31">
        <f t="shared" si="189"/>
        <v>0</v>
      </c>
      <c r="AF921" s="31">
        <f t="shared" si="190"/>
        <v>88.5</v>
      </c>
      <c r="AG921" s="31">
        <f t="shared" si="191"/>
        <v>5</v>
      </c>
      <c r="AH921" s="31" t="str">
        <f t="shared" si="192"/>
        <v>XPRES AQUARI022E</v>
      </c>
      <c r="AI921" s="31" t="str">
        <f t="shared" si="193"/>
        <v>ONEU 5288642</v>
      </c>
      <c r="AJ921" s="17" t="s">
        <v>624</v>
      </c>
    </row>
    <row r="922" spans="1:36" ht="18" x14ac:dyDescent="0.35">
      <c r="A922" s="30" t="s">
        <v>625</v>
      </c>
      <c r="B922" s="30" t="s">
        <v>957</v>
      </c>
      <c r="C922" s="30" t="s">
        <v>332</v>
      </c>
      <c r="D922" s="30" t="s">
        <v>2396</v>
      </c>
      <c r="E922" s="33">
        <v>45470.618750000001</v>
      </c>
      <c r="F922" s="30" t="s">
        <v>658</v>
      </c>
      <c r="G922" s="30" t="s">
        <v>627</v>
      </c>
      <c r="H922" s="30" t="s">
        <v>672</v>
      </c>
      <c r="I922" s="30" t="s">
        <v>646</v>
      </c>
      <c r="J922" s="30">
        <v>30000</v>
      </c>
      <c r="K922" s="30" t="s">
        <v>630</v>
      </c>
      <c r="L922" s="30" t="s">
        <v>3836</v>
      </c>
      <c r="M922" s="30" t="s">
        <v>3854</v>
      </c>
      <c r="N922" s="30" t="s">
        <v>788</v>
      </c>
      <c r="O922" s="30" t="s">
        <v>789</v>
      </c>
      <c r="P922" s="30">
        <v>753249</v>
      </c>
      <c r="Q922" s="30"/>
      <c r="R922" s="30"/>
      <c r="S922" s="39" t="e">
        <f>VLOOKUP(AH922,export!G:T,13,FALSE)</f>
        <v>#N/A</v>
      </c>
      <c r="T922" s="42" t="str">
        <f t="shared" si="182"/>
        <v>40</v>
      </c>
      <c r="U922" s="32">
        <f t="shared" si="183"/>
        <v>45470.618750000001</v>
      </c>
      <c r="V922" s="31" t="e">
        <f t="shared" si="184"/>
        <v>#N/A</v>
      </c>
      <c r="W922" s="31" t="e">
        <f t="shared" si="185"/>
        <v>#N/A</v>
      </c>
      <c r="X922" s="31" t="e">
        <f t="shared" si="186"/>
        <v>#N/A</v>
      </c>
      <c r="Y922" s="31" t="e">
        <f t="shared" si="187"/>
        <v>#N/A</v>
      </c>
      <c r="Z922" s="31" t="str">
        <f t="shared" si="194"/>
        <v>No</v>
      </c>
      <c r="AA922" s="31"/>
      <c r="AB922" s="31" t="e">
        <f t="shared" si="188"/>
        <v>#N/A</v>
      </c>
      <c r="AC922" s="31" t="str">
        <f>IF(OR(ISNUMBER(MATCH(DATE(VALUE(TEXT(U922,"yyyy")),VALUE(TEXT(U922,"mm")),VALUE(TEXT(U922,"dd"))),HolidayTable[Date],0)),WEEKDAY(E922,1)=1,HOUR(U922)&gt;=21,HOUR(U922)&lt;5),"OP","P")</f>
        <v>P</v>
      </c>
      <c r="AD922" s="31"/>
      <c r="AE922" s="31" t="e">
        <f t="shared" si="189"/>
        <v>#N/A</v>
      </c>
      <c r="AF922" s="31">
        <f t="shared" si="190"/>
        <v>88.5</v>
      </c>
      <c r="AG922" s="31">
        <f t="shared" si="191"/>
        <v>5</v>
      </c>
      <c r="AH922" s="31" t="str">
        <f t="shared" si="192"/>
        <v>CAP ANDREAS012W</v>
      </c>
      <c r="AI922" s="31" t="str">
        <f t="shared" si="193"/>
        <v>ONEU 0473397</v>
      </c>
      <c r="AJ922" s="17" t="s">
        <v>624</v>
      </c>
    </row>
    <row r="923" spans="1:36" ht="18" x14ac:dyDescent="0.35">
      <c r="A923" s="30" t="s">
        <v>625</v>
      </c>
      <c r="B923" s="30" t="s">
        <v>3855</v>
      </c>
      <c r="C923" s="30" t="s">
        <v>2810</v>
      </c>
      <c r="D923" s="30" t="s">
        <v>764</v>
      </c>
      <c r="E923" s="33">
        <v>45470.620138888888</v>
      </c>
      <c r="F923" s="30" t="s">
        <v>674</v>
      </c>
      <c r="G923" s="30" t="s">
        <v>627</v>
      </c>
      <c r="H923" s="30" t="s">
        <v>672</v>
      </c>
      <c r="I923" s="30" t="s">
        <v>646</v>
      </c>
      <c r="J923" s="30">
        <v>29250</v>
      </c>
      <c r="K923" s="30" t="s">
        <v>630</v>
      </c>
      <c r="L923" s="30" t="s">
        <v>3845</v>
      </c>
      <c r="M923" s="30" t="s">
        <v>3856</v>
      </c>
      <c r="N923" s="30" t="s">
        <v>836</v>
      </c>
      <c r="O923" s="30" t="s">
        <v>837</v>
      </c>
      <c r="P923" s="30">
        <v>913642</v>
      </c>
      <c r="Q923" s="30"/>
      <c r="R923" s="30"/>
      <c r="S923" s="39" t="e">
        <f>VLOOKUP(AH923,export!G:T,13,FALSE)</f>
        <v>#N/A</v>
      </c>
      <c r="T923" s="42" t="str">
        <f t="shared" si="182"/>
        <v>40</v>
      </c>
      <c r="U923" s="32">
        <f t="shared" si="183"/>
        <v>45470.620138888888</v>
      </c>
      <c r="V923" s="31" t="e">
        <f t="shared" si="184"/>
        <v>#N/A</v>
      </c>
      <c r="W923" s="31" t="e">
        <f t="shared" si="185"/>
        <v>#N/A</v>
      </c>
      <c r="X923" s="31" t="e">
        <f t="shared" si="186"/>
        <v>#N/A</v>
      </c>
      <c r="Y923" s="31" t="e">
        <f t="shared" si="187"/>
        <v>#N/A</v>
      </c>
      <c r="Z923" s="31" t="str">
        <f t="shared" si="194"/>
        <v>No</v>
      </c>
      <c r="AA923" s="31"/>
      <c r="AB923" s="31" t="e">
        <f t="shared" si="188"/>
        <v>#N/A</v>
      </c>
      <c r="AC923" s="31" t="str">
        <f>IF(OR(ISNUMBER(MATCH(DATE(VALUE(TEXT(U923,"yyyy")),VALUE(TEXT(U923,"mm")),VALUE(TEXT(U923,"dd"))),HolidayTable[Date],0)),WEEKDAY(E923,1)=1,HOUR(U923)&gt;=21,HOUR(U923)&lt;5),"OP","P")</f>
        <v>P</v>
      </c>
      <c r="AD923" s="31"/>
      <c r="AE923" s="31" t="e">
        <f t="shared" si="189"/>
        <v>#N/A</v>
      </c>
      <c r="AF923" s="31">
        <f t="shared" si="190"/>
        <v>88.5</v>
      </c>
      <c r="AG923" s="31">
        <f t="shared" si="191"/>
        <v>5</v>
      </c>
      <c r="AH923" s="31" t="str">
        <f t="shared" si="192"/>
        <v>MAE CHATTOGR425N</v>
      </c>
      <c r="AI923" s="31" t="str">
        <f t="shared" si="193"/>
        <v>MRKU 4368139</v>
      </c>
      <c r="AJ923" s="17" t="s">
        <v>624</v>
      </c>
    </row>
    <row r="924" spans="1:36" ht="18" x14ac:dyDescent="0.35">
      <c r="A924" s="30" t="s">
        <v>625</v>
      </c>
      <c r="B924" s="30" t="s">
        <v>962</v>
      </c>
      <c r="C924" s="30" t="s">
        <v>332</v>
      </c>
      <c r="D924" s="30" t="s">
        <v>2396</v>
      </c>
      <c r="E924" s="33">
        <v>45470.623611111114</v>
      </c>
      <c r="F924" s="30" t="s">
        <v>658</v>
      </c>
      <c r="G924" s="30" t="s">
        <v>627</v>
      </c>
      <c r="H924" s="30" t="s">
        <v>672</v>
      </c>
      <c r="I924" s="30" t="s">
        <v>646</v>
      </c>
      <c r="J924" s="30">
        <v>30000</v>
      </c>
      <c r="K924" s="30" t="s">
        <v>630</v>
      </c>
      <c r="L924" s="30" t="s">
        <v>3836</v>
      </c>
      <c r="M924" s="30" t="s">
        <v>3857</v>
      </c>
      <c r="N924" s="30" t="s">
        <v>711</v>
      </c>
      <c r="O924" s="30" t="s">
        <v>712</v>
      </c>
      <c r="P924" s="30">
        <v>935540</v>
      </c>
      <c r="Q924" s="30"/>
      <c r="R924" s="30"/>
      <c r="S924" s="39" t="e">
        <f>VLOOKUP(AH924,export!G:T,13,FALSE)</f>
        <v>#N/A</v>
      </c>
      <c r="T924" s="42" t="str">
        <f t="shared" si="182"/>
        <v>40</v>
      </c>
      <c r="U924" s="32">
        <f t="shared" si="183"/>
        <v>45470.623611111114</v>
      </c>
      <c r="V924" s="31" t="e">
        <f t="shared" si="184"/>
        <v>#N/A</v>
      </c>
      <c r="W924" s="31" t="e">
        <f t="shared" si="185"/>
        <v>#N/A</v>
      </c>
      <c r="X924" s="31" t="e">
        <f t="shared" si="186"/>
        <v>#N/A</v>
      </c>
      <c r="Y924" s="31" t="e">
        <f t="shared" si="187"/>
        <v>#N/A</v>
      </c>
      <c r="Z924" s="31" t="str">
        <f t="shared" si="194"/>
        <v>No</v>
      </c>
      <c r="AA924" s="31"/>
      <c r="AB924" s="31" t="e">
        <f t="shared" si="188"/>
        <v>#N/A</v>
      </c>
      <c r="AC924" s="31" t="str">
        <f>IF(OR(ISNUMBER(MATCH(DATE(VALUE(TEXT(U924,"yyyy")),VALUE(TEXT(U924,"mm")),VALUE(TEXT(U924,"dd"))),HolidayTable[Date],0)),WEEKDAY(E924,1)=1,HOUR(U924)&gt;=21,HOUR(U924)&lt;5),"OP","P")</f>
        <v>P</v>
      </c>
      <c r="AD924" s="31"/>
      <c r="AE924" s="31" t="e">
        <f t="shared" si="189"/>
        <v>#N/A</v>
      </c>
      <c r="AF924" s="31">
        <f t="shared" si="190"/>
        <v>88.5</v>
      </c>
      <c r="AG924" s="31">
        <f t="shared" si="191"/>
        <v>5</v>
      </c>
      <c r="AH924" s="31" t="str">
        <f t="shared" si="192"/>
        <v>CAP ANDREAS012W</v>
      </c>
      <c r="AI924" s="31" t="str">
        <f t="shared" si="193"/>
        <v>TCNU 6870410</v>
      </c>
      <c r="AJ924" s="17" t="s">
        <v>624</v>
      </c>
    </row>
    <row r="925" spans="1:36" ht="18" x14ac:dyDescent="0.35">
      <c r="A925" s="30" t="s">
        <v>625</v>
      </c>
      <c r="B925" s="30" t="s">
        <v>958</v>
      </c>
      <c r="C925" s="30" t="s">
        <v>332</v>
      </c>
      <c r="D925" s="30" t="s">
        <v>2396</v>
      </c>
      <c r="E925" s="33">
        <v>45470.627083333333</v>
      </c>
      <c r="F925" s="30" t="s">
        <v>658</v>
      </c>
      <c r="G925" s="30" t="s">
        <v>627</v>
      </c>
      <c r="H925" s="30" t="s">
        <v>672</v>
      </c>
      <c r="I925" s="30" t="s">
        <v>646</v>
      </c>
      <c r="J925" s="30">
        <v>30000</v>
      </c>
      <c r="K925" s="30" t="s">
        <v>630</v>
      </c>
      <c r="L925" s="30" t="s">
        <v>3836</v>
      </c>
      <c r="M925" s="30" t="s">
        <v>3858</v>
      </c>
      <c r="N925" s="30" t="s">
        <v>751</v>
      </c>
      <c r="O925" s="30" t="s">
        <v>752</v>
      </c>
      <c r="P925" s="30">
        <v>935494</v>
      </c>
      <c r="Q925" s="30"/>
      <c r="R925" s="30"/>
      <c r="S925" s="39" t="e">
        <f>VLOOKUP(AH925,export!G:T,13,FALSE)</f>
        <v>#N/A</v>
      </c>
      <c r="T925" s="42" t="str">
        <f t="shared" si="182"/>
        <v>40</v>
      </c>
      <c r="U925" s="32">
        <f t="shared" si="183"/>
        <v>45470.627083333333</v>
      </c>
      <c r="V925" s="31" t="e">
        <f t="shared" si="184"/>
        <v>#N/A</v>
      </c>
      <c r="W925" s="31" t="e">
        <f t="shared" si="185"/>
        <v>#N/A</v>
      </c>
      <c r="X925" s="31" t="e">
        <f t="shared" si="186"/>
        <v>#N/A</v>
      </c>
      <c r="Y925" s="31" t="e">
        <f t="shared" si="187"/>
        <v>#N/A</v>
      </c>
      <c r="Z925" s="31" t="str">
        <f t="shared" si="194"/>
        <v>No</v>
      </c>
      <c r="AA925" s="31"/>
      <c r="AB925" s="31" t="e">
        <f t="shared" si="188"/>
        <v>#N/A</v>
      </c>
      <c r="AC925" s="31" t="str">
        <f>IF(OR(ISNUMBER(MATCH(DATE(VALUE(TEXT(U925,"yyyy")),VALUE(TEXT(U925,"mm")),VALUE(TEXT(U925,"dd"))),HolidayTable[Date],0)),WEEKDAY(E925,1)=1,HOUR(U925)&gt;=21,HOUR(U925)&lt;5),"OP","P")</f>
        <v>P</v>
      </c>
      <c r="AD925" s="31"/>
      <c r="AE925" s="31" t="e">
        <f t="shared" si="189"/>
        <v>#N/A</v>
      </c>
      <c r="AF925" s="31">
        <f t="shared" si="190"/>
        <v>88.5</v>
      </c>
      <c r="AG925" s="31">
        <f t="shared" si="191"/>
        <v>5</v>
      </c>
      <c r="AH925" s="31" t="str">
        <f t="shared" si="192"/>
        <v>CAP ANDREAS012W</v>
      </c>
      <c r="AI925" s="31" t="str">
        <f t="shared" si="193"/>
        <v>TLLU 5585511</v>
      </c>
      <c r="AJ925" s="17" t="s">
        <v>624</v>
      </c>
    </row>
    <row r="926" spans="1:36" ht="18" x14ac:dyDescent="0.35">
      <c r="A926" s="30" t="s">
        <v>625</v>
      </c>
      <c r="B926" s="30" t="s">
        <v>3859</v>
      </c>
      <c r="C926" s="30" t="s">
        <v>2810</v>
      </c>
      <c r="D926" s="30" t="s">
        <v>764</v>
      </c>
      <c r="E926" s="33">
        <v>45470.631944444445</v>
      </c>
      <c r="F926" s="30" t="s">
        <v>674</v>
      </c>
      <c r="G926" s="30" t="s">
        <v>627</v>
      </c>
      <c r="H926" s="30" t="s">
        <v>672</v>
      </c>
      <c r="I926" s="30" t="s">
        <v>646</v>
      </c>
      <c r="J926" s="30">
        <v>29250</v>
      </c>
      <c r="K926" s="30" t="s">
        <v>630</v>
      </c>
      <c r="L926" s="30" t="s">
        <v>3845</v>
      </c>
      <c r="M926" s="30" t="s">
        <v>3860</v>
      </c>
      <c r="N926" s="30" t="s">
        <v>675</v>
      </c>
      <c r="O926" s="30" t="s">
        <v>676</v>
      </c>
      <c r="P926" s="30">
        <v>957830</v>
      </c>
      <c r="Q926" s="30"/>
      <c r="R926" s="30"/>
      <c r="S926" s="39" t="e">
        <f>VLOOKUP(AH926,export!G:T,13,FALSE)</f>
        <v>#N/A</v>
      </c>
      <c r="T926" s="42" t="str">
        <f t="shared" si="182"/>
        <v>40</v>
      </c>
      <c r="U926" s="32">
        <f t="shared" si="183"/>
        <v>45470.631944444445</v>
      </c>
      <c r="V926" s="31" t="e">
        <f t="shared" si="184"/>
        <v>#N/A</v>
      </c>
      <c r="W926" s="31" t="e">
        <f t="shared" si="185"/>
        <v>#N/A</v>
      </c>
      <c r="X926" s="31" t="e">
        <f t="shared" si="186"/>
        <v>#N/A</v>
      </c>
      <c r="Y926" s="31" t="e">
        <f t="shared" si="187"/>
        <v>#N/A</v>
      </c>
      <c r="Z926" s="31" t="str">
        <f t="shared" si="194"/>
        <v>No</v>
      </c>
      <c r="AA926" s="31"/>
      <c r="AB926" s="31" t="e">
        <f t="shared" si="188"/>
        <v>#N/A</v>
      </c>
      <c r="AC926" s="31" t="str">
        <f>IF(OR(ISNUMBER(MATCH(DATE(VALUE(TEXT(U926,"yyyy")),VALUE(TEXT(U926,"mm")),VALUE(TEXT(U926,"dd"))),HolidayTable[Date],0)),WEEKDAY(E926,1)=1,HOUR(U926)&gt;=21,HOUR(U926)&lt;5),"OP","P")</f>
        <v>P</v>
      </c>
      <c r="AD926" s="31"/>
      <c r="AE926" s="31" t="e">
        <f t="shared" si="189"/>
        <v>#N/A</v>
      </c>
      <c r="AF926" s="31">
        <f t="shared" si="190"/>
        <v>88.5</v>
      </c>
      <c r="AG926" s="31">
        <f t="shared" si="191"/>
        <v>5</v>
      </c>
      <c r="AH926" s="31" t="str">
        <f t="shared" si="192"/>
        <v>MAE CHATTOGR425N</v>
      </c>
      <c r="AI926" s="31" t="str">
        <f t="shared" si="193"/>
        <v>MRKU 3424433</v>
      </c>
      <c r="AJ926" s="17" t="s">
        <v>624</v>
      </c>
    </row>
    <row r="927" spans="1:36" ht="18" x14ac:dyDescent="0.35">
      <c r="A927" s="30" t="s">
        <v>625</v>
      </c>
      <c r="B927" s="30" t="s">
        <v>3861</v>
      </c>
      <c r="C927" s="30" t="s">
        <v>2810</v>
      </c>
      <c r="D927" s="30" t="s">
        <v>764</v>
      </c>
      <c r="E927" s="33">
        <v>45470.637499999997</v>
      </c>
      <c r="F927" s="30" t="s">
        <v>674</v>
      </c>
      <c r="G927" s="30" t="s">
        <v>627</v>
      </c>
      <c r="H927" s="30" t="s">
        <v>672</v>
      </c>
      <c r="I927" s="30" t="s">
        <v>646</v>
      </c>
      <c r="J927" s="30">
        <v>29250</v>
      </c>
      <c r="K927" s="30" t="s">
        <v>630</v>
      </c>
      <c r="L927" s="30" t="s">
        <v>3845</v>
      </c>
      <c r="M927" s="30" t="s">
        <v>3862</v>
      </c>
      <c r="N927" s="30"/>
      <c r="O927" s="30" t="s">
        <v>704</v>
      </c>
      <c r="P927" s="30">
        <v>947739</v>
      </c>
      <c r="Q927" s="30"/>
      <c r="R927" s="30"/>
      <c r="S927" s="39" t="e">
        <f>VLOOKUP(AH927,export!G:T,13,FALSE)</f>
        <v>#N/A</v>
      </c>
      <c r="T927" s="42" t="str">
        <f t="shared" si="182"/>
        <v>40</v>
      </c>
      <c r="U927" s="32">
        <f t="shared" si="183"/>
        <v>45470.637499999997</v>
      </c>
      <c r="V927" s="31" t="e">
        <f t="shared" si="184"/>
        <v>#N/A</v>
      </c>
      <c r="W927" s="31" t="e">
        <f t="shared" si="185"/>
        <v>#N/A</v>
      </c>
      <c r="X927" s="31" t="e">
        <f t="shared" si="186"/>
        <v>#N/A</v>
      </c>
      <c r="Y927" s="31" t="e">
        <f t="shared" si="187"/>
        <v>#N/A</v>
      </c>
      <c r="Z927" s="31" t="str">
        <f t="shared" si="194"/>
        <v>No</v>
      </c>
      <c r="AA927" s="31"/>
      <c r="AB927" s="31" t="e">
        <f t="shared" si="188"/>
        <v>#N/A</v>
      </c>
      <c r="AC927" s="31" t="str">
        <f>IF(OR(ISNUMBER(MATCH(DATE(VALUE(TEXT(U927,"yyyy")),VALUE(TEXT(U927,"mm")),VALUE(TEXT(U927,"dd"))),HolidayTable[Date],0)),WEEKDAY(E927,1)=1,HOUR(U927)&gt;=21,HOUR(U927)&lt;5),"OP","P")</f>
        <v>P</v>
      </c>
      <c r="AD927" s="31"/>
      <c r="AE927" s="31" t="e">
        <f t="shared" si="189"/>
        <v>#N/A</v>
      </c>
      <c r="AF927" s="31">
        <f t="shared" si="190"/>
        <v>88.5</v>
      </c>
      <c r="AG927" s="31">
        <f t="shared" si="191"/>
        <v>5</v>
      </c>
      <c r="AH927" s="31" t="str">
        <f t="shared" si="192"/>
        <v>MAE CHATTOGR425N</v>
      </c>
      <c r="AI927" s="31" t="str">
        <f t="shared" si="193"/>
        <v>MRKU 2262636</v>
      </c>
      <c r="AJ927" s="17" t="s">
        <v>624</v>
      </c>
    </row>
    <row r="928" spans="1:36" ht="18" x14ac:dyDescent="0.35">
      <c r="A928" s="30" t="s">
        <v>625</v>
      </c>
      <c r="B928" s="30" t="s">
        <v>3863</v>
      </c>
      <c r="C928" s="30" t="s">
        <v>2810</v>
      </c>
      <c r="D928" s="30" t="s">
        <v>764</v>
      </c>
      <c r="E928" s="33">
        <v>45470.642361111109</v>
      </c>
      <c r="F928" s="30" t="s">
        <v>674</v>
      </c>
      <c r="G928" s="30" t="s">
        <v>627</v>
      </c>
      <c r="H928" s="30" t="s">
        <v>672</v>
      </c>
      <c r="I928" s="30" t="s">
        <v>646</v>
      </c>
      <c r="J928" s="30">
        <v>29250</v>
      </c>
      <c r="K928" s="30" t="s">
        <v>630</v>
      </c>
      <c r="L928" s="30" t="s">
        <v>3845</v>
      </c>
      <c r="M928" s="30" t="s">
        <v>3864</v>
      </c>
      <c r="N928" s="30" t="s">
        <v>737</v>
      </c>
      <c r="O928" s="30" t="s">
        <v>738</v>
      </c>
      <c r="P928" s="30">
        <v>912351</v>
      </c>
      <c r="Q928" s="30"/>
      <c r="R928" s="30"/>
      <c r="S928" s="39" t="e">
        <f>VLOOKUP(AH928,export!G:T,13,FALSE)</f>
        <v>#N/A</v>
      </c>
      <c r="T928" s="42" t="str">
        <f t="shared" si="182"/>
        <v>40</v>
      </c>
      <c r="U928" s="32">
        <f t="shared" si="183"/>
        <v>45470.642361111109</v>
      </c>
      <c r="V928" s="31" t="e">
        <f t="shared" si="184"/>
        <v>#N/A</v>
      </c>
      <c r="W928" s="31" t="e">
        <f t="shared" si="185"/>
        <v>#N/A</v>
      </c>
      <c r="X928" s="31" t="e">
        <f t="shared" si="186"/>
        <v>#N/A</v>
      </c>
      <c r="Y928" s="31" t="e">
        <f t="shared" si="187"/>
        <v>#N/A</v>
      </c>
      <c r="Z928" s="31" t="str">
        <f t="shared" si="194"/>
        <v>No</v>
      </c>
      <c r="AA928" s="31"/>
      <c r="AB928" s="31" t="e">
        <f t="shared" si="188"/>
        <v>#N/A</v>
      </c>
      <c r="AC928" s="31" t="str">
        <f>IF(OR(ISNUMBER(MATCH(DATE(VALUE(TEXT(U928,"yyyy")),VALUE(TEXT(U928,"mm")),VALUE(TEXT(U928,"dd"))),HolidayTable[Date],0)),WEEKDAY(E928,1)=1,HOUR(U928)&gt;=21,HOUR(U928)&lt;5),"OP","P")</f>
        <v>P</v>
      </c>
      <c r="AD928" s="31"/>
      <c r="AE928" s="31" t="e">
        <f t="shared" si="189"/>
        <v>#N/A</v>
      </c>
      <c r="AF928" s="31">
        <f t="shared" si="190"/>
        <v>88.5</v>
      </c>
      <c r="AG928" s="31">
        <f t="shared" si="191"/>
        <v>5</v>
      </c>
      <c r="AH928" s="31" t="str">
        <f t="shared" si="192"/>
        <v>MAE CHATTOGR425N</v>
      </c>
      <c r="AI928" s="31" t="str">
        <f t="shared" si="193"/>
        <v>GCXU 5685029</v>
      </c>
      <c r="AJ928" s="17" t="s">
        <v>624</v>
      </c>
    </row>
    <row r="929" spans="1:36" ht="18" x14ac:dyDescent="0.35">
      <c r="A929" s="30" t="s">
        <v>625</v>
      </c>
      <c r="B929" s="30" t="s">
        <v>3865</v>
      </c>
      <c r="C929" s="30" t="s">
        <v>3866</v>
      </c>
      <c r="D929" s="30" t="s">
        <v>402</v>
      </c>
      <c r="E929" s="33">
        <v>45470.643750000003</v>
      </c>
      <c r="F929" s="30" t="s">
        <v>663</v>
      </c>
      <c r="G929" s="30" t="s">
        <v>627</v>
      </c>
      <c r="H929" s="30" t="s">
        <v>645</v>
      </c>
      <c r="I929" s="30" t="s">
        <v>646</v>
      </c>
      <c r="J929" s="30">
        <v>29090</v>
      </c>
      <c r="K929" s="30" t="s">
        <v>630</v>
      </c>
      <c r="L929" s="30" t="s">
        <v>3867</v>
      </c>
      <c r="M929" s="30" t="s">
        <v>3868</v>
      </c>
      <c r="N929" s="30" t="s">
        <v>688</v>
      </c>
      <c r="O929" s="30" t="s">
        <v>689</v>
      </c>
      <c r="P929" s="30">
        <v>939548</v>
      </c>
      <c r="Q929" s="30"/>
      <c r="R929" s="30"/>
      <c r="S929" s="39">
        <v>45480.625</v>
      </c>
      <c r="T929" s="42" t="str">
        <f t="shared" si="182"/>
        <v>40</v>
      </c>
      <c r="U929" s="32">
        <f t="shared" si="183"/>
        <v>45470.643750000003</v>
      </c>
      <c r="V929" s="31">
        <f t="shared" si="184"/>
        <v>9.9812499999970896</v>
      </c>
      <c r="W929" s="31">
        <f t="shared" si="185"/>
        <v>0</v>
      </c>
      <c r="X929" s="31">
        <f t="shared" si="186"/>
        <v>0</v>
      </c>
      <c r="Y929" s="31">
        <f t="shared" si="187"/>
        <v>1</v>
      </c>
      <c r="Z929" s="31" t="str">
        <f t="shared" si="194"/>
        <v>No</v>
      </c>
      <c r="AA929" s="31"/>
      <c r="AB929" s="31">
        <f t="shared" si="188"/>
        <v>0</v>
      </c>
      <c r="AC929" s="31" t="str">
        <f>IF(OR(ISNUMBER(MATCH(DATE(VALUE(TEXT(U929,"yyyy")),VALUE(TEXT(U929,"mm")),VALUE(TEXT(U929,"dd"))),HolidayTable[Date],0)),WEEKDAY(E929,1)=1,HOUR(U929)&gt;=21,HOUR(U929)&lt;5),"OP","P")</f>
        <v>P</v>
      </c>
      <c r="AD929" s="31"/>
      <c r="AE929" s="31">
        <f t="shared" si="189"/>
        <v>0</v>
      </c>
      <c r="AF929" s="31">
        <f t="shared" si="190"/>
        <v>88.5</v>
      </c>
      <c r="AG929" s="31">
        <f t="shared" si="191"/>
        <v>5</v>
      </c>
      <c r="AH929" s="31" t="str">
        <f t="shared" si="192"/>
        <v>YM WELLNESS040E</v>
      </c>
      <c r="AI929" s="31" t="str">
        <f t="shared" si="193"/>
        <v>TCLU 4135300</v>
      </c>
      <c r="AJ929" s="17" t="s">
        <v>624</v>
      </c>
    </row>
    <row r="930" spans="1:36" ht="18" x14ac:dyDescent="0.35">
      <c r="A930" s="30" t="s">
        <v>625</v>
      </c>
      <c r="B930" s="30" t="s">
        <v>3869</v>
      </c>
      <c r="C930" s="30" t="s">
        <v>879</v>
      </c>
      <c r="D930" s="30" t="s">
        <v>880</v>
      </c>
      <c r="E930" s="33">
        <v>45470.654166666667</v>
      </c>
      <c r="F930" s="30" t="s">
        <v>644</v>
      </c>
      <c r="G930" s="30" t="s">
        <v>627</v>
      </c>
      <c r="H930" s="30">
        <v>4500</v>
      </c>
      <c r="I930" s="30" t="s">
        <v>646</v>
      </c>
      <c r="J930" s="30">
        <v>28500</v>
      </c>
      <c r="K930" s="30" t="s">
        <v>630</v>
      </c>
      <c r="L930" s="30" t="s">
        <v>3870</v>
      </c>
      <c r="M930" s="30" t="s">
        <v>3871</v>
      </c>
      <c r="N930" s="30" t="s">
        <v>735</v>
      </c>
      <c r="O930" s="30" t="s">
        <v>736</v>
      </c>
      <c r="P930" s="30">
        <v>908907</v>
      </c>
      <c r="Q930" s="30"/>
      <c r="R930" s="30"/>
      <c r="S930" s="39" t="e">
        <f>VLOOKUP(AH930,export!G:T,13,FALSE)</f>
        <v>#N/A</v>
      </c>
      <c r="T930" s="42" t="str">
        <f t="shared" si="182"/>
        <v>40</v>
      </c>
      <c r="U930" s="32">
        <f t="shared" si="183"/>
        <v>45470.654166666667</v>
      </c>
      <c r="V930" s="31" t="e">
        <f t="shared" si="184"/>
        <v>#N/A</v>
      </c>
      <c r="W930" s="31" t="e">
        <f t="shared" si="185"/>
        <v>#N/A</v>
      </c>
      <c r="X930" s="31" t="e">
        <f t="shared" si="186"/>
        <v>#N/A</v>
      </c>
      <c r="Y930" s="31" t="e">
        <f t="shared" si="187"/>
        <v>#N/A</v>
      </c>
      <c r="Z930" s="31" t="str">
        <f t="shared" si="194"/>
        <v>No</v>
      </c>
      <c r="AA930" s="31"/>
      <c r="AB930" s="31" t="e">
        <f t="shared" si="188"/>
        <v>#N/A</v>
      </c>
      <c r="AC930" s="31" t="str">
        <f>IF(OR(ISNUMBER(MATCH(DATE(VALUE(TEXT(U930,"yyyy")),VALUE(TEXT(U930,"mm")),VALUE(TEXT(U930,"dd"))),HolidayTable[Date],0)),WEEKDAY(E930,1)=1,HOUR(U930)&gt;=21,HOUR(U930)&lt;5),"OP","P")</f>
        <v>P</v>
      </c>
      <c r="AD930" s="31"/>
      <c r="AE930" s="31" t="e">
        <f t="shared" si="189"/>
        <v>#N/A</v>
      </c>
      <c r="AF930" s="31">
        <f t="shared" si="190"/>
        <v>88.5</v>
      </c>
      <c r="AG930" s="31">
        <f t="shared" si="191"/>
        <v>5</v>
      </c>
      <c r="AH930" s="31" t="str">
        <f t="shared" si="192"/>
        <v>EVER BLISS7-088N</v>
      </c>
      <c r="AI930" s="31" t="str">
        <f t="shared" si="193"/>
        <v>EMCU 8396359</v>
      </c>
      <c r="AJ930" s="17" t="s">
        <v>624</v>
      </c>
    </row>
    <row r="931" spans="1:36" ht="18" x14ac:dyDescent="0.35">
      <c r="A931" s="30" t="s">
        <v>625</v>
      </c>
      <c r="B931" s="30" t="s">
        <v>3872</v>
      </c>
      <c r="C931" s="30" t="s">
        <v>879</v>
      </c>
      <c r="D931" s="30" t="s">
        <v>880</v>
      </c>
      <c r="E931" s="33">
        <v>45470.654166666667</v>
      </c>
      <c r="F931" s="30" t="s">
        <v>644</v>
      </c>
      <c r="G931" s="30" t="s">
        <v>627</v>
      </c>
      <c r="H931" s="30">
        <v>4500</v>
      </c>
      <c r="I931" s="30" t="s">
        <v>646</v>
      </c>
      <c r="J931" s="30">
        <v>28500</v>
      </c>
      <c r="K931" s="30" t="s">
        <v>630</v>
      </c>
      <c r="L931" s="30" t="s">
        <v>3873</v>
      </c>
      <c r="M931" s="30" t="s">
        <v>3874</v>
      </c>
      <c r="N931" s="30" t="s">
        <v>700</v>
      </c>
      <c r="O931" s="30" t="s">
        <v>701</v>
      </c>
      <c r="P931" s="30">
        <v>781152</v>
      </c>
      <c r="Q931" s="30"/>
      <c r="R931" s="30"/>
      <c r="S931" s="39" t="e">
        <f>VLOOKUP(AH931,export!G:T,13,FALSE)</f>
        <v>#N/A</v>
      </c>
      <c r="T931" s="42" t="str">
        <f t="shared" si="182"/>
        <v>40</v>
      </c>
      <c r="U931" s="32">
        <f t="shared" si="183"/>
        <v>45470.654166666667</v>
      </c>
      <c r="V931" s="31" t="e">
        <f t="shared" si="184"/>
        <v>#N/A</v>
      </c>
      <c r="W931" s="31" t="e">
        <f t="shared" si="185"/>
        <v>#N/A</v>
      </c>
      <c r="X931" s="31" t="e">
        <f t="shared" si="186"/>
        <v>#N/A</v>
      </c>
      <c r="Y931" s="31" t="e">
        <f t="shared" si="187"/>
        <v>#N/A</v>
      </c>
      <c r="Z931" s="31" t="str">
        <f t="shared" si="194"/>
        <v>No</v>
      </c>
      <c r="AA931" s="31"/>
      <c r="AB931" s="31" t="e">
        <f t="shared" si="188"/>
        <v>#N/A</v>
      </c>
      <c r="AC931" s="31" t="str">
        <f>IF(OR(ISNUMBER(MATCH(DATE(VALUE(TEXT(U931,"yyyy")),VALUE(TEXT(U931,"mm")),VALUE(TEXT(U931,"dd"))),HolidayTable[Date],0)),WEEKDAY(E931,1)=1,HOUR(U931)&gt;=21,HOUR(U931)&lt;5),"OP","P")</f>
        <v>P</v>
      </c>
      <c r="AD931" s="31"/>
      <c r="AE931" s="31" t="e">
        <f t="shared" si="189"/>
        <v>#N/A</v>
      </c>
      <c r="AF931" s="31">
        <f t="shared" si="190"/>
        <v>88.5</v>
      </c>
      <c r="AG931" s="31">
        <f t="shared" si="191"/>
        <v>5</v>
      </c>
      <c r="AH931" s="31" t="str">
        <f t="shared" si="192"/>
        <v>EVER BLISS7-088N</v>
      </c>
      <c r="AI931" s="31" t="str">
        <f t="shared" si="193"/>
        <v>EISU 8523760</v>
      </c>
      <c r="AJ931" s="17" t="s">
        <v>624</v>
      </c>
    </row>
    <row r="932" spans="1:36" ht="18" x14ac:dyDescent="0.35">
      <c r="A932" s="30" t="s">
        <v>625</v>
      </c>
      <c r="B932" s="30" t="s">
        <v>3875</v>
      </c>
      <c r="C932" s="30" t="s">
        <v>3876</v>
      </c>
      <c r="D932" s="30" t="s">
        <v>24</v>
      </c>
      <c r="E932" s="33">
        <v>45470.665972222225</v>
      </c>
      <c r="F932" s="30" t="s">
        <v>674</v>
      </c>
      <c r="G932" s="30" t="s">
        <v>627</v>
      </c>
      <c r="H932" s="30" t="s">
        <v>672</v>
      </c>
      <c r="I932" s="30" t="s">
        <v>646</v>
      </c>
      <c r="J932" s="30">
        <v>29090</v>
      </c>
      <c r="K932" s="30" t="s">
        <v>630</v>
      </c>
      <c r="L932" s="30" t="s">
        <v>3877</v>
      </c>
      <c r="M932" s="30" t="s">
        <v>3878</v>
      </c>
      <c r="N932" s="30" t="s">
        <v>678</v>
      </c>
      <c r="O932" s="30" t="s">
        <v>679</v>
      </c>
      <c r="P932" s="30">
        <v>920454</v>
      </c>
      <c r="Q932" s="30"/>
      <c r="R932" s="30"/>
      <c r="S932" s="39" t="e">
        <f>VLOOKUP(AH932,export!G:T,13,FALSE)</f>
        <v>#N/A</v>
      </c>
      <c r="T932" s="42" t="str">
        <f t="shared" si="182"/>
        <v>40</v>
      </c>
      <c r="U932" s="32">
        <f t="shared" si="183"/>
        <v>45470.665972222225</v>
      </c>
      <c r="V932" s="31" t="e">
        <f t="shared" si="184"/>
        <v>#N/A</v>
      </c>
      <c r="W932" s="31" t="e">
        <f t="shared" si="185"/>
        <v>#N/A</v>
      </c>
      <c r="X932" s="31" t="e">
        <f t="shared" si="186"/>
        <v>#N/A</v>
      </c>
      <c r="Y932" s="31" t="e">
        <f t="shared" si="187"/>
        <v>#N/A</v>
      </c>
      <c r="Z932" s="31" t="str">
        <f t="shared" si="194"/>
        <v>No</v>
      </c>
      <c r="AA932" s="31"/>
      <c r="AB932" s="31" t="e">
        <f t="shared" si="188"/>
        <v>#N/A</v>
      </c>
      <c r="AC932" s="31" t="str">
        <f>IF(OR(ISNUMBER(MATCH(DATE(VALUE(TEXT(U932,"yyyy")),VALUE(TEXT(U932,"mm")),VALUE(TEXT(U932,"dd"))),HolidayTable[Date],0)),WEEKDAY(E932,1)=1,HOUR(U932)&gt;=21,HOUR(U932)&lt;5),"OP","P")</f>
        <v>P</v>
      </c>
      <c r="AD932" s="31"/>
      <c r="AE932" s="31" t="e">
        <f t="shared" si="189"/>
        <v>#N/A</v>
      </c>
      <c r="AF932" s="31">
        <f t="shared" si="190"/>
        <v>88.5</v>
      </c>
      <c r="AG932" s="31">
        <f t="shared" si="191"/>
        <v>5</v>
      </c>
      <c r="AH932" s="31" t="str">
        <f t="shared" si="192"/>
        <v>PORTO GERMEN424S</v>
      </c>
      <c r="AI932" s="31" t="str">
        <f t="shared" si="193"/>
        <v>MRSU 4042124</v>
      </c>
      <c r="AJ932" s="17" t="s">
        <v>624</v>
      </c>
    </row>
    <row r="933" spans="1:36" ht="18" x14ac:dyDescent="0.35">
      <c r="A933" s="30" t="s">
        <v>625</v>
      </c>
      <c r="B933" s="30" t="s">
        <v>3879</v>
      </c>
      <c r="C933" s="30" t="s">
        <v>879</v>
      </c>
      <c r="D933" s="30" t="s">
        <v>880</v>
      </c>
      <c r="E933" s="33">
        <v>45470.668749999997</v>
      </c>
      <c r="F933" s="30" t="s">
        <v>644</v>
      </c>
      <c r="G933" s="30" t="s">
        <v>627</v>
      </c>
      <c r="H933" s="30">
        <v>4500</v>
      </c>
      <c r="I933" s="30" t="s">
        <v>646</v>
      </c>
      <c r="J933" s="30">
        <v>28500</v>
      </c>
      <c r="K933" s="30" t="s">
        <v>630</v>
      </c>
      <c r="L933" s="30" t="s">
        <v>3870</v>
      </c>
      <c r="M933" s="30" t="s">
        <v>3880</v>
      </c>
      <c r="N933" s="30" t="s">
        <v>745</v>
      </c>
      <c r="O933" s="30" t="s">
        <v>746</v>
      </c>
      <c r="P933" s="30">
        <v>697577</v>
      </c>
      <c r="Q933" s="30"/>
      <c r="R933" s="30"/>
      <c r="S933" s="39" t="e">
        <f>VLOOKUP(AH933,export!G:T,13,FALSE)</f>
        <v>#N/A</v>
      </c>
      <c r="T933" s="42" t="str">
        <f t="shared" si="182"/>
        <v>40</v>
      </c>
      <c r="U933" s="32">
        <f t="shared" si="183"/>
        <v>45470.668749999997</v>
      </c>
      <c r="V933" s="31" t="e">
        <f t="shared" si="184"/>
        <v>#N/A</v>
      </c>
      <c r="W933" s="31" t="e">
        <f t="shared" si="185"/>
        <v>#N/A</v>
      </c>
      <c r="X933" s="31" t="e">
        <f t="shared" si="186"/>
        <v>#N/A</v>
      </c>
      <c r="Y933" s="31" t="e">
        <f t="shared" si="187"/>
        <v>#N/A</v>
      </c>
      <c r="Z933" s="31" t="str">
        <f t="shared" si="194"/>
        <v>No</v>
      </c>
      <c r="AA933" s="31"/>
      <c r="AB933" s="31" t="e">
        <f t="shared" si="188"/>
        <v>#N/A</v>
      </c>
      <c r="AC933" s="31" t="str">
        <f>IF(OR(ISNUMBER(MATCH(DATE(VALUE(TEXT(U933,"yyyy")),VALUE(TEXT(U933,"mm")),VALUE(TEXT(U933,"dd"))),HolidayTable[Date],0)),WEEKDAY(E933,1)=1,HOUR(U933)&gt;=21,HOUR(U933)&lt;5),"OP","P")</f>
        <v>P</v>
      </c>
      <c r="AD933" s="31"/>
      <c r="AE933" s="31" t="e">
        <f t="shared" si="189"/>
        <v>#N/A</v>
      </c>
      <c r="AF933" s="31">
        <f t="shared" si="190"/>
        <v>88.5</v>
      </c>
      <c r="AG933" s="31">
        <f t="shared" si="191"/>
        <v>5</v>
      </c>
      <c r="AH933" s="31" t="str">
        <f t="shared" si="192"/>
        <v>EVER BLISS7-088N</v>
      </c>
      <c r="AI933" s="31" t="str">
        <f t="shared" si="193"/>
        <v>EITU 1042690</v>
      </c>
      <c r="AJ933" s="17" t="s">
        <v>624</v>
      </c>
    </row>
    <row r="934" spans="1:36" ht="18" x14ac:dyDescent="0.35">
      <c r="A934" s="30" t="s">
        <v>625</v>
      </c>
      <c r="B934" s="30" t="s">
        <v>3881</v>
      </c>
      <c r="C934" s="30" t="s">
        <v>879</v>
      </c>
      <c r="D934" s="30" t="s">
        <v>880</v>
      </c>
      <c r="E934" s="33">
        <v>45470.672222222223</v>
      </c>
      <c r="F934" s="30" t="s">
        <v>644</v>
      </c>
      <c r="G934" s="30" t="s">
        <v>627</v>
      </c>
      <c r="H934" s="30">
        <v>4500</v>
      </c>
      <c r="I934" s="30" t="s">
        <v>646</v>
      </c>
      <c r="J934" s="30">
        <v>28500</v>
      </c>
      <c r="K934" s="30" t="s">
        <v>630</v>
      </c>
      <c r="L934" s="30" t="s">
        <v>3870</v>
      </c>
      <c r="M934" s="30" t="s">
        <v>3882</v>
      </c>
      <c r="N934" s="30"/>
      <c r="O934" s="30" t="s">
        <v>687</v>
      </c>
      <c r="P934" s="30">
        <v>742106</v>
      </c>
      <c r="Q934" s="30"/>
      <c r="R934" s="30"/>
      <c r="S934" s="39" t="e">
        <f>VLOOKUP(AH934,export!G:T,13,FALSE)</f>
        <v>#N/A</v>
      </c>
      <c r="T934" s="42" t="str">
        <f t="shared" si="182"/>
        <v>40</v>
      </c>
      <c r="U934" s="32">
        <f t="shared" si="183"/>
        <v>45470.672222222223</v>
      </c>
      <c r="V934" s="31" t="e">
        <f t="shared" si="184"/>
        <v>#N/A</v>
      </c>
      <c r="W934" s="31" t="e">
        <f t="shared" si="185"/>
        <v>#N/A</v>
      </c>
      <c r="X934" s="31" t="e">
        <f t="shared" si="186"/>
        <v>#N/A</v>
      </c>
      <c r="Y934" s="31" t="e">
        <f t="shared" si="187"/>
        <v>#N/A</v>
      </c>
      <c r="Z934" s="31" t="str">
        <f t="shared" si="194"/>
        <v>No</v>
      </c>
      <c r="AA934" s="31"/>
      <c r="AB934" s="31" t="e">
        <f t="shared" si="188"/>
        <v>#N/A</v>
      </c>
      <c r="AC934" s="31" t="str">
        <f>IF(OR(ISNUMBER(MATCH(DATE(VALUE(TEXT(U934,"yyyy")),VALUE(TEXT(U934,"mm")),VALUE(TEXT(U934,"dd"))),HolidayTable[Date],0)),WEEKDAY(E934,1)=1,HOUR(U934)&gt;=21,HOUR(U934)&lt;5),"OP","P")</f>
        <v>P</v>
      </c>
      <c r="AD934" s="31"/>
      <c r="AE934" s="31" t="e">
        <f t="shared" si="189"/>
        <v>#N/A</v>
      </c>
      <c r="AF934" s="31">
        <f t="shared" si="190"/>
        <v>88.5</v>
      </c>
      <c r="AG934" s="31">
        <f t="shared" si="191"/>
        <v>5</v>
      </c>
      <c r="AH934" s="31" t="str">
        <f t="shared" si="192"/>
        <v>EVER BLISS7-088N</v>
      </c>
      <c r="AI934" s="31" t="str">
        <f t="shared" si="193"/>
        <v>TGBU 4474174</v>
      </c>
      <c r="AJ934" s="17" t="s">
        <v>624</v>
      </c>
    </row>
    <row r="935" spans="1:36" ht="18" x14ac:dyDescent="0.35">
      <c r="A935" s="30" t="s">
        <v>625</v>
      </c>
      <c r="B935" s="30" t="s">
        <v>3883</v>
      </c>
      <c r="C935" s="30" t="s">
        <v>879</v>
      </c>
      <c r="D935" s="30" t="s">
        <v>880</v>
      </c>
      <c r="E935" s="33">
        <v>45470.677777777775</v>
      </c>
      <c r="F935" s="30" t="s">
        <v>644</v>
      </c>
      <c r="G935" s="30" t="s">
        <v>627</v>
      </c>
      <c r="H935" s="30">
        <v>4500</v>
      </c>
      <c r="I935" s="30" t="s">
        <v>646</v>
      </c>
      <c r="J935" s="30">
        <v>28500</v>
      </c>
      <c r="K935" s="30" t="s">
        <v>630</v>
      </c>
      <c r="L935" s="30" t="s">
        <v>3873</v>
      </c>
      <c r="M935" s="30" t="s">
        <v>3884</v>
      </c>
      <c r="N935" s="30" t="s">
        <v>741</v>
      </c>
      <c r="O935" s="30" t="s">
        <v>742</v>
      </c>
      <c r="P935" s="30">
        <v>711999</v>
      </c>
      <c r="Q935" s="30"/>
      <c r="R935" s="30"/>
      <c r="S935" s="39" t="e">
        <f>VLOOKUP(AH935,export!G:T,13,FALSE)</f>
        <v>#N/A</v>
      </c>
      <c r="T935" s="42" t="str">
        <f t="shared" si="182"/>
        <v>40</v>
      </c>
      <c r="U935" s="32">
        <f t="shared" si="183"/>
        <v>45470.677777777775</v>
      </c>
      <c r="V935" s="31" t="e">
        <f t="shared" si="184"/>
        <v>#N/A</v>
      </c>
      <c r="W935" s="31" t="e">
        <f t="shared" si="185"/>
        <v>#N/A</v>
      </c>
      <c r="X935" s="31" t="e">
        <f t="shared" si="186"/>
        <v>#N/A</v>
      </c>
      <c r="Y935" s="31" t="e">
        <f t="shared" si="187"/>
        <v>#N/A</v>
      </c>
      <c r="Z935" s="31" t="str">
        <f t="shared" si="194"/>
        <v>No</v>
      </c>
      <c r="AA935" s="31"/>
      <c r="AB935" s="31" t="e">
        <f t="shared" si="188"/>
        <v>#N/A</v>
      </c>
      <c r="AC935" s="31" t="str">
        <f>IF(OR(ISNUMBER(MATCH(DATE(VALUE(TEXT(U935,"yyyy")),VALUE(TEXT(U935,"mm")),VALUE(TEXT(U935,"dd"))),HolidayTable[Date],0)),WEEKDAY(E935,1)=1,HOUR(U935)&gt;=21,HOUR(U935)&lt;5),"OP","P")</f>
        <v>P</v>
      </c>
      <c r="AD935" s="31"/>
      <c r="AE935" s="31" t="e">
        <f t="shared" si="189"/>
        <v>#N/A</v>
      </c>
      <c r="AF935" s="31">
        <f t="shared" si="190"/>
        <v>88.5</v>
      </c>
      <c r="AG935" s="31">
        <f t="shared" si="191"/>
        <v>5</v>
      </c>
      <c r="AH935" s="31" t="str">
        <f t="shared" si="192"/>
        <v>EVER BLISS7-088N</v>
      </c>
      <c r="AI935" s="31" t="str">
        <f t="shared" si="193"/>
        <v>EMCU 8516705</v>
      </c>
      <c r="AJ935" s="17" t="s">
        <v>624</v>
      </c>
    </row>
    <row r="936" spans="1:36" ht="18" x14ac:dyDescent="0.35">
      <c r="A936" s="30" t="s">
        <v>625</v>
      </c>
      <c r="B936" s="30" t="s">
        <v>3885</v>
      </c>
      <c r="C936" s="30" t="s">
        <v>583</v>
      </c>
      <c r="D936" s="30" t="s">
        <v>764</v>
      </c>
      <c r="E936" s="33">
        <v>45470.681944444441</v>
      </c>
      <c r="F936" s="30" t="s">
        <v>674</v>
      </c>
      <c r="G936" s="30" t="s">
        <v>627</v>
      </c>
      <c r="H936" s="30" t="s">
        <v>672</v>
      </c>
      <c r="I936" s="30" t="s">
        <v>646</v>
      </c>
      <c r="J936" s="30">
        <v>29090</v>
      </c>
      <c r="K936" s="30" t="s">
        <v>630</v>
      </c>
      <c r="L936" s="30" t="s">
        <v>3223</v>
      </c>
      <c r="M936" s="30" t="s">
        <v>3886</v>
      </c>
      <c r="N936" s="30" t="s">
        <v>805</v>
      </c>
      <c r="O936" s="30" t="s">
        <v>634</v>
      </c>
      <c r="P936" s="30">
        <v>945863</v>
      </c>
      <c r="Q936" s="30"/>
      <c r="R936" s="30"/>
      <c r="S936" s="39" t="e">
        <f>VLOOKUP(AH936,export!G:T,13,FALSE)</f>
        <v>#N/A</v>
      </c>
      <c r="T936" s="42" t="str">
        <f t="shared" si="182"/>
        <v>40</v>
      </c>
      <c r="U936" s="32">
        <f t="shared" si="183"/>
        <v>45470.681944444441</v>
      </c>
      <c r="V936" s="31" t="e">
        <f t="shared" si="184"/>
        <v>#N/A</v>
      </c>
      <c r="W936" s="31" t="e">
        <f t="shared" si="185"/>
        <v>#N/A</v>
      </c>
      <c r="X936" s="31" t="e">
        <f t="shared" si="186"/>
        <v>#N/A</v>
      </c>
      <c r="Y936" s="31" t="e">
        <f t="shared" si="187"/>
        <v>#N/A</v>
      </c>
      <c r="Z936" s="31" t="str">
        <f t="shared" si="194"/>
        <v>No</v>
      </c>
      <c r="AA936" s="31"/>
      <c r="AB936" s="31" t="e">
        <f t="shared" si="188"/>
        <v>#N/A</v>
      </c>
      <c r="AC936" s="31" t="str">
        <f>IF(OR(ISNUMBER(MATCH(DATE(VALUE(TEXT(U936,"yyyy")),VALUE(TEXT(U936,"mm")),VALUE(TEXT(U936,"dd"))),HolidayTable[Date],0)),WEEKDAY(E936,1)=1,HOUR(U936)&gt;=21,HOUR(U936)&lt;5),"OP","P")</f>
        <v>P</v>
      </c>
      <c r="AD936" s="31"/>
      <c r="AE936" s="31" t="e">
        <f t="shared" si="189"/>
        <v>#N/A</v>
      </c>
      <c r="AF936" s="31">
        <f t="shared" si="190"/>
        <v>88.5</v>
      </c>
      <c r="AG936" s="31">
        <f t="shared" si="191"/>
        <v>5</v>
      </c>
      <c r="AH936" s="31" t="str">
        <f t="shared" si="192"/>
        <v>ALS KRONOS425N</v>
      </c>
      <c r="AI936" s="31" t="str">
        <f t="shared" si="193"/>
        <v>MSKU 0437249</v>
      </c>
      <c r="AJ936" s="17" t="s">
        <v>624</v>
      </c>
    </row>
    <row r="937" spans="1:36" ht="18" x14ac:dyDescent="0.35">
      <c r="A937" s="30" t="s">
        <v>625</v>
      </c>
      <c r="B937" s="30" t="s">
        <v>3887</v>
      </c>
      <c r="C937" s="30" t="s">
        <v>879</v>
      </c>
      <c r="D937" s="30" t="s">
        <v>880</v>
      </c>
      <c r="E937" s="33">
        <v>45470.685416666667</v>
      </c>
      <c r="F937" s="30" t="s">
        <v>644</v>
      </c>
      <c r="G937" s="30" t="s">
        <v>627</v>
      </c>
      <c r="H937" s="30">
        <v>4500</v>
      </c>
      <c r="I937" s="30" t="s">
        <v>646</v>
      </c>
      <c r="J937" s="30">
        <v>28500</v>
      </c>
      <c r="K937" s="30" t="s">
        <v>630</v>
      </c>
      <c r="L937" s="30" t="s">
        <v>3873</v>
      </c>
      <c r="M937" s="30" t="s">
        <v>3888</v>
      </c>
      <c r="N937" s="30" t="s">
        <v>836</v>
      </c>
      <c r="O937" s="30" t="s">
        <v>837</v>
      </c>
      <c r="P937" s="30">
        <v>913642</v>
      </c>
      <c r="Q937" s="30"/>
      <c r="R937" s="30"/>
      <c r="S937" s="39" t="e">
        <f>VLOOKUP(AH937,export!G:T,13,FALSE)</f>
        <v>#N/A</v>
      </c>
      <c r="T937" s="42" t="str">
        <f t="shared" si="182"/>
        <v>40</v>
      </c>
      <c r="U937" s="32">
        <f t="shared" si="183"/>
        <v>45470.685416666667</v>
      </c>
      <c r="V937" s="31" t="e">
        <f t="shared" si="184"/>
        <v>#N/A</v>
      </c>
      <c r="W937" s="31" t="e">
        <f t="shared" si="185"/>
        <v>#N/A</v>
      </c>
      <c r="X937" s="31" t="e">
        <f t="shared" si="186"/>
        <v>#N/A</v>
      </c>
      <c r="Y937" s="31" t="e">
        <f t="shared" si="187"/>
        <v>#N/A</v>
      </c>
      <c r="Z937" s="31" t="str">
        <f t="shared" si="194"/>
        <v>No</v>
      </c>
      <c r="AA937" s="31"/>
      <c r="AB937" s="31" t="e">
        <f t="shared" si="188"/>
        <v>#N/A</v>
      </c>
      <c r="AC937" s="31" t="str">
        <f>IF(OR(ISNUMBER(MATCH(DATE(VALUE(TEXT(U937,"yyyy")),VALUE(TEXT(U937,"mm")),VALUE(TEXT(U937,"dd"))),HolidayTable[Date],0)),WEEKDAY(E937,1)=1,HOUR(U937)&gt;=21,HOUR(U937)&lt;5),"OP","P")</f>
        <v>P</v>
      </c>
      <c r="AD937" s="31"/>
      <c r="AE937" s="31" t="e">
        <f t="shared" si="189"/>
        <v>#N/A</v>
      </c>
      <c r="AF937" s="31">
        <f t="shared" si="190"/>
        <v>88.5</v>
      </c>
      <c r="AG937" s="31">
        <f t="shared" si="191"/>
        <v>5</v>
      </c>
      <c r="AH937" s="31" t="str">
        <f t="shared" si="192"/>
        <v>EVER BLISS7-088N</v>
      </c>
      <c r="AI937" s="31" t="str">
        <f t="shared" si="193"/>
        <v>TRHU 8680562</v>
      </c>
      <c r="AJ937" s="17" t="s">
        <v>624</v>
      </c>
    </row>
    <row r="938" spans="1:36" ht="18" x14ac:dyDescent="0.35">
      <c r="A938" s="30" t="s">
        <v>625</v>
      </c>
      <c r="B938" s="30" t="s">
        <v>3889</v>
      </c>
      <c r="C938" s="30" t="s">
        <v>577</v>
      </c>
      <c r="D938" s="30" t="s">
        <v>3890</v>
      </c>
      <c r="E938" s="33">
        <v>45470.686805555553</v>
      </c>
      <c r="F938" s="30" t="s">
        <v>626</v>
      </c>
      <c r="G938" s="30" t="s">
        <v>627</v>
      </c>
      <c r="H938" s="30" t="s">
        <v>672</v>
      </c>
      <c r="I938" s="30" t="s">
        <v>646</v>
      </c>
      <c r="J938" s="30">
        <v>29250</v>
      </c>
      <c r="K938" s="30" t="s">
        <v>630</v>
      </c>
      <c r="L938" s="30" t="s">
        <v>3891</v>
      </c>
      <c r="M938" s="30" t="s">
        <v>3892</v>
      </c>
      <c r="N938" s="30" t="s">
        <v>675</v>
      </c>
      <c r="O938" s="30" t="s">
        <v>676</v>
      </c>
      <c r="P938" s="30">
        <v>957830</v>
      </c>
      <c r="Q938" s="30"/>
      <c r="R938" s="30"/>
      <c r="S938" s="39" t="e">
        <f>VLOOKUP(AH938,export!G:T,13,FALSE)</f>
        <v>#N/A</v>
      </c>
      <c r="T938" s="42" t="str">
        <f t="shared" si="182"/>
        <v>40</v>
      </c>
      <c r="U938" s="32">
        <f t="shared" si="183"/>
        <v>45470.686805555553</v>
      </c>
      <c r="V938" s="31" t="e">
        <f t="shared" si="184"/>
        <v>#N/A</v>
      </c>
      <c r="W938" s="31" t="e">
        <f t="shared" si="185"/>
        <v>#N/A</v>
      </c>
      <c r="X938" s="31" t="e">
        <f t="shared" si="186"/>
        <v>#N/A</v>
      </c>
      <c r="Y938" s="31" t="e">
        <f t="shared" si="187"/>
        <v>#N/A</v>
      </c>
      <c r="Z938" s="31" t="str">
        <f t="shared" si="194"/>
        <v>No</v>
      </c>
      <c r="AA938" s="31"/>
      <c r="AB938" s="31" t="e">
        <f t="shared" si="188"/>
        <v>#N/A</v>
      </c>
      <c r="AC938" s="31" t="str">
        <f>IF(OR(ISNUMBER(MATCH(DATE(VALUE(TEXT(U938,"yyyy")),VALUE(TEXT(U938,"mm")),VALUE(TEXT(U938,"dd"))),HolidayTable[Date],0)),WEEKDAY(E938,1)=1,HOUR(U938)&gt;=21,HOUR(U938)&lt;5),"OP","P")</f>
        <v>P</v>
      </c>
      <c r="AD938" s="31"/>
      <c r="AE938" s="31" t="e">
        <f t="shared" si="189"/>
        <v>#N/A</v>
      </c>
      <c r="AF938" s="31">
        <f t="shared" si="190"/>
        <v>88.5</v>
      </c>
      <c r="AG938" s="31">
        <f t="shared" si="191"/>
        <v>5</v>
      </c>
      <c r="AH938" s="31" t="str">
        <f t="shared" si="192"/>
        <v>KOTA HAKIM2345W</v>
      </c>
      <c r="AI938" s="31" t="str">
        <f t="shared" si="193"/>
        <v>PCIU 9488452</v>
      </c>
      <c r="AJ938" s="17" t="s">
        <v>624</v>
      </c>
    </row>
    <row r="939" spans="1:36" ht="18" x14ac:dyDescent="0.35">
      <c r="A939" s="30" t="s">
        <v>625</v>
      </c>
      <c r="B939" s="30" t="s">
        <v>3893</v>
      </c>
      <c r="C939" s="30" t="s">
        <v>3866</v>
      </c>
      <c r="D939" s="30" t="s">
        <v>402</v>
      </c>
      <c r="E939" s="33">
        <v>45470.696527777778</v>
      </c>
      <c r="F939" s="30" t="s">
        <v>663</v>
      </c>
      <c r="G939" s="30" t="s">
        <v>627</v>
      </c>
      <c r="H939" s="30" t="s">
        <v>645</v>
      </c>
      <c r="I939" s="30" t="s">
        <v>646</v>
      </c>
      <c r="J939" s="30">
        <v>29090</v>
      </c>
      <c r="K939" s="30" t="s">
        <v>630</v>
      </c>
      <c r="L939" s="30" t="s">
        <v>3867</v>
      </c>
      <c r="M939" s="30" t="s">
        <v>3894</v>
      </c>
      <c r="N939" s="30" t="s">
        <v>688</v>
      </c>
      <c r="O939" s="30" t="s">
        <v>689</v>
      </c>
      <c r="P939" s="30">
        <v>939548</v>
      </c>
      <c r="Q939" s="30"/>
      <c r="R939" s="30"/>
      <c r="S939" s="39">
        <v>45480.625</v>
      </c>
      <c r="T939" s="42" t="str">
        <f t="shared" si="182"/>
        <v>40</v>
      </c>
      <c r="U939" s="32">
        <f t="shared" si="183"/>
        <v>45470.696527777778</v>
      </c>
      <c r="V939" s="31">
        <f t="shared" si="184"/>
        <v>9.9284722222218988</v>
      </c>
      <c r="W939" s="31">
        <f t="shared" si="185"/>
        <v>0</v>
      </c>
      <c r="X939" s="31">
        <f t="shared" si="186"/>
        <v>0</v>
      </c>
      <c r="Y939" s="31">
        <f t="shared" si="187"/>
        <v>1</v>
      </c>
      <c r="Z939" s="31" t="str">
        <f t="shared" si="194"/>
        <v>No</v>
      </c>
      <c r="AA939" s="31"/>
      <c r="AB939" s="31">
        <f t="shared" si="188"/>
        <v>0</v>
      </c>
      <c r="AC939" s="31" t="str">
        <f>IF(OR(ISNUMBER(MATCH(DATE(VALUE(TEXT(U939,"yyyy")),VALUE(TEXT(U939,"mm")),VALUE(TEXT(U939,"dd"))),HolidayTable[Date],0)),WEEKDAY(E939,1)=1,HOUR(U939)&gt;=21,HOUR(U939)&lt;5),"OP","P")</f>
        <v>P</v>
      </c>
      <c r="AD939" s="31"/>
      <c r="AE939" s="31">
        <f t="shared" si="189"/>
        <v>0</v>
      </c>
      <c r="AF939" s="31">
        <f t="shared" si="190"/>
        <v>88.5</v>
      </c>
      <c r="AG939" s="31">
        <f t="shared" si="191"/>
        <v>5</v>
      </c>
      <c r="AH939" s="31" t="str">
        <f t="shared" si="192"/>
        <v>YM WELLNESS040E</v>
      </c>
      <c r="AI939" s="31" t="str">
        <f t="shared" si="193"/>
        <v>HLBU 1469698</v>
      </c>
      <c r="AJ939" s="17" t="s">
        <v>624</v>
      </c>
    </row>
    <row r="940" spans="1:36" ht="18" x14ac:dyDescent="0.35">
      <c r="A940" s="30" t="s">
        <v>625</v>
      </c>
      <c r="B940" s="30" t="s">
        <v>3895</v>
      </c>
      <c r="C940" s="30" t="s">
        <v>3005</v>
      </c>
      <c r="D940" s="30" t="s">
        <v>3006</v>
      </c>
      <c r="E940" s="33">
        <v>45470.696527777778</v>
      </c>
      <c r="F940" s="30" t="s">
        <v>658</v>
      </c>
      <c r="G940" s="30" t="s">
        <v>627</v>
      </c>
      <c r="H940" s="30" t="s">
        <v>672</v>
      </c>
      <c r="I940" s="30" t="s">
        <v>646</v>
      </c>
      <c r="J940" s="30">
        <v>29090</v>
      </c>
      <c r="K940" s="30" t="s">
        <v>630</v>
      </c>
      <c r="L940" s="30" t="s">
        <v>3896</v>
      </c>
      <c r="M940" s="30" t="s">
        <v>3897</v>
      </c>
      <c r="N940" s="30" t="s">
        <v>698</v>
      </c>
      <c r="O940" s="30" t="s">
        <v>699</v>
      </c>
      <c r="P940" s="30">
        <v>780136</v>
      </c>
      <c r="Q940" s="30"/>
      <c r="R940" s="30"/>
      <c r="S940" s="39">
        <v>45478.5</v>
      </c>
      <c r="T940" s="42" t="str">
        <f t="shared" si="182"/>
        <v>40</v>
      </c>
      <c r="U940" s="32">
        <f t="shared" si="183"/>
        <v>45470.696527777778</v>
      </c>
      <c r="V940" s="31">
        <f t="shared" si="184"/>
        <v>7.8034722222218988</v>
      </c>
      <c r="W940" s="31">
        <f t="shared" si="185"/>
        <v>0</v>
      </c>
      <c r="X940" s="31">
        <f t="shared" si="186"/>
        <v>0</v>
      </c>
      <c r="Y940" s="31">
        <f t="shared" si="187"/>
        <v>1</v>
      </c>
      <c r="Z940" s="31" t="str">
        <f t="shared" si="194"/>
        <v>No</v>
      </c>
      <c r="AA940" s="31"/>
      <c r="AB940" s="31">
        <f t="shared" si="188"/>
        <v>0</v>
      </c>
      <c r="AC940" s="31" t="str">
        <f>IF(OR(ISNUMBER(MATCH(DATE(VALUE(TEXT(U940,"yyyy")),VALUE(TEXT(U940,"mm")),VALUE(TEXT(U940,"dd"))),HolidayTable[Date],0)),WEEKDAY(E940,1)=1,HOUR(U940)&gt;=21,HOUR(U940)&lt;5),"OP","P")</f>
        <v>P</v>
      </c>
      <c r="AD940" s="31"/>
      <c r="AE940" s="31">
        <f t="shared" si="189"/>
        <v>0</v>
      </c>
      <c r="AF940" s="31">
        <f t="shared" si="190"/>
        <v>88.5</v>
      </c>
      <c r="AG940" s="31">
        <f t="shared" si="191"/>
        <v>5</v>
      </c>
      <c r="AH940" s="31" t="str">
        <f t="shared" si="192"/>
        <v>HMM RAON015E</v>
      </c>
      <c r="AI940" s="31" t="str">
        <f t="shared" si="193"/>
        <v>TLLU 5482690</v>
      </c>
      <c r="AJ940" s="17" t="s">
        <v>624</v>
      </c>
    </row>
    <row r="941" spans="1:36" ht="18" x14ac:dyDescent="0.35">
      <c r="A941" s="30" t="s">
        <v>625</v>
      </c>
      <c r="B941" s="30" t="s">
        <v>3898</v>
      </c>
      <c r="C941" s="30" t="s">
        <v>3899</v>
      </c>
      <c r="D941" s="30" t="s">
        <v>495</v>
      </c>
      <c r="E941" s="33">
        <v>45470.706250000003</v>
      </c>
      <c r="F941" s="30" t="s">
        <v>674</v>
      </c>
      <c r="G941" s="30" t="s">
        <v>627</v>
      </c>
      <c r="H941" s="30" t="s">
        <v>672</v>
      </c>
      <c r="I941" s="30" t="s">
        <v>646</v>
      </c>
      <c r="J941" s="30">
        <v>29250</v>
      </c>
      <c r="K941" s="30" t="s">
        <v>630</v>
      </c>
      <c r="L941" s="30" t="s">
        <v>3900</v>
      </c>
      <c r="M941" s="30" t="s">
        <v>3901</v>
      </c>
      <c r="N941" s="30"/>
      <c r="O941" s="30" t="s">
        <v>704</v>
      </c>
      <c r="P941" s="30">
        <v>947739</v>
      </c>
      <c r="Q941" s="30"/>
      <c r="R941" s="30"/>
      <c r="S941" s="39">
        <v>45483.416666666664</v>
      </c>
      <c r="T941" s="42" t="str">
        <f t="shared" si="182"/>
        <v>40</v>
      </c>
      <c r="U941" s="32">
        <f t="shared" si="183"/>
        <v>45470.706250000003</v>
      </c>
      <c r="V941" s="31">
        <f t="shared" si="184"/>
        <v>12.710416666661331</v>
      </c>
      <c r="W941" s="31">
        <f t="shared" si="185"/>
        <v>0</v>
      </c>
      <c r="X941" s="31">
        <f t="shared" si="186"/>
        <v>0</v>
      </c>
      <c r="Y941" s="31">
        <f t="shared" si="187"/>
        <v>1</v>
      </c>
      <c r="Z941" s="31" t="str">
        <f t="shared" si="194"/>
        <v>No</v>
      </c>
      <c r="AA941" s="31"/>
      <c r="AB941" s="31">
        <f t="shared" si="188"/>
        <v>0</v>
      </c>
      <c r="AC941" s="31" t="str">
        <f>IF(OR(ISNUMBER(MATCH(DATE(VALUE(TEXT(U941,"yyyy")),VALUE(TEXT(U941,"mm")),VALUE(TEXT(U941,"dd"))),HolidayTable[Date],0)),WEEKDAY(E941,1)=1,HOUR(U941)&gt;=21,HOUR(U941)&lt;5),"OP","P")</f>
        <v>P</v>
      </c>
      <c r="AD941" s="31"/>
      <c r="AE941" s="31">
        <f t="shared" si="189"/>
        <v>0</v>
      </c>
      <c r="AF941" s="31">
        <f t="shared" si="190"/>
        <v>88.5</v>
      </c>
      <c r="AG941" s="31">
        <f t="shared" si="191"/>
        <v>5</v>
      </c>
      <c r="AH941" s="31" t="str">
        <f t="shared" si="192"/>
        <v>MAERSK NACKA427N</v>
      </c>
      <c r="AI941" s="31" t="str">
        <f t="shared" si="193"/>
        <v>TCKU 6639216</v>
      </c>
      <c r="AJ941" s="17" t="s">
        <v>624</v>
      </c>
    </row>
    <row r="942" spans="1:36" ht="18" x14ac:dyDescent="0.35">
      <c r="A942" s="30" t="s">
        <v>625</v>
      </c>
      <c r="B942" s="30" t="s">
        <v>3902</v>
      </c>
      <c r="C942" s="30" t="s">
        <v>412</v>
      </c>
      <c r="D942" s="30" t="s">
        <v>3265</v>
      </c>
      <c r="E942" s="33">
        <v>45470.707638888889</v>
      </c>
      <c r="F942" s="30" t="s">
        <v>2479</v>
      </c>
      <c r="G942" s="30" t="s">
        <v>627</v>
      </c>
      <c r="H942" s="30" t="s">
        <v>938</v>
      </c>
      <c r="I942" s="30" t="s">
        <v>724</v>
      </c>
      <c r="J942" s="30">
        <v>26800</v>
      </c>
      <c r="K942" s="30" t="s">
        <v>630</v>
      </c>
      <c r="L942" s="30" t="s">
        <v>3840</v>
      </c>
      <c r="M942" s="30" t="s">
        <v>725</v>
      </c>
      <c r="N942" s="30" t="s">
        <v>814</v>
      </c>
      <c r="O942" s="30" t="s">
        <v>815</v>
      </c>
      <c r="P942" s="30">
        <v>957471</v>
      </c>
      <c r="Q942" s="30"/>
      <c r="R942" s="30"/>
      <c r="S942" s="39" t="e">
        <f>VLOOKUP(AH942,export!G:T,13,FALSE)</f>
        <v>#N/A</v>
      </c>
      <c r="T942" s="42" t="str">
        <f t="shared" si="182"/>
        <v>20</v>
      </c>
      <c r="U942" s="32">
        <f t="shared" si="183"/>
        <v>45470.707638888889</v>
      </c>
      <c r="V942" s="31" t="e">
        <f t="shared" si="184"/>
        <v>#N/A</v>
      </c>
      <c r="W942" s="31" t="e">
        <f t="shared" si="185"/>
        <v>#N/A</v>
      </c>
      <c r="X942" s="31" t="e">
        <f t="shared" si="186"/>
        <v>#N/A</v>
      </c>
      <c r="Y942" s="31" t="e">
        <f t="shared" si="187"/>
        <v>#N/A</v>
      </c>
      <c r="Z942" s="31" t="str">
        <f t="shared" si="194"/>
        <v>No</v>
      </c>
      <c r="AA942" s="31"/>
      <c r="AB942" s="31" t="e">
        <f t="shared" si="188"/>
        <v>#N/A</v>
      </c>
      <c r="AC942" s="31" t="str">
        <f>IF(OR(ISNUMBER(MATCH(DATE(VALUE(TEXT(U942,"yyyy")),VALUE(TEXT(U942,"mm")),VALUE(TEXT(U942,"dd"))),HolidayTable[Date],0)),WEEKDAY(E942,1)=1,HOUR(U942)&gt;=21,HOUR(U942)&lt;5),"OP","P")</f>
        <v>P</v>
      </c>
      <c r="AD942" s="31"/>
      <c r="AE942" s="31" t="e">
        <f t="shared" si="189"/>
        <v>#N/A</v>
      </c>
      <c r="AF942" s="31">
        <f t="shared" si="190"/>
        <v>59</v>
      </c>
      <c r="AG942" s="31">
        <f t="shared" si="191"/>
        <v>5</v>
      </c>
      <c r="AH942" s="31" t="str">
        <f t="shared" si="192"/>
        <v>DANU BHUM548N</v>
      </c>
      <c r="AI942" s="31" t="str">
        <f t="shared" si="193"/>
        <v>GESU 8071710</v>
      </c>
      <c r="AJ942" s="17" t="s">
        <v>624</v>
      </c>
    </row>
    <row r="943" spans="1:36" ht="18" x14ac:dyDescent="0.35">
      <c r="A943" s="30" t="s">
        <v>625</v>
      </c>
      <c r="B943" s="30" t="s">
        <v>3903</v>
      </c>
      <c r="C943" s="30" t="s">
        <v>3899</v>
      </c>
      <c r="D943" s="30" t="s">
        <v>495</v>
      </c>
      <c r="E943" s="33">
        <v>45470.709027777775</v>
      </c>
      <c r="F943" s="30" t="s">
        <v>674</v>
      </c>
      <c r="G943" s="30" t="s">
        <v>627</v>
      </c>
      <c r="H943" s="30" t="s">
        <v>672</v>
      </c>
      <c r="I943" s="30" t="s">
        <v>646</v>
      </c>
      <c r="J943" s="30">
        <v>29250</v>
      </c>
      <c r="K943" s="30" t="s">
        <v>630</v>
      </c>
      <c r="L943" s="30" t="s">
        <v>3900</v>
      </c>
      <c r="M943" s="30" t="s">
        <v>3904</v>
      </c>
      <c r="N943" s="30" t="s">
        <v>737</v>
      </c>
      <c r="O943" s="30" t="s">
        <v>738</v>
      </c>
      <c r="P943" s="30">
        <v>912351</v>
      </c>
      <c r="Q943" s="30"/>
      <c r="R943" s="30"/>
      <c r="S943" s="39">
        <v>45483.416666666664</v>
      </c>
      <c r="T943" s="42" t="str">
        <f t="shared" si="182"/>
        <v>40</v>
      </c>
      <c r="U943" s="32">
        <f t="shared" si="183"/>
        <v>45470.709027777775</v>
      </c>
      <c r="V943" s="31">
        <f t="shared" si="184"/>
        <v>12.707638888889051</v>
      </c>
      <c r="W943" s="31">
        <f t="shared" si="185"/>
        <v>0</v>
      </c>
      <c r="X943" s="31">
        <f t="shared" si="186"/>
        <v>0</v>
      </c>
      <c r="Y943" s="31">
        <f t="shared" si="187"/>
        <v>1</v>
      </c>
      <c r="Z943" s="31" t="str">
        <f t="shared" si="194"/>
        <v>No</v>
      </c>
      <c r="AA943" s="31"/>
      <c r="AB943" s="31">
        <f t="shared" si="188"/>
        <v>0</v>
      </c>
      <c r="AC943" s="31" t="str">
        <f>IF(OR(ISNUMBER(MATCH(DATE(VALUE(TEXT(U943,"yyyy")),VALUE(TEXT(U943,"mm")),VALUE(TEXT(U943,"dd"))),HolidayTable[Date],0)),WEEKDAY(E943,1)=1,HOUR(U943)&gt;=21,HOUR(U943)&lt;5),"OP","P")</f>
        <v>P</v>
      </c>
      <c r="AD943" s="31"/>
      <c r="AE943" s="31">
        <f t="shared" si="189"/>
        <v>0</v>
      </c>
      <c r="AF943" s="31">
        <f t="shared" si="190"/>
        <v>88.5</v>
      </c>
      <c r="AG943" s="31">
        <f t="shared" si="191"/>
        <v>5</v>
      </c>
      <c r="AH943" s="31" t="str">
        <f t="shared" si="192"/>
        <v>MAERSK NACKA427N</v>
      </c>
      <c r="AI943" s="31" t="str">
        <f t="shared" si="193"/>
        <v>MRSU 5181187</v>
      </c>
      <c r="AJ943" s="17" t="s">
        <v>624</v>
      </c>
    </row>
    <row r="944" spans="1:36" ht="18" x14ac:dyDescent="0.35">
      <c r="A944" s="30" t="s">
        <v>625</v>
      </c>
      <c r="B944" s="30" t="s">
        <v>3905</v>
      </c>
      <c r="C944" s="30" t="s">
        <v>3899</v>
      </c>
      <c r="D944" s="30" t="s">
        <v>495</v>
      </c>
      <c r="E944" s="33">
        <v>45470.71875</v>
      </c>
      <c r="F944" s="30" t="s">
        <v>674</v>
      </c>
      <c r="G944" s="30" t="s">
        <v>627</v>
      </c>
      <c r="H944" s="30" t="s">
        <v>672</v>
      </c>
      <c r="I944" s="30" t="s">
        <v>646</v>
      </c>
      <c r="J944" s="30">
        <v>29250</v>
      </c>
      <c r="K944" s="30" t="s">
        <v>630</v>
      </c>
      <c r="L944" s="30" t="s">
        <v>3900</v>
      </c>
      <c r="M944" s="30" t="s">
        <v>3906</v>
      </c>
      <c r="N944" s="30" t="s">
        <v>735</v>
      </c>
      <c r="O944" s="30" t="s">
        <v>736</v>
      </c>
      <c r="P944" s="30">
        <v>908907</v>
      </c>
      <c r="Q944" s="30"/>
      <c r="R944" s="30"/>
      <c r="S944" s="39">
        <v>45483.416666666664</v>
      </c>
      <c r="T944" s="42" t="str">
        <f t="shared" si="182"/>
        <v>40</v>
      </c>
      <c r="U944" s="32">
        <f t="shared" si="183"/>
        <v>45470.71875</v>
      </c>
      <c r="V944" s="31">
        <f t="shared" si="184"/>
        <v>12.697916666664241</v>
      </c>
      <c r="W944" s="31">
        <f t="shared" si="185"/>
        <v>0</v>
      </c>
      <c r="X944" s="31">
        <f t="shared" si="186"/>
        <v>0</v>
      </c>
      <c r="Y944" s="31">
        <f t="shared" si="187"/>
        <v>1</v>
      </c>
      <c r="Z944" s="31" t="str">
        <f t="shared" si="194"/>
        <v>No</v>
      </c>
      <c r="AA944" s="31"/>
      <c r="AB944" s="31">
        <f t="shared" si="188"/>
        <v>0</v>
      </c>
      <c r="AC944" s="31" t="str">
        <f>IF(OR(ISNUMBER(MATCH(DATE(VALUE(TEXT(U944,"yyyy")),VALUE(TEXT(U944,"mm")),VALUE(TEXT(U944,"dd"))),HolidayTable[Date],0)),WEEKDAY(E944,1)=1,HOUR(U944)&gt;=21,HOUR(U944)&lt;5),"OP","P")</f>
        <v>P</v>
      </c>
      <c r="AD944" s="31"/>
      <c r="AE944" s="31">
        <f t="shared" si="189"/>
        <v>0</v>
      </c>
      <c r="AF944" s="31">
        <f t="shared" si="190"/>
        <v>88.5</v>
      </c>
      <c r="AG944" s="31">
        <f t="shared" si="191"/>
        <v>5</v>
      </c>
      <c r="AH944" s="31" t="str">
        <f t="shared" si="192"/>
        <v>MAERSK NACKA427N</v>
      </c>
      <c r="AI944" s="31" t="str">
        <f t="shared" si="193"/>
        <v>MSKU 8916968</v>
      </c>
      <c r="AJ944" s="17" t="s">
        <v>624</v>
      </c>
    </row>
    <row r="945" spans="1:36" ht="18" x14ac:dyDescent="0.35">
      <c r="A945" s="30" t="s">
        <v>625</v>
      </c>
      <c r="B945" s="30" t="s">
        <v>3907</v>
      </c>
      <c r="C945" s="30" t="s">
        <v>3899</v>
      </c>
      <c r="D945" s="30" t="s">
        <v>495</v>
      </c>
      <c r="E945" s="33">
        <v>45470.720138888886</v>
      </c>
      <c r="F945" s="30" t="s">
        <v>674</v>
      </c>
      <c r="G945" s="30" t="s">
        <v>627</v>
      </c>
      <c r="H945" s="30" t="s">
        <v>672</v>
      </c>
      <c r="I945" s="30" t="s">
        <v>646</v>
      </c>
      <c r="J945" s="30">
        <v>29250</v>
      </c>
      <c r="K945" s="30" t="s">
        <v>630</v>
      </c>
      <c r="L945" s="30" t="s">
        <v>3900</v>
      </c>
      <c r="M945" s="30" t="s">
        <v>3908</v>
      </c>
      <c r="N945" s="30" t="s">
        <v>700</v>
      </c>
      <c r="O945" s="30" t="s">
        <v>701</v>
      </c>
      <c r="P945" s="30">
        <v>781152</v>
      </c>
      <c r="Q945" s="30"/>
      <c r="R945" s="30"/>
      <c r="S945" s="39">
        <v>45483.416666666664</v>
      </c>
      <c r="T945" s="42" t="str">
        <f t="shared" si="182"/>
        <v>40</v>
      </c>
      <c r="U945" s="32">
        <f t="shared" si="183"/>
        <v>45470.720138888886</v>
      </c>
      <c r="V945" s="31">
        <f t="shared" si="184"/>
        <v>12.696527777778101</v>
      </c>
      <c r="W945" s="31">
        <f t="shared" si="185"/>
        <v>0</v>
      </c>
      <c r="X945" s="31">
        <f t="shared" si="186"/>
        <v>0</v>
      </c>
      <c r="Y945" s="31">
        <f t="shared" si="187"/>
        <v>1</v>
      </c>
      <c r="Z945" s="31" t="str">
        <f t="shared" si="194"/>
        <v>No</v>
      </c>
      <c r="AA945" s="31"/>
      <c r="AB945" s="31">
        <f t="shared" si="188"/>
        <v>0</v>
      </c>
      <c r="AC945" s="31" t="str">
        <f>IF(OR(ISNUMBER(MATCH(DATE(VALUE(TEXT(U945,"yyyy")),VALUE(TEXT(U945,"mm")),VALUE(TEXT(U945,"dd"))),HolidayTable[Date],0)),WEEKDAY(E945,1)=1,HOUR(U945)&gt;=21,HOUR(U945)&lt;5),"OP","P")</f>
        <v>P</v>
      </c>
      <c r="AD945" s="31"/>
      <c r="AE945" s="31">
        <f t="shared" si="189"/>
        <v>0</v>
      </c>
      <c r="AF945" s="31">
        <f t="shared" si="190"/>
        <v>88.5</v>
      </c>
      <c r="AG945" s="31">
        <f t="shared" si="191"/>
        <v>5</v>
      </c>
      <c r="AH945" s="31" t="str">
        <f t="shared" si="192"/>
        <v>MAERSK NACKA427N</v>
      </c>
      <c r="AI945" s="31" t="str">
        <f t="shared" si="193"/>
        <v>TCKU 7583425</v>
      </c>
      <c r="AJ945" s="17" t="s">
        <v>624</v>
      </c>
    </row>
    <row r="946" spans="1:36" ht="18" x14ac:dyDescent="0.35">
      <c r="A946" s="30" t="s">
        <v>625</v>
      </c>
      <c r="B946" s="30" t="s">
        <v>3909</v>
      </c>
      <c r="C946" s="30" t="s">
        <v>786</v>
      </c>
      <c r="D946" s="30" t="s">
        <v>787</v>
      </c>
      <c r="E946" s="33">
        <v>45470.837500000001</v>
      </c>
      <c r="F946" s="30" t="s">
        <v>649</v>
      </c>
      <c r="G946" s="30" t="s">
        <v>627</v>
      </c>
      <c r="H946" s="30" t="s">
        <v>723</v>
      </c>
      <c r="I946" s="30" t="s">
        <v>724</v>
      </c>
      <c r="J946" s="30">
        <v>28830</v>
      </c>
      <c r="K946" s="30" t="s">
        <v>630</v>
      </c>
      <c r="L946" s="30" t="s">
        <v>3910</v>
      </c>
      <c r="M946" s="30" t="s">
        <v>3911</v>
      </c>
      <c r="N946" s="30" t="s">
        <v>670</v>
      </c>
      <c r="O946" s="30" t="s">
        <v>671</v>
      </c>
      <c r="P946" s="30">
        <v>650107</v>
      </c>
      <c r="Q946" s="30"/>
      <c r="R946" s="30"/>
      <c r="S946" s="39">
        <v>45471.378472222219</v>
      </c>
      <c r="T946" s="42" t="str">
        <f t="shared" si="182"/>
        <v>20</v>
      </c>
      <c r="U946" s="32">
        <f t="shared" si="183"/>
        <v>45470.837500000001</v>
      </c>
      <c r="V946" s="31">
        <f t="shared" si="184"/>
        <v>0.54097222221753327</v>
      </c>
      <c r="W946" s="31">
        <f t="shared" si="185"/>
        <v>1</v>
      </c>
      <c r="X946" s="31">
        <f t="shared" si="186"/>
        <v>0</v>
      </c>
      <c r="Y946" s="31">
        <f t="shared" si="187"/>
        <v>0</v>
      </c>
      <c r="Z946" s="31" t="str">
        <f t="shared" si="194"/>
        <v>No</v>
      </c>
      <c r="AA946" s="31"/>
      <c r="AB946" s="31">
        <f t="shared" si="188"/>
        <v>1</v>
      </c>
      <c r="AC946" s="31" t="str">
        <f>IF(OR(ISNUMBER(MATCH(DATE(VALUE(TEXT(U946,"yyyy")),VALUE(TEXT(U946,"mm")),VALUE(TEXT(U946,"dd"))),HolidayTable[Date],0)),WEEKDAY(E946,1)=1,HOUR(U946)&gt;=21,HOUR(U946)&lt;5),"OP","P")</f>
        <v>P</v>
      </c>
      <c r="AD946" s="31"/>
      <c r="AE946" s="31">
        <f t="shared" si="189"/>
        <v>25</v>
      </c>
      <c r="AF946" s="31">
        <f t="shared" si="190"/>
        <v>59</v>
      </c>
      <c r="AG946" s="31">
        <f t="shared" si="191"/>
        <v>5</v>
      </c>
      <c r="AH946" s="31" t="str">
        <f t="shared" si="192"/>
        <v>O CALIFORNIA149N</v>
      </c>
      <c r="AI946" s="31" t="str">
        <f t="shared" si="193"/>
        <v>BGBU 5101780</v>
      </c>
    </row>
    <row r="947" spans="1:36" ht="18" x14ac:dyDescent="0.35">
      <c r="A947" s="30" t="s">
        <v>625</v>
      </c>
      <c r="B947" s="30" t="s">
        <v>3912</v>
      </c>
      <c r="C947" s="30" t="s">
        <v>786</v>
      </c>
      <c r="D947" s="30" t="s">
        <v>787</v>
      </c>
      <c r="E947" s="33">
        <v>45470.837500000001</v>
      </c>
      <c r="F947" s="30" t="s">
        <v>649</v>
      </c>
      <c r="G947" s="30" t="s">
        <v>627</v>
      </c>
      <c r="H947" s="30">
        <v>2270</v>
      </c>
      <c r="I947" s="30" t="s">
        <v>724</v>
      </c>
      <c r="J947" s="30">
        <v>28860</v>
      </c>
      <c r="K947" s="30" t="s">
        <v>630</v>
      </c>
      <c r="L947" s="30" t="s">
        <v>3910</v>
      </c>
      <c r="M947" s="30" t="s">
        <v>3911</v>
      </c>
      <c r="N947" s="30" t="s">
        <v>670</v>
      </c>
      <c r="O947" s="30" t="s">
        <v>671</v>
      </c>
      <c r="P947" s="30">
        <v>650107</v>
      </c>
      <c r="Q947" s="30"/>
      <c r="R947" s="30"/>
      <c r="S947" s="39">
        <v>45471.378472222219</v>
      </c>
      <c r="T947" s="42" t="str">
        <f t="shared" si="182"/>
        <v>20</v>
      </c>
      <c r="U947" s="32">
        <f t="shared" si="183"/>
        <v>45470.837500000001</v>
      </c>
      <c r="V947" s="31">
        <f t="shared" si="184"/>
        <v>0.54097222221753327</v>
      </c>
      <c r="W947" s="31">
        <f t="shared" si="185"/>
        <v>1</v>
      </c>
      <c r="X947" s="31">
        <f t="shared" si="186"/>
        <v>0</v>
      </c>
      <c r="Y947" s="31">
        <f t="shared" si="187"/>
        <v>0</v>
      </c>
      <c r="Z947" s="31" t="str">
        <f t="shared" si="194"/>
        <v>No</v>
      </c>
      <c r="AA947" s="31"/>
      <c r="AB947" s="31">
        <f t="shared" si="188"/>
        <v>1</v>
      </c>
      <c r="AC947" s="31" t="str">
        <f>IF(OR(ISNUMBER(MATCH(DATE(VALUE(TEXT(U947,"yyyy")),VALUE(TEXT(U947,"mm")),VALUE(TEXT(U947,"dd"))),HolidayTable[Date],0)),WEEKDAY(E947,1)=1,HOUR(U947)&gt;=21,HOUR(U947)&lt;5),"OP","P")</f>
        <v>P</v>
      </c>
      <c r="AD947" s="31"/>
      <c r="AE947" s="31">
        <f t="shared" si="189"/>
        <v>25</v>
      </c>
      <c r="AF947" s="31">
        <f t="shared" si="190"/>
        <v>59</v>
      </c>
      <c r="AG947" s="31">
        <f t="shared" si="191"/>
        <v>5</v>
      </c>
      <c r="AH947" s="31" t="str">
        <f t="shared" si="192"/>
        <v>O CALIFORNIA149N</v>
      </c>
      <c r="AI947" s="31" t="str">
        <f t="shared" si="193"/>
        <v>BGBU 5102030</v>
      </c>
    </row>
    <row r="948" spans="1:36" ht="18" x14ac:dyDescent="0.35">
      <c r="A948" s="30" t="s">
        <v>625</v>
      </c>
      <c r="B948" s="30" t="s">
        <v>3913</v>
      </c>
      <c r="C948" s="30" t="s">
        <v>786</v>
      </c>
      <c r="D948" s="30" t="s">
        <v>787</v>
      </c>
      <c r="E948" s="33">
        <v>45470.886805555558</v>
      </c>
      <c r="F948" s="30" t="s">
        <v>649</v>
      </c>
      <c r="G948" s="30" t="s">
        <v>627</v>
      </c>
      <c r="H948" s="30" t="s">
        <v>645</v>
      </c>
      <c r="I948" s="30" t="s">
        <v>646</v>
      </c>
      <c r="J948" s="30">
        <v>28418</v>
      </c>
      <c r="K948" s="30" t="s">
        <v>630</v>
      </c>
      <c r="L948" s="30" t="s">
        <v>3608</v>
      </c>
      <c r="M948" s="30">
        <v>27430858</v>
      </c>
      <c r="N948" s="30" t="s">
        <v>675</v>
      </c>
      <c r="O948" s="30" t="s">
        <v>676</v>
      </c>
      <c r="P948" s="30">
        <v>957830</v>
      </c>
      <c r="Q948" s="30"/>
      <c r="R948" s="30"/>
      <c r="S948" s="39">
        <v>45471.378472222219</v>
      </c>
      <c r="T948" s="42" t="str">
        <f t="shared" si="182"/>
        <v>40</v>
      </c>
      <c r="U948" s="32">
        <f t="shared" si="183"/>
        <v>45470.886805555558</v>
      </c>
      <c r="V948" s="31">
        <f t="shared" si="184"/>
        <v>0.49166666666133096</v>
      </c>
      <c r="W948" s="31">
        <f t="shared" si="185"/>
        <v>1</v>
      </c>
      <c r="X948" s="31">
        <f t="shared" si="186"/>
        <v>0</v>
      </c>
      <c r="Y948" s="31">
        <f t="shared" si="187"/>
        <v>0</v>
      </c>
      <c r="Z948" s="31" t="str">
        <f t="shared" si="194"/>
        <v>Yes</v>
      </c>
      <c r="AA948" s="31"/>
      <c r="AB948" s="31">
        <f t="shared" si="188"/>
        <v>1</v>
      </c>
      <c r="AC948" s="31" t="str">
        <f>IF(OR(ISNUMBER(MATCH(DATE(VALUE(TEXT(U948,"yyyy")),VALUE(TEXT(U948,"mm")),VALUE(TEXT(U948,"dd"))),HolidayTable[Date],0)),WEEKDAY(E948,1)=1,HOUR(U948)&gt;=21,HOUR(U948)&lt;5),"OP","P")</f>
        <v>OP</v>
      </c>
      <c r="AD948" s="31"/>
      <c r="AE948" s="31">
        <f t="shared" si="189"/>
        <v>52.5</v>
      </c>
      <c r="AF948" s="31">
        <f t="shared" si="190"/>
        <v>88.5</v>
      </c>
      <c r="AG948" s="31">
        <f t="shared" si="191"/>
        <v>5</v>
      </c>
      <c r="AH948" s="31" t="str">
        <f t="shared" si="192"/>
        <v>O CALIFORNIA149N</v>
      </c>
      <c r="AI948" s="31" t="str">
        <f t="shared" si="193"/>
        <v>OOLU 4410417</v>
      </c>
    </row>
    <row r="949" spans="1:36" ht="18" x14ac:dyDescent="0.35">
      <c r="A949" s="30" t="s">
        <v>625</v>
      </c>
      <c r="B949" s="30" t="s">
        <v>3914</v>
      </c>
      <c r="C949" s="30" t="s">
        <v>905</v>
      </c>
      <c r="D949" s="30" t="s">
        <v>810</v>
      </c>
      <c r="E949" s="33">
        <v>45470.895138888889</v>
      </c>
      <c r="F949" s="30" t="s">
        <v>677</v>
      </c>
      <c r="G949" s="30" t="s">
        <v>627</v>
      </c>
      <c r="H949" s="30" t="s">
        <v>628</v>
      </c>
      <c r="I949" s="30" t="s">
        <v>629</v>
      </c>
      <c r="J949" s="30">
        <v>22030</v>
      </c>
      <c r="K949" s="30" t="s">
        <v>630</v>
      </c>
      <c r="L949" s="30" t="s">
        <v>3562</v>
      </c>
      <c r="M949" s="30" t="s">
        <v>3915</v>
      </c>
      <c r="N949" s="30" t="s">
        <v>661</v>
      </c>
      <c r="O949" s="30" t="s">
        <v>662</v>
      </c>
      <c r="P949" s="30">
        <v>692047</v>
      </c>
      <c r="Q949" s="30"/>
      <c r="R949" s="30"/>
      <c r="S949" s="39">
        <f>VLOOKUP(AH949,export!G:T,13,FALSE)</f>
        <v>45471.96875</v>
      </c>
      <c r="T949" s="42" t="str">
        <f t="shared" si="182"/>
        <v>20</v>
      </c>
      <c r="U949" s="32">
        <f t="shared" si="183"/>
        <v>45470.895138888889</v>
      </c>
      <c r="V949" s="31">
        <f t="shared" si="184"/>
        <v>1.0736111111109494</v>
      </c>
      <c r="W949" s="31">
        <f t="shared" si="185"/>
        <v>0</v>
      </c>
      <c r="X949" s="31">
        <f t="shared" si="186"/>
        <v>1</v>
      </c>
      <c r="Y949" s="31">
        <f t="shared" si="187"/>
        <v>0</v>
      </c>
      <c r="Z949" s="31" t="str">
        <f t="shared" si="194"/>
        <v>Yes</v>
      </c>
      <c r="AA949" s="31"/>
      <c r="AB949" s="31">
        <f t="shared" si="188"/>
        <v>2</v>
      </c>
      <c r="AC949" s="31" t="str">
        <f>IF(OR(ISNUMBER(MATCH(DATE(VALUE(TEXT(U949,"yyyy")),VALUE(TEXT(U949,"mm")),VALUE(TEXT(U949,"dd"))),HolidayTable[Date],0)),WEEKDAY(E949,1)=1,HOUR(U949)&gt;=21,HOUR(U949)&lt;5),"OP","P")</f>
        <v>OP</v>
      </c>
      <c r="AD949" s="31"/>
      <c r="AE949" s="31">
        <f t="shared" si="189"/>
        <v>15</v>
      </c>
      <c r="AF949" s="31">
        <f t="shared" si="190"/>
        <v>59</v>
      </c>
      <c r="AG949" s="31">
        <f t="shared" si="191"/>
        <v>5</v>
      </c>
      <c r="AH949" s="31" t="str">
        <f t="shared" si="192"/>
        <v>O PIRAEUS004E</v>
      </c>
      <c r="AI949" s="31" t="str">
        <f t="shared" si="193"/>
        <v>CSNU 2011473</v>
      </c>
    </row>
    <row r="950" spans="1:36" ht="18" x14ac:dyDescent="0.35">
      <c r="A950" s="30" t="s">
        <v>625</v>
      </c>
      <c r="B950" s="30" t="s">
        <v>3916</v>
      </c>
      <c r="C950" s="30" t="s">
        <v>905</v>
      </c>
      <c r="D950" s="30" t="s">
        <v>810</v>
      </c>
      <c r="E950" s="33">
        <v>45470.895138888889</v>
      </c>
      <c r="F950" s="30" t="s">
        <v>677</v>
      </c>
      <c r="G950" s="30" t="s">
        <v>627</v>
      </c>
      <c r="H950" s="30" t="s">
        <v>628</v>
      </c>
      <c r="I950" s="30" t="s">
        <v>629</v>
      </c>
      <c r="J950" s="30">
        <v>22030</v>
      </c>
      <c r="K950" s="30" t="s">
        <v>630</v>
      </c>
      <c r="L950" s="30" t="s">
        <v>3917</v>
      </c>
      <c r="M950" s="30" t="s">
        <v>3918</v>
      </c>
      <c r="N950" s="30" t="s">
        <v>661</v>
      </c>
      <c r="O950" s="30" t="s">
        <v>662</v>
      </c>
      <c r="P950" s="30">
        <v>692047</v>
      </c>
      <c r="Q950" s="30"/>
      <c r="R950" s="30"/>
      <c r="S950" s="39">
        <f>VLOOKUP(AH950,export!G:T,13,FALSE)</f>
        <v>45471.96875</v>
      </c>
      <c r="T950" s="42" t="str">
        <f t="shared" si="182"/>
        <v>20</v>
      </c>
      <c r="U950" s="32">
        <f t="shared" si="183"/>
        <v>45470.895138888889</v>
      </c>
      <c r="V950" s="31">
        <f t="shared" si="184"/>
        <v>1.0736111111109494</v>
      </c>
      <c r="W950" s="31">
        <f t="shared" si="185"/>
        <v>0</v>
      </c>
      <c r="X950" s="31">
        <f t="shared" si="186"/>
        <v>1</v>
      </c>
      <c r="Y950" s="31">
        <f t="shared" si="187"/>
        <v>0</v>
      </c>
      <c r="Z950" s="31" t="str">
        <f t="shared" si="194"/>
        <v>Yes</v>
      </c>
      <c r="AA950" s="31"/>
      <c r="AB950" s="31">
        <f t="shared" si="188"/>
        <v>2</v>
      </c>
      <c r="AC950" s="31" t="str">
        <f>IF(OR(ISNUMBER(MATCH(DATE(VALUE(TEXT(U950,"yyyy")),VALUE(TEXT(U950,"mm")),VALUE(TEXT(U950,"dd"))),HolidayTable[Date],0)),WEEKDAY(E950,1)=1,HOUR(U950)&gt;=21,HOUR(U950)&lt;5),"OP","P")</f>
        <v>OP</v>
      </c>
      <c r="AD950" s="31"/>
      <c r="AE950" s="31">
        <f t="shared" si="189"/>
        <v>15</v>
      </c>
      <c r="AF950" s="31">
        <f t="shared" si="190"/>
        <v>59</v>
      </c>
      <c r="AG950" s="31">
        <f t="shared" si="191"/>
        <v>5</v>
      </c>
      <c r="AH950" s="31" t="str">
        <f t="shared" si="192"/>
        <v>O PIRAEUS004E</v>
      </c>
      <c r="AI950" s="31" t="str">
        <f t="shared" si="193"/>
        <v>OOLU 0302970</v>
      </c>
    </row>
    <row r="951" spans="1:36" ht="18" x14ac:dyDescent="0.35">
      <c r="A951" s="30" t="s">
        <v>625</v>
      </c>
      <c r="B951" s="30" t="s">
        <v>3919</v>
      </c>
      <c r="C951" s="30" t="s">
        <v>786</v>
      </c>
      <c r="D951" s="30" t="s">
        <v>787</v>
      </c>
      <c r="E951" s="33">
        <v>45470.896527777775</v>
      </c>
      <c r="F951" s="30" t="s">
        <v>649</v>
      </c>
      <c r="G951" s="30" t="s">
        <v>627</v>
      </c>
      <c r="H951" s="30" t="s">
        <v>645</v>
      </c>
      <c r="I951" s="30" t="s">
        <v>646</v>
      </c>
      <c r="J951" s="30">
        <v>28418</v>
      </c>
      <c r="K951" s="30" t="s">
        <v>630</v>
      </c>
      <c r="L951" s="30" t="s">
        <v>3608</v>
      </c>
      <c r="M951" s="30">
        <v>27430853</v>
      </c>
      <c r="N951" s="30" t="s">
        <v>633</v>
      </c>
      <c r="O951" s="30" t="s">
        <v>708</v>
      </c>
      <c r="P951" s="30">
        <v>717004</v>
      </c>
      <c r="Q951" s="30"/>
      <c r="R951" s="30"/>
      <c r="S951" s="39">
        <v>45471.378472222219</v>
      </c>
      <c r="T951" s="42" t="str">
        <f t="shared" si="182"/>
        <v>40</v>
      </c>
      <c r="U951" s="32">
        <f t="shared" si="183"/>
        <v>45470.896527777775</v>
      </c>
      <c r="V951" s="31">
        <f t="shared" si="184"/>
        <v>0.48194444444379769</v>
      </c>
      <c r="W951" s="31">
        <f t="shared" si="185"/>
        <v>1</v>
      </c>
      <c r="X951" s="31">
        <f t="shared" si="186"/>
        <v>0</v>
      </c>
      <c r="Y951" s="31">
        <f t="shared" si="187"/>
        <v>0</v>
      </c>
      <c r="Z951" s="31" t="str">
        <f t="shared" si="194"/>
        <v>Yes</v>
      </c>
      <c r="AA951" s="31"/>
      <c r="AB951" s="31">
        <f t="shared" si="188"/>
        <v>1</v>
      </c>
      <c r="AC951" s="31" t="str">
        <f>IF(OR(ISNUMBER(MATCH(DATE(VALUE(TEXT(U951,"yyyy")),VALUE(TEXT(U951,"mm")),VALUE(TEXT(U951,"dd"))),HolidayTable[Date],0)),WEEKDAY(E951,1)=1,HOUR(U951)&gt;=21,HOUR(U951)&lt;5),"OP","P")</f>
        <v>OP</v>
      </c>
      <c r="AD951" s="31"/>
      <c r="AE951" s="31">
        <f t="shared" si="189"/>
        <v>52.5</v>
      </c>
      <c r="AF951" s="31">
        <f t="shared" si="190"/>
        <v>88.5</v>
      </c>
      <c r="AG951" s="31">
        <f t="shared" si="191"/>
        <v>5</v>
      </c>
      <c r="AH951" s="31" t="str">
        <f t="shared" si="192"/>
        <v>O CALIFORNIA149N</v>
      </c>
      <c r="AI951" s="31" t="str">
        <f t="shared" si="193"/>
        <v>OOLU 4437444</v>
      </c>
    </row>
    <row r="952" spans="1:36" ht="18" x14ac:dyDescent="0.35">
      <c r="A952" s="30" t="s">
        <v>625</v>
      </c>
      <c r="B952" s="30" t="s">
        <v>3920</v>
      </c>
      <c r="C952" s="30" t="s">
        <v>905</v>
      </c>
      <c r="D952" s="30" t="s">
        <v>810</v>
      </c>
      <c r="E952" s="33">
        <v>45470.897222222222</v>
      </c>
      <c r="F952" s="30" t="s">
        <v>677</v>
      </c>
      <c r="G952" s="30" t="s">
        <v>627</v>
      </c>
      <c r="H952" s="30" t="s">
        <v>628</v>
      </c>
      <c r="I952" s="30" t="s">
        <v>629</v>
      </c>
      <c r="J952" s="30">
        <v>22030</v>
      </c>
      <c r="K952" s="30" t="s">
        <v>630</v>
      </c>
      <c r="L952" s="30" t="s">
        <v>3562</v>
      </c>
      <c r="M952" s="30" t="s">
        <v>3921</v>
      </c>
      <c r="N952" s="30"/>
      <c r="O952" s="30" t="s">
        <v>655</v>
      </c>
      <c r="P952" s="30">
        <v>726860</v>
      </c>
      <c r="Q952" s="30"/>
      <c r="R952" s="30"/>
      <c r="S952" s="39">
        <f>VLOOKUP(AH952,export!G:T,13,FALSE)</f>
        <v>45471.96875</v>
      </c>
      <c r="T952" s="42" t="str">
        <f t="shared" si="182"/>
        <v>20</v>
      </c>
      <c r="U952" s="32">
        <f t="shared" si="183"/>
        <v>45470.897222222222</v>
      </c>
      <c r="V952" s="31">
        <f t="shared" si="184"/>
        <v>1.0715277777781012</v>
      </c>
      <c r="W952" s="31">
        <f t="shared" si="185"/>
        <v>0</v>
      </c>
      <c r="X952" s="31">
        <f t="shared" si="186"/>
        <v>1</v>
      </c>
      <c r="Y952" s="31">
        <f t="shared" si="187"/>
        <v>0</v>
      </c>
      <c r="Z952" s="31" t="str">
        <f t="shared" si="194"/>
        <v>Yes</v>
      </c>
      <c r="AA952" s="31"/>
      <c r="AB952" s="31">
        <f t="shared" si="188"/>
        <v>2</v>
      </c>
      <c r="AC952" s="31" t="str">
        <f>IF(OR(ISNUMBER(MATCH(DATE(VALUE(TEXT(U952,"yyyy")),VALUE(TEXT(U952,"mm")),VALUE(TEXT(U952,"dd"))),HolidayTable[Date],0)),WEEKDAY(E952,1)=1,HOUR(U952)&gt;=21,HOUR(U952)&lt;5),"OP","P")</f>
        <v>OP</v>
      </c>
      <c r="AD952" s="31"/>
      <c r="AE952" s="31">
        <f t="shared" si="189"/>
        <v>15</v>
      </c>
      <c r="AF952" s="31">
        <f t="shared" si="190"/>
        <v>59</v>
      </c>
      <c r="AG952" s="31">
        <f t="shared" si="191"/>
        <v>5</v>
      </c>
      <c r="AH952" s="31" t="str">
        <f t="shared" si="192"/>
        <v>O PIRAEUS004E</v>
      </c>
      <c r="AI952" s="31" t="str">
        <f t="shared" si="193"/>
        <v>OOLU 1338134</v>
      </c>
    </row>
    <row r="953" spans="1:36" ht="18" x14ac:dyDescent="0.35">
      <c r="A953" s="30" t="s">
        <v>625</v>
      </c>
      <c r="B953" s="30" t="s">
        <v>3922</v>
      </c>
      <c r="C953" s="30" t="s">
        <v>905</v>
      </c>
      <c r="D953" s="30" t="s">
        <v>810</v>
      </c>
      <c r="E953" s="33">
        <v>45470.897222222222</v>
      </c>
      <c r="F953" s="30" t="s">
        <v>677</v>
      </c>
      <c r="G953" s="30" t="s">
        <v>627</v>
      </c>
      <c r="H953" s="30" t="s">
        <v>628</v>
      </c>
      <c r="I953" s="30" t="s">
        <v>629</v>
      </c>
      <c r="J953" s="30">
        <v>22030</v>
      </c>
      <c r="K953" s="30" t="s">
        <v>630</v>
      </c>
      <c r="L953" s="30" t="s">
        <v>3917</v>
      </c>
      <c r="M953" s="30" t="s">
        <v>3923</v>
      </c>
      <c r="N953" s="30"/>
      <c r="O953" s="30" t="s">
        <v>655</v>
      </c>
      <c r="P953" s="30">
        <v>726860</v>
      </c>
      <c r="Q953" s="30"/>
      <c r="R953" s="30"/>
      <c r="S953" s="39">
        <f>VLOOKUP(AH953,export!G:T,13,FALSE)</f>
        <v>45471.96875</v>
      </c>
      <c r="T953" s="42" t="str">
        <f t="shared" si="182"/>
        <v>20</v>
      </c>
      <c r="U953" s="32">
        <f t="shared" si="183"/>
        <v>45470.897222222222</v>
      </c>
      <c r="V953" s="31">
        <f t="shared" si="184"/>
        <v>1.0715277777781012</v>
      </c>
      <c r="W953" s="31">
        <f t="shared" si="185"/>
        <v>0</v>
      </c>
      <c r="X953" s="31">
        <f t="shared" si="186"/>
        <v>1</v>
      </c>
      <c r="Y953" s="31">
        <f t="shared" si="187"/>
        <v>0</v>
      </c>
      <c r="Z953" s="31" t="str">
        <f t="shared" si="194"/>
        <v>Yes</v>
      </c>
      <c r="AA953" s="31"/>
      <c r="AB953" s="31">
        <f t="shared" si="188"/>
        <v>2</v>
      </c>
      <c r="AC953" s="31" t="str">
        <f>IF(OR(ISNUMBER(MATCH(DATE(VALUE(TEXT(U953,"yyyy")),VALUE(TEXT(U953,"mm")),VALUE(TEXT(U953,"dd"))),HolidayTable[Date],0)),WEEKDAY(E953,1)=1,HOUR(U953)&gt;=21,HOUR(U953)&lt;5),"OP","P")</f>
        <v>OP</v>
      </c>
      <c r="AD953" s="31"/>
      <c r="AE953" s="31">
        <f t="shared" si="189"/>
        <v>15</v>
      </c>
      <c r="AF953" s="31">
        <f t="shared" si="190"/>
        <v>59</v>
      </c>
      <c r="AG953" s="31">
        <f t="shared" si="191"/>
        <v>5</v>
      </c>
      <c r="AH953" s="31" t="str">
        <f t="shared" si="192"/>
        <v>O PIRAEUS004E</v>
      </c>
      <c r="AI953" s="31" t="str">
        <f t="shared" si="193"/>
        <v>TGBU 3026956</v>
      </c>
    </row>
    <row r="954" spans="1:36" ht="18" x14ac:dyDescent="0.35">
      <c r="A954" s="30" t="s">
        <v>625</v>
      </c>
      <c r="B954" s="30" t="s">
        <v>3924</v>
      </c>
      <c r="C954" s="30" t="s">
        <v>786</v>
      </c>
      <c r="D954" s="30" t="s">
        <v>787</v>
      </c>
      <c r="E954" s="33">
        <v>45470.901388888888</v>
      </c>
      <c r="F954" s="30" t="s">
        <v>649</v>
      </c>
      <c r="G954" s="30" t="s">
        <v>627</v>
      </c>
      <c r="H954" s="30" t="s">
        <v>723</v>
      </c>
      <c r="I954" s="30" t="s">
        <v>724</v>
      </c>
      <c r="J954" s="30">
        <v>28900</v>
      </c>
      <c r="K954" s="30" t="s">
        <v>630</v>
      </c>
      <c r="L954" s="30" t="s">
        <v>2851</v>
      </c>
      <c r="M954" s="30" t="s">
        <v>725</v>
      </c>
      <c r="N954" s="30" t="s">
        <v>650</v>
      </c>
      <c r="O954" s="30" t="s">
        <v>651</v>
      </c>
      <c r="P954" s="30">
        <v>687293</v>
      </c>
      <c r="Q954" s="30"/>
      <c r="R954" s="30"/>
      <c r="S954" s="39">
        <v>45471.378472222219</v>
      </c>
      <c r="T954" s="42" t="str">
        <f t="shared" si="182"/>
        <v>20</v>
      </c>
      <c r="U954" s="32">
        <f t="shared" si="183"/>
        <v>45470.901388888888</v>
      </c>
      <c r="V954" s="31">
        <f t="shared" si="184"/>
        <v>0.47708333333139308</v>
      </c>
      <c r="W954" s="31">
        <f t="shared" si="185"/>
        <v>1</v>
      </c>
      <c r="X954" s="31">
        <f t="shared" si="186"/>
        <v>0</v>
      </c>
      <c r="Y954" s="31">
        <f t="shared" si="187"/>
        <v>0</v>
      </c>
      <c r="Z954" s="31" t="str">
        <f t="shared" si="194"/>
        <v>Yes</v>
      </c>
      <c r="AA954" s="31"/>
      <c r="AB954" s="31">
        <f t="shared" si="188"/>
        <v>1</v>
      </c>
      <c r="AC954" s="31" t="str">
        <f>IF(OR(ISNUMBER(MATCH(DATE(VALUE(TEXT(U954,"yyyy")),VALUE(TEXT(U954,"mm")),VALUE(TEXT(U954,"dd"))),HolidayTable[Date],0)),WEEKDAY(E954,1)=1,HOUR(U954)&gt;=21,HOUR(U954)&lt;5),"OP","P")</f>
        <v>OP</v>
      </c>
      <c r="AD954" s="31"/>
      <c r="AE954" s="31">
        <f t="shared" si="189"/>
        <v>35</v>
      </c>
      <c r="AF954" s="31">
        <f t="shared" si="190"/>
        <v>59</v>
      </c>
      <c r="AG954" s="31">
        <f t="shared" si="191"/>
        <v>5</v>
      </c>
      <c r="AH954" s="31" t="str">
        <f t="shared" si="192"/>
        <v>O CALIFORNIA149N</v>
      </c>
      <c r="AI954" s="31" t="str">
        <f t="shared" si="193"/>
        <v>BGBU 5052474</v>
      </c>
    </row>
    <row r="955" spans="1:36" ht="18" x14ac:dyDescent="0.35">
      <c r="A955" s="30" t="s">
        <v>625</v>
      </c>
      <c r="B955" s="30" t="s">
        <v>3925</v>
      </c>
      <c r="C955" s="30" t="s">
        <v>786</v>
      </c>
      <c r="D955" s="30" t="s">
        <v>787</v>
      </c>
      <c r="E955" s="33">
        <v>45470.901388888888</v>
      </c>
      <c r="F955" s="30" t="s">
        <v>649</v>
      </c>
      <c r="G955" s="30" t="s">
        <v>627</v>
      </c>
      <c r="H955" s="30" t="s">
        <v>723</v>
      </c>
      <c r="I955" s="30" t="s">
        <v>724</v>
      </c>
      <c r="J955" s="30">
        <v>28720</v>
      </c>
      <c r="K955" s="30" t="s">
        <v>630</v>
      </c>
      <c r="L955" s="30" t="s">
        <v>2851</v>
      </c>
      <c r="M955" s="30" t="s">
        <v>725</v>
      </c>
      <c r="N955" s="30" t="s">
        <v>650</v>
      </c>
      <c r="O955" s="30" t="s">
        <v>651</v>
      </c>
      <c r="P955" s="30">
        <v>687293</v>
      </c>
      <c r="Q955" s="30"/>
      <c r="R955" s="30"/>
      <c r="S955" s="39">
        <v>45471.378472222219</v>
      </c>
      <c r="T955" s="42" t="str">
        <f t="shared" si="182"/>
        <v>20</v>
      </c>
      <c r="U955" s="32">
        <f t="shared" si="183"/>
        <v>45470.901388888888</v>
      </c>
      <c r="V955" s="31">
        <f t="shared" si="184"/>
        <v>0.47708333333139308</v>
      </c>
      <c r="W955" s="31">
        <f t="shared" si="185"/>
        <v>1</v>
      </c>
      <c r="X955" s="31">
        <f t="shared" si="186"/>
        <v>0</v>
      </c>
      <c r="Y955" s="31">
        <f t="shared" si="187"/>
        <v>0</v>
      </c>
      <c r="Z955" s="31" t="str">
        <f t="shared" si="194"/>
        <v>Yes</v>
      </c>
      <c r="AA955" s="31"/>
      <c r="AB955" s="31">
        <f t="shared" si="188"/>
        <v>1</v>
      </c>
      <c r="AC955" s="31" t="str">
        <f>IF(OR(ISNUMBER(MATCH(DATE(VALUE(TEXT(U955,"yyyy")),VALUE(TEXT(U955,"mm")),VALUE(TEXT(U955,"dd"))),HolidayTable[Date],0)),WEEKDAY(E955,1)=1,HOUR(U955)&gt;=21,HOUR(U955)&lt;5),"OP","P")</f>
        <v>OP</v>
      </c>
      <c r="AD955" s="31"/>
      <c r="AE955" s="31">
        <f t="shared" si="189"/>
        <v>35</v>
      </c>
      <c r="AF955" s="31">
        <f t="shared" si="190"/>
        <v>59</v>
      </c>
      <c r="AG955" s="31">
        <f t="shared" si="191"/>
        <v>5</v>
      </c>
      <c r="AH955" s="31" t="str">
        <f t="shared" si="192"/>
        <v>O CALIFORNIA149N</v>
      </c>
      <c r="AI955" s="31" t="str">
        <f t="shared" si="193"/>
        <v>BGBU 5094593</v>
      </c>
    </row>
    <row r="956" spans="1:36" ht="18" x14ac:dyDescent="0.35">
      <c r="A956" s="30" t="s">
        <v>625</v>
      </c>
      <c r="B956" s="30" t="s">
        <v>3926</v>
      </c>
      <c r="C956" s="30" t="s">
        <v>1180</v>
      </c>
      <c r="D956" s="30" t="s">
        <v>416</v>
      </c>
      <c r="E956" s="33">
        <v>45470.902083333334</v>
      </c>
      <c r="F956" s="30" t="s">
        <v>663</v>
      </c>
      <c r="G956" s="30" t="s">
        <v>627</v>
      </c>
      <c r="H956" s="30" t="s">
        <v>672</v>
      </c>
      <c r="I956" s="30" t="s">
        <v>646</v>
      </c>
      <c r="J956" s="30">
        <v>26326</v>
      </c>
      <c r="K956" s="30" t="s">
        <v>630</v>
      </c>
      <c r="L956" s="30" t="s">
        <v>3927</v>
      </c>
      <c r="M956" s="30" t="s">
        <v>3928</v>
      </c>
      <c r="N956" s="30" t="s">
        <v>678</v>
      </c>
      <c r="O956" s="30" t="s">
        <v>679</v>
      </c>
      <c r="P956" s="30">
        <v>920454</v>
      </c>
      <c r="Q956" s="30"/>
      <c r="R956" s="30"/>
      <c r="S956" s="39">
        <f>VLOOKUP(AH956,export!G:T,13,FALSE)</f>
        <v>45471.496527777781</v>
      </c>
      <c r="T956" s="42" t="str">
        <f t="shared" si="182"/>
        <v>40</v>
      </c>
      <c r="U956" s="32">
        <f t="shared" si="183"/>
        <v>45470.902083333334</v>
      </c>
      <c r="V956" s="31">
        <f t="shared" si="184"/>
        <v>0.59444444444670808</v>
      </c>
      <c r="W956" s="31">
        <f t="shared" si="185"/>
        <v>1</v>
      </c>
      <c r="X956" s="31">
        <f t="shared" si="186"/>
        <v>0</v>
      </c>
      <c r="Y956" s="31">
        <f t="shared" si="187"/>
        <v>0</v>
      </c>
      <c r="Z956" s="31" t="str">
        <f t="shared" si="194"/>
        <v>Yes</v>
      </c>
      <c r="AA956" s="31"/>
      <c r="AB956" s="31">
        <f t="shared" si="188"/>
        <v>1</v>
      </c>
      <c r="AC956" s="31" t="str">
        <f>IF(OR(ISNUMBER(MATCH(DATE(VALUE(TEXT(U956,"yyyy")),VALUE(TEXT(U956,"mm")),VALUE(TEXT(U956,"dd"))),HolidayTable[Date],0)),WEEKDAY(E956,1)=1,HOUR(U956)&gt;=21,HOUR(U956)&lt;5),"OP","P")</f>
        <v>OP</v>
      </c>
      <c r="AD956" s="31"/>
      <c r="AE956" s="31">
        <f t="shared" si="189"/>
        <v>52.5</v>
      </c>
      <c r="AF956" s="31">
        <f t="shared" si="190"/>
        <v>88.5</v>
      </c>
      <c r="AG956" s="31">
        <f t="shared" si="191"/>
        <v>5</v>
      </c>
      <c r="AH956" s="31" t="str">
        <f t="shared" si="192"/>
        <v>PORTO419E</v>
      </c>
      <c r="AI956" s="31" t="str">
        <f t="shared" si="193"/>
        <v>HAMU 2029287</v>
      </c>
    </row>
    <row r="957" spans="1:36" ht="18" x14ac:dyDescent="0.35">
      <c r="A957" s="30" t="s">
        <v>625</v>
      </c>
      <c r="B957" s="30" t="s">
        <v>3929</v>
      </c>
      <c r="C957" s="30" t="s">
        <v>905</v>
      </c>
      <c r="D957" s="30" t="s">
        <v>810</v>
      </c>
      <c r="E957" s="33">
        <v>45470.913194444445</v>
      </c>
      <c r="F957" s="30" t="s">
        <v>677</v>
      </c>
      <c r="G957" s="30" t="s">
        <v>627</v>
      </c>
      <c r="H957" s="30" t="s">
        <v>628</v>
      </c>
      <c r="I957" s="30" t="s">
        <v>629</v>
      </c>
      <c r="J957" s="30">
        <v>22030</v>
      </c>
      <c r="K957" s="30" t="s">
        <v>630</v>
      </c>
      <c r="L957" s="30" t="s">
        <v>3631</v>
      </c>
      <c r="M957" s="30" t="s">
        <v>3930</v>
      </c>
      <c r="N957" s="30" t="s">
        <v>637</v>
      </c>
      <c r="O957" s="30" t="s">
        <v>638</v>
      </c>
      <c r="P957" s="30">
        <v>710301</v>
      </c>
      <c r="Q957" s="30"/>
      <c r="R957" s="30"/>
      <c r="S957" s="39">
        <f>VLOOKUP(AH957,export!G:T,13,FALSE)</f>
        <v>45471.96875</v>
      </c>
      <c r="T957" s="42" t="str">
        <f t="shared" si="182"/>
        <v>20</v>
      </c>
      <c r="U957" s="32">
        <f t="shared" si="183"/>
        <v>45470.913194444445</v>
      </c>
      <c r="V957" s="31">
        <f t="shared" si="184"/>
        <v>1.0555555555547471</v>
      </c>
      <c r="W957" s="31">
        <f t="shared" si="185"/>
        <v>0</v>
      </c>
      <c r="X957" s="31">
        <f t="shared" si="186"/>
        <v>1</v>
      </c>
      <c r="Y957" s="31">
        <f t="shared" si="187"/>
        <v>0</v>
      </c>
      <c r="Z957" s="31" t="str">
        <f t="shared" si="194"/>
        <v>Yes</v>
      </c>
      <c r="AA957" s="31"/>
      <c r="AB957" s="31">
        <f t="shared" si="188"/>
        <v>2</v>
      </c>
      <c r="AC957" s="31" t="str">
        <f>IF(OR(ISNUMBER(MATCH(DATE(VALUE(TEXT(U957,"yyyy")),VALUE(TEXT(U957,"mm")),VALUE(TEXT(U957,"dd"))),HolidayTable[Date],0)),WEEKDAY(E957,1)=1,HOUR(U957)&gt;=21,HOUR(U957)&lt;5),"OP","P")</f>
        <v>OP</v>
      </c>
      <c r="AD957" s="31"/>
      <c r="AE957" s="31">
        <f t="shared" si="189"/>
        <v>15</v>
      </c>
      <c r="AF957" s="31">
        <f t="shared" si="190"/>
        <v>59</v>
      </c>
      <c r="AG957" s="31">
        <f t="shared" si="191"/>
        <v>5</v>
      </c>
      <c r="AH957" s="31" t="str">
        <f t="shared" si="192"/>
        <v>O PIRAEUS004E</v>
      </c>
      <c r="AI957" s="31" t="str">
        <f t="shared" si="193"/>
        <v>OOLU 0533049</v>
      </c>
    </row>
    <row r="958" spans="1:36" ht="18" x14ac:dyDescent="0.35">
      <c r="A958" s="30" t="s">
        <v>625</v>
      </c>
      <c r="B958" s="30" t="s">
        <v>3931</v>
      </c>
      <c r="C958" s="30" t="s">
        <v>905</v>
      </c>
      <c r="D958" s="30" t="s">
        <v>810</v>
      </c>
      <c r="E958" s="33">
        <v>45470.913194444445</v>
      </c>
      <c r="F958" s="30" t="s">
        <v>677</v>
      </c>
      <c r="G958" s="30" t="s">
        <v>627</v>
      </c>
      <c r="H958" s="30" t="s">
        <v>628</v>
      </c>
      <c r="I958" s="30" t="s">
        <v>629</v>
      </c>
      <c r="J958" s="30">
        <v>22030</v>
      </c>
      <c r="K958" s="30" t="s">
        <v>630</v>
      </c>
      <c r="L958" s="30" t="s">
        <v>3631</v>
      </c>
      <c r="M958" s="30" t="s">
        <v>3932</v>
      </c>
      <c r="N958" s="30" t="s">
        <v>637</v>
      </c>
      <c r="O958" s="30" t="s">
        <v>638</v>
      </c>
      <c r="P958" s="30">
        <v>710301</v>
      </c>
      <c r="Q958" s="30"/>
      <c r="R958" s="30"/>
      <c r="S958" s="39">
        <f>VLOOKUP(AH958,export!G:T,13,FALSE)</f>
        <v>45471.96875</v>
      </c>
      <c r="T958" s="42" t="str">
        <f t="shared" si="182"/>
        <v>20</v>
      </c>
      <c r="U958" s="32">
        <f t="shared" si="183"/>
        <v>45470.913194444445</v>
      </c>
      <c r="V958" s="31">
        <f t="shared" si="184"/>
        <v>1.0555555555547471</v>
      </c>
      <c r="W958" s="31">
        <f t="shared" si="185"/>
        <v>0</v>
      </c>
      <c r="X958" s="31">
        <f t="shared" si="186"/>
        <v>1</v>
      </c>
      <c r="Y958" s="31">
        <f t="shared" si="187"/>
        <v>0</v>
      </c>
      <c r="Z958" s="31" t="str">
        <f t="shared" si="194"/>
        <v>Yes</v>
      </c>
      <c r="AA958" s="31"/>
      <c r="AB958" s="31">
        <f t="shared" si="188"/>
        <v>2</v>
      </c>
      <c r="AC958" s="31" t="str">
        <f>IF(OR(ISNUMBER(MATCH(DATE(VALUE(TEXT(U958,"yyyy")),VALUE(TEXT(U958,"mm")),VALUE(TEXT(U958,"dd"))),HolidayTable[Date],0)),WEEKDAY(E958,1)=1,HOUR(U958)&gt;=21,HOUR(U958)&lt;5),"OP","P")</f>
        <v>OP</v>
      </c>
      <c r="AD958" s="31"/>
      <c r="AE958" s="31">
        <f t="shared" si="189"/>
        <v>15</v>
      </c>
      <c r="AF958" s="31">
        <f t="shared" si="190"/>
        <v>59</v>
      </c>
      <c r="AG958" s="31">
        <f t="shared" si="191"/>
        <v>5</v>
      </c>
      <c r="AH958" s="31" t="str">
        <f t="shared" si="192"/>
        <v>O PIRAEUS004E</v>
      </c>
      <c r="AI958" s="31" t="str">
        <f t="shared" si="193"/>
        <v>OOLU 0785293</v>
      </c>
    </row>
    <row r="959" spans="1:36" ht="18" x14ac:dyDescent="0.35">
      <c r="A959" s="30" t="s">
        <v>625</v>
      </c>
      <c r="B959" s="30" t="s">
        <v>3933</v>
      </c>
      <c r="C959" s="30" t="s">
        <v>905</v>
      </c>
      <c r="D959" s="30" t="s">
        <v>810</v>
      </c>
      <c r="E959" s="33">
        <v>45470.913888888892</v>
      </c>
      <c r="F959" s="30" t="s">
        <v>677</v>
      </c>
      <c r="G959" s="30" t="s">
        <v>627</v>
      </c>
      <c r="H959" s="30" t="s">
        <v>628</v>
      </c>
      <c r="I959" s="30" t="s">
        <v>629</v>
      </c>
      <c r="J959" s="30">
        <v>22030</v>
      </c>
      <c r="K959" s="30" t="s">
        <v>630</v>
      </c>
      <c r="L959" s="30" t="s">
        <v>3562</v>
      </c>
      <c r="M959" s="30" t="s">
        <v>3934</v>
      </c>
      <c r="N959" s="30" t="s">
        <v>656</v>
      </c>
      <c r="O959" s="30" t="s">
        <v>657</v>
      </c>
      <c r="P959" s="30">
        <v>927332</v>
      </c>
      <c r="Q959" s="30"/>
      <c r="R959" s="30"/>
      <c r="S959" s="39">
        <f>VLOOKUP(AH959,export!G:T,13,FALSE)</f>
        <v>45471.96875</v>
      </c>
      <c r="T959" s="42" t="str">
        <f t="shared" si="182"/>
        <v>20</v>
      </c>
      <c r="U959" s="32">
        <f t="shared" si="183"/>
        <v>45470.913888888892</v>
      </c>
      <c r="V959" s="31">
        <f t="shared" si="184"/>
        <v>1.054861111108039</v>
      </c>
      <c r="W959" s="31">
        <f t="shared" si="185"/>
        <v>0</v>
      </c>
      <c r="X959" s="31">
        <f t="shared" si="186"/>
        <v>1</v>
      </c>
      <c r="Y959" s="31">
        <f t="shared" si="187"/>
        <v>0</v>
      </c>
      <c r="Z959" s="31" t="str">
        <f t="shared" si="194"/>
        <v>Yes</v>
      </c>
      <c r="AA959" s="31"/>
      <c r="AB959" s="31">
        <f t="shared" si="188"/>
        <v>2</v>
      </c>
      <c r="AC959" s="31" t="str">
        <f>IF(OR(ISNUMBER(MATCH(DATE(VALUE(TEXT(U959,"yyyy")),VALUE(TEXT(U959,"mm")),VALUE(TEXT(U959,"dd"))),HolidayTable[Date],0)),WEEKDAY(E959,1)=1,HOUR(U959)&gt;=21,HOUR(U959)&lt;5),"OP","P")</f>
        <v>OP</v>
      </c>
      <c r="AD959" s="31"/>
      <c r="AE959" s="31">
        <f t="shared" si="189"/>
        <v>15</v>
      </c>
      <c r="AF959" s="31">
        <f t="shared" si="190"/>
        <v>59</v>
      </c>
      <c r="AG959" s="31">
        <f t="shared" si="191"/>
        <v>5</v>
      </c>
      <c r="AH959" s="31" t="str">
        <f t="shared" si="192"/>
        <v>O PIRAEUS004E</v>
      </c>
      <c r="AI959" s="31" t="str">
        <f t="shared" si="193"/>
        <v>OOLU 0324727</v>
      </c>
    </row>
    <row r="960" spans="1:36" ht="18" x14ac:dyDescent="0.35">
      <c r="A960" s="30" t="s">
        <v>625</v>
      </c>
      <c r="B960" s="30" t="s">
        <v>3935</v>
      </c>
      <c r="C960" s="30" t="s">
        <v>905</v>
      </c>
      <c r="D960" s="30" t="s">
        <v>810</v>
      </c>
      <c r="E960" s="33">
        <v>45470.913888888892</v>
      </c>
      <c r="F960" s="30" t="s">
        <v>677</v>
      </c>
      <c r="G960" s="30" t="s">
        <v>627</v>
      </c>
      <c r="H960" s="30" t="s">
        <v>628</v>
      </c>
      <c r="I960" s="30" t="s">
        <v>629</v>
      </c>
      <c r="J960" s="30">
        <v>21630</v>
      </c>
      <c r="K960" s="30" t="s">
        <v>630</v>
      </c>
      <c r="L960" s="30" t="s">
        <v>3634</v>
      </c>
      <c r="M960" s="30" t="s">
        <v>3936</v>
      </c>
      <c r="N960" s="30" t="s">
        <v>656</v>
      </c>
      <c r="O960" s="30" t="s">
        <v>657</v>
      </c>
      <c r="P960" s="30">
        <v>927332</v>
      </c>
      <c r="Q960" s="30"/>
      <c r="R960" s="30"/>
      <c r="S960" s="39">
        <f>VLOOKUP(AH960,export!G:T,13,FALSE)</f>
        <v>45471.96875</v>
      </c>
      <c r="T960" s="42" t="str">
        <f t="shared" si="182"/>
        <v>20</v>
      </c>
      <c r="U960" s="32">
        <f t="shared" si="183"/>
        <v>45470.913888888892</v>
      </c>
      <c r="V960" s="31">
        <f t="shared" si="184"/>
        <v>1.054861111108039</v>
      </c>
      <c r="W960" s="31">
        <f t="shared" si="185"/>
        <v>0</v>
      </c>
      <c r="X960" s="31">
        <f t="shared" si="186"/>
        <v>1</v>
      </c>
      <c r="Y960" s="31">
        <f t="shared" si="187"/>
        <v>0</v>
      </c>
      <c r="Z960" s="31" t="str">
        <f t="shared" si="194"/>
        <v>Yes</v>
      </c>
      <c r="AA960" s="31"/>
      <c r="AB960" s="31">
        <f t="shared" si="188"/>
        <v>2</v>
      </c>
      <c r="AC960" s="31" t="str">
        <f>IF(OR(ISNUMBER(MATCH(DATE(VALUE(TEXT(U960,"yyyy")),VALUE(TEXT(U960,"mm")),VALUE(TEXT(U960,"dd"))),HolidayTable[Date],0)),WEEKDAY(E960,1)=1,HOUR(U960)&gt;=21,HOUR(U960)&lt;5),"OP","P")</f>
        <v>OP</v>
      </c>
      <c r="AD960" s="31"/>
      <c r="AE960" s="31">
        <f t="shared" si="189"/>
        <v>15</v>
      </c>
      <c r="AF960" s="31">
        <f t="shared" si="190"/>
        <v>59</v>
      </c>
      <c r="AG960" s="31">
        <f t="shared" si="191"/>
        <v>5</v>
      </c>
      <c r="AH960" s="31" t="str">
        <f t="shared" si="192"/>
        <v>O PIRAEUS004E</v>
      </c>
      <c r="AI960" s="31" t="str">
        <f t="shared" si="193"/>
        <v>OOLU 0424602</v>
      </c>
    </row>
    <row r="961" spans="1:35" ht="18" x14ac:dyDescent="0.35">
      <c r="A961" s="30" t="s">
        <v>625</v>
      </c>
      <c r="B961" s="30" t="s">
        <v>3937</v>
      </c>
      <c r="C961" s="30" t="s">
        <v>905</v>
      </c>
      <c r="D961" s="30" t="s">
        <v>810</v>
      </c>
      <c r="E961" s="33">
        <v>45470.916666666664</v>
      </c>
      <c r="F961" s="30" t="s">
        <v>677</v>
      </c>
      <c r="G961" s="30" t="s">
        <v>627</v>
      </c>
      <c r="H961" s="30" t="s">
        <v>628</v>
      </c>
      <c r="I961" s="30" t="s">
        <v>629</v>
      </c>
      <c r="J961" s="30">
        <v>21790</v>
      </c>
      <c r="K961" s="30" t="s">
        <v>630</v>
      </c>
      <c r="L961" s="30" t="s">
        <v>3634</v>
      </c>
      <c r="M961" s="30" t="s">
        <v>3938</v>
      </c>
      <c r="N961" s="30" t="s">
        <v>639</v>
      </c>
      <c r="O961" s="30" t="s">
        <v>640</v>
      </c>
      <c r="P961" s="30">
        <v>920041</v>
      </c>
      <c r="Q961" s="30"/>
      <c r="R961" s="30"/>
      <c r="S961" s="39">
        <f>VLOOKUP(AH961,export!G:T,13,FALSE)</f>
        <v>45471.96875</v>
      </c>
      <c r="T961" s="42" t="str">
        <f t="shared" si="182"/>
        <v>20</v>
      </c>
      <c r="U961" s="32">
        <f t="shared" si="183"/>
        <v>45470.916666666664</v>
      </c>
      <c r="V961" s="31">
        <f t="shared" si="184"/>
        <v>1.0520833333357587</v>
      </c>
      <c r="W961" s="31">
        <f t="shared" si="185"/>
        <v>0</v>
      </c>
      <c r="X961" s="31">
        <f t="shared" si="186"/>
        <v>1</v>
      </c>
      <c r="Y961" s="31">
        <f t="shared" si="187"/>
        <v>0</v>
      </c>
      <c r="Z961" s="31" t="str">
        <f t="shared" si="194"/>
        <v>Yes</v>
      </c>
      <c r="AA961" s="31"/>
      <c r="AB961" s="31">
        <f t="shared" si="188"/>
        <v>2</v>
      </c>
      <c r="AC961" s="31" t="str">
        <f>IF(OR(ISNUMBER(MATCH(DATE(VALUE(TEXT(U961,"yyyy")),VALUE(TEXT(U961,"mm")),VALUE(TEXT(U961,"dd"))),HolidayTable[Date],0)),WEEKDAY(E961,1)=1,HOUR(U961)&gt;=21,HOUR(U961)&lt;5),"OP","P")</f>
        <v>OP</v>
      </c>
      <c r="AD961" s="31"/>
      <c r="AE961" s="31">
        <f t="shared" si="189"/>
        <v>15</v>
      </c>
      <c r="AF961" s="31">
        <f t="shared" si="190"/>
        <v>59</v>
      </c>
      <c r="AG961" s="31">
        <f t="shared" si="191"/>
        <v>5</v>
      </c>
      <c r="AH961" s="31" t="str">
        <f t="shared" si="192"/>
        <v>O PIRAEUS004E</v>
      </c>
      <c r="AI961" s="31" t="str">
        <f t="shared" si="193"/>
        <v>OOLU 0594635</v>
      </c>
    </row>
    <row r="962" spans="1:35" ht="18" x14ac:dyDescent="0.35">
      <c r="A962" s="30" t="s">
        <v>625</v>
      </c>
      <c r="B962" s="30" t="s">
        <v>3939</v>
      </c>
      <c r="C962" s="30" t="s">
        <v>905</v>
      </c>
      <c r="D962" s="30" t="s">
        <v>810</v>
      </c>
      <c r="E962" s="33">
        <v>45470.916666666664</v>
      </c>
      <c r="F962" s="30" t="s">
        <v>677</v>
      </c>
      <c r="G962" s="30" t="s">
        <v>627</v>
      </c>
      <c r="H962" s="30" t="s">
        <v>628</v>
      </c>
      <c r="I962" s="30" t="s">
        <v>629</v>
      </c>
      <c r="J962" s="30">
        <v>21790</v>
      </c>
      <c r="K962" s="30" t="s">
        <v>630</v>
      </c>
      <c r="L962" s="30" t="s">
        <v>3634</v>
      </c>
      <c r="M962" s="30" t="s">
        <v>3940</v>
      </c>
      <c r="N962" s="30" t="s">
        <v>639</v>
      </c>
      <c r="O962" s="30" t="s">
        <v>640</v>
      </c>
      <c r="P962" s="30">
        <v>920041</v>
      </c>
      <c r="Q962" s="30"/>
      <c r="R962" s="30"/>
      <c r="S962" s="39">
        <f>VLOOKUP(AH962,export!G:T,13,FALSE)</f>
        <v>45471.96875</v>
      </c>
      <c r="T962" s="42" t="str">
        <f t="shared" ref="T962:T1025" si="195">LEFT(I962,2)</f>
        <v>20</v>
      </c>
      <c r="U962" s="32">
        <f t="shared" ref="U962:U1025" si="196">E962</f>
        <v>45470.916666666664</v>
      </c>
      <c r="V962" s="31">
        <f t="shared" ref="V962:V1025" si="197">IF(A962="ARRIVE",S962-U962,IF(A962="EXIT",U962-S962,"Odd Event"))</f>
        <v>1.0520833333357587</v>
      </c>
      <c r="W962" s="31">
        <f t="shared" ref="W962:W1025" si="198">IF(V962&lt;=1,1,0)</f>
        <v>0</v>
      </c>
      <c r="X962" s="31">
        <f t="shared" ref="X962:X1025" si="199">IF(AND(V962&gt;1,V962&lt;2),1,0)</f>
        <v>1</v>
      </c>
      <c r="Y962" s="31">
        <f t="shared" ref="Y962:Y1025" si="200">IF(V962&gt;2,1,0)</f>
        <v>0</v>
      </c>
      <c r="Z962" s="31" t="str">
        <f t="shared" si="194"/>
        <v>Yes</v>
      </c>
      <c r="AA962" s="31"/>
      <c r="AB962" s="31">
        <f t="shared" ref="AB962:AB1025" si="201">IF(W962=1,1,IF(X962=1,2,0))</f>
        <v>2</v>
      </c>
      <c r="AC962" s="31" t="str">
        <f>IF(OR(ISNUMBER(MATCH(DATE(VALUE(TEXT(U962,"yyyy")),VALUE(TEXT(U962,"mm")),VALUE(TEXT(U962,"dd"))),HolidayTable[Date],0)),WEEKDAY(E962,1)=1,HOUR(U962)&gt;=21,HOUR(U962)&lt;5),"OP","P")</f>
        <v>OP</v>
      </c>
      <c r="AD962" s="31"/>
      <c r="AE962" s="31">
        <f t="shared" ref="AE962:AE1025" si="202">IF(AB962=0,0,IF(OR(T962="40",T962="45"),IF(AC962="OP",IF(AB962=1,52.5,22.5),IF(AB962=1,37.5,15)),IF(T962="20",IF(AC962="OP",IF(AB962=1,35,15),IF(AB962=1,25,10)),"Odd Size")))</f>
        <v>15</v>
      </c>
      <c r="AF962" s="31">
        <f t="shared" ref="AF962:AF1025" si="203">IF(OR(T962="45",T962="40"),88.5,0)+IF(T962="20",59,0)</f>
        <v>59</v>
      </c>
      <c r="AG962" s="31">
        <f t="shared" ref="AG962:AG1025" si="204">WEEKDAY(E962,1)</f>
        <v>5</v>
      </c>
      <c r="AH962" s="31" t="str">
        <f t="shared" ref="AH962:AH1025" si="205">C962&amp;D962</f>
        <v>O PIRAEUS004E</v>
      </c>
      <c r="AI962" s="31" t="str">
        <f t="shared" ref="AI962:AI1025" si="206">B962</f>
        <v>OOLU 0708213</v>
      </c>
    </row>
    <row r="963" spans="1:35" ht="18" x14ac:dyDescent="0.35">
      <c r="A963" s="30" t="s">
        <v>625</v>
      </c>
      <c r="B963" s="30" t="s">
        <v>3941</v>
      </c>
      <c r="C963" s="30" t="s">
        <v>472</v>
      </c>
      <c r="D963" s="30" t="s">
        <v>1145</v>
      </c>
      <c r="E963" s="33">
        <v>45470.918055555558</v>
      </c>
      <c r="F963" s="30" t="s">
        <v>692</v>
      </c>
      <c r="G963" s="30" t="s">
        <v>627</v>
      </c>
      <c r="H963" s="30" t="s">
        <v>628</v>
      </c>
      <c r="I963" s="30" t="s">
        <v>629</v>
      </c>
      <c r="J963" s="30">
        <v>19893</v>
      </c>
      <c r="K963" s="30" t="s">
        <v>630</v>
      </c>
      <c r="L963" s="30" t="s">
        <v>3942</v>
      </c>
      <c r="M963" s="30" t="s">
        <v>3943</v>
      </c>
      <c r="N963" s="30" t="s">
        <v>670</v>
      </c>
      <c r="O963" s="30" t="s">
        <v>671</v>
      </c>
      <c r="P963" s="30">
        <v>650107</v>
      </c>
      <c r="Q963" s="30"/>
      <c r="R963" s="30"/>
      <c r="S963" s="39">
        <f>VLOOKUP(AH963,export!G:T,13,FALSE)</f>
        <v>45472.010416666664</v>
      </c>
      <c r="T963" s="42" t="str">
        <f t="shared" si="195"/>
        <v>20</v>
      </c>
      <c r="U963" s="32">
        <f t="shared" si="196"/>
        <v>45470.918055555558</v>
      </c>
      <c r="V963" s="31">
        <f t="shared" si="197"/>
        <v>1.0923611111065838</v>
      </c>
      <c r="W963" s="31">
        <f t="shared" si="198"/>
        <v>0</v>
      </c>
      <c r="X963" s="31">
        <f t="shared" si="199"/>
        <v>1</v>
      </c>
      <c r="Y963" s="31">
        <f t="shared" si="200"/>
        <v>0</v>
      </c>
      <c r="Z963" s="31" t="str">
        <f t="shared" ref="Z963:Z1026" si="207">IF(OR(MOD(E963,1)&gt;=TIME(21,0,0),MOD(E963,1)&lt;=TIME(4,59,0)),"Yes","No")</f>
        <v>Yes</v>
      </c>
      <c r="AA963" s="31"/>
      <c r="AB963" s="31">
        <f t="shared" si="201"/>
        <v>2</v>
      </c>
      <c r="AC963" s="31" t="str">
        <f>IF(OR(ISNUMBER(MATCH(DATE(VALUE(TEXT(U963,"yyyy")),VALUE(TEXT(U963,"mm")),VALUE(TEXT(U963,"dd"))),HolidayTable[Date],0)),WEEKDAY(E963,1)=1,HOUR(U963)&gt;=21,HOUR(U963)&lt;5),"OP","P")</f>
        <v>OP</v>
      </c>
      <c r="AD963" s="31"/>
      <c r="AE963" s="31">
        <f t="shared" si="202"/>
        <v>15</v>
      </c>
      <c r="AF963" s="31">
        <f t="shared" si="203"/>
        <v>59</v>
      </c>
      <c r="AG963" s="31">
        <f t="shared" si="204"/>
        <v>5</v>
      </c>
      <c r="AH963" s="31" t="str">
        <f t="shared" si="205"/>
        <v>MSC TANIAKE426A</v>
      </c>
      <c r="AI963" s="31" t="str">
        <f t="shared" si="206"/>
        <v>MSNU 3621336</v>
      </c>
    </row>
    <row r="964" spans="1:35" ht="18" x14ac:dyDescent="0.35">
      <c r="A964" s="30" t="s">
        <v>625</v>
      </c>
      <c r="B964" s="30" t="s">
        <v>3944</v>
      </c>
      <c r="C964" s="30" t="s">
        <v>905</v>
      </c>
      <c r="D964" s="30" t="s">
        <v>810</v>
      </c>
      <c r="E964" s="33">
        <v>45470.941666666666</v>
      </c>
      <c r="F964" s="30" t="s">
        <v>677</v>
      </c>
      <c r="G964" s="30" t="s">
        <v>627</v>
      </c>
      <c r="H964" s="30" t="s">
        <v>628</v>
      </c>
      <c r="I964" s="30" t="s">
        <v>629</v>
      </c>
      <c r="J964" s="30">
        <v>22030</v>
      </c>
      <c r="K964" s="30" t="s">
        <v>630</v>
      </c>
      <c r="L964" s="30" t="s">
        <v>3631</v>
      </c>
      <c r="M964" s="30" t="s">
        <v>3945</v>
      </c>
      <c r="N964" s="30" t="s">
        <v>2610</v>
      </c>
      <c r="O964" s="30" t="s">
        <v>2611</v>
      </c>
      <c r="P964" s="30">
        <v>734770</v>
      </c>
      <c r="Q964" s="30"/>
      <c r="R964" s="30"/>
      <c r="S964" s="39">
        <f>VLOOKUP(AH964,export!G:T,13,FALSE)</f>
        <v>45471.96875</v>
      </c>
      <c r="T964" s="42" t="str">
        <f t="shared" si="195"/>
        <v>20</v>
      </c>
      <c r="U964" s="32">
        <f t="shared" si="196"/>
        <v>45470.941666666666</v>
      </c>
      <c r="V964" s="31">
        <f t="shared" si="197"/>
        <v>1.0270833333343035</v>
      </c>
      <c r="W964" s="31">
        <f t="shared" si="198"/>
        <v>0</v>
      </c>
      <c r="X964" s="31">
        <f t="shared" si="199"/>
        <v>1</v>
      </c>
      <c r="Y964" s="31">
        <f t="shared" si="200"/>
        <v>0</v>
      </c>
      <c r="Z964" s="31" t="str">
        <f t="shared" si="207"/>
        <v>Yes</v>
      </c>
      <c r="AA964" s="31"/>
      <c r="AB964" s="31">
        <f t="shared" si="201"/>
        <v>2</v>
      </c>
      <c r="AC964" s="31" t="str">
        <f>IF(OR(ISNUMBER(MATCH(DATE(VALUE(TEXT(U964,"yyyy")),VALUE(TEXT(U964,"mm")),VALUE(TEXT(U964,"dd"))),HolidayTable[Date],0)),WEEKDAY(E964,1)=1,HOUR(U964)&gt;=21,HOUR(U964)&lt;5),"OP","P")</f>
        <v>OP</v>
      </c>
      <c r="AD964" s="31"/>
      <c r="AE964" s="31">
        <f t="shared" si="202"/>
        <v>15</v>
      </c>
      <c r="AF964" s="31">
        <f t="shared" si="203"/>
        <v>59</v>
      </c>
      <c r="AG964" s="31">
        <f t="shared" si="204"/>
        <v>5</v>
      </c>
      <c r="AH964" s="31" t="str">
        <f t="shared" si="205"/>
        <v>O PIRAEUS004E</v>
      </c>
      <c r="AI964" s="31" t="str">
        <f t="shared" si="206"/>
        <v>SEGU 3089053</v>
      </c>
    </row>
    <row r="965" spans="1:35" ht="18" x14ac:dyDescent="0.35">
      <c r="A965" s="30" t="s">
        <v>625</v>
      </c>
      <c r="B965" s="30" t="s">
        <v>3946</v>
      </c>
      <c r="C965" s="30" t="s">
        <v>905</v>
      </c>
      <c r="D965" s="30" t="s">
        <v>810</v>
      </c>
      <c r="E965" s="33">
        <v>45470.941666666666</v>
      </c>
      <c r="F965" s="30" t="s">
        <v>677</v>
      </c>
      <c r="G965" s="30" t="s">
        <v>627</v>
      </c>
      <c r="H965" s="30" t="s">
        <v>628</v>
      </c>
      <c r="I965" s="30" t="s">
        <v>629</v>
      </c>
      <c r="J965" s="30">
        <v>22030</v>
      </c>
      <c r="K965" s="30" t="s">
        <v>630</v>
      </c>
      <c r="L965" s="30" t="s">
        <v>3631</v>
      </c>
      <c r="M965" s="30" t="s">
        <v>3947</v>
      </c>
      <c r="N965" s="30" t="s">
        <v>2610</v>
      </c>
      <c r="O965" s="30" t="s">
        <v>2611</v>
      </c>
      <c r="P965" s="30">
        <v>734770</v>
      </c>
      <c r="Q965" s="30"/>
      <c r="R965" s="30"/>
      <c r="S965" s="39">
        <f>VLOOKUP(AH965,export!G:T,13,FALSE)</f>
        <v>45471.96875</v>
      </c>
      <c r="T965" s="42" t="str">
        <f t="shared" si="195"/>
        <v>20</v>
      </c>
      <c r="U965" s="32">
        <f t="shared" si="196"/>
        <v>45470.941666666666</v>
      </c>
      <c r="V965" s="31">
        <f t="shared" si="197"/>
        <v>1.0270833333343035</v>
      </c>
      <c r="W965" s="31">
        <f t="shared" si="198"/>
        <v>0</v>
      </c>
      <c r="X965" s="31">
        <f t="shared" si="199"/>
        <v>1</v>
      </c>
      <c r="Y965" s="31">
        <f t="shared" si="200"/>
        <v>0</v>
      </c>
      <c r="Z965" s="31" t="str">
        <f t="shared" si="207"/>
        <v>Yes</v>
      </c>
      <c r="AA965" s="31"/>
      <c r="AB965" s="31">
        <f t="shared" si="201"/>
        <v>2</v>
      </c>
      <c r="AC965" s="31" t="str">
        <f>IF(OR(ISNUMBER(MATCH(DATE(VALUE(TEXT(U965,"yyyy")),VALUE(TEXT(U965,"mm")),VALUE(TEXT(U965,"dd"))),HolidayTable[Date],0)),WEEKDAY(E965,1)=1,HOUR(U965)&gt;=21,HOUR(U965)&lt;5),"OP","P")</f>
        <v>OP</v>
      </c>
      <c r="AD965" s="31"/>
      <c r="AE965" s="31">
        <f t="shared" si="202"/>
        <v>15</v>
      </c>
      <c r="AF965" s="31">
        <f t="shared" si="203"/>
        <v>59</v>
      </c>
      <c r="AG965" s="31">
        <f t="shared" si="204"/>
        <v>5</v>
      </c>
      <c r="AH965" s="31" t="str">
        <f t="shared" si="205"/>
        <v>O PIRAEUS004E</v>
      </c>
      <c r="AI965" s="31" t="str">
        <f t="shared" si="206"/>
        <v>TRHU 3916790</v>
      </c>
    </row>
    <row r="966" spans="1:35" ht="18" x14ac:dyDescent="0.35">
      <c r="A966" s="30" t="s">
        <v>625</v>
      </c>
      <c r="B966" s="30" t="s">
        <v>3948</v>
      </c>
      <c r="C966" s="30" t="s">
        <v>905</v>
      </c>
      <c r="D966" s="30" t="s">
        <v>810</v>
      </c>
      <c r="E966" s="33">
        <v>45470.945138888892</v>
      </c>
      <c r="F966" s="30" t="s">
        <v>677</v>
      </c>
      <c r="G966" s="30" t="s">
        <v>627</v>
      </c>
      <c r="H966" s="30" t="s">
        <v>628</v>
      </c>
      <c r="I966" s="30" t="s">
        <v>629</v>
      </c>
      <c r="J966" s="30">
        <v>22030</v>
      </c>
      <c r="K966" s="30" t="s">
        <v>630</v>
      </c>
      <c r="L966" s="30" t="s">
        <v>3949</v>
      </c>
      <c r="M966" s="30" t="s">
        <v>3950</v>
      </c>
      <c r="N966" s="30" t="s">
        <v>3616</v>
      </c>
      <c r="O966" s="30" t="s">
        <v>3617</v>
      </c>
      <c r="P966" s="30">
        <v>767807</v>
      </c>
      <c r="Q966" s="30"/>
      <c r="R966" s="30"/>
      <c r="S966" s="39">
        <f>VLOOKUP(AH966,export!G:T,13,FALSE)</f>
        <v>45471.96875</v>
      </c>
      <c r="T966" s="42" t="str">
        <f t="shared" si="195"/>
        <v>20</v>
      </c>
      <c r="U966" s="32">
        <f t="shared" si="196"/>
        <v>45470.945138888892</v>
      </c>
      <c r="V966" s="31">
        <f t="shared" si="197"/>
        <v>1.023611111108039</v>
      </c>
      <c r="W966" s="31">
        <f t="shared" si="198"/>
        <v>0</v>
      </c>
      <c r="X966" s="31">
        <f t="shared" si="199"/>
        <v>1</v>
      </c>
      <c r="Y966" s="31">
        <f t="shared" si="200"/>
        <v>0</v>
      </c>
      <c r="Z966" s="31" t="str">
        <f t="shared" si="207"/>
        <v>Yes</v>
      </c>
      <c r="AA966" s="31"/>
      <c r="AB966" s="31">
        <f t="shared" si="201"/>
        <v>2</v>
      </c>
      <c r="AC966" s="31" t="str">
        <f>IF(OR(ISNUMBER(MATCH(DATE(VALUE(TEXT(U966,"yyyy")),VALUE(TEXT(U966,"mm")),VALUE(TEXT(U966,"dd"))),HolidayTable[Date],0)),WEEKDAY(E966,1)=1,HOUR(U966)&gt;=21,HOUR(U966)&lt;5),"OP","P")</f>
        <v>OP</v>
      </c>
      <c r="AD966" s="31"/>
      <c r="AE966" s="31">
        <f t="shared" si="202"/>
        <v>15</v>
      </c>
      <c r="AF966" s="31">
        <f t="shared" si="203"/>
        <v>59</v>
      </c>
      <c r="AG966" s="31">
        <f t="shared" si="204"/>
        <v>5</v>
      </c>
      <c r="AH966" s="31" t="str">
        <f t="shared" si="205"/>
        <v>O PIRAEUS004E</v>
      </c>
      <c r="AI966" s="31" t="str">
        <f t="shared" si="206"/>
        <v>OOLU 0906190</v>
      </c>
    </row>
    <row r="967" spans="1:35" ht="18" x14ac:dyDescent="0.35">
      <c r="A967" s="30" t="s">
        <v>625</v>
      </c>
      <c r="B967" s="30" t="s">
        <v>3951</v>
      </c>
      <c r="C967" s="30" t="s">
        <v>905</v>
      </c>
      <c r="D967" s="30" t="s">
        <v>810</v>
      </c>
      <c r="E967" s="33">
        <v>45470.945138888892</v>
      </c>
      <c r="F967" s="30" t="s">
        <v>677</v>
      </c>
      <c r="G967" s="30" t="s">
        <v>627</v>
      </c>
      <c r="H967" s="30" t="s">
        <v>628</v>
      </c>
      <c r="I967" s="30" t="s">
        <v>629</v>
      </c>
      <c r="J967" s="30">
        <v>22030</v>
      </c>
      <c r="K967" s="30" t="s">
        <v>630</v>
      </c>
      <c r="L967" s="30" t="s">
        <v>3949</v>
      </c>
      <c r="M967" s="30" t="s">
        <v>3952</v>
      </c>
      <c r="N967" s="30" t="s">
        <v>3616</v>
      </c>
      <c r="O967" s="30" t="s">
        <v>3617</v>
      </c>
      <c r="P967" s="30">
        <v>767807</v>
      </c>
      <c r="Q967" s="30"/>
      <c r="R967" s="30"/>
      <c r="S967" s="39">
        <f>VLOOKUP(AH967,export!G:T,13,FALSE)</f>
        <v>45471.96875</v>
      </c>
      <c r="T967" s="42" t="str">
        <f t="shared" si="195"/>
        <v>20</v>
      </c>
      <c r="U967" s="32">
        <f t="shared" si="196"/>
        <v>45470.945138888892</v>
      </c>
      <c r="V967" s="31">
        <f t="shared" si="197"/>
        <v>1.023611111108039</v>
      </c>
      <c r="W967" s="31">
        <f t="shared" si="198"/>
        <v>0</v>
      </c>
      <c r="X967" s="31">
        <f t="shared" si="199"/>
        <v>1</v>
      </c>
      <c r="Y967" s="31">
        <f t="shared" si="200"/>
        <v>0</v>
      </c>
      <c r="Z967" s="31" t="str">
        <f t="shared" si="207"/>
        <v>Yes</v>
      </c>
      <c r="AA967" s="31"/>
      <c r="AB967" s="31">
        <f t="shared" si="201"/>
        <v>2</v>
      </c>
      <c r="AC967" s="31" t="str">
        <f>IF(OR(ISNUMBER(MATCH(DATE(VALUE(TEXT(U967,"yyyy")),VALUE(TEXT(U967,"mm")),VALUE(TEXT(U967,"dd"))),HolidayTable[Date],0)),WEEKDAY(E967,1)=1,HOUR(U967)&gt;=21,HOUR(U967)&lt;5),"OP","P")</f>
        <v>OP</v>
      </c>
      <c r="AD967" s="31"/>
      <c r="AE967" s="31">
        <f t="shared" si="202"/>
        <v>15</v>
      </c>
      <c r="AF967" s="31">
        <f t="shared" si="203"/>
        <v>59</v>
      </c>
      <c r="AG967" s="31">
        <f t="shared" si="204"/>
        <v>5</v>
      </c>
      <c r="AH967" s="31" t="str">
        <f t="shared" si="205"/>
        <v>O PIRAEUS004E</v>
      </c>
      <c r="AI967" s="31" t="str">
        <f t="shared" si="206"/>
        <v>TLLU 3354658</v>
      </c>
    </row>
    <row r="968" spans="1:35" ht="18" x14ac:dyDescent="0.35">
      <c r="A968" s="30" t="s">
        <v>625</v>
      </c>
      <c r="B968" s="30" t="s">
        <v>3953</v>
      </c>
      <c r="C968" s="30" t="s">
        <v>905</v>
      </c>
      <c r="D968" s="30" t="s">
        <v>810</v>
      </c>
      <c r="E968" s="33">
        <v>45470.947916666664</v>
      </c>
      <c r="F968" s="30" t="s">
        <v>677</v>
      </c>
      <c r="G968" s="30" t="s">
        <v>627</v>
      </c>
      <c r="H968" s="30" t="s">
        <v>628</v>
      </c>
      <c r="I968" s="30" t="s">
        <v>629</v>
      </c>
      <c r="J968" s="30">
        <v>22030</v>
      </c>
      <c r="K968" s="30" t="s">
        <v>630</v>
      </c>
      <c r="L968" s="30" t="s">
        <v>3949</v>
      </c>
      <c r="M968" s="30" t="s">
        <v>3954</v>
      </c>
      <c r="N968" s="30" t="s">
        <v>631</v>
      </c>
      <c r="O968" s="30" t="s">
        <v>632</v>
      </c>
      <c r="P968" s="30">
        <v>726322</v>
      </c>
      <c r="Q968" s="30"/>
      <c r="R968" s="30"/>
      <c r="S968" s="39">
        <f>VLOOKUP(AH968,export!G:T,13,FALSE)</f>
        <v>45471.96875</v>
      </c>
      <c r="T968" s="42" t="str">
        <f t="shared" si="195"/>
        <v>20</v>
      </c>
      <c r="U968" s="32">
        <f t="shared" si="196"/>
        <v>45470.947916666664</v>
      </c>
      <c r="V968" s="31">
        <f t="shared" si="197"/>
        <v>1.0208333333357587</v>
      </c>
      <c r="W968" s="31">
        <f t="shared" si="198"/>
        <v>0</v>
      </c>
      <c r="X968" s="31">
        <f t="shared" si="199"/>
        <v>1</v>
      </c>
      <c r="Y968" s="31">
        <f t="shared" si="200"/>
        <v>0</v>
      </c>
      <c r="Z968" s="31" t="str">
        <f t="shared" si="207"/>
        <v>Yes</v>
      </c>
      <c r="AA968" s="31"/>
      <c r="AB968" s="31">
        <f t="shared" si="201"/>
        <v>2</v>
      </c>
      <c r="AC968" s="31" t="str">
        <f>IF(OR(ISNUMBER(MATCH(DATE(VALUE(TEXT(U968,"yyyy")),VALUE(TEXT(U968,"mm")),VALUE(TEXT(U968,"dd"))),HolidayTable[Date],0)),WEEKDAY(E968,1)=1,HOUR(U968)&gt;=21,HOUR(U968)&lt;5),"OP","P")</f>
        <v>OP</v>
      </c>
      <c r="AD968" s="31"/>
      <c r="AE968" s="31">
        <f t="shared" si="202"/>
        <v>15</v>
      </c>
      <c r="AF968" s="31">
        <f t="shared" si="203"/>
        <v>59</v>
      </c>
      <c r="AG968" s="31">
        <f t="shared" si="204"/>
        <v>5</v>
      </c>
      <c r="AH968" s="31" t="str">
        <f t="shared" si="205"/>
        <v>O PIRAEUS004E</v>
      </c>
      <c r="AI968" s="31" t="str">
        <f t="shared" si="206"/>
        <v>CSNU 1013384</v>
      </c>
    </row>
    <row r="969" spans="1:35" ht="18" x14ac:dyDescent="0.35">
      <c r="A969" s="30" t="s">
        <v>625</v>
      </c>
      <c r="B969" s="30" t="s">
        <v>3955</v>
      </c>
      <c r="C969" s="30" t="s">
        <v>905</v>
      </c>
      <c r="D969" s="30" t="s">
        <v>810</v>
      </c>
      <c r="E969" s="33">
        <v>45470.947916666664</v>
      </c>
      <c r="F969" s="30" t="s">
        <v>677</v>
      </c>
      <c r="G969" s="30" t="s">
        <v>627</v>
      </c>
      <c r="H969" s="30" t="s">
        <v>628</v>
      </c>
      <c r="I969" s="30" t="s">
        <v>629</v>
      </c>
      <c r="J969" s="30">
        <v>21630</v>
      </c>
      <c r="K969" s="30" t="s">
        <v>630</v>
      </c>
      <c r="L969" s="30" t="s">
        <v>3634</v>
      </c>
      <c r="M969" s="30" t="s">
        <v>3956</v>
      </c>
      <c r="N969" s="30" t="s">
        <v>631</v>
      </c>
      <c r="O969" s="30" t="s">
        <v>632</v>
      </c>
      <c r="P969" s="30">
        <v>726322</v>
      </c>
      <c r="Q969" s="30"/>
      <c r="R969" s="30"/>
      <c r="S969" s="39">
        <f>VLOOKUP(AH969,export!G:T,13,FALSE)</f>
        <v>45471.96875</v>
      </c>
      <c r="T969" s="42" t="str">
        <f t="shared" si="195"/>
        <v>20</v>
      </c>
      <c r="U969" s="32">
        <f t="shared" si="196"/>
        <v>45470.947916666664</v>
      </c>
      <c r="V969" s="31">
        <f t="shared" si="197"/>
        <v>1.0208333333357587</v>
      </c>
      <c r="W969" s="31">
        <f t="shared" si="198"/>
        <v>0</v>
      </c>
      <c r="X969" s="31">
        <f t="shared" si="199"/>
        <v>1</v>
      </c>
      <c r="Y969" s="31">
        <f t="shared" si="200"/>
        <v>0</v>
      </c>
      <c r="Z969" s="31" t="str">
        <f t="shared" si="207"/>
        <v>Yes</v>
      </c>
      <c r="AA969" s="31"/>
      <c r="AB969" s="31">
        <f t="shared" si="201"/>
        <v>2</v>
      </c>
      <c r="AC969" s="31" t="str">
        <f>IF(OR(ISNUMBER(MATCH(DATE(VALUE(TEXT(U969,"yyyy")),VALUE(TEXT(U969,"mm")),VALUE(TEXT(U969,"dd"))),HolidayTable[Date],0)),WEEKDAY(E969,1)=1,HOUR(U969)&gt;=21,HOUR(U969)&lt;5),"OP","P")</f>
        <v>OP</v>
      </c>
      <c r="AD969" s="31"/>
      <c r="AE969" s="31">
        <f t="shared" si="202"/>
        <v>15</v>
      </c>
      <c r="AF969" s="31">
        <f t="shared" si="203"/>
        <v>59</v>
      </c>
      <c r="AG969" s="31">
        <f t="shared" si="204"/>
        <v>5</v>
      </c>
      <c r="AH969" s="31" t="str">
        <f t="shared" si="205"/>
        <v>O PIRAEUS004E</v>
      </c>
      <c r="AI969" s="31" t="str">
        <f t="shared" si="206"/>
        <v>OOLU 0214545</v>
      </c>
    </row>
    <row r="970" spans="1:35" ht="18" x14ac:dyDescent="0.35">
      <c r="A970" s="30" t="s">
        <v>625</v>
      </c>
      <c r="B970" s="30" t="s">
        <v>3957</v>
      </c>
      <c r="C970" s="30" t="s">
        <v>369</v>
      </c>
      <c r="D970" s="30" t="s">
        <v>854</v>
      </c>
      <c r="E970" s="33">
        <v>45470.947916666664</v>
      </c>
      <c r="F970" s="30" t="s">
        <v>824</v>
      </c>
      <c r="G970" s="30" t="s">
        <v>627</v>
      </c>
      <c r="H970" s="30">
        <v>4310</v>
      </c>
      <c r="I970" s="30" t="s">
        <v>646</v>
      </c>
      <c r="J970" s="30">
        <v>28418</v>
      </c>
      <c r="K970" s="30" t="s">
        <v>630</v>
      </c>
      <c r="L970" s="30" t="s">
        <v>3958</v>
      </c>
      <c r="M970" s="30">
        <v>2433051</v>
      </c>
      <c r="N970" s="30" t="s">
        <v>659</v>
      </c>
      <c r="O970" s="30" t="s">
        <v>660</v>
      </c>
      <c r="P970" s="30">
        <v>906314</v>
      </c>
      <c r="Q970" s="30"/>
      <c r="R970" s="30"/>
      <c r="S970" s="39">
        <v>45472.065972222219</v>
      </c>
      <c r="T970" s="42" t="str">
        <f t="shared" si="195"/>
        <v>40</v>
      </c>
      <c r="U970" s="32">
        <f t="shared" si="196"/>
        <v>45470.947916666664</v>
      </c>
      <c r="V970" s="31">
        <f t="shared" si="197"/>
        <v>1.1180555555547471</v>
      </c>
      <c r="W970" s="31">
        <f t="shared" si="198"/>
        <v>0</v>
      </c>
      <c r="X970" s="31">
        <f t="shared" si="199"/>
        <v>1</v>
      </c>
      <c r="Y970" s="31">
        <f t="shared" si="200"/>
        <v>0</v>
      </c>
      <c r="Z970" s="31" t="str">
        <f t="shared" si="207"/>
        <v>Yes</v>
      </c>
      <c r="AA970" s="31"/>
      <c r="AB970" s="31">
        <f t="shared" si="201"/>
        <v>2</v>
      </c>
      <c r="AC970" s="31" t="str">
        <f>IF(OR(ISNUMBER(MATCH(DATE(VALUE(TEXT(U970,"yyyy")),VALUE(TEXT(U970,"mm")),VALUE(TEXT(U970,"dd"))),HolidayTable[Date],0)),WEEKDAY(E970,1)=1,HOUR(U970)&gt;=21,HOUR(U970)&lt;5),"OP","P")</f>
        <v>OP</v>
      </c>
      <c r="AD970" s="31"/>
      <c r="AE970" s="31">
        <f t="shared" si="202"/>
        <v>22.5</v>
      </c>
      <c r="AF970" s="31">
        <f t="shared" si="203"/>
        <v>88.5</v>
      </c>
      <c r="AG970" s="31">
        <f t="shared" si="204"/>
        <v>5</v>
      </c>
      <c r="AH970" s="31" t="str">
        <f t="shared" si="205"/>
        <v>SEVILLIA934S</v>
      </c>
      <c r="AI970" s="31" t="str">
        <f t="shared" si="206"/>
        <v>RFCU 4100153</v>
      </c>
    </row>
    <row r="971" spans="1:35" ht="18" x14ac:dyDescent="0.35">
      <c r="A971" s="30" t="s">
        <v>625</v>
      </c>
      <c r="B971" s="30" t="s">
        <v>3959</v>
      </c>
      <c r="C971" s="30" t="s">
        <v>369</v>
      </c>
      <c r="D971" s="30" t="s">
        <v>854</v>
      </c>
      <c r="E971" s="33">
        <v>45470.948611111111</v>
      </c>
      <c r="F971" s="30" t="s">
        <v>824</v>
      </c>
      <c r="G971" s="30" t="s">
        <v>627</v>
      </c>
      <c r="H971" s="30">
        <v>4310</v>
      </c>
      <c r="I971" s="30" t="s">
        <v>646</v>
      </c>
      <c r="J971" s="30">
        <v>28418</v>
      </c>
      <c r="K971" s="30" t="s">
        <v>630</v>
      </c>
      <c r="L971" s="30" t="s">
        <v>3958</v>
      </c>
      <c r="M971" s="30">
        <v>2433067</v>
      </c>
      <c r="N971" s="30" t="s">
        <v>666</v>
      </c>
      <c r="O971" s="30" t="s">
        <v>667</v>
      </c>
      <c r="P971" s="30">
        <v>958934</v>
      </c>
      <c r="Q971" s="30"/>
      <c r="R971" s="30"/>
      <c r="S971" s="39">
        <v>45472.065972222219</v>
      </c>
      <c r="T971" s="42" t="str">
        <f t="shared" si="195"/>
        <v>40</v>
      </c>
      <c r="U971" s="32">
        <f t="shared" si="196"/>
        <v>45470.948611111111</v>
      </c>
      <c r="V971" s="31">
        <f t="shared" si="197"/>
        <v>1.117361111108039</v>
      </c>
      <c r="W971" s="31">
        <f t="shared" si="198"/>
        <v>0</v>
      </c>
      <c r="X971" s="31">
        <f t="shared" si="199"/>
        <v>1</v>
      </c>
      <c r="Y971" s="31">
        <f t="shared" si="200"/>
        <v>0</v>
      </c>
      <c r="Z971" s="31" t="str">
        <f t="shared" si="207"/>
        <v>Yes</v>
      </c>
      <c r="AA971" s="31"/>
      <c r="AB971" s="31">
        <f t="shared" si="201"/>
        <v>2</v>
      </c>
      <c r="AC971" s="31" t="str">
        <f>IF(OR(ISNUMBER(MATCH(DATE(VALUE(TEXT(U971,"yyyy")),VALUE(TEXT(U971,"mm")),VALUE(TEXT(U971,"dd"))),HolidayTable[Date],0)),WEEKDAY(E971,1)=1,HOUR(U971)&gt;=21,HOUR(U971)&lt;5),"OP","P")</f>
        <v>OP</v>
      </c>
      <c r="AD971" s="31"/>
      <c r="AE971" s="31">
        <f t="shared" si="202"/>
        <v>22.5</v>
      </c>
      <c r="AF971" s="31">
        <f t="shared" si="203"/>
        <v>88.5</v>
      </c>
      <c r="AG971" s="31">
        <f t="shared" si="204"/>
        <v>5</v>
      </c>
      <c r="AH971" s="31" t="str">
        <f t="shared" si="205"/>
        <v>SEVILLIA934S</v>
      </c>
      <c r="AI971" s="31" t="str">
        <f t="shared" si="206"/>
        <v>RFCU 4101587</v>
      </c>
    </row>
    <row r="972" spans="1:35" ht="18" x14ac:dyDescent="0.35">
      <c r="A972" s="30" t="s">
        <v>625</v>
      </c>
      <c r="B972" s="30" t="s">
        <v>3960</v>
      </c>
      <c r="C972" s="30" t="s">
        <v>905</v>
      </c>
      <c r="D972" s="30" t="s">
        <v>810</v>
      </c>
      <c r="E972" s="33">
        <v>45470.95</v>
      </c>
      <c r="F972" s="30" t="s">
        <v>677</v>
      </c>
      <c r="G972" s="30" t="s">
        <v>627</v>
      </c>
      <c r="H972" s="30" t="s">
        <v>628</v>
      </c>
      <c r="I972" s="30" t="s">
        <v>629</v>
      </c>
      <c r="J972" s="30">
        <v>22030</v>
      </c>
      <c r="K972" s="30" t="s">
        <v>630</v>
      </c>
      <c r="L972" s="30" t="s">
        <v>3949</v>
      </c>
      <c r="M972" s="30" t="s">
        <v>3961</v>
      </c>
      <c r="N972" s="30" t="s">
        <v>642</v>
      </c>
      <c r="O972" s="30" t="s">
        <v>643</v>
      </c>
      <c r="P972" s="30">
        <v>938546</v>
      </c>
      <c r="Q972" s="30"/>
      <c r="R972" s="30"/>
      <c r="S972" s="39">
        <f>VLOOKUP(AH972,export!G:T,13,FALSE)</f>
        <v>45471.96875</v>
      </c>
      <c r="T972" s="42" t="str">
        <f t="shared" si="195"/>
        <v>20</v>
      </c>
      <c r="U972" s="32">
        <f t="shared" si="196"/>
        <v>45470.95</v>
      </c>
      <c r="V972" s="31">
        <f t="shared" si="197"/>
        <v>1.0187500000029104</v>
      </c>
      <c r="W972" s="31">
        <f t="shared" si="198"/>
        <v>0</v>
      </c>
      <c r="X972" s="31">
        <f t="shared" si="199"/>
        <v>1</v>
      </c>
      <c r="Y972" s="31">
        <f t="shared" si="200"/>
        <v>0</v>
      </c>
      <c r="Z972" s="31" t="str">
        <f t="shared" si="207"/>
        <v>Yes</v>
      </c>
      <c r="AA972" s="31"/>
      <c r="AB972" s="31">
        <f t="shared" si="201"/>
        <v>2</v>
      </c>
      <c r="AC972" s="31" t="str">
        <f>IF(OR(ISNUMBER(MATCH(DATE(VALUE(TEXT(U972,"yyyy")),VALUE(TEXT(U972,"mm")),VALUE(TEXT(U972,"dd"))),HolidayTable[Date],0)),WEEKDAY(E972,1)=1,HOUR(U972)&gt;=21,HOUR(U972)&lt;5),"OP","P")</f>
        <v>OP</v>
      </c>
      <c r="AD972" s="31"/>
      <c r="AE972" s="31">
        <f t="shared" si="202"/>
        <v>15</v>
      </c>
      <c r="AF972" s="31">
        <f t="shared" si="203"/>
        <v>59</v>
      </c>
      <c r="AG972" s="31">
        <f t="shared" si="204"/>
        <v>5</v>
      </c>
      <c r="AH972" s="31" t="str">
        <f t="shared" si="205"/>
        <v>O PIRAEUS004E</v>
      </c>
      <c r="AI972" s="31" t="str">
        <f t="shared" si="206"/>
        <v>OOCU 0724497</v>
      </c>
    </row>
    <row r="973" spans="1:35" ht="18" x14ac:dyDescent="0.35">
      <c r="A973" s="30" t="s">
        <v>625</v>
      </c>
      <c r="B973" s="30" t="s">
        <v>3962</v>
      </c>
      <c r="C973" s="30" t="s">
        <v>1180</v>
      </c>
      <c r="D973" s="30" t="s">
        <v>416</v>
      </c>
      <c r="E973" s="33">
        <v>45470.961111111108</v>
      </c>
      <c r="F973" s="30" t="s">
        <v>663</v>
      </c>
      <c r="G973" s="30" t="s">
        <v>627</v>
      </c>
      <c r="H973" s="30" t="s">
        <v>672</v>
      </c>
      <c r="I973" s="30" t="s">
        <v>646</v>
      </c>
      <c r="J973" s="30">
        <v>26326</v>
      </c>
      <c r="K973" s="30" t="s">
        <v>630</v>
      </c>
      <c r="L973" s="30" t="s">
        <v>3927</v>
      </c>
      <c r="M973" s="30" t="s">
        <v>3963</v>
      </c>
      <c r="N973" s="30" t="s">
        <v>652</v>
      </c>
      <c r="O973" s="30" t="s">
        <v>653</v>
      </c>
      <c r="P973" s="30">
        <v>678927</v>
      </c>
      <c r="Q973" s="30"/>
      <c r="R973" s="30"/>
      <c r="S973" s="39">
        <f>VLOOKUP(AH973,export!G:T,13,FALSE)</f>
        <v>45471.496527777781</v>
      </c>
      <c r="T973" s="42" t="str">
        <f t="shared" si="195"/>
        <v>40</v>
      </c>
      <c r="U973" s="32">
        <f t="shared" si="196"/>
        <v>45470.961111111108</v>
      </c>
      <c r="V973" s="31">
        <f t="shared" si="197"/>
        <v>0.5354166666729725</v>
      </c>
      <c r="W973" s="31">
        <f t="shared" si="198"/>
        <v>1</v>
      </c>
      <c r="X973" s="31">
        <f t="shared" si="199"/>
        <v>0</v>
      </c>
      <c r="Y973" s="31">
        <f t="shared" si="200"/>
        <v>0</v>
      </c>
      <c r="Z973" s="31" t="str">
        <f t="shared" si="207"/>
        <v>Yes</v>
      </c>
      <c r="AA973" s="31"/>
      <c r="AB973" s="31">
        <f t="shared" si="201"/>
        <v>1</v>
      </c>
      <c r="AC973" s="31" t="str">
        <f>IF(OR(ISNUMBER(MATCH(DATE(VALUE(TEXT(U973,"yyyy")),VALUE(TEXT(U973,"mm")),VALUE(TEXT(U973,"dd"))),HolidayTable[Date],0)),WEEKDAY(E973,1)=1,HOUR(U973)&gt;=21,HOUR(U973)&lt;5),"OP","P")</f>
        <v>OP</v>
      </c>
      <c r="AD973" s="31"/>
      <c r="AE973" s="31">
        <f t="shared" si="202"/>
        <v>52.5</v>
      </c>
      <c r="AF973" s="31">
        <f t="shared" si="203"/>
        <v>88.5</v>
      </c>
      <c r="AG973" s="31">
        <f t="shared" si="204"/>
        <v>5</v>
      </c>
      <c r="AH973" s="31" t="str">
        <f t="shared" si="205"/>
        <v>PORTO419E</v>
      </c>
      <c r="AI973" s="31" t="str">
        <f t="shared" si="206"/>
        <v>HAMU 1654947</v>
      </c>
    </row>
    <row r="974" spans="1:35" ht="18" x14ac:dyDescent="0.35">
      <c r="A974" s="30" t="s">
        <v>625</v>
      </c>
      <c r="B974" s="30" t="s">
        <v>3964</v>
      </c>
      <c r="C974" s="30" t="s">
        <v>351</v>
      </c>
      <c r="D974" s="30" t="s">
        <v>1136</v>
      </c>
      <c r="E974" s="33">
        <v>45470.961111111108</v>
      </c>
      <c r="F974" s="30" t="s">
        <v>824</v>
      </c>
      <c r="G974" s="30" t="s">
        <v>627</v>
      </c>
      <c r="H974" s="30">
        <v>2210</v>
      </c>
      <c r="I974" s="30" t="s">
        <v>629</v>
      </c>
      <c r="J974" s="30">
        <v>18327</v>
      </c>
      <c r="K974" s="30" t="s">
        <v>630</v>
      </c>
      <c r="L974" s="30" t="s">
        <v>3965</v>
      </c>
      <c r="M974" s="30">
        <v>2434525</v>
      </c>
      <c r="N974" s="30"/>
      <c r="O974" s="30" t="s">
        <v>636</v>
      </c>
      <c r="P974" s="30">
        <v>903165</v>
      </c>
      <c r="Q974" s="30"/>
      <c r="R974" s="30"/>
      <c r="S974" s="39">
        <v>45472.076388888891</v>
      </c>
      <c r="T974" s="42" t="str">
        <f t="shared" si="195"/>
        <v>20</v>
      </c>
      <c r="U974" s="32">
        <f t="shared" si="196"/>
        <v>45470.961111111108</v>
      </c>
      <c r="V974" s="31">
        <f t="shared" si="197"/>
        <v>1.1152777777824667</v>
      </c>
      <c r="W974" s="31">
        <f t="shared" si="198"/>
        <v>0</v>
      </c>
      <c r="X974" s="31">
        <f t="shared" si="199"/>
        <v>1</v>
      </c>
      <c r="Y974" s="31">
        <f t="shared" si="200"/>
        <v>0</v>
      </c>
      <c r="Z974" s="31" t="str">
        <f t="shared" si="207"/>
        <v>Yes</v>
      </c>
      <c r="AA974" s="31"/>
      <c r="AB974" s="31">
        <f t="shared" si="201"/>
        <v>2</v>
      </c>
      <c r="AC974" s="31" t="str">
        <f>IF(OR(ISNUMBER(MATCH(DATE(VALUE(TEXT(U974,"yyyy")),VALUE(TEXT(U974,"mm")),VALUE(TEXT(U974,"dd"))),HolidayTable[Date],0)),WEEKDAY(E974,1)=1,HOUR(U974)&gt;=21,HOUR(U974)&lt;5),"OP","P")</f>
        <v>OP</v>
      </c>
      <c r="AD974" s="31"/>
      <c r="AE974" s="31">
        <f t="shared" si="202"/>
        <v>15</v>
      </c>
      <c r="AF974" s="31">
        <f t="shared" si="203"/>
        <v>59</v>
      </c>
      <c r="AG974" s="31">
        <f t="shared" si="204"/>
        <v>5</v>
      </c>
      <c r="AH974" s="31" t="str">
        <f t="shared" si="205"/>
        <v>SINAR SANUR065S</v>
      </c>
      <c r="AI974" s="31" t="str">
        <f t="shared" si="206"/>
        <v>SIKU 3053601</v>
      </c>
    </row>
    <row r="975" spans="1:35" ht="18" x14ac:dyDescent="0.35">
      <c r="A975" s="30" t="s">
        <v>625</v>
      </c>
      <c r="B975" s="30" t="s">
        <v>3966</v>
      </c>
      <c r="C975" s="30" t="s">
        <v>448</v>
      </c>
      <c r="D975" s="30" t="s">
        <v>873</v>
      </c>
      <c r="E975" s="33">
        <v>45470.961805555555</v>
      </c>
      <c r="F975" s="30" t="s">
        <v>649</v>
      </c>
      <c r="G975" s="30" t="s">
        <v>627</v>
      </c>
      <c r="H975" s="30" t="s">
        <v>645</v>
      </c>
      <c r="I975" s="30" t="s">
        <v>646</v>
      </c>
      <c r="J975" s="30">
        <v>27895</v>
      </c>
      <c r="K975" s="30" t="s">
        <v>630</v>
      </c>
      <c r="L975" s="30" t="s">
        <v>3967</v>
      </c>
      <c r="M975" s="30">
        <v>27366760</v>
      </c>
      <c r="N975" s="30"/>
      <c r="O975" s="30" t="s">
        <v>665</v>
      </c>
      <c r="P975" s="30">
        <v>945718</v>
      </c>
      <c r="Q975" s="30"/>
      <c r="R975" s="30"/>
      <c r="S975" s="39">
        <f>VLOOKUP(AH975,export!G:T,13,FALSE)</f>
        <v>45472.225694444445</v>
      </c>
      <c r="T975" s="42" t="str">
        <f t="shared" si="195"/>
        <v>40</v>
      </c>
      <c r="U975" s="32">
        <f t="shared" si="196"/>
        <v>45470.961805555555</v>
      </c>
      <c r="V975" s="31">
        <f t="shared" si="197"/>
        <v>1.2638888888905058</v>
      </c>
      <c r="W975" s="31">
        <f t="shared" si="198"/>
        <v>0</v>
      </c>
      <c r="X975" s="31">
        <f t="shared" si="199"/>
        <v>1</v>
      </c>
      <c r="Y975" s="31">
        <f t="shared" si="200"/>
        <v>0</v>
      </c>
      <c r="Z975" s="31" t="str">
        <f t="shared" si="207"/>
        <v>Yes</v>
      </c>
      <c r="AA975" s="31"/>
      <c r="AB975" s="31">
        <f t="shared" si="201"/>
        <v>2</v>
      </c>
      <c r="AC975" s="31" t="str">
        <f>IF(OR(ISNUMBER(MATCH(DATE(VALUE(TEXT(U975,"yyyy")),VALUE(TEXT(U975,"mm")),VALUE(TEXT(U975,"dd"))),HolidayTable[Date],0)),WEEKDAY(E975,1)=1,HOUR(U975)&gt;=21,HOUR(U975)&lt;5),"OP","P")</f>
        <v>OP</v>
      </c>
      <c r="AD975" s="31"/>
      <c r="AE975" s="31">
        <f t="shared" si="202"/>
        <v>22.5</v>
      </c>
      <c r="AF975" s="31">
        <f t="shared" si="203"/>
        <v>88.5</v>
      </c>
      <c r="AG975" s="31">
        <f t="shared" si="204"/>
        <v>5</v>
      </c>
      <c r="AH975" s="31" t="str">
        <f t="shared" si="205"/>
        <v>CAPE FAWLEY126S</v>
      </c>
      <c r="AI975" s="31" t="str">
        <f t="shared" si="206"/>
        <v>OOCU 4935327</v>
      </c>
    </row>
    <row r="976" spans="1:35" ht="18" x14ac:dyDescent="0.35">
      <c r="A976" s="30" t="s">
        <v>625</v>
      </c>
      <c r="B976" s="30" t="s">
        <v>3968</v>
      </c>
      <c r="C976" s="30" t="s">
        <v>905</v>
      </c>
      <c r="D976" s="30" t="s">
        <v>810</v>
      </c>
      <c r="E976" s="33">
        <v>45470.963194444441</v>
      </c>
      <c r="F976" s="30" t="s">
        <v>677</v>
      </c>
      <c r="G976" s="30" t="s">
        <v>627</v>
      </c>
      <c r="H976" s="30" t="s">
        <v>628</v>
      </c>
      <c r="I976" s="30" t="s">
        <v>629</v>
      </c>
      <c r="J976" s="30">
        <v>22030</v>
      </c>
      <c r="K976" s="30" t="s">
        <v>630</v>
      </c>
      <c r="L976" s="30" t="s">
        <v>3969</v>
      </c>
      <c r="M976" s="30" t="s">
        <v>3950</v>
      </c>
      <c r="N976" s="30"/>
      <c r="O976" s="30" t="s">
        <v>3970</v>
      </c>
      <c r="P976" s="30">
        <v>948878</v>
      </c>
      <c r="Q976" s="30"/>
      <c r="R976" s="30"/>
      <c r="S976" s="39">
        <f>VLOOKUP(AH976,export!G:T,13,FALSE)</f>
        <v>45471.96875</v>
      </c>
      <c r="T976" s="42" t="str">
        <f t="shared" si="195"/>
        <v>20</v>
      </c>
      <c r="U976" s="32">
        <f t="shared" si="196"/>
        <v>45470.963194444441</v>
      </c>
      <c r="V976" s="31">
        <f t="shared" si="197"/>
        <v>1.0055555555591127</v>
      </c>
      <c r="W976" s="31">
        <f t="shared" si="198"/>
        <v>0</v>
      </c>
      <c r="X976" s="31">
        <f t="shared" si="199"/>
        <v>1</v>
      </c>
      <c r="Y976" s="31">
        <f t="shared" si="200"/>
        <v>0</v>
      </c>
      <c r="Z976" s="31" t="str">
        <f t="shared" si="207"/>
        <v>Yes</v>
      </c>
      <c r="AA976" s="31"/>
      <c r="AB976" s="31">
        <f t="shared" si="201"/>
        <v>2</v>
      </c>
      <c r="AC976" s="31" t="str">
        <f>IF(OR(ISNUMBER(MATCH(DATE(VALUE(TEXT(U976,"yyyy")),VALUE(TEXT(U976,"mm")),VALUE(TEXT(U976,"dd"))),HolidayTable[Date],0)),WEEKDAY(E976,1)=1,HOUR(U976)&gt;=21,HOUR(U976)&lt;5),"OP","P")</f>
        <v>OP</v>
      </c>
      <c r="AD976" s="31"/>
      <c r="AE976" s="31">
        <f t="shared" si="202"/>
        <v>15</v>
      </c>
      <c r="AF976" s="31">
        <f t="shared" si="203"/>
        <v>59</v>
      </c>
      <c r="AG976" s="31">
        <f t="shared" si="204"/>
        <v>5</v>
      </c>
      <c r="AH976" s="31" t="str">
        <f t="shared" si="205"/>
        <v>O PIRAEUS004E</v>
      </c>
      <c r="AI976" s="31" t="str">
        <f t="shared" si="206"/>
        <v>FTAU 1495727</v>
      </c>
    </row>
    <row r="977" spans="1:35" ht="18" x14ac:dyDescent="0.35">
      <c r="A977" s="30" t="s">
        <v>625</v>
      </c>
      <c r="B977" s="30" t="s">
        <v>3971</v>
      </c>
      <c r="C977" s="30" t="s">
        <v>905</v>
      </c>
      <c r="D977" s="30" t="s">
        <v>810</v>
      </c>
      <c r="E977" s="33">
        <v>45470.963194444441</v>
      </c>
      <c r="F977" s="30" t="s">
        <v>677</v>
      </c>
      <c r="G977" s="30" t="s">
        <v>627</v>
      </c>
      <c r="H977" s="30" t="s">
        <v>628</v>
      </c>
      <c r="I977" s="30" t="s">
        <v>629</v>
      </c>
      <c r="J977" s="30">
        <v>22030</v>
      </c>
      <c r="K977" s="30" t="s">
        <v>630</v>
      </c>
      <c r="L977" s="30" t="s">
        <v>3969</v>
      </c>
      <c r="M977" s="30" t="s">
        <v>3972</v>
      </c>
      <c r="N977" s="30"/>
      <c r="O977" s="30" t="s">
        <v>3970</v>
      </c>
      <c r="P977" s="30">
        <v>948878</v>
      </c>
      <c r="Q977" s="30"/>
      <c r="R977" s="30"/>
      <c r="S977" s="39">
        <f>VLOOKUP(AH977,export!G:T,13,FALSE)</f>
        <v>45471.96875</v>
      </c>
      <c r="T977" s="42" t="str">
        <f t="shared" si="195"/>
        <v>20</v>
      </c>
      <c r="U977" s="32">
        <f t="shared" si="196"/>
        <v>45470.963194444441</v>
      </c>
      <c r="V977" s="31">
        <f t="shared" si="197"/>
        <v>1.0055555555591127</v>
      </c>
      <c r="W977" s="31">
        <f t="shared" si="198"/>
        <v>0</v>
      </c>
      <c r="X977" s="31">
        <f t="shared" si="199"/>
        <v>1</v>
      </c>
      <c r="Y977" s="31">
        <f t="shared" si="200"/>
        <v>0</v>
      </c>
      <c r="Z977" s="31" t="str">
        <f t="shared" si="207"/>
        <v>Yes</v>
      </c>
      <c r="AA977" s="31"/>
      <c r="AB977" s="31">
        <f t="shared" si="201"/>
        <v>2</v>
      </c>
      <c r="AC977" s="31" t="str">
        <f>IF(OR(ISNUMBER(MATCH(DATE(VALUE(TEXT(U977,"yyyy")),VALUE(TEXT(U977,"mm")),VALUE(TEXT(U977,"dd"))),HolidayTable[Date],0)),WEEKDAY(E977,1)=1,HOUR(U977)&gt;=21,HOUR(U977)&lt;5),"OP","P")</f>
        <v>OP</v>
      </c>
      <c r="AD977" s="31"/>
      <c r="AE977" s="31">
        <f t="shared" si="202"/>
        <v>15</v>
      </c>
      <c r="AF977" s="31">
        <f t="shared" si="203"/>
        <v>59</v>
      </c>
      <c r="AG977" s="31">
        <f t="shared" si="204"/>
        <v>5</v>
      </c>
      <c r="AH977" s="31" t="str">
        <f t="shared" si="205"/>
        <v>O PIRAEUS004E</v>
      </c>
      <c r="AI977" s="31" t="str">
        <f t="shared" si="206"/>
        <v>OOLU 0609606</v>
      </c>
    </row>
    <row r="978" spans="1:35" ht="18" x14ac:dyDescent="0.35">
      <c r="A978" s="30" t="s">
        <v>625</v>
      </c>
      <c r="B978" s="30" t="s">
        <v>3973</v>
      </c>
      <c r="C978" s="30" t="s">
        <v>472</v>
      </c>
      <c r="D978" s="30" t="s">
        <v>1145</v>
      </c>
      <c r="E978" s="33">
        <v>45470.979166666664</v>
      </c>
      <c r="F978" s="30" t="s">
        <v>692</v>
      </c>
      <c r="G978" s="30" t="s">
        <v>627</v>
      </c>
      <c r="H978" s="30" t="s">
        <v>628</v>
      </c>
      <c r="I978" s="30" t="s">
        <v>629</v>
      </c>
      <c r="J978" s="30">
        <v>19699</v>
      </c>
      <c r="K978" s="30" t="s">
        <v>630</v>
      </c>
      <c r="L978" s="30" t="s">
        <v>3974</v>
      </c>
      <c r="M978" s="30" t="s">
        <v>3975</v>
      </c>
      <c r="N978" s="30" t="s">
        <v>661</v>
      </c>
      <c r="O978" s="30" t="s">
        <v>662</v>
      </c>
      <c r="P978" s="30">
        <v>692047</v>
      </c>
      <c r="Q978" s="30"/>
      <c r="R978" s="30"/>
      <c r="S978" s="39">
        <f>VLOOKUP(AH978,export!G:T,13,FALSE)</f>
        <v>45472.010416666664</v>
      </c>
      <c r="T978" s="42" t="str">
        <f t="shared" si="195"/>
        <v>20</v>
      </c>
      <c r="U978" s="32">
        <f t="shared" si="196"/>
        <v>45470.979166666664</v>
      </c>
      <c r="V978" s="31">
        <f t="shared" si="197"/>
        <v>1.03125</v>
      </c>
      <c r="W978" s="31">
        <f t="shared" si="198"/>
        <v>0</v>
      </c>
      <c r="X978" s="31">
        <f t="shared" si="199"/>
        <v>1</v>
      </c>
      <c r="Y978" s="31">
        <f t="shared" si="200"/>
        <v>0</v>
      </c>
      <c r="Z978" s="31" t="str">
        <f t="shared" si="207"/>
        <v>Yes</v>
      </c>
      <c r="AA978" s="31"/>
      <c r="AB978" s="31">
        <f t="shared" si="201"/>
        <v>2</v>
      </c>
      <c r="AC978" s="31" t="str">
        <f>IF(OR(ISNUMBER(MATCH(DATE(VALUE(TEXT(U978,"yyyy")),VALUE(TEXT(U978,"mm")),VALUE(TEXT(U978,"dd"))),HolidayTable[Date],0)),WEEKDAY(E978,1)=1,HOUR(U978)&gt;=21,HOUR(U978)&lt;5),"OP","P")</f>
        <v>OP</v>
      </c>
      <c r="AD978" s="31"/>
      <c r="AE978" s="31">
        <f t="shared" si="202"/>
        <v>15</v>
      </c>
      <c r="AF978" s="31">
        <f t="shared" si="203"/>
        <v>59</v>
      </c>
      <c r="AG978" s="31">
        <f t="shared" si="204"/>
        <v>5</v>
      </c>
      <c r="AH978" s="31" t="str">
        <f t="shared" si="205"/>
        <v>MSC TANIAKE426A</v>
      </c>
      <c r="AI978" s="31" t="str">
        <f t="shared" si="206"/>
        <v>MSNU 3613599</v>
      </c>
    </row>
    <row r="979" spans="1:35" ht="18" x14ac:dyDescent="0.35">
      <c r="A979" s="30" t="s">
        <v>625</v>
      </c>
      <c r="B979" s="30" t="s">
        <v>3976</v>
      </c>
      <c r="C979" s="30" t="s">
        <v>905</v>
      </c>
      <c r="D979" s="30" t="s">
        <v>810</v>
      </c>
      <c r="E979" s="33">
        <v>45470.981249999997</v>
      </c>
      <c r="F979" s="30" t="s">
        <v>677</v>
      </c>
      <c r="G979" s="30" t="s">
        <v>627</v>
      </c>
      <c r="H979" s="30" t="s">
        <v>628</v>
      </c>
      <c r="I979" s="30" t="s">
        <v>629</v>
      </c>
      <c r="J979" s="30">
        <v>8425</v>
      </c>
      <c r="K979" s="30" t="s">
        <v>630</v>
      </c>
      <c r="L979" s="30" t="s">
        <v>3977</v>
      </c>
      <c r="M979" s="30" t="s">
        <v>3978</v>
      </c>
      <c r="N979" s="30"/>
      <c r="O979" s="30" t="s">
        <v>664</v>
      </c>
      <c r="P979" s="30">
        <v>919491</v>
      </c>
      <c r="Q979" s="30"/>
      <c r="R979" s="30"/>
      <c r="S979" s="39">
        <f>VLOOKUP(AH979,export!G:T,13,FALSE)</f>
        <v>45471.96875</v>
      </c>
      <c r="T979" s="42" t="str">
        <f t="shared" si="195"/>
        <v>20</v>
      </c>
      <c r="U979" s="32">
        <f t="shared" si="196"/>
        <v>45470.981249999997</v>
      </c>
      <c r="V979" s="31">
        <f t="shared" si="197"/>
        <v>0.98750000000291038</v>
      </c>
      <c r="W979" s="31">
        <f t="shared" si="198"/>
        <v>1</v>
      </c>
      <c r="X979" s="31">
        <f t="shared" si="199"/>
        <v>0</v>
      </c>
      <c r="Y979" s="31">
        <f t="shared" si="200"/>
        <v>0</v>
      </c>
      <c r="Z979" s="31" t="str">
        <f t="shared" si="207"/>
        <v>Yes</v>
      </c>
      <c r="AA979" s="31"/>
      <c r="AB979" s="31">
        <f t="shared" si="201"/>
        <v>1</v>
      </c>
      <c r="AC979" s="31" t="str">
        <f>IF(OR(ISNUMBER(MATCH(DATE(VALUE(TEXT(U979,"yyyy")),VALUE(TEXT(U979,"mm")),VALUE(TEXT(U979,"dd"))),HolidayTable[Date],0)),WEEKDAY(E979,1)=1,HOUR(U979)&gt;=21,HOUR(U979)&lt;5),"OP","P")</f>
        <v>OP</v>
      </c>
      <c r="AD979" s="31"/>
      <c r="AE979" s="31">
        <f t="shared" si="202"/>
        <v>35</v>
      </c>
      <c r="AF979" s="31">
        <f t="shared" si="203"/>
        <v>59</v>
      </c>
      <c r="AG979" s="31">
        <f t="shared" si="204"/>
        <v>5</v>
      </c>
      <c r="AH979" s="31" t="str">
        <f t="shared" si="205"/>
        <v>O PIRAEUS004E</v>
      </c>
      <c r="AI979" s="31" t="str">
        <f t="shared" si="206"/>
        <v>CSNU 1955231</v>
      </c>
    </row>
    <row r="980" spans="1:35" ht="18" x14ac:dyDescent="0.35">
      <c r="A980" s="30" t="s">
        <v>625</v>
      </c>
      <c r="B980" s="30" t="s">
        <v>3979</v>
      </c>
      <c r="C980" s="30" t="s">
        <v>905</v>
      </c>
      <c r="D980" s="30" t="s">
        <v>810</v>
      </c>
      <c r="E980" s="33">
        <v>45470.981249999997</v>
      </c>
      <c r="F980" s="30" t="s">
        <v>677</v>
      </c>
      <c r="G980" s="30" t="s">
        <v>627</v>
      </c>
      <c r="H980" s="30" t="s">
        <v>628</v>
      </c>
      <c r="I980" s="30" t="s">
        <v>629</v>
      </c>
      <c r="J980" s="30">
        <v>22030</v>
      </c>
      <c r="K980" s="30" t="s">
        <v>630</v>
      </c>
      <c r="L980" s="30" t="s">
        <v>3969</v>
      </c>
      <c r="M980" s="30" t="s">
        <v>3980</v>
      </c>
      <c r="N980" s="30"/>
      <c r="O980" s="30" t="s">
        <v>664</v>
      </c>
      <c r="P980" s="30">
        <v>919491</v>
      </c>
      <c r="Q980" s="30"/>
      <c r="R980" s="30"/>
      <c r="S980" s="39">
        <f>VLOOKUP(AH980,export!G:T,13,FALSE)</f>
        <v>45471.96875</v>
      </c>
      <c r="T980" s="42" t="str">
        <f t="shared" si="195"/>
        <v>20</v>
      </c>
      <c r="U980" s="32">
        <f t="shared" si="196"/>
        <v>45470.981249999997</v>
      </c>
      <c r="V980" s="31">
        <f t="shared" si="197"/>
        <v>0.98750000000291038</v>
      </c>
      <c r="W980" s="31">
        <f t="shared" si="198"/>
        <v>1</v>
      </c>
      <c r="X980" s="31">
        <f t="shared" si="199"/>
        <v>0</v>
      </c>
      <c r="Y980" s="31">
        <f t="shared" si="200"/>
        <v>0</v>
      </c>
      <c r="Z980" s="31" t="str">
        <f t="shared" si="207"/>
        <v>Yes</v>
      </c>
      <c r="AA980" s="31"/>
      <c r="AB980" s="31">
        <f t="shared" si="201"/>
        <v>1</v>
      </c>
      <c r="AC980" s="31" t="str">
        <f>IF(OR(ISNUMBER(MATCH(DATE(VALUE(TEXT(U980,"yyyy")),VALUE(TEXT(U980,"mm")),VALUE(TEXT(U980,"dd"))),HolidayTable[Date],0)),WEEKDAY(E980,1)=1,HOUR(U980)&gt;=21,HOUR(U980)&lt;5),"OP","P")</f>
        <v>OP</v>
      </c>
      <c r="AD980" s="31"/>
      <c r="AE980" s="31">
        <f t="shared" si="202"/>
        <v>35</v>
      </c>
      <c r="AF980" s="31">
        <f t="shared" si="203"/>
        <v>59</v>
      </c>
      <c r="AG980" s="31">
        <f t="shared" si="204"/>
        <v>5</v>
      </c>
      <c r="AH980" s="31" t="str">
        <f t="shared" si="205"/>
        <v>O PIRAEUS004E</v>
      </c>
      <c r="AI980" s="31" t="str">
        <f t="shared" si="206"/>
        <v>OOLU 1693191</v>
      </c>
    </row>
    <row r="981" spans="1:35" ht="18" x14ac:dyDescent="0.35">
      <c r="A981" s="30" t="s">
        <v>625</v>
      </c>
      <c r="B981" s="30" t="s">
        <v>3981</v>
      </c>
      <c r="C981" s="30" t="s">
        <v>472</v>
      </c>
      <c r="D981" s="30" t="s">
        <v>1145</v>
      </c>
      <c r="E981" s="33">
        <v>45470.995833333334</v>
      </c>
      <c r="F981" s="30" t="s">
        <v>692</v>
      </c>
      <c r="G981" s="30" t="s">
        <v>627</v>
      </c>
      <c r="H981" s="30" t="s">
        <v>628</v>
      </c>
      <c r="I981" s="30" t="s">
        <v>629</v>
      </c>
      <c r="J981" s="30">
        <v>19909</v>
      </c>
      <c r="K981" s="30" t="s">
        <v>630</v>
      </c>
      <c r="L981" s="30" t="s">
        <v>3942</v>
      </c>
      <c r="M981" s="30" t="s">
        <v>3982</v>
      </c>
      <c r="N981" s="30" t="s">
        <v>633</v>
      </c>
      <c r="O981" s="30" t="s">
        <v>708</v>
      </c>
      <c r="P981" s="30">
        <v>717004</v>
      </c>
      <c r="Q981" s="30"/>
      <c r="R981" s="30"/>
      <c r="S981" s="39">
        <f>VLOOKUP(AH981,export!G:T,13,FALSE)</f>
        <v>45472.010416666664</v>
      </c>
      <c r="T981" s="42" t="str">
        <f t="shared" si="195"/>
        <v>20</v>
      </c>
      <c r="U981" s="32">
        <f t="shared" si="196"/>
        <v>45470.995833333334</v>
      </c>
      <c r="V981" s="31">
        <f t="shared" si="197"/>
        <v>1.0145833333299379</v>
      </c>
      <c r="W981" s="31">
        <f t="shared" si="198"/>
        <v>0</v>
      </c>
      <c r="X981" s="31">
        <f t="shared" si="199"/>
        <v>1</v>
      </c>
      <c r="Y981" s="31">
        <f t="shared" si="200"/>
        <v>0</v>
      </c>
      <c r="Z981" s="31" t="str">
        <f t="shared" si="207"/>
        <v>Yes</v>
      </c>
      <c r="AA981" s="31"/>
      <c r="AB981" s="31">
        <f t="shared" si="201"/>
        <v>2</v>
      </c>
      <c r="AC981" s="31" t="str">
        <f>IF(OR(ISNUMBER(MATCH(DATE(VALUE(TEXT(U981,"yyyy")),VALUE(TEXT(U981,"mm")),VALUE(TEXT(U981,"dd"))),HolidayTable[Date],0)),WEEKDAY(E981,1)=1,HOUR(U981)&gt;=21,HOUR(U981)&lt;5),"OP","P")</f>
        <v>OP</v>
      </c>
      <c r="AD981" s="31"/>
      <c r="AE981" s="31">
        <f t="shared" si="202"/>
        <v>15</v>
      </c>
      <c r="AF981" s="31">
        <f t="shared" si="203"/>
        <v>59</v>
      </c>
      <c r="AG981" s="31">
        <f t="shared" si="204"/>
        <v>5</v>
      </c>
      <c r="AH981" s="31" t="str">
        <f t="shared" si="205"/>
        <v>MSC TANIAKE426A</v>
      </c>
      <c r="AI981" s="31" t="str">
        <f t="shared" si="206"/>
        <v>MSNU 3330599</v>
      </c>
    </row>
    <row r="982" spans="1:35" ht="18" x14ac:dyDescent="0.35">
      <c r="A982" s="30" t="s">
        <v>625</v>
      </c>
      <c r="B982" s="30" t="s">
        <v>3983</v>
      </c>
      <c r="C982" s="30" t="s">
        <v>472</v>
      </c>
      <c r="D982" s="30" t="s">
        <v>1145</v>
      </c>
      <c r="E982" s="33">
        <v>45471.003472222219</v>
      </c>
      <c r="F982" s="30" t="s">
        <v>692</v>
      </c>
      <c r="G982" s="30" t="s">
        <v>627</v>
      </c>
      <c r="H982" s="30" t="s">
        <v>628</v>
      </c>
      <c r="I982" s="30" t="s">
        <v>629</v>
      </c>
      <c r="J982" s="30">
        <v>20011</v>
      </c>
      <c r="K982" s="30" t="s">
        <v>630</v>
      </c>
      <c r="L982" s="30" t="s">
        <v>3942</v>
      </c>
      <c r="M982" s="30" t="s">
        <v>3984</v>
      </c>
      <c r="N982" s="30" t="s">
        <v>639</v>
      </c>
      <c r="O982" s="30" t="s">
        <v>640</v>
      </c>
      <c r="P982" s="30">
        <v>920041</v>
      </c>
      <c r="Q982" s="30"/>
      <c r="R982" s="30"/>
      <c r="S982" s="39">
        <f>VLOOKUP(AH982,export!G:T,13,FALSE)</f>
        <v>45472.010416666664</v>
      </c>
      <c r="T982" s="42" t="str">
        <f t="shared" si="195"/>
        <v>20</v>
      </c>
      <c r="U982" s="32">
        <f t="shared" si="196"/>
        <v>45471.003472222219</v>
      </c>
      <c r="V982" s="31">
        <f t="shared" si="197"/>
        <v>1.0069444444452529</v>
      </c>
      <c r="W982" s="31">
        <f t="shared" si="198"/>
        <v>0</v>
      </c>
      <c r="X982" s="31">
        <f t="shared" si="199"/>
        <v>1</v>
      </c>
      <c r="Y982" s="31">
        <f t="shared" si="200"/>
        <v>0</v>
      </c>
      <c r="Z982" s="31" t="str">
        <f t="shared" si="207"/>
        <v>Yes</v>
      </c>
      <c r="AA982" s="31"/>
      <c r="AB982" s="31">
        <f t="shared" si="201"/>
        <v>2</v>
      </c>
      <c r="AC982" s="31" t="str">
        <f>IF(OR(ISNUMBER(MATCH(DATE(VALUE(TEXT(U982,"yyyy")),VALUE(TEXT(U982,"mm")),VALUE(TEXT(U982,"dd"))),HolidayTable[Date],0)),WEEKDAY(E982,1)=1,HOUR(U982)&gt;=21,HOUR(U982)&lt;5),"OP","P")</f>
        <v>OP</v>
      </c>
      <c r="AD982" s="31"/>
      <c r="AE982" s="31">
        <f t="shared" si="202"/>
        <v>15</v>
      </c>
      <c r="AF982" s="31">
        <f t="shared" si="203"/>
        <v>59</v>
      </c>
      <c r="AG982" s="31">
        <f t="shared" si="204"/>
        <v>6</v>
      </c>
      <c r="AH982" s="31" t="str">
        <f t="shared" si="205"/>
        <v>MSC TANIAKE426A</v>
      </c>
      <c r="AI982" s="31" t="str">
        <f t="shared" si="206"/>
        <v>MSNU 2119600</v>
      </c>
    </row>
    <row r="983" spans="1:35" ht="18" x14ac:dyDescent="0.35">
      <c r="A983" s="30" t="s">
        <v>625</v>
      </c>
      <c r="B983" s="30" t="s">
        <v>3985</v>
      </c>
      <c r="C983" s="30" t="s">
        <v>472</v>
      </c>
      <c r="D983" s="30" t="s">
        <v>1145</v>
      </c>
      <c r="E983" s="33">
        <v>45471.009027777778</v>
      </c>
      <c r="F983" s="30" t="s">
        <v>692</v>
      </c>
      <c r="G983" s="30" t="s">
        <v>627</v>
      </c>
      <c r="H983" s="30" t="s">
        <v>628</v>
      </c>
      <c r="I983" s="30" t="s">
        <v>629</v>
      </c>
      <c r="J983" s="30">
        <v>19813</v>
      </c>
      <c r="K983" s="30" t="s">
        <v>630</v>
      </c>
      <c r="L983" s="30" t="s">
        <v>3974</v>
      </c>
      <c r="M983" s="30" t="s">
        <v>3986</v>
      </c>
      <c r="N983" s="30" t="s">
        <v>637</v>
      </c>
      <c r="O983" s="30" t="s">
        <v>638</v>
      </c>
      <c r="P983" s="30">
        <v>710301</v>
      </c>
      <c r="Q983" s="30"/>
      <c r="R983" s="30"/>
      <c r="S983" s="39">
        <f>VLOOKUP(AH983,export!G:T,13,FALSE)</f>
        <v>45472.010416666664</v>
      </c>
      <c r="T983" s="42" t="str">
        <f t="shared" si="195"/>
        <v>20</v>
      </c>
      <c r="U983" s="32">
        <f t="shared" si="196"/>
        <v>45471.009027777778</v>
      </c>
      <c r="V983" s="31">
        <f t="shared" si="197"/>
        <v>1.0013888888861402</v>
      </c>
      <c r="W983" s="31">
        <f t="shared" si="198"/>
        <v>0</v>
      </c>
      <c r="X983" s="31">
        <f t="shared" si="199"/>
        <v>1</v>
      </c>
      <c r="Y983" s="31">
        <f t="shared" si="200"/>
        <v>0</v>
      </c>
      <c r="Z983" s="31" t="str">
        <f t="shared" si="207"/>
        <v>Yes</v>
      </c>
      <c r="AA983" s="31"/>
      <c r="AB983" s="31">
        <f t="shared" si="201"/>
        <v>2</v>
      </c>
      <c r="AC983" s="31" t="str">
        <f>IF(OR(ISNUMBER(MATCH(DATE(VALUE(TEXT(U983,"yyyy")),VALUE(TEXT(U983,"mm")),VALUE(TEXT(U983,"dd"))),HolidayTable[Date],0)),WEEKDAY(E983,1)=1,HOUR(U983)&gt;=21,HOUR(U983)&lt;5),"OP","P")</f>
        <v>OP</v>
      </c>
      <c r="AD983" s="31"/>
      <c r="AE983" s="31">
        <f t="shared" si="202"/>
        <v>15</v>
      </c>
      <c r="AF983" s="31">
        <f t="shared" si="203"/>
        <v>59</v>
      </c>
      <c r="AG983" s="31">
        <f t="shared" si="204"/>
        <v>6</v>
      </c>
      <c r="AH983" s="31" t="str">
        <f t="shared" si="205"/>
        <v>MSC TANIAKE426A</v>
      </c>
      <c r="AI983" s="31" t="str">
        <f t="shared" si="206"/>
        <v>MSNU 2148379</v>
      </c>
    </row>
    <row r="984" spans="1:35" ht="18" x14ac:dyDescent="0.35">
      <c r="A984" s="30" t="s">
        <v>625</v>
      </c>
      <c r="B984" s="30" t="s">
        <v>3987</v>
      </c>
      <c r="C984" s="30" t="s">
        <v>472</v>
      </c>
      <c r="D984" s="30" t="s">
        <v>1145</v>
      </c>
      <c r="E984" s="33">
        <v>45471.011805555558</v>
      </c>
      <c r="F984" s="30" t="s">
        <v>692</v>
      </c>
      <c r="G984" s="30" t="s">
        <v>627</v>
      </c>
      <c r="H984" s="30" t="s">
        <v>695</v>
      </c>
      <c r="I984" s="30" t="s">
        <v>629</v>
      </c>
      <c r="J984" s="30">
        <v>20270</v>
      </c>
      <c r="K984" s="30" t="s">
        <v>630</v>
      </c>
      <c r="L984" s="30" t="s">
        <v>3988</v>
      </c>
      <c r="M984" s="30" t="s">
        <v>3989</v>
      </c>
      <c r="N984" s="30" t="s">
        <v>670</v>
      </c>
      <c r="O984" s="30" t="s">
        <v>671</v>
      </c>
      <c r="P984" s="30">
        <v>650107</v>
      </c>
      <c r="Q984" s="30"/>
      <c r="R984" s="30"/>
      <c r="S984" s="39">
        <f>VLOOKUP(AH984,export!G:T,13,FALSE)</f>
        <v>45472.010416666664</v>
      </c>
      <c r="T984" s="42" t="str">
        <f t="shared" si="195"/>
        <v>20</v>
      </c>
      <c r="U984" s="32">
        <f t="shared" si="196"/>
        <v>45471.011805555558</v>
      </c>
      <c r="V984" s="31">
        <f t="shared" si="197"/>
        <v>0.99861111110658385</v>
      </c>
      <c r="W984" s="31">
        <f t="shared" si="198"/>
        <v>1</v>
      </c>
      <c r="X984" s="31">
        <f t="shared" si="199"/>
        <v>0</v>
      </c>
      <c r="Y984" s="31">
        <f t="shared" si="200"/>
        <v>0</v>
      </c>
      <c r="Z984" s="31" t="str">
        <f t="shared" si="207"/>
        <v>Yes</v>
      </c>
      <c r="AA984" s="31"/>
      <c r="AB984" s="31">
        <f t="shared" si="201"/>
        <v>1</v>
      </c>
      <c r="AC984" s="31" t="str">
        <f>IF(OR(ISNUMBER(MATCH(DATE(VALUE(TEXT(U984,"yyyy")),VALUE(TEXT(U984,"mm")),VALUE(TEXT(U984,"dd"))),HolidayTable[Date],0)),WEEKDAY(E984,1)=1,HOUR(U984)&gt;=21,HOUR(U984)&lt;5),"OP","P")</f>
        <v>OP</v>
      </c>
      <c r="AD984" s="31"/>
      <c r="AE984" s="31">
        <f t="shared" si="202"/>
        <v>35</v>
      </c>
      <c r="AF984" s="31">
        <f t="shared" si="203"/>
        <v>59</v>
      </c>
      <c r="AG984" s="31">
        <f t="shared" si="204"/>
        <v>6</v>
      </c>
      <c r="AH984" s="31" t="str">
        <f t="shared" si="205"/>
        <v>MSC TANIAKE426A</v>
      </c>
      <c r="AI984" s="31" t="str">
        <f t="shared" si="206"/>
        <v>MSNU 1081671</v>
      </c>
    </row>
    <row r="985" spans="1:35" ht="18" x14ac:dyDescent="0.35">
      <c r="A985" s="30" t="s">
        <v>625</v>
      </c>
      <c r="B985" s="30" t="s">
        <v>3990</v>
      </c>
      <c r="C985" s="30" t="s">
        <v>472</v>
      </c>
      <c r="D985" s="30" t="s">
        <v>1145</v>
      </c>
      <c r="E985" s="33">
        <v>45471.01458333333</v>
      </c>
      <c r="F985" s="30" t="s">
        <v>692</v>
      </c>
      <c r="G985" s="30" t="s">
        <v>627</v>
      </c>
      <c r="H985" s="30">
        <v>2210</v>
      </c>
      <c r="I985" s="30" t="s">
        <v>629</v>
      </c>
      <c r="J985" s="30">
        <v>20013</v>
      </c>
      <c r="K985" s="30" t="s">
        <v>630</v>
      </c>
      <c r="L985" s="30" t="s">
        <v>3942</v>
      </c>
      <c r="M985" s="30" t="s">
        <v>3991</v>
      </c>
      <c r="N985" s="30" t="s">
        <v>656</v>
      </c>
      <c r="O985" s="30" t="s">
        <v>657</v>
      </c>
      <c r="P985" s="30">
        <v>927332</v>
      </c>
      <c r="Q985" s="30"/>
      <c r="R985" s="30"/>
      <c r="S985" s="39">
        <f>VLOOKUP(AH985,export!G:T,13,FALSE)</f>
        <v>45472.010416666664</v>
      </c>
      <c r="T985" s="42" t="str">
        <f t="shared" si="195"/>
        <v>20</v>
      </c>
      <c r="U985" s="32">
        <f t="shared" si="196"/>
        <v>45471.01458333333</v>
      </c>
      <c r="V985" s="31">
        <f t="shared" si="197"/>
        <v>0.99583333333430346</v>
      </c>
      <c r="W985" s="31">
        <f t="shared" si="198"/>
        <v>1</v>
      </c>
      <c r="X985" s="31">
        <f t="shared" si="199"/>
        <v>0</v>
      </c>
      <c r="Y985" s="31">
        <f t="shared" si="200"/>
        <v>0</v>
      </c>
      <c r="Z985" s="31" t="str">
        <f t="shared" si="207"/>
        <v>Yes</v>
      </c>
      <c r="AA985" s="31"/>
      <c r="AB985" s="31">
        <f t="shared" si="201"/>
        <v>1</v>
      </c>
      <c r="AC985" s="31" t="str">
        <f>IF(OR(ISNUMBER(MATCH(DATE(VALUE(TEXT(U985,"yyyy")),VALUE(TEXT(U985,"mm")),VALUE(TEXT(U985,"dd"))),HolidayTable[Date],0)),WEEKDAY(E985,1)=1,HOUR(U985)&gt;=21,HOUR(U985)&lt;5),"OP","P")</f>
        <v>OP</v>
      </c>
      <c r="AD985" s="31"/>
      <c r="AE985" s="31">
        <f t="shared" si="202"/>
        <v>35</v>
      </c>
      <c r="AF985" s="31">
        <f t="shared" si="203"/>
        <v>59</v>
      </c>
      <c r="AG985" s="31">
        <f t="shared" si="204"/>
        <v>6</v>
      </c>
      <c r="AH985" s="31" t="str">
        <f t="shared" si="205"/>
        <v>MSC TANIAKE426A</v>
      </c>
      <c r="AI985" s="31" t="str">
        <f t="shared" si="206"/>
        <v>HPCU 2363715</v>
      </c>
    </row>
    <row r="986" spans="1:35" ht="18" x14ac:dyDescent="0.35">
      <c r="A986" s="30" t="s">
        <v>625</v>
      </c>
      <c r="B986" s="30" t="s">
        <v>3992</v>
      </c>
      <c r="C986" s="30" t="s">
        <v>905</v>
      </c>
      <c r="D986" s="30" t="s">
        <v>810</v>
      </c>
      <c r="E986" s="33">
        <v>45471.021527777775</v>
      </c>
      <c r="F986" s="30" t="s">
        <v>677</v>
      </c>
      <c r="G986" s="30" t="s">
        <v>627</v>
      </c>
      <c r="H986" s="30" t="s">
        <v>628</v>
      </c>
      <c r="I986" s="30" t="s">
        <v>629</v>
      </c>
      <c r="J986" s="30">
        <v>22030</v>
      </c>
      <c r="K986" s="30" t="s">
        <v>630</v>
      </c>
      <c r="L986" s="30" t="s">
        <v>3969</v>
      </c>
      <c r="M986" s="30" t="s">
        <v>3993</v>
      </c>
      <c r="N986" s="30"/>
      <c r="O986" s="30" t="s">
        <v>655</v>
      </c>
      <c r="P986" s="30">
        <v>726860</v>
      </c>
      <c r="Q986" s="30"/>
      <c r="R986" s="30"/>
      <c r="S986" s="39">
        <f>VLOOKUP(AH986,export!G:T,13,FALSE)</f>
        <v>45471.96875</v>
      </c>
      <c r="T986" s="42" t="str">
        <f t="shared" si="195"/>
        <v>20</v>
      </c>
      <c r="U986" s="32">
        <f t="shared" si="196"/>
        <v>45471.021527777775</v>
      </c>
      <c r="V986" s="31">
        <f t="shared" si="197"/>
        <v>0.94722222222480923</v>
      </c>
      <c r="W986" s="31">
        <f t="shared" si="198"/>
        <v>1</v>
      </c>
      <c r="X986" s="31">
        <f t="shared" si="199"/>
        <v>0</v>
      </c>
      <c r="Y986" s="31">
        <f t="shared" si="200"/>
        <v>0</v>
      </c>
      <c r="Z986" s="31" t="str">
        <f t="shared" si="207"/>
        <v>Yes</v>
      </c>
      <c r="AA986" s="31"/>
      <c r="AB986" s="31">
        <f t="shared" si="201"/>
        <v>1</v>
      </c>
      <c r="AC986" s="31" t="str">
        <f>IF(OR(ISNUMBER(MATCH(DATE(VALUE(TEXT(U986,"yyyy")),VALUE(TEXT(U986,"mm")),VALUE(TEXT(U986,"dd"))),HolidayTable[Date],0)),WEEKDAY(E986,1)=1,HOUR(U986)&gt;=21,HOUR(U986)&lt;5),"OP","P")</f>
        <v>OP</v>
      </c>
      <c r="AD986" s="31"/>
      <c r="AE986" s="31">
        <f t="shared" si="202"/>
        <v>35</v>
      </c>
      <c r="AF986" s="31">
        <f t="shared" si="203"/>
        <v>59</v>
      </c>
      <c r="AG986" s="31">
        <f t="shared" si="204"/>
        <v>6</v>
      </c>
      <c r="AH986" s="31" t="str">
        <f t="shared" si="205"/>
        <v>O PIRAEUS004E</v>
      </c>
      <c r="AI986" s="31" t="str">
        <f t="shared" si="206"/>
        <v>OOCU 0679280</v>
      </c>
    </row>
    <row r="987" spans="1:35" ht="18" x14ac:dyDescent="0.35">
      <c r="A987" s="30" t="s">
        <v>625</v>
      </c>
      <c r="B987" s="30" t="s">
        <v>3994</v>
      </c>
      <c r="C987" s="30" t="s">
        <v>905</v>
      </c>
      <c r="D987" s="30" t="s">
        <v>810</v>
      </c>
      <c r="E987" s="33">
        <v>45471.021527777775</v>
      </c>
      <c r="F987" s="30" t="s">
        <v>677</v>
      </c>
      <c r="G987" s="30" t="s">
        <v>627</v>
      </c>
      <c r="H987" s="30">
        <v>2210</v>
      </c>
      <c r="I987" s="30" t="s">
        <v>629</v>
      </c>
      <c r="J987" s="30">
        <v>22030</v>
      </c>
      <c r="K987" s="30" t="s">
        <v>630</v>
      </c>
      <c r="L987" s="30" t="s">
        <v>3969</v>
      </c>
      <c r="M987" s="30" t="s">
        <v>3995</v>
      </c>
      <c r="N987" s="30"/>
      <c r="O987" s="30" t="s">
        <v>655</v>
      </c>
      <c r="P987" s="30">
        <v>726860</v>
      </c>
      <c r="Q987" s="30"/>
      <c r="R987" s="30"/>
      <c r="S987" s="39">
        <f>VLOOKUP(AH987,export!G:T,13,FALSE)</f>
        <v>45471.96875</v>
      </c>
      <c r="T987" s="42" t="str">
        <f t="shared" si="195"/>
        <v>20</v>
      </c>
      <c r="U987" s="32">
        <f t="shared" si="196"/>
        <v>45471.021527777775</v>
      </c>
      <c r="V987" s="31">
        <f t="shared" si="197"/>
        <v>0.94722222222480923</v>
      </c>
      <c r="W987" s="31">
        <f t="shared" si="198"/>
        <v>1</v>
      </c>
      <c r="X987" s="31">
        <f t="shared" si="199"/>
        <v>0</v>
      </c>
      <c r="Y987" s="31">
        <f t="shared" si="200"/>
        <v>0</v>
      </c>
      <c r="Z987" s="31" t="str">
        <f t="shared" si="207"/>
        <v>Yes</v>
      </c>
      <c r="AA987" s="31"/>
      <c r="AB987" s="31">
        <f t="shared" si="201"/>
        <v>1</v>
      </c>
      <c r="AC987" s="31" t="str">
        <f>IF(OR(ISNUMBER(MATCH(DATE(VALUE(TEXT(U987,"yyyy")),VALUE(TEXT(U987,"mm")),VALUE(TEXT(U987,"dd"))),HolidayTable[Date],0)),WEEKDAY(E987,1)=1,HOUR(U987)&gt;=21,HOUR(U987)&lt;5),"OP","P")</f>
        <v>OP</v>
      </c>
      <c r="AD987" s="31"/>
      <c r="AE987" s="31">
        <f t="shared" si="202"/>
        <v>35</v>
      </c>
      <c r="AF987" s="31">
        <f t="shared" si="203"/>
        <v>59</v>
      </c>
      <c r="AG987" s="31">
        <f t="shared" si="204"/>
        <v>6</v>
      </c>
      <c r="AH987" s="31" t="str">
        <f t="shared" si="205"/>
        <v>O PIRAEUS004E</v>
      </c>
      <c r="AI987" s="31" t="str">
        <f t="shared" si="206"/>
        <v>UETU 2359012</v>
      </c>
    </row>
    <row r="988" spans="1:35" ht="18" x14ac:dyDescent="0.35">
      <c r="A988" s="30" t="s">
        <v>625</v>
      </c>
      <c r="B988" s="30" t="s">
        <v>3996</v>
      </c>
      <c r="C988" s="30" t="s">
        <v>472</v>
      </c>
      <c r="D988" s="30" t="s">
        <v>1145</v>
      </c>
      <c r="E988" s="33">
        <v>45471.029861111114</v>
      </c>
      <c r="F988" s="30" t="s">
        <v>692</v>
      </c>
      <c r="G988" s="30" t="s">
        <v>627</v>
      </c>
      <c r="H988" s="30" t="s">
        <v>628</v>
      </c>
      <c r="I988" s="30" t="s">
        <v>629</v>
      </c>
      <c r="J988" s="30">
        <v>20008</v>
      </c>
      <c r="K988" s="30" t="s">
        <v>630</v>
      </c>
      <c r="L988" s="30" t="s">
        <v>3942</v>
      </c>
      <c r="M988" s="30" t="s">
        <v>3997</v>
      </c>
      <c r="N988" s="30" t="s">
        <v>650</v>
      </c>
      <c r="O988" s="30" t="s">
        <v>651</v>
      </c>
      <c r="P988" s="30">
        <v>687293</v>
      </c>
      <c r="Q988" s="30"/>
      <c r="R988" s="30"/>
      <c r="S988" s="39">
        <f>VLOOKUP(AH988,export!G:T,13,FALSE)</f>
        <v>45472.010416666664</v>
      </c>
      <c r="T988" s="42" t="str">
        <f t="shared" si="195"/>
        <v>20</v>
      </c>
      <c r="U988" s="32">
        <f t="shared" si="196"/>
        <v>45471.029861111114</v>
      </c>
      <c r="V988" s="31">
        <f t="shared" si="197"/>
        <v>0.98055555555038154</v>
      </c>
      <c r="W988" s="31">
        <f t="shared" si="198"/>
        <v>1</v>
      </c>
      <c r="X988" s="31">
        <f t="shared" si="199"/>
        <v>0</v>
      </c>
      <c r="Y988" s="31">
        <f t="shared" si="200"/>
        <v>0</v>
      </c>
      <c r="Z988" s="31" t="str">
        <f t="shared" si="207"/>
        <v>Yes</v>
      </c>
      <c r="AA988" s="31"/>
      <c r="AB988" s="31">
        <f t="shared" si="201"/>
        <v>1</v>
      </c>
      <c r="AC988" s="31" t="str">
        <f>IF(OR(ISNUMBER(MATCH(DATE(VALUE(TEXT(U988,"yyyy")),VALUE(TEXT(U988,"mm")),VALUE(TEXT(U988,"dd"))),HolidayTable[Date],0)),WEEKDAY(E988,1)=1,HOUR(U988)&gt;=21,HOUR(U988)&lt;5),"OP","P")</f>
        <v>OP</v>
      </c>
      <c r="AD988" s="31"/>
      <c r="AE988" s="31">
        <f t="shared" si="202"/>
        <v>35</v>
      </c>
      <c r="AF988" s="31">
        <f t="shared" si="203"/>
        <v>59</v>
      </c>
      <c r="AG988" s="31">
        <f t="shared" si="204"/>
        <v>6</v>
      </c>
      <c r="AH988" s="31" t="str">
        <f t="shared" si="205"/>
        <v>MSC TANIAKE426A</v>
      </c>
      <c r="AI988" s="31" t="str">
        <f t="shared" si="206"/>
        <v>MSNU 2122076</v>
      </c>
    </row>
    <row r="989" spans="1:35" ht="18" x14ac:dyDescent="0.35">
      <c r="A989" s="30" t="s">
        <v>625</v>
      </c>
      <c r="B989" s="30" t="s">
        <v>953</v>
      </c>
      <c r="C989" s="30" t="s">
        <v>1184</v>
      </c>
      <c r="D989" s="30" t="s">
        <v>1186</v>
      </c>
      <c r="E989" s="33">
        <v>45471.033333333333</v>
      </c>
      <c r="F989" s="30" t="s">
        <v>658</v>
      </c>
      <c r="G989" s="30" t="s">
        <v>627</v>
      </c>
      <c r="H989" s="30" t="s">
        <v>628</v>
      </c>
      <c r="I989" s="30" t="s">
        <v>629</v>
      </c>
      <c r="J989" s="30">
        <v>10448</v>
      </c>
      <c r="K989" s="30" t="s">
        <v>630</v>
      </c>
      <c r="L989" s="30" t="s">
        <v>3998</v>
      </c>
      <c r="M989" s="30" t="s">
        <v>3999</v>
      </c>
      <c r="N989" s="30" t="s">
        <v>659</v>
      </c>
      <c r="O989" s="30" t="s">
        <v>660</v>
      </c>
      <c r="P989" s="30">
        <v>906314</v>
      </c>
      <c r="Q989" s="30"/>
      <c r="R989" s="30"/>
      <c r="S989" s="39">
        <v>45471.454861111109</v>
      </c>
      <c r="T989" s="42" t="str">
        <f t="shared" si="195"/>
        <v>20</v>
      </c>
      <c r="U989" s="32">
        <f t="shared" si="196"/>
        <v>45471.033333333333</v>
      </c>
      <c r="V989" s="31">
        <f t="shared" si="197"/>
        <v>0.42152777777664596</v>
      </c>
      <c r="W989" s="31">
        <f t="shared" si="198"/>
        <v>1</v>
      </c>
      <c r="X989" s="31">
        <f t="shared" si="199"/>
        <v>0</v>
      </c>
      <c r="Y989" s="31">
        <f t="shared" si="200"/>
        <v>0</v>
      </c>
      <c r="Z989" s="31" t="str">
        <f t="shared" si="207"/>
        <v>Yes</v>
      </c>
      <c r="AA989" s="31"/>
      <c r="AB989" s="31">
        <f t="shared" si="201"/>
        <v>1</v>
      </c>
      <c r="AC989" s="31" t="str">
        <f>IF(OR(ISNUMBER(MATCH(DATE(VALUE(TEXT(U989,"yyyy")),VALUE(TEXT(U989,"mm")),VALUE(TEXT(U989,"dd"))),HolidayTable[Date],0)),WEEKDAY(E989,1)=1,HOUR(U989)&gt;=21,HOUR(U989)&lt;5),"OP","P")</f>
        <v>OP</v>
      </c>
      <c r="AD989" s="31"/>
      <c r="AE989" s="31">
        <f t="shared" si="202"/>
        <v>35</v>
      </c>
      <c r="AF989" s="31">
        <f t="shared" si="203"/>
        <v>59</v>
      </c>
      <c r="AG989" s="31">
        <f t="shared" si="204"/>
        <v>6</v>
      </c>
      <c r="AH989" s="31" t="str">
        <f t="shared" si="205"/>
        <v>TS DALIAN009W</v>
      </c>
      <c r="AI989" s="31" t="str">
        <f t="shared" si="206"/>
        <v>TRHU 3126753</v>
      </c>
    </row>
    <row r="990" spans="1:35" ht="18" x14ac:dyDescent="0.35">
      <c r="A990" s="30" t="s">
        <v>625</v>
      </c>
      <c r="B990" s="30" t="s">
        <v>4000</v>
      </c>
      <c r="C990" s="30" t="s">
        <v>4001</v>
      </c>
      <c r="D990" s="30" t="s">
        <v>4002</v>
      </c>
      <c r="E990" s="33">
        <v>45471.038194444445</v>
      </c>
      <c r="F990" s="30" t="s">
        <v>847</v>
      </c>
      <c r="G990" s="30" t="s">
        <v>627</v>
      </c>
      <c r="H990" s="30" t="s">
        <v>628</v>
      </c>
      <c r="I990" s="30" t="s">
        <v>629</v>
      </c>
      <c r="J990" s="30">
        <v>16808</v>
      </c>
      <c r="K990" s="30" t="s">
        <v>630</v>
      </c>
      <c r="L990" s="30" t="s">
        <v>4003</v>
      </c>
      <c r="M990" s="30" t="s">
        <v>4004</v>
      </c>
      <c r="N990" s="30" t="s">
        <v>2610</v>
      </c>
      <c r="O990" s="30" t="s">
        <v>2611</v>
      </c>
      <c r="P990" s="30">
        <v>734770</v>
      </c>
      <c r="Q990" s="30"/>
      <c r="R990" s="30"/>
      <c r="S990" s="39">
        <v>45473.305555555555</v>
      </c>
      <c r="T990" s="42" t="str">
        <f t="shared" si="195"/>
        <v>20</v>
      </c>
      <c r="U990" s="32">
        <f t="shared" si="196"/>
        <v>45471.038194444445</v>
      </c>
      <c r="V990" s="31">
        <f t="shared" si="197"/>
        <v>2.2673611111094942</v>
      </c>
      <c r="W990" s="31">
        <f t="shared" si="198"/>
        <v>0</v>
      </c>
      <c r="X990" s="31">
        <v>1</v>
      </c>
      <c r="Y990" s="31"/>
      <c r="Z990" s="31" t="str">
        <f t="shared" si="207"/>
        <v>Yes</v>
      </c>
      <c r="AA990" s="31"/>
      <c r="AB990" s="31">
        <f t="shared" si="201"/>
        <v>2</v>
      </c>
      <c r="AC990" s="31" t="str">
        <f>IF(OR(ISNUMBER(MATCH(DATE(VALUE(TEXT(U990,"yyyy")),VALUE(TEXT(U990,"mm")),VALUE(TEXT(U990,"dd"))),HolidayTable[Date],0)),WEEKDAY(E990,1)=1,HOUR(U990)&gt;=21,HOUR(U990)&lt;5),"OP","P")</f>
        <v>OP</v>
      </c>
      <c r="AD990" s="31"/>
      <c r="AE990" s="31">
        <f t="shared" si="202"/>
        <v>15</v>
      </c>
      <c r="AF990" s="31">
        <f t="shared" si="203"/>
        <v>59</v>
      </c>
      <c r="AG990" s="31">
        <f t="shared" si="204"/>
        <v>6</v>
      </c>
      <c r="AH990" s="31" t="str">
        <f t="shared" si="205"/>
        <v>HR HERA0070N</v>
      </c>
      <c r="AI990" s="31" t="str">
        <f t="shared" si="206"/>
        <v>MGEU 2008042</v>
      </c>
    </row>
    <row r="991" spans="1:35" ht="18" x14ac:dyDescent="0.35">
      <c r="A991" s="30" t="s">
        <v>625</v>
      </c>
      <c r="B991" s="30" t="s">
        <v>4005</v>
      </c>
      <c r="C991" s="30" t="s">
        <v>4001</v>
      </c>
      <c r="D991" s="30" t="s">
        <v>4002</v>
      </c>
      <c r="E991" s="33">
        <v>45471.038194444445</v>
      </c>
      <c r="F991" s="30" t="s">
        <v>847</v>
      </c>
      <c r="G991" s="30" t="s">
        <v>627</v>
      </c>
      <c r="H991" s="30" t="s">
        <v>628</v>
      </c>
      <c r="I991" s="30" t="s">
        <v>629</v>
      </c>
      <c r="J991" s="30">
        <v>16879</v>
      </c>
      <c r="K991" s="30" t="s">
        <v>630</v>
      </c>
      <c r="L991" s="30" t="s">
        <v>4003</v>
      </c>
      <c r="M991" s="30" t="s">
        <v>4006</v>
      </c>
      <c r="N991" s="30" t="s">
        <v>2610</v>
      </c>
      <c r="O991" s="30" t="s">
        <v>2611</v>
      </c>
      <c r="P991" s="30">
        <v>734770</v>
      </c>
      <c r="Q991" s="30"/>
      <c r="R991" s="30"/>
      <c r="S991" s="39">
        <v>45473.305555555555</v>
      </c>
      <c r="T991" s="42" t="str">
        <f t="shared" si="195"/>
        <v>20</v>
      </c>
      <c r="U991" s="32">
        <f t="shared" si="196"/>
        <v>45471.038194444445</v>
      </c>
      <c r="V991" s="31">
        <f t="shared" si="197"/>
        <v>2.2673611111094942</v>
      </c>
      <c r="W991" s="31">
        <f t="shared" si="198"/>
        <v>0</v>
      </c>
      <c r="X991" s="31">
        <v>1</v>
      </c>
      <c r="Y991" s="31"/>
      <c r="Z991" s="31" t="str">
        <f t="shared" si="207"/>
        <v>Yes</v>
      </c>
      <c r="AA991" s="31"/>
      <c r="AB991" s="31">
        <f t="shared" si="201"/>
        <v>2</v>
      </c>
      <c r="AC991" s="31" t="str">
        <f>IF(OR(ISNUMBER(MATCH(DATE(VALUE(TEXT(U991,"yyyy")),VALUE(TEXT(U991,"mm")),VALUE(TEXT(U991,"dd"))),HolidayTable[Date],0)),WEEKDAY(E991,1)=1,HOUR(U991)&gt;=21,HOUR(U991)&lt;5),"OP","P")</f>
        <v>OP</v>
      </c>
      <c r="AD991" s="31"/>
      <c r="AE991" s="31">
        <f t="shared" si="202"/>
        <v>15</v>
      </c>
      <c r="AF991" s="31">
        <f t="shared" si="203"/>
        <v>59</v>
      </c>
      <c r="AG991" s="31">
        <f t="shared" si="204"/>
        <v>6</v>
      </c>
      <c r="AH991" s="31" t="str">
        <f t="shared" si="205"/>
        <v>HR HERA0070N</v>
      </c>
      <c r="AI991" s="31" t="str">
        <f t="shared" si="206"/>
        <v>MGEU 2204404</v>
      </c>
    </row>
    <row r="992" spans="1:35" ht="18" x14ac:dyDescent="0.35">
      <c r="A992" s="30" t="s">
        <v>625</v>
      </c>
      <c r="B992" s="30" t="s">
        <v>4007</v>
      </c>
      <c r="C992" s="30" t="s">
        <v>1169</v>
      </c>
      <c r="D992" s="30" t="s">
        <v>1171</v>
      </c>
      <c r="E992" s="33">
        <v>45471.047222222223</v>
      </c>
      <c r="F992" s="30" t="s">
        <v>658</v>
      </c>
      <c r="G992" s="30" t="s">
        <v>627</v>
      </c>
      <c r="H992" s="30" t="s">
        <v>695</v>
      </c>
      <c r="I992" s="30" t="s">
        <v>629</v>
      </c>
      <c r="J992" s="30">
        <v>18473</v>
      </c>
      <c r="K992" s="30" t="s">
        <v>630</v>
      </c>
      <c r="L992" s="30" t="s">
        <v>4008</v>
      </c>
      <c r="M992" s="30" t="s">
        <v>4009</v>
      </c>
      <c r="N992" s="30" t="s">
        <v>661</v>
      </c>
      <c r="O992" s="30" t="s">
        <v>662</v>
      </c>
      <c r="P992" s="30">
        <v>692047</v>
      </c>
      <c r="Q992" s="30"/>
      <c r="R992" s="30"/>
      <c r="S992" s="39">
        <v>45471.645833333336</v>
      </c>
      <c r="T992" s="42" t="str">
        <f t="shared" si="195"/>
        <v>20</v>
      </c>
      <c r="U992" s="32">
        <f t="shared" si="196"/>
        <v>45471.047222222223</v>
      </c>
      <c r="V992" s="31">
        <f t="shared" si="197"/>
        <v>0.59861111111240461</v>
      </c>
      <c r="W992" s="31">
        <f t="shared" si="198"/>
        <v>1</v>
      </c>
      <c r="X992" s="31">
        <f t="shared" si="199"/>
        <v>0</v>
      </c>
      <c r="Y992" s="31">
        <f t="shared" si="200"/>
        <v>0</v>
      </c>
      <c r="Z992" s="31" t="str">
        <f t="shared" si="207"/>
        <v>Yes</v>
      </c>
      <c r="AA992" s="31"/>
      <c r="AB992" s="31">
        <f t="shared" si="201"/>
        <v>1</v>
      </c>
      <c r="AC992" s="31" t="str">
        <f>IF(OR(ISNUMBER(MATCH(DATE(VALUE(TEXT(U992,"yyyy")),VALUE(TEXT(U992,"mm")),VALUE(TEXT(U992,"dd"))),HolidayTable[Date],0)),WEEKDAY(E992,1)=1,HOUR(U992)&gt;=21,HOUR(U992)&lt;5),"OP","P")</f>
        <v>OP</v>
      </c>
      <c r="AD992" s="31"/>
      <c r="AE992" s="31">
        <f t="shared" si="202"/>
        <v>35</v>
      </c>
      <c r="AF992" s="31">
        <f t="shared" si="203"/>
        <v>59</v>
      </c>
      <c r="AG992" s="31">
        <f t="shared" si="204"/>
        <v>6</v>
      </c>
      <c r="AH992" s="31" t="str">
        <f t="shared" si="205"/>
        <v>KOTA NAZIM034E</v>
      </c>
      <c r="AI992" s="31" t="str">
        <f t="shared" si="206"/>
        <v>KKTU 7812225</v>
      </c>
    </row>
    <row r="993" spans="1:36" ht="18" x14ac:dyDescent="0.35">
      <c r="A993" s="30" t="s">
        <v>625</v>
      </c>
      <c r="B993" s="30" t="s">
        <v>4010</v>
      </c>
      <c r="C993" s="30" t="s">
        <v>1169</v>
      </c>
      <c r="D993" s="30" t="s">
        <v>1171</v>
      </c>
      <c r="E993" s="33">
        <v>45471.047222222223</v>
      </c>
      <c r="F993" s="30" t="s">
        <v>658</v>
      </c>
      <c r="G993" s="30" t="s">
        <v>627</v>
      </c>
      <c r="H993" s="30" t="s">
        <v>628</v>
      </c>
      <c r="I993" s="30" t="s">
        <v>629</v>
      </c>
      <c r="J993" s="30">
        <v>18323</v>
      </c>
      <c r="K993" s="30" t="s">
        <v>630</v>
      </c>
      <c r="L993" s="30" t="s">
        <v>4008</v>
      </c>
      <c r="M993" s="30" t="s">
        <v>4011</v>
      </c>
      <c r="N993" s="30" t="s">
        <v>661</v>
      </c>
      <c r="O993" s="30" t="s">
        <v>662</v>
      </c>
      <c r="P993" s="30">
        <v>692047</v>
      </c>
      <c r="Q993" s="30"/>
      <c r="R993" s="30"/>
      <c r="S993" s="39">
        <v>45471.645833333336</v>
      </c>
      <c r="T993" s="42" t="str">
        <f t="shared" si="195"/>
        <v>20</v>
      </c>
      <c r="U993" s="32">
        <f t="shared" si="196"/>
        <v>45471.047222222223</v>
      </c>
      <c r="V993" s="31">
        <f t="shared" si="197"/>
        <v>0.59861111111240461</v>
      </c>
      <c r="W993" s="31">
        <f t="shared" si="198"/>
        <v>1</v>
      </c>
      <c r="X993" s="31">
        <f t="shared" si="199"/>
        <v>0</v>
      </c>
      <c r="Y993" s="31">
        <f t="shared" si="200"/>
        <v>0</v>
      </c>
      <c r="Z993" s="31" t="str">
        <f t="shared" si="207"/>
        <v>Yes</v>
      </c>
      <c r="AA993" s="31"/>
      <c r="AB993" s="31">
        <f t="shared" si="201"/>
        <v>1</v>
      </c>
      <c r="AC993" s="31" t="str">
        <f>IF(OR(ISNUMBER(MATCH(DATE(VALUE(TEXT(U993,"yyyy")),VALUE(TEXT(U993,"mm")),VALUE(TEXT(U993,"dd"))),HolidayTable[Date],0)),WEEKDAY(E993,1)=1,HOUR(U993)&gt;=21,HOUR(U993)&lt;5),"OP","P")</f>
        <v>OP</v>
      </c>
      <c r="AD993" s="31"/>
      <c r="AE993" s="31">
        <f t="shared" si="202"/>
        <v>35</v>
      </c>
      <c r="AF993" s="31">
        <f t="shared" si="203"/>
        <v>59</v>
      </c>
      <c r="AG993" s="31">
        <f t="shared" si="204"/>
        <v>6</v>
      </c>
      <c r="AH993" s="31" t="str">
        <f t="shared" si="205"/>
        <v>KOTA NAZIM034E</v>
      </c>
      <c r="AI993" s="31" t="str">
        <f t="shared" si="206"/>
        <v>TRHU 2107810</v>
      </c>
    </row>
    <row r="994" spans="1:36" ht="18" x14ac:dyDescent="0.35">
      <c r="A994" s="30" t="s">
        <v>625</v>
      </c>
      <c r="B994" s="30" t="s">
        <v>4012</v>
      </c>
      <c r="C994" s="30" t="s">
        <v>1169</v>
      </c>
      <c r="D994" s="30" t="s">
        <v>1171</v>
      </c>
      <c r="E994" s="33">
        <v>45471.063888888886</v>
      </c>
      <c r="F994" s="30" t="s">
        <v>658</v>
      </c>
      <c r="G994" s="30" t="s">
        <v>627</v>
      </c>
      <c r="H994" s="30" t="s">
        <v>628</v>
      </c>
      <c r="I994" s="30" t="s">
        <v>629</v>
      </c>
      <c r="J994" s="30">
        <v>16262</v>
      </c>
      <c r="K994" s="30" t="s">
        <v>630</v>
      </c>
      <c r="L994" s="30" t="s">
        <v>4013</v>
      </c>
      <c r="M994" s="30" t="s">
        <v>4014</v>
      </c>
      <c r="N994" s="30" t="s">
        <v>652</v>
      </c>
      <c r="O994" s="30" t="s">
        <v>653</v>
      </c>
      <c r="P994" s="30">
        <v>678927</v>
      </c>
      <c r="Q994" s="30"/>
      <c r="R994" s="30"/>
      <c r="S994" s="39">
        <v>45471.645833333336</v>
      </c>
      <c r="T994" s="42" t="str">
        <f t="shared" si="195"/>
        <v>20</v>
      </c>
      <c r="U994" s="32">
        <f t="shared" si="196"/>
        <v>45471.063888888886</v>
      </c>
      <c r="V994" s="31">
        <f t="shared" si="197"/>
        <v>0.58194444444961846</v>
      </c>
      <c r="W994" s="31">
        <f t="shared" si="198"/>
        <v>1</v>
      </c>
      <c r="X994" s="31">
        <f t="shared" si="199"/>
        <v>0</v>
      </c>
      <c r="Y994" s="31">
        <f t="shared" si="200"/>
        <v>0</v>
      </c>
      <c r="Z994" s="31" t="str">
        <f t="shared" si="207"/>
        <v>Yes</v>
      </c>
      <c r="AA994" s="31"/>
      <c r="AB994" s="31">
        <f t="shared" si="201"/>
        <v>1</v>
      </c>
      <c r="AC994" s="31" t="str">
        <f>IF(OR(ISNUMBER(MATCH(DATE(VALUE(TEXT(U994,"yyyy")),VALUE(TEXT(U994,"mm")),VALUE(TEXT(U994,"dd"))),HolidayTable[Date],0)),WEEKDAY(E994,1)=1,HOUR(U994)&gt;=21,HOUR(U994)&lt;5),"OP","P")</f>
        <v>OP</v>
      </c>
      <c r="AD994" s="31"/>
      <c r="AE994" s="31">
        <f t="shared" si="202"/>
        <v>35</v>
      </c>
      <c r="AF994" s="31">
        <f t="shared" si="203"/>
        <v>59</v>
      </c>
      <c r="AG994" s="31">
        <f t="shared" si="204"/>
        <v>6</v>
      </c>
      <c r="AH994" s="31" t="str">
        <f t="shared" si="205"/>
        <v>KOTA NAZIM034E</v>
      </c>
      <c r="AI994" s="31" t="str">
        <f t="shared" si="206"/>
        <v>TCLU 2956729</v>
      </c>
    </row>
    <row r="995" spans="1:36" ht="18" x14ac:dyDescent="0.35">
      <c r="A995" s="30" t="s">
        <v>625</v>
      </c>
      <c r="B995" s="30" t="s">
        <v>971</v>
      </c>
      <c r="C995" s="30" t="s">
        <v>1169</v>
      </c>
      <c r="D995" s="30" t="s">
        <v>1171</v>
      </c>
      <c r="E995" s="33">
        <v>45471.063888888886</v>
      </c>
      <c r="F995" s="30" t="s">
        <v>658</v>
      </c>
      <c r="G995" s="30" t="s">
        <v>627</v>
      </c>
      <c r="H995" s="30" t="s">
        <v>628</v>
      </c>
      <c r="I995" s="30" t="s">
        <v>629</v>
      </c>
      <c r="J995" s="30">
        <v>18213</v>
      </c>
      <c r="K995" s="30" t="s">
        <v>630</v>
      </c>
      <c r="L995" s="30" t="s">
        <v>4013</v>
      </c>
      <c r="M995" s="30" t="s">
        <v>4015</v>
      </c>
      <c r="N995" s="30" t="s">
        <v>652</v>
      </c>
      <c r="O995" s="30" t="s">
        <v>653</v>
      </c>
      <c r="P995" s="30">
        <v>678927</v>
      </c>
      <c r="Q995" s="30"/>
      <c r="R995" s="30"/>
      <c r="S995" s="39">
        <v>45471.645833333336</v>
      </c>
      <c r="T995" s="42" t="str">
        <f t="shared" si="195"/>
        <v>20</v>
      </c>
      <c r="U995" s="32">
        <f t="shared" si="196"/>
        <v>45471.063888888886</v>
      </c>
      <c r="V995" s="31">
        <f t="shared" si="197"/>
        <v>0.58194444444961846</v>
      </c>
      <c r="W995" s="31">
        <f t="shared" si="198"/>
        <v>1</v>
      </c>
      <c r="X995" s="31">
        <f t="shared" si="199"/>
        <v>0</v>
      </c>
      <c r="Y995" s="31">
        <f t="shared" si="200"/>
        <v>0</v>
      </c>
      <c r="Z995" s="31" t="str">
        <f t="shared" si="207"/>
        <v>Yes</v>
      </c>
      <c r="AA995" s="31"/>
      <c r="AB995" s="31">
        <f t="shared" si="201"/>
        <v>1</v>
      </c>
      <c r="AC995" s="31" t="str">
        <f>IF(OR(ISNUMBER(MATCH(DATE(VALUE(TEXT(U995,"yyyy")),VALUE(TEXT(U995,"mm")),VALUE(TEXT(U995,"dd"))),HolidayTable[Date],0)),WEEKDAY(E995,1)=1,HOUR(U995)&gt;=21,HOUR(U995)&lt;5),"OP","P")</f>
        <v>OP</v>
      </c>
      <c r="AD995" s="31"/>
      <c r="AE995" s="31">
        <f t="shared" si="202"/>
        <v>35</v>
      </c>
      <c r="AF995" s="31">
        <f t="shared" si="203"/>
        <v>59</v>
      </c>
      <c r="AG995" s="31">
        <f t="shared" si="204"/>
        <v>6</v>
      </c>
      <c r="AH995" s="31" t="str">
        <f t="shared" si="205"/>
        <v>KOTA NAZIM034E</v>
      </c>
      <c r="AI995" s="31" t="str">
        <f t="shared" si="206"/>
        <v>TGBU 3280770</v>
      </c>
    </row>
    <row r="996" spans="1:36" ht="18" x14ac:dyDescent="0.35">
      <c r="A996" s="30" t="s">
        <v>625</v>
      </c>
      <c r="B996" s="30" t="s">
        <v>4016</v>
      </c>
      <c r="C996" s="30" t="s">
        <v>1169</v>
      </c>
      <c r="D996" s="30" t="s">
        <v>1171</v>
      </c>
      <c r="E996" s="33">
        <v>45471.064583333333</v>
      </c>
      <c r="F996" s="30" t="s">
        <v>658</v>
      </c>
      <c r="G996" s="30" t="s">
        <v>627</v>
      </c>
      <c r="H996" s="30" t="s">
        <v>695</v>
      </c>
      <c r="I996" s="30" t="s">
        <v>629</v>
      </c>
      <c r="J996" s="30">
        <v>17687</v>
      </c>
      <c r="K996" s="30" t="s">
        <v>630</v>
      </c>
      <c r="L996" s="30" t="s">
        <v>4008</v>
      </c>
      <c r="M996" s="30" t="s">
        <v>4017</v>
      </c>
      <c r="N996" s="30"/>
      <c r="O996" s="30" t="s">
        <v>665</v>
      </c>
      <c r="P996" s="30">
        <v>945718</v>
      </c>
      <c r="Q996" s="30"/>
      <c r="R996" s="30"/>
      <c r="S996" s="39">
        <v>45471.645833333336</v>
      </c>
      <c r="T996" s="42" t="str">
        <f t="shared" si="195"/>
        <v>20</v>
      </c>
      <c r="U996" s="32">
        <f t="shared" si="196"/>
        <v>45471.064583333333</v>
      </c>
      <c r="V996" s="31">
        <f t="shared" si="197"/>
        <v>0.58125000000291038</v>
      </c>
      <c r="W996" s="31">
        <f t="shared" si="198"/>
        <v>1</v>
      </c>
      <c r="X996" s="31">
        <f t="shared" si="199"/>
        <v>0</v>
      </c>
      <c r="Y996" s="31">
        <f t="shared" si="200"/>
        <v>0</v>
      </c>
      <c r="Z996" s="31" t="str">
        <f t="shared" si="207"/>
        <v>Yes</v>
      </c>
      <c r="AA996" s="31"/>
      <c r="AB996" s="31">
        <f t="shared" si="201"/>
        <v>1</v>
      </c>
      <c r="AC996" s="31" t="str">
        <f>IF(OR(ISNUMBER(MATCH(DATE(VALUE(TEXT(U996,"yyyy")),VALUE(TEXT(U996,"mm")),VALUE(TEXT(U996,"dd"))),HolidayTable[Date],0)),WEEKDAY(E996,1)=1,HOUR(U996)&gt;=21,HOUR(U996)&lt;5),"OP","P")</f>
        <v>OP</v>
      </c>
      <c r="AD996" s="31"/>
      <c r="AE996" s="31">
        <f t="shared" si="202"/>
        <v>35</v>
      </c>
      <c r="AF996" s="31">
        <f t="shared" si="203"/>
        <v>59</v>
      </c>
      <c r="AG996" s="31">
        <f t="shared" si="204"/>
        <v>6</v>
      </c>
      <c r="AH996" s="31" t="str">
        <f t="shared" si="205"/>
        <v>KOTA NAZIM034E</v>
      </c>
      <c r="AI996" s="31" t="str">
        <f t="shared" si="206"/>
        <v>KKTU 7948124</v>
      </c>
    </row>
    <row r="997" spans="1:36" ht="18" x14ac:dyDescent="0.35">
      <c r="A997" s="30" t="s">
        <v>625</v>
      </c>
      <c r="B997" s="30" t="s">
        <v>4018</v>
      </c>
      <c r="C997" s="30" t="s">
        <v>1169</v>
      </c>
      <c r="D997" s="30" t="s">
        <v>1171</v>
      </c>
      <c r="E997" s="33">
        <v>45471.064583333333</v>
      </c>
      <c r="F997" s="30" t="s">
        <v>658</v>
      </c>
      <c r="G997" s="30" t="s">
        <v>627</v>
      </c>
      <c r="H997" s="30" t="s">
        <v>628</v>
      </c>
      <c r="I997" s="30" t="s">
        <v>629</v>
      </c>
      <c r="J997" s="30">
        <v>17687</v>
      </c>
      <c r="K997" s="30" t="s">
        <v>630</v>
      </c>
      <c r="L997" s="30" t="s">
        <v>4008</v>
      </c>
      <c r="M997" s="30" t="s">
        <v>4019</v>
      </c>
      <c r="N997" s="30"/>
      <c r="O997" s="30" t="s">
        <v>665</v>
      </c>
      <c r="P997" s="30">
        <v>945718</v>
      </c>
      <c r="Q997" s="30"/>
      <c r="R997" s="30"/>
      <c r="S997" s="39">
        <v>45471.645833333336</v>
      </c>
      <c r="T997" s="42" t="str">
        <f t="shared" si="195"/>
        <v>20</v>
      </c>
      <c r="U997" s="32">
        <f t="shared" si="196"/>
        <v>45471.064583333333</v>
      </c>
      <c r="V997" s="31">
        <f t="shared" si="197"/>
        <v>0.58125000000291038</v>
      </c>
      <c r="W997" s="31">
        <f t="shared" si="198"/>
        <v>1</v>
      </c>
      <c r="X997" s="31">
        <f t="shared" si="199"/>
        <v>0</v>
      </c>
      <c r="Y997" s="31">
        <f t="shared" si="200"/>
        <v>0</v>
      </c>
      <c r="Z997" s="31" t="str">
        <f t="shared" si="207"/>
        <v>Yes</v>
      </c>
      <c r="AA997" s="31"/>
      <c r="AB997" s="31">
        <f t="shared" si="201"/>
        <v>1</v>
      </c>
      <c r="AC997" s="31" t="str">
        <f>IF(OR(ISNUMBER(MATCH(DATE(VALUE(TEXT(U997,"yyyy")),VALUE(TEXT(U997,"mm")),VALUE(TEXT(U997,"dd"))),HolidayTable[Date],0)),WEEKDAY(E997,1)=1,HOUR(U997)&gt;=21,HOUR(U997)&lt;5),"OP","P")</f>
        <v>OP</v>
      </c>
      <c r="AD997" s="31"/>
      <c r="AE997" s="31">
        <f t="shared" si="202"/>
        <v>35</v>
      </c>
      <c r="AF997" s="31">
        <f t="shared" si="203"/>
        <v>59</v>
      </c>
      <c r="AG997" s="31">
        <f t="shared" si="204"/>
        <v>6</v>
      </c>
      <c r="AH997" s="31" t="str">
        <f t="shared" si="205"/>
        <v>KOTA NAZIM034E</v>
      </c>
      <c r="AI997" s="31" t="str">
        <f t="shared" si="206"/>
        <v>TCKU 3040501</v>
      </c>
    </row>
    <row r="998" spans="1:36" ht="18" x14ac:dyDescent="0.35">
      <c r="A998" s="30" t="s">
        <v>625</v>
      </c>
      <c r="B998" s="30" t="s">
        <v>4020</v>
      </c>
      <c r="C998" s="30" t="s">
        <v>1169</v>
      </c>
      <c r="D998" s="30" t="s">
        <v>1171</v>
      </c>
      <c r="E998" s="33">
        <v>45471.070138888892</v>
      </c>
      <c r="F998" s="30" t="s">
        <v>658</v>
      </c>
      <c r="G998" s="30" t="s">
        <v>627</v>
      </c>
      <c r="H998" s="30" t="s">
        <v>628</v>
      </c>
      <c r="I998" s="30" t="s">
        <v>629</v>
      </c>
      <c r="J998" s="30">
        <v>17553</v>
      </c>
      <c r="K998" s="30" t="s">
        <v>630</v>
      </c>
      <c r="L998" s="30" t="s">
        <v>4013</v>
      </c>
      <c r="M998" s="30" t="s">
        <v>4021</v>
      </c>
      <c r="N998" s="30"/>
      <c r="O998" s="30" t="s">
        <v>3970</v>
      </c>
      <c r="P998" s="30">
        <v>948878</v>
      </c>
      <c r="Q998" s="30"/>
      <c r="R998" s="30"/>
      <c r="S998" s="39">
        <v>45471.645833333336</v>
      </c>
      <c r="T998" s="42" t="str">
        <f t="shared" si="195"/>
        <v>20</v>
      </c>
      <c r="U998" s="32">
        <f t="shared" si="196"/>
        <v>45471.070138888892</v>
      </c>
      <c r="V998" s="31">
        <f t="shared" si="197"/>
        <v>0.57569444444379769</v>
      </c>
      <c r="W998" s="31">
        <f t="shared" si="198"/>
        <v>1</v>
      </c>
      <c r="X998" s="31">
        <f t="shared" si="199"/>
        <v>0</v>
      </c>
      <c r="Y998" s="31">
        <f t="shared" si="200"/>
        <v>0</v>
      </c>
      <c r="Z998" s="31" t="str">
        <f t="shared" si="207"/>
        <v>Yes</v>
      </c>
      <c r="AA998" s="31"/>
      <c r="AB998" s="31">
        <f t="shared" si="201"/>
        <v>1</v>
      </c>
      <c r="AC998" s="31" t="str">
        <f>IF(OR(ISNUMBER(MATCH(DATE(VALUE(TEXT(U998,"yyyy")),VALUE(TEXT(U998,"mm")),VALUE(TEXT(U998,"dd"))),HolidayTable[Date],0)),WEEKDAY(E998,1)=1,HOUR(U998)&gt;=21,HOUR(U998)&lt;5),"OP","P")</f>
        <v>OP</v>
      </c>
      <c r="AD998" s="31"/>
      <c r="AE998" s="31">
        <f t="shared" si="202"/>
        <v>35</v>
      </c>
      <c r="AF998" s="31">
        <f t="shared" si="203"/>
        <v>59</v>
      </c>
      <c r="AG998" s="31">
        <f t="shared" si="204"/>
        <v>6</v>
      </c>
      <c r="AH998" s="31" t="str">
        <f t="shared" si="205"/>
        <v>KOTA NAZIM034E</v>
      </c>
      <c r="AI998" s="31" t="str">
        <f t="shared" si="206"/>
        <v>TCLU 6945276</v>
      </c>
    </row>
    <row r="999" spans="1:36" ht="18" x14ac:dyDescent="0.35">
      <c r="A999" s="30" t="s">
        <v>625</v>
      </c>
      <c r="B999" s="30" t="s">
        <v>4022</v>
      </c>
      <c r="C999" s="30" t="s">
        <v>860</v>
      </c>
      <c r="D999" s="30" t="s">
        <v>24</v>
      </c>
      <c r="E999" s="33">
        <v>45471.070833333331</v>
      </c>
      <c r="F999" s="30" t="s">
        <v>845</v>
      </c>
      <c r="G999" s="30" t="s">
        <v>627</v>
      </c>
      <c r="H999" s="30" t="s">
        <v>628</v>
      </c>
      <c r="I999" s="30" t="s">
        <v>629</v>
      </c>
      <c r="J999" s="30">
        <v>19502</v>
      </c>
      <c r="K999" s="30" t="s">
        <v>630</v>
      </c>
      <c r="L999" s="30" t="s">
        <v>4023</v>
      </c>
      <c r="M999" s="30" t="s">
        <v>4024</v>
      </c>
      <c r="N999" s="30"/>
      <c r="O999" s="30" t="s">
        <v>664</v>
      </c>
      <c r="P999" s="30">
        <v>919491</v>
      </c>
      <c r="Q999" s="30"/>
      <c r="R999" s="30"/>
      <c r="S999" s="39">
        <f>VLOOKUP(AH999,export!G:T,13,FALSE)</f>
        <v>45472.152777777781</v>
      </c>
      <c r="T999" s="42" t="str">
        <f t="shared" si="195"/>
        <v>20</v>
      </c>
      <c r="U999" s="32">
        <f t="shared" si="196"/>
        <v>45471.070833333331</v>
      </c>
      <c r="V999" s="31">
        <f t="shared" si="197"/>
        <v>1.0819444444496185</v>
      </c>
      <c r="W999" s="31">
        <f t="shared" si="198"/>
        <v>0</v>
      </c>
      <c r="X999" s="31">
        <f t="shared" si="199"/>
        <v>1</v>
      </c>
      <c r="Y999" s="31">
        <f t="shared" si="200"/>
        <v>0</v>
      </c>
      <c r="Z999" s="31" t="str">
        <f t="shared" si="207"/>
        <v>Yes</v>
      </c>
      <c r="AA999" s="31"/>
      <c r="AB999" s="31">
        <f t="shared" si="201"/>
        <v>2</v>
      </c>
      <c r="AC999" s="31" t="str">
        <f>IF(OR(ISNUMBER(MATCH(DATE(VALUE(TEXT(U999,"yyyy")),VALUE(TEXT(U999,"mm")),VALUE(TEXT(U999,"dd"))),HolidayTable[Date],0)),WEEKDAY(E999,1)=1,HOUR(U999)&gt;=21,HOUR(U999)&lt;5),"OP","P")</f>
        <v>OP</v>
      </c>
      <c r="AD999" s="31"/>
      <c r="AE999" s="31">
        <f t="shared" si="202"/>
        <v>15</v>
      </c>
      <c r="AF999" s="31">
        <f t="shared" si="203"/>
        <v>59</v>
      </c>
      <c r="AG999" s="31">
        <f t="shared" si="204"/>
        <v>6</v>
      </c>
      <c r="AH999" s="31" t="str">
        <f t="shared" si="205"/>
        <v>CMA BIANCA424S</v>
      </c>
      <c r="AI999" s="31" t="str">
        <f t="shared" si="206"/>
        <v>APZU 3716955</v>
      </c>
    </row>
    <row r="1000" spans="1:36" ht="18" x14ac:dyDescent="0.35">
      <c r="A1000" s="30" t="s">
        <v>625</v>
      </c>
      <c r="B1000" s="30" t="s">
        <v>4025</v>
      </c>
      <c r="C1000" s="30" t="s">
        <v>860</v>
      </c>
      <c r="D1000" s="30" t="s">
        <v>24</v>
      </c>
      <c r="E1000" s="33">
        <v>45471.070833333331</v>
      </c>
      <c r="F1000" s="30" t="s">
        <v>845</v>
      </c>
      <c r="G1000" s="30" t="s">
        <v>627</v>
      </c>
      <c r="H1000" s="30" t="s">
        <v>628</v>
      </c>
      <c r="I1000" s="30" t="s">
        <v>629</v>
      </c>
      <c r="J1000" s="30">
        <v>14830</v>
      </c>
      <c r="K1000" s="30" t="s">
        <v>630</v>
      </c>
      <c r="L1000" s="30" t="s">
        <v>4026</v>
      </c>
      <c r="M1000" s="30" t="s">
        <v>4027</v>
      </c>
      <c r="N1000" s="30"/>
      <c r="O1000" s="30" t="s">
        <v>664</v>
      </c>
      <c r="P1000" s="30">
        <v>919491</v>
      </c>
      <c r="Q1000" s="30"/>
      <c r="R1000" s="30"/>
      <c r="S1000" s="39">
        <f>VLOOKUP(AH1000,export!G:T,13,FALSE)</f>
        <v>45472.152777777781</v>
      </c>
      <c r="T1000" s="42" t="str">
        <f t="shared" si="195"/>
        <v>20</v>
      </c>
      <c r="U1000" s="32">
        <f t="shared" si="196"/>
        <v>45471.070833333331</v>
      </c>
      <c r="V1000" s="31">
        <f t="shared" si="197"/>
        <v>1.0819444444496185</v>
      </c>
      <c r="W1000" s="31">
        <f t="shared" si="198"/>
        <v>0</v>
      </c>
      <c r="X1000" s="31">
        <f t="shared" si="199"/>
        <v>1</v>
      </c>
      <c r="Y1000" s="31">
        <f t="shared" si="200"/>
        <v>0</v>
      </c>
      <c r="Z1000" s="31" t="str">
        <f t="shared" si="207"/>
        <v>Yes</v>
      </c>
      <c r="AA1000" s="31"/>
      <c r="AB1000" s="31">
        <f t="shared" si="201"/>
        <v>2</v>
      </c>
      <c r="AC1000" s="31" t="str">
        <f>IF(OR(ISNUMBER(MATCH(DATE(VALUE(TEXT(U1000,"yyyy")),VALUE(TEXT(U1000,"mm")),VALUE(TEXT(U1000,"dd"))),HolidayTable[Date],0)),WEEKDAY(E1000,1)=1,HOUR(U1000)&gt;=21,HOUR(U1000)&lt;5),"OP","P")</f>
        <v>OP</v>
      </c>
      <c r="AD1000" s="31"/>
      <c r="AE1000" s="31">
        <f t="shared" si="202"/>
        <v>15</v>
      </c>
      <c r="AF1000" s="31">
        <f t="shared" si="203"/>
        <v>59</v>
      </c>
      <c r="AG1000" s="31">
        <f t="shared" si="204"/>
        <v>6</v>
      </c>
      <c r="AH1000" s="31" t="str">
        <f t="shared" si="205"/>
        <v>CMA BIANCA424S</v>
      </c>
      <c r="AI1000" s="31" t="str">
        <f t="shared" si="206"/>
        <v>CMAU 0383943</v>
      </c>
    </row>
    <row r="1001" spans="1:36" ht="18" x14ac:dyDescent="0.35">
      <c r="A1001" s="30" t="s">
        <v>625</v>
      </c>
      <c r="B1001" s="30" t="s">
        <v>4028</v>
      </c>
      <c r="C1001" s="30" t="s">
        <v>905</v>
      </c>
      <c r="D1001" s="30" t="s">
        <v>810</v>
      </c>
      <c r="E1001" s="33">
        <v>45471.074305555558</v>
      </c>
      <c r="F1001" s="30" t="s">
        <v>677</v>
      </c>
      <c r="G1001" s="30" t="s">
        <v>627</v>
      </c>
      <c r="H1001" s="30" t="s">
        <v>628</v>
      </c>
      <c r="I1001" s="30" t="s">
        <v>629</v>
      </c>
      <c r="J1001" s="30">
        <v>22030</v>
      </c>
      <c r="K1001" s="30" t="s">
        <v>630</v>
      </c>
      <c r="L1001" s="30" t="s">
        <v>3638</v>
      </c>
      <c r="M1001" s="30" t="s">
        <v>4029</v>
      </c>
      <c r="N1001" s="30" t="s">
        <v>3616</v>
      </c>
      <c r="O1001" s="30" t="s">
        <v>3617</v>
      </c>
      <c r="P1001" s="30">
        <v>767807</v>
      </c>
      <c r="Q1001" s="30"/>
      <c r="R1001" s="30"/>
      <c r="S1001" s="39">
        <f>VLOOKUP(AH1001,export!G:T,13,FALSE)</f>
        <v>45471.96875</v>
      </c>
      <c r="T1001" s="42" t="str">
        <f t="shared" si="195"/>
        <v>20</v>
      </c>
      <c r="U1001" s="32">
        <f t="shared" si="196"/>
        <v>45471.074305555558</v>
      </c>
      <c r="V1001" s="31">
        <f t="shared" si="197"/>
        <v>0.8944444444423425</v>
      </c>
      <c r="W1001" s="31">
        <f t="shared" si="198"/>
        <v>1</v>
      </c>
      <c r="X1001" s="31">
        <f t="shared" si="199"/>
        <v>0</v>
      </c>
      <c r="Y1001" s="31">
        <f t="shared" si="200"/>
        <v>0</v>
      </c>
      <c r="Z1001" s="31" t="str">
        <f t="shared" si="207"/>
        <v>Yes</v>
      </c>
      <c r="AA1001" s="31"/>
      <c r="AB1001" s="31">
        <f t="shared" si="201"/>
        <v>1</v>
      </c>
      <c r="AC1001" s="31" t="str">
        <f>IF(OR(ISNUMBER(MATCH(DATE(VALUE(TEXT(U1001,"yyyy")),VALUE(TEXT(U1001,"mm")),VALUE(TEXT(U1001,"dd"))),HolidayTable[Date],0)),WEEKDAY(E1001,1)=1,HOUR(U1001)&gt;=21,HOUR(U1001)&lt;5),"OP","P")</f>
        <v>OP</v>
      </c>
      <c r="AD1001" s="31"/>
      <c r="AE1001" s="31">
        <f t="shared" si="202"/>
        <v>35</v>
      </c>
      <c r="AF1001" s="31">
        <f t="shared" si="203"/>
        <v>59</v>
      </c>
      <c r="AG1001" s="31">
        <f t="shared" si="204"/>
        <v>6</v>
      </c>
      <c r="AH1001" s="31" t="str">
        <f t="shared" si="205"/>
        <v>O PIRAEUS004E</v>
      </c>
      <c r="AI1001" s="31" t="str">
        <f t="shared" si="206"/>
        <v>BMOU 1631419</v>
      </c>
    </row>
    <row r="1002" spans="1:36" ht="18" x14ac:dyDescent="0.35">
      <c r="A1002" s="30" t="s">
        <v>625</v>
      </c>
      <c r="B1002" s="30" t="s">
        <v>4030</v>
      </c>
      <c r="C1002" s="30" t="s">
        <v>905</v>
      </c>
      <c r="D1002" s="30" t="s">
        <v>810</v>
      </c>
      <c r="E1002" s="33">
        <v>45471.074305555558</v>
      </c>
      <c r="F1002" s="30" t="s">
        <v>677</v>
      </c>
      <c r="G1002" s="30" t="s">
        <v>627</v>
      </c>
      <c r="H1002" s="30" t="s">
        <v>628</v>
      </c>
      <c r="I1002" s="30" t="s">
        <v>629</v>
      </c>
      <c r="J1002" s="30">
        <v>22030</v>
      </c>
      <c r="K1002" s="30" t="s">
        <v>630</v>
      </c>
      <c r="L1002" s="30" t="s">
        <v>3638</v>
      </c>
      <c r="M1002" s="30" t="s">
        <v>4031</v>
      </c>
      <c r="N1002" s="30" t="s">
        <v>3616</v>
      </c>
      <c r="O1002" s="30" t="s">
        <v>3617</v>
      </c>
      <c r="P1002" s="30">
        <v>767807</v>
      </c>
      <c r="Q1002" s="30"/>
      <c r="R1002" s="30"/>
      <c r="S1002" s="39">
        <f>VLOOKUP(AH1002,export!G:T,13,FALSE)</f>
        <v>45471.96875</v>
      </c>
      <c r="T1002" s="42" t="str">
        <f t="shared" si="195"/>
        <v>20</v>
      </c>
      <c r="U1002" s="32">
        <f t="shared" si="196"/>
        <v>45471.074305555558</v>
      </c>
      <c r="V1002" s="31">
        <f t="shared" si="197"/>
        <v>0.8944444444423425</v>
      </c>
      <c r="W1002" s="31">
        <f t="shared" si="198"/>
        <v>1</v>
      </c>
      <c r="X1002" s="31">
        <f t="shared" si="199"/>
        <v>0</v>
      </c>
      <c r="Y1002" s="31">
        <f t="shared" si="200"/>
        <v>0</v>
      </c>
      <c r="Z1002" s="31" t="str">
        <f t="shared" si="207"/>
        <v>Yes</v>
      </c>
      <c r="AA1002" s="31"/>
      <c r="AB1002" s="31">
        <f t="shared" si="201"/>
        <v>1</v>
      </c>
      <c r="AC1002" s="31" t="str">
        <f>IF(OR(ISNUMBER(MATCH(DATE(VALUE(TEXT(U1002,"yyyy")),VALUE(TEXT(U1002,"mm")),VALUE(TEXT(U1002,"dd"))),HolidayTable[Date],0)),WEEKDAY(E1002,1)=1,HOUR(U1002)&gt;=21,HOUR(U1002)&lt;5),"OP","P")</f>
        <v>OP</v>
      </c>
      <c r="AD1002" s="31"/>
      <c r="AE1002" s="31">
        <f t="shared" si="202"/>
        <v>35</v>
      </c>
      <c r="AF1002" s="31">
        <f t="shared" si="203"/>
        <v>59</v>
      </c>
      <c r="AG1002" s="31">
        <f t="shared" si="204"/>
        <v>6</v>
      </c>
      <c r="AH1002" s="31" t="str">
        <f t="shared" si="205"/>
        <v>O PIRAEUS004E</v>
      </c>
      <c r="AI1002" s="31" t="str">
        <f t="shared" si="206"/>
        <v>UETU 2668217</v>
      </c>
    </row>
    <row r="1003" spans="1:36" ht="18" x14ac:dyDescent="0.35">
      <c r="A1003" s="30" t="s">
        <v>625</v>
      </c>
      <c r="B1003" s="30" t="s">
        <v>4032</v>
      </c>
      <c r="C1003" s="30" t="s">
        <v>860</v>
      </c>
      <c r="D1003" s="30" t="s">
        <v>24</v>
      </c>
      <c r="E1003" s="33">
        <v>45471.081944444442</v>
      </c>
      <c r="F1003" s="30" t="s">
        <v>663</v>
      </c>
      <c r="G1003" s="30" t="s">
        <v>627</v>
      </c>
      <c r="H1003" s="30" t="s">
        <v>628</v>
      </c>
      <c r="I1003" s="30" t="s">
        <v>629</v>
      </c>
      <c r="J1003" s="30">
        <v>17386</v>
      </c>
      <c r="K1003" s="30" t="s">
        <v>630</v>
      </c>
      <c r="L1003" s="30" t="s">
        <v>4033</v>
      </c>
      <c r="M1003" s="30" t="s">
        <v>4034</v>
      </c>
      <c r="N1003" s="30" t="s">
        <v>639</v>
      </c>
      <c r="O1003" s="30" t="s">
        <v>640</v>
      </c>
      <c r="P1003" s="30">
        <v>920041</v>
      </c>
      <c r="Q1003" s="30"/>
      <c r="R1003" s="30"/>
      <c r="S1003" s="39">
        <f>VLOOKUP(AH1003,export!G:T,13,FALSE)</f>
        <v>45472.152777777781</v>
      </c>
      <c r="T1003" s="42" t="str">
        <f t="shared" si="195"/>
        <v>20</v>
      </c>
      <c r="U1003" s="32">
        <f t="shared" si="196"/>
        <v>45471.081944444442</v>
      </c>
      <c r="V1003" s="31">
        <f t="shared" si="197"/>
        <v>1.070833333338669</v>
      </c>
      <c r="W1003" s="31">
        <f t="shared" si="198"/>
        <v>0</v>
      </c>
      <c r="X1003" s="31">
        <f t="shared" si="199"/>
        <v>1</v>
      </c>
      <c r="Y1003" s="31">
        <f t="shared" si="200"/>
        <v>0</v>
      </c>
      <c r="Z1003" s="31" t="str">
        <f t="shared" si="207"/>
        <v>Yes</v>
      </c>
      <c r="AA1003" s="31"/>
      <c r="AB1003" s="31">
        <f t="shared" si="201"/>
        <v>2</v>
      </c>
      <c r="AC1003" s="31" t="str">
        <f>IF(OR(ISNUMBER(MATCH(DATE(VALUE(TEXT(U1003,"yyyy")),VALUE(TEXT(U1003,"mm")),VALUE(TEXT(U1003,"dd"))),HolidayTable[Date],0)),WEEKDAY(E1003,1)=1,HOUR(U1003)&gt;=21,HOUR(U1003)&lt;5),"OP","P")</f>
        <v>OP</v>
      </c>
      <c r="AD1003" s="31"/>
      <c r="AE1003" s="31">
        <f t="shared" si="202"/>
        <v>15</v>
      </c>
      <c r="AF1003" s="31">
        <f t="shared" si="203"/>
        <v>59</v>
      </c>
      <c r="AG1003" s="31">
        <f t="shared" si="204"/>
        <v>6</v>
      </c>
      <c r="AH1003" s="31" t="str">
        <f t="shared" si="205"/>
        <v>CMA BIANCA424S</v>
      </c>
      <c r="AI1003" s="31" t="str">
        <f t="shared" si="206"/>
        <v>CAIU 2650901</v>
      </c>
    </row>
    <row r="1004" spans="1:36" ht="18" x14ac:dyDescent="0.35">
      <c r="A1004" s="30" t="s">
        <v>625</v>
      </c>
      <c r="B1004" s="30" t="s">
        <v>933</v>
      </c>
      <c r="C1004" s="30" t="s">
        <v>860</v>
      </c>
      <c r="D1004" s="30" t="s">
        <v>24</v>
      </c>
      <c r="E1004" s="33">
        <v>45471.081944444442</v>
      </c>
      <c r="F1004" s="30" t="s">
        <v>654</v>
      </c>
      <c r="G1004" s="30" t="s">
        <v>627</v>
      </c>
      <c r="H1004" s="30">
        <v>2200</v>
      </c>
      <c r="I1004" s="30" t="s">
        <v>629</v>
      </c>
      <c r="J1004" s="30">
        <v>17663</v>
      </c>
      <c r="K1004" s="30" t="s">
        <v>630</v>
      </c>
      <c r="L1004" s="30" t="s">
        <v>4035</v>
      </c>
      <c r="M1004" s="30" t="s">
        <v>4036</v>
      </c>
      <c r="N1004" s="30" t="s">
        <v>639</v>
      </c>
      <c r="O1004" s="30" t="s">
        <v>640</v>
      </c>
      <c r="P1004" s="30">
        <v>920041</v>
      </c>
      <c r="Q1004" s="30"/>
      <c r="R1004" s="30"/>
      <c r="S1004" s="39">
        <f>VLOOKUP(AH1004,export!G:T,13,FALSE)</f>
        <v>45472.152777777781</v>
      </c>
      <c r="T1004" s="42" t="str">
        <f t="shared" si="195"/>
        <v>20</v>
      </c>
      <c r="U1004" s="32">
        <f t="shared" si="196"/>
        <v>45471.081944444442</v>
      </c>
      <c r="V1004" s="31">
        <f t="shared" si="197"/>
        <v>1.070833333338669</v>
      </c>
      <c r="W1004" s="31">
        <f t="shared" si="198"/>
        <v>0</v>
      </c>
      <c r="X1004" s="31">
        <f t="shared" si="199"/>
        <v>1</v>
      </c>
      <c r="Y1004" s="31">
        <f t="shared" si="200"/>
        <v>0</v>
      </c>
      <c r="Z1004" s="31" t="str">
        <f t="shared" si="207"/>
        <v>Yes</v>
      </c>
      <c r="AA1004" s="31"/>
      <c r="AB1004" s="31">
        <f t="shared" si="201"/>
        <v>2</v>
      </c>
      <c r="AC1004" s="31" t="str">
        <f>IF(OR(ISNUMBER(MATCH(DATE(VALUE(TEXT(U1004,"yyyy")),VALUE(TEXT(U1004,"mm")),VALUE(TEXT(U1004,"dd"))),HolidayTable[Date],0)),WEEKDAY(E1004,1)=1,HOUR(U1004)&gt;=21,HOUR(U1004)&lt;5),"OP","P")</f>
        <v>OP</v>
      </c>
      <c r="AD1004" s="31"/>
      <c r="AE1004" s="31">
        <f t="shared" si="202"/>
        <v>15</v>
      </c>
      <c r="AF1004" s="31">
        <f t="shared" si="203"/>
        <v>59</v>
      </c>
      <c r="AG1004" s="31">
        <f t="shared" si="204"/>
        <v>6</v>
      </c>
      <c r="AH1004" s="31" t="str">
        <f t="shared" si="205"/>
        <v>CMA BIANCA424S</v>
      </c>
      <c r="AI1004" s="31" t="str">
        <f t="shared" si="206"/>
        <v>UETU 2563406</v>
      </c>
    </row>
    <row r="1005" spans="1:36" ht="18" x14ac:dyDescent="0.35">
      <c r="A1005" s="30" t="s">
        <v>625</v>
      </c>
      <c r="B1005" s="30" t="s">
        <v>4037</v>
      </c>
      <c r="C1005" s="30" t="s">
        <v>860</v>
      </c>
      <c r="D1005" s="30" t="s">
        <v>24</v>
      </c>
      <c r="E1005" s="33">
        <v>45471.082638888889</v>
      </c>
      <c r="F1005" s="30" t="s">
        <v>845</v>
      </c>
      <c r="G1005" s="30" t="s">
        <v>627</v>
      </c>
      <c r="H1005" s="30" t="s">
        <v>628</v>
      </c>
      <c r="I1005" s="30" t="s">
        <v>629</v>
      </c>
      <c r="J1005" s="30">
        <v>21409</v>
      </c>
      <c r="K1005" s="30" t="s">
        <v>630</v>
      </c>
      <c r="L1005" s="30" t="s">
        <v>4023</v>
      </c>
      <c r="M1005" s="30" t="s">
        <v>4038</v>
      </c>
      <c r="N1005" s="30" t="s">
        <v>670</v>
      </c>
      <c r="O1005" s="30" t="s">
        <v>671</v>
      </c>
      <c r="P1005" s="30">
        <v>650107</v>
      </c>
      <c r="Q1005" s="30"/>
      <c r="R1005" s="30"/>
      <c r="S1005" s="39">
        <f>VLOOKUP(AH1005,export!G:T,13,FALSE)</f>
        <v>45472.152777777781</v>
      </c>
      <c r="T1005" s="42" t="str">
        <f t="shared" si="195"/>
        <v>20</v>
      </c>
      <c r="U1005" s="32">
        <f t="shared" si="196"/>
        <v>45471.082638888889</v>
      </c>
      <c r="V1005" s="31">
        <f t="shared" si="197"/>
        <v>1.070138888891961</v>
      </c>
      <c r="W1005" s="31">
        <f t="shared" si="198"/>
        <v>0</v>
      </c>
      <c r="X1005" s="31">
        <f t="shared" si="199"/>
        <v>1</v>
      </c>
      <c r="Y1005" s="31">
        <f t="shared" si="200"/>
        <v>0</v>
      </c>
      <c r="Z1005" s="31" t="str">
        <f t="shared" si="207"/>
        <v>Yes</v>
      </c>
      <c r="AA1005" s="31"/>
      <c r="AB1005" s="31">
        <f t="shared" si="201"/>
        <v>2</v>
      </c>
      <c r="AC1005" s="31" t="str">
        <f>IF(OR(ISNUMBER(MATCH(DATE(VALUE(TEXT(U1005,"yyyy")),VALUE(TEXT(U1005,"mm")),VALUE(TEXT(U1005,"dd"))),HolidayTable[Date],0)),WEEKDAY(E1005,1)=1,HOUR(U1005)&gt;=21,HOUR(U1005)&lt;5),"OP","P")</f>
        <v>OP</v>
      </c>
      <c r="AD1005" s="31"/>
      <c r="AE1005" s="31">
        <f t="shared" si="202"/>
        <v>15</v>
      </c>
      <c r="AF1005" s="31">
        <f t="shared" si="203"/>
        <v>59</v>
      </c>
      <c r="AG1005" s="31">
        <f t="shared" si="204"/>
        <v>6</v>
      </c>
      <c r="AH1005" s="31" t="str">
        <f t="shared" si="205"/>
        <v>CMA BIANCA424S</v>
      </c>
      <c r="AI1005" s="31" t="str">
        <f t="shared" si="206"/>
        <v>CXDU 1227026</v>
      </c>
    </row>
    <row r="1006" spans="1:36" ht="18" x14ac:dyDescent="0.35">
      <c r="A1006" s="30" t="s">
        <v>625</v>
      </c>
      <c r="B1006" s="30" t="s">
        <v>934</v>
      </c>
      <c r="C1006" s="30" t="s">
        <v>860</v>
      </c>
      <c r="D1006" s="30" t="s">
        <v>24</v>
      </c>
      <c r="E1006" s="33">
        <v>45471.082638888889</v>
      </c>
      <c r="F1006" s="30" t="s">
        <v>654</v>
      </c>
      <c r="G1006" s="30" t="s">
        <v>627</v>
      </c>
      <c r="H1006" s="30" t="s">
        <v>628</v>
      </c>
      <c r="I1006" s="30" t="s">
        <v>629</v>
      </c>
      <c r="J1006" s="30">
        <v>17483</v>
      </c>
      <c r="K1006" s="30" t="s">
        <v>630</v>
      </c>
      <c r="L1006" s="30" t="s">
        <v>4039</v>
      </c>
      <c r="M1006" s="30" t="s">
        <v>4040</v>
      </c>
      <c r="N1006" s="30" t="s">
        <v>670</v>
      </c>
      <c r="O1006" s="30" t="s">
        <v>671</v>
      </c>
      <c r="P1006" s="30">
        <v>650107</v>
      </c>
      <c r="Q1006" s="30"/>
      <c r="R1006" s="30"/>
      <c r="S1006" s="39">
        <f>VLOOKUP(AH1006,export!G:T,13,FALSE)</f>
        <v>45472.152777777781</v>
      </c>
      <c r="T1006" s="42" t="str">
        <f t="shared" si="195"/>
        <v>20</v>
      </c>
      <c r="U1006" s="32">
        <f t="shared" si="196"/>
        <v>45471.082638888889</v>
      </c>
      <c r="V1006" s="31">
        <f t="shared" si="197"/>
        <v>1.070138888891961</v>
      </c>
      <c r="W1006" s="31">
        <f t="shared" si="198"/>
        <v>0</v>
      </c>
      <c r="X1006" s="31">
        <f t="shared" si="199"/>
        <v>1</v>
      </c>
      <c r="Y1006" s="31">
        <f t="shared" si="200"/>
        <v>0</v>
      </c>
      <c r="Z1006" s="31" t="str">
        <f t="shared" si="207"/>
        <v>Yes</v>
      </c>
      <c r="AA1006" s="31"/>
      <c r="AB1006" s="31">
        <f t="shared" si="201"/>
        <v>2</v>
      </c>
      <c r="AC1006" s="31" t="str">
        <f>IF(OR(ISNUMBER(MATCH(DATE(VALUE(TEXT(U1006,"yyyy")),VALUE(TEXT(U1006,"mm")),VALUE(TEXT(U1006,"dd"))),HolidayTable[Date],0)),WEEKDAY(E1006,1)=1,HOUR(U1006)&gt;=21,HOUR(U1006)&lt;5),"OP","P")</f>
        <v>OP</v>
      </c>
      <c r="AD1006" s="31"/>
      <c r="AE1006" s="31">
        <f t="shared" si="202"/>
        <v>15</v>
      </c>
      <c r="AF1006" s="31">
        <f t="shared" si="203"/>
        <v>59</v>
      </c>
      <c r="AG1006" s="31">
        <f t="shared" si="204"/>
        <v>6</v>
      </c>
      <c r="AH1006" s="31" t="str">
        <f t="shared" si="205"/>
        <v>CMA BIANCA424S</v>
      </c>
      <c r="AI1006" s="31" t="str">
        <f t="shared" si="206"/>
        <v>TLLU 8268681</v>
      </c>
    </row>
    <row r="1007" spans="1:36" ht="18" x14ac:dyDescent="0.35">
      <c r="A1007" s="30" t="s">
        <v>625</v>
      </c>
      <c r="B1007" s="30" t="s">
        <v>4041</v>
      </c>
      <c r="C1007" s="30" t="s">
        <v>4042</v>
      </c>
      <c r="D1007" s="30" t="s">
        <v>325</v>
      </c>
      <c r="E1007" s="33">
        <v>45471.084722222222</v>
      </c>
      <c r="F1007" s="30" t="s">
        <v>845</v>
      </c>
      <c r="G1007" s="30" t="s">
        <v>627</v>
      </c>
      <c r="H1007" s="30" t="s">
        <v>628</v>
      </c>
      <c r="I1007" s="30" t="s">
        <v>629</v>
      </c>
      <c r="J1007" s="30">
        <v>17416</v>
      </c>
      <c r="K1007" s="30" t="s">
        <v>630</v>
      </c>
      <c r="L1007" s="30" t="s">
        <v>4043</v>
      </c>
      <c r="M1007" s="30" t="s">
        <v>4044</v>
      </c>
      <c r="N1007" s="30" t="s">
        <v>637</v>
      </c>
      <c r="O1007" s="30" t="s">
        <v>638</v>
      </c>
      <c r="P1007" s="30">
        <v>710301</v>
      </c>
      <c r="Q1007" s="30"/>
      <c r="R1007" s="30"/>
      <c r="S1007" s="39">
        <v>45477.458333333336</v>
      </c>
      <c r="T1007" s="42" t="str">
        <f t="shared" si="195"/>
        <v>20</v>
      </c>
      <c r="U1007" s="32">
        <f t="shared" si="196"/>
        <v>45471.084722222222</v>
      </c>
      <c r="V1007" s="31">
        <f t="shared" si="197"/>
        <v>6.3736111111138598</v>
      </c>
      <c r="W1007" s="31">
        <f t="shared" si="198"/>
        <v>0</v>
      </c>
      <c r="X1007" s="31">
        <f t="shared" si="199"/>
        <v>0</v>
      </c>
      <c r="Y1007" s="31">
        <f t="shared" si="200"/>
        <v>1</v>
      </c>
      <c r="Z1007" s="31" t="str">
        <f t="shared" si="207"/>
        <v>Yes</v>
      </c>
      <c r="AA1007" s="31"/>
      <c r="AB1007" s="31">
        <f t="shared" si="201"/>
        <v>0</v>
      </c>
      <c r="AC1007" s="31" t="str">
        <f>IF(OR(ISNUMBER(MATCH(DATE(VALUE(TEXT(U1007,"yyyy")),VALUE(TEXT(U1007,"mm")),VALUE(TEXT(U1007,"dd"))),HolidayTable[Date],0)),WEEKDAY(E1007,1)=1,HOUR(U1007)&gt;=21,HOUR(U1007)&lt;5),"OP","P")</f>
        <v>OP</v>
      </c>
      <c r="AD1007" s="31"/>
      <c r="AE1007" s="31">
        <f t="shared" si="202"/>
        <v>0</v>
      </c>
      <c r="AF1007" s="31">
        <f t="shared" si="203"/>
        <v>59</v>
      </c>
      <c r="AG1007" s="31">
        <f t="shared" si="204"/>
        <v>6</v>
      </c>
      <c r="AH1007" s="31" t="str">
        <f t="shared" si="205"/>
        <v>CONTI ANNAPU425S</v>
      </c>
      <c r="AI1007" s="31" t="str">
        <f t="shared" si="206"/>
        <v>GLDU 5655845</v>
      </c>
      <c r="AJ1007" s="17" t="s">
        <v>5293</v>
      </c>
    </row>
    <row r="1008" spans="1:36" ht="18" x14ac:dyDescent="0.35">
      <c r="A1008" s="30" t="s">
        <v>625</v>
      </c>
      <c r="B1008" s="30" t="s">
        <v>935</v>
      </c>
      <c r="C1008" s="30" t="s">
        <v>860</v>
      </c>
      <c r="D1008" s="30" t="s">
        <v>24</v>
      </c>
      <c r="E1008" s="33">
        <v>45471.084722222222</v>
      </c>
      <c r="F1008" s="30" t="s">
        <v>654</v>
      </c>
      <c r="G1008" s="30" t="s">
        <v>627</v>
      </c>
      <c r="H1008" s="30" t="s">
        <v>695</v>
      </c>
      <c r="I1008" s="30" t="s">
        <v>629</v>
      </c>
      <c r="J1008" s="30">
        <v>16812</v>
      </c>
      <c r="K1008" s="30" t="s">
        <v>630</v>
      </c>
      <c r="L1008" s="30" t="s">
        <v>4045</v>
      </c>
      <c r="M1008" s="30" t="s">
        <v>4046</v>
      </c>
      <c r="N1008" s="30" t="s">
        <v>637</v>
      </c>
      <c r="O1008" s="30" t="s">
        <v>638</v>
      </c>
      <c r="P1008" s="30">
        <v>710301</v>
      </c>
      <c r="Q1008" s="30"/>
      <c r="R1008" s="30"/>
      <c r="S1008" s="39">
        <f>VLOOKUP(AH1008,export!G:T,13,FALSE)</f>
        <v>45472.152777777781</v>
      </c>
      <c r="T1008" s="42" t="str">
        <f t="shared" si="195"/>
        <v>20</v>
      </c>
      <c r="U1008" s="32">
        <f t="shared" si="196"/>
        <v>45471.084722222222</v>
      </c>
      <c r="V1008" s="31">
        <f t="shared" si="197"/>
        <v>1.0680555555591127</v>
      </c>
      <c r="W1008" s="31">
        <f t="shared" si="198"/>
        <v>0</v>
      </c>
      <c r="X1008" s="31">
        <f t="shared" si="199"/>
        <v>1</v>
      </c>
      <c r="Y1008" s="31">
        <f t="shared" si="200"/>
        <v>0</v>
      </c>
      <c r="Z1008" s="31" t="str">
        <f t="shared" si="207"/>
        <v>Yes</v>
      </c>
      <c r="AA1008" s="31"/>
      <c r="AB1008" s="31">
        <f t="shared" si="201"/>
        <v>2</v>
      </c>
      <c r="AC1008" s="31" t="str">
        <f>IF(OR(ISNUMBER(MATCH(DATE(VALUE(TEXT(U1008,"yyyy")),VALUE(TEXT(U1008,"mm")),VALUE(TEXT(U1008,"dd"))),HolidayTable[Date],0)),WEEKDAY(E1008,1)=1,HOUR(U1008)&gt;=21,HOUR(U1008)&lt;5),"OP","P")</f>
        <v>OP</v>
      </c>
      <c r="AD1008" s="31"/>
      <c r="AE1008" s="31">
        <f t="shared" si="202"/>
        <v>15</v>
      </c>
      <c r="AF1008" s="31">
        <f t="shared" si="203"/>
        <v>59</v>
      </c>
      <c r="AG1008" s="31">
        <f t="shared" si="204"/>
        <v>6</v>
      </c>
      <c r="AH1008" s="31" t="str">
        <f t="shared" si="205"/>
        <v>CMA BIANCA424S</v>
      </c>
      <c r="AI1008" s="31" t="str">
        <f t="shared" si="206"/>
        <v>TRHU 2765092</v>
      </c>
    </row>
    <row r="1009" spans="1:36" ht="18" x14ac:dyDescent="0.35">
      <c r="A1009" s="30" t="s">
        <v>625</v>
      </c>
      <c r="B1009" s="30" t="s">
        <v>4047</v>
      </c>
      <c r="C1009" s="30" t="s">
        <v>905</v>
      </c>
      <c r="D1009" s="30" t="s">
        <v>810</v>
      </c>
      <c r="E1009" s="33">
        <v>45471.088888888888</v>
      </c>
      <c r="F1009" s="30" t="s">
        <v>677</v>
      </c>
      <c r="G1009" s="30" t="s">
        <v>627</v>
      </c>
      <c r="H1009" s="30" t="s">
        <v>628</v>
      </c>
      <c r="I1009" s="30" t="s">
        <v>629</v>
      </c>
      <c r="J1009" s="30">
        <v>22030</v>
      </c>
      <c r="K1009" s="30" t="s">
        <v>630</v>
      </c>
      <c r="L1009" s="30" t="s">
        <v>3949</v>
      </c>
      <c r="M1009" s="30" t="s">
        <v>4048</v>
      </c>
      <c r="N1009" s="30" t="s">
        <v>631</v>
      </c>
      <c r="O1009" s="30" t="s">
        <v>632</v>
      </c>
      <c r="P1009" s="30">
        <v>726322</v>
      </c>
      <c r="Q1009" s="30"/>
      <c r="R1009" s="30"/>
      <c r="S1009" s="39">
        <f>VLOOKUP(AH1009,export!G:T,13,FALSE)</f>
        <v>45471.96875</v>
      </c>
      <c r="T1009" s="42" t="str">
        <f t="shared" si="195"/>
        <v>20</v>
      </c>
      <c r="U1009" s="32">
        <f t="shared" si="196"/>
        <v>45471.088888888888</v>
      </c>
      <c r="V1009" s="31">
        <f t="shared" si="197"/>
        <v>0.87986111111240461</v>
      </c>
      <c r="W1009" s="31">
        <f t="shared" si="198"/>
        <v>1</v>
      </c>
      <c r="X1009" s="31">
        <f t="shared" si="199"/>
        <v>0</v>
      </c>
      <c r="Y1009" s="31">
        <f t="shared" si="200"/>
        <v>0</v>
      </c>
      <c r="Z1009" s="31" t="str">
        <f t="shared" si="207"/>
        <v>Yes</v>
      </c>
      <c r="AA1009" s="31"/>
      <c r="AB1009" s="31">
        <f t="shared" si="201"/>
        <v>1</v>
      </c>
      <c r="AC1009" s="31" t="str">
        <f>IF(OR(ISNUMBER(MATCH(DATE(VALUE(TEXT(U1009,"yyyy")),VALUE(TEXT(U1009,"mm")),VALUE(TEXT(U1009,"dd"))),HolidayTable[Date],0)),WEEKDAY(E1009,1)=1,HOUR(U1009)&gt;=21,HOUR(U1009)&lt;5),"OP","P")</f>
        <v>OP</v>
      </c>
      <c r="AD1009" s="31"/>
      <c r="AE1009" s="31">
        <f t="shared" si="202"/>
        <v>35</v>
      </c>
      <c r="AF1009" s="31">
        <f t="shared" si="203"/>
        <v>59</v>
      </c>
      <c r="AG1009" s="31">
        <f t="shared" si="204"/>
        <v>6</v>
      </c>
      <c r="AH1009" s="31" t="str">
        <f t="shared" si="205"/>
        <v>O PIRAEUS004E</v>
      </c>
      <c r="AI1009" s="31" t="str">
        <f t="shared" si="206"/>
        <v>TLLU 3152810</v>
      </c>
    </row>
    <row r="1010" spans="1:36" ht="18" x14ac:dyDescent="0.35">
      <c r="A1010" s="30" t="s">
        <v>625</v>
      </c>
      <c r="B1010" s="30" t="s">
        <v>4049</v>
      </c>
      <c r="C1010" s="30" t="s">
        <v>905</v>
      </c>
      <c r="D1010" s="30" t="s">
        <v>810</v>
      </c>
      <c r="E1010" s="33">
        <v>45471.088888888888</v>
      </c>
      <c r="F1010" s="30" t="s">
        <v>677</v>
      </c>
      <c r="G1010" s="30" t="s">
        <v>627</v>
      </c>
      <c r="H1010" s="30" t="s">
        <v>628</v>
      </c>
      <c r="I1010" s="30" t="s">
        <v>629</v>
      </c>
      <c r="J1010" s="30">
        <v>22030</v>
      </c>
      <c r="K1010" s="30" t="s">
        <v>630</v>
      </c>
      <c r="L1010" s="30" t="s">
        <v>3638</v>
      </c>
      <c r="M1010" s="30" t="s">
        <v>4050</v>
      </c>
      <c r="N1010" s="30" t="s">
        <v>631</v>
      </c>
      <c r="O1010" s="30" t="s">
        <v>632</v>
      </c>
      <c r="P1010" s="30">
        <v>726322</v>
      </c>
      <c r="Q1010" s="30"/>
      <c r="R1010" s="30"/>
      <c r="S1010" s="39">
        <f>VLOOKUP(AH1010,export!G:T,13,FALSE)</f>
        <v>45471.96875</v>
      </c>
      <c r="T1010" s="42" t="str">
        <f t="shared" si="195"/>
        <v>20</v>
      </c>
      <c r="U1010" s="32">
        <f t="shared" si="196"/>
        <v>45471.088888888888</v>
      </c>
      <c r="V1010" s="31">
        <f t="shared" si="197"/>
        <v>0.87986111111240461</v>
      </c>
      <c r="W1010" s="31">
        <f t="shared" si="198"/>
        <v>1</v>
      </c>
      <c r="X1010" s="31">
        <f t="shared" si="199"/>
        <v>0</v>
      </c>
      <c r="Y1010" s="31">
        <f t="shared" si="200"/>
        <v>0</v>
      </c>
      <c r="Z1010" s="31" t="str">
        <f t="shared" si="207"/>
        <v>Yes</v>
      </c>
      <c r="AA1010" s="31"/>
      <c r="AB1010" s="31">
        <f t="shared" si="201"/>
        <v>1</v>
      </c>
      <c r="AC1010" s="31" t="str">
        <f>IF(OR(ISNUMBER(MATCH(DATE(VALUE(TEXT(U1010,"yyyy")),VALUE(TEXT(U1010,"mm")),VALUE(TEXT(U1010,"dd"))),HolidayTable[Date],0)),WEEKDAY(E1010,1)=1,HOUR(U1010)&gt;=21,HOUR(U1010)&lt;5),"OP","P")</f>
        <v>OP</v>
      </c>
      <c r="AD1010" s="31"/>
      <c r="AE1010" s="31">
        <f t="shared" si="202"/>
        <v>35</v>
      </c>
      <c r="AF1010" s="31">
        <f t="shared" si="203"/>
        <v>59</v>
      </c>
      <c r="AG1010" s="31">
        <f t="shared" si="204"/>
        <v>6</v>
      </c>
      <c r="AH1010" s="31" t="str">
        <f t="shared" si="205"/>
        <v>O PIRAEUS004E</v>
      </c>
      <c r="AI1010" s="31" t="str">
        <f t="shared" si="206"/>
        <v>TLLU 3315292</v>
      </c>
    </row>
    <row r="1011" spans="1:36" ht="18" x14ac:dyDescent="0.35">
      <c r="A1011" s="30" t="s">
        <v>625</v>
      </c>
      <c r="B1011" s="30" t="s">
        <v>4051</v>
      </c>
      <c r="C1011" s="30" t="s">
        <v>816</v>
      </c>
      <c r="D1011" s="30" t="s">
        <v>349</v>
      </c>
      <c r="E1011" s="33">
        <v>45471.095833333333</v>
      </c>
      <c r="F1011" s="30" t="s">
        <v>4052</v>
      </c>
      <c r="G1011" s="30" t="s">
        <v>627</v>
      </c>
      <c r="H1011" s="30" t="s">
        <v>672</v>
      </c>
      <c r="I1011" s="30" t="s">
        <v>646</v>
      </c>
      <c r="J1011" s="30">
        <v>7230</v>
      </c>
      <c r="K1011" s="30" t="s">
        <v>630</v>
      </c>
      <c r="L1011" s="30" t="s">
        <v>4053</v>
      </c>
      <c r="M1011" s="30" t="s">
        <v>4054</v>
      </c>
      <c r="N1011" s="30"/>
      <c r="O1011" s="30" t="s">
        <v>636</v>
      </c>
      <c r="P1011" s="30">
        <v>903165</v>
      </c>
      <c r="Q1011" s="30"/>
      <c r="R1011" s="30"/>
      <c r="S1011" s="39">
        <v>45472.21875</v>
      </c>
      <c r="T1011" s="42" t="str">
        <f t="shared" si="195"/>
        <v>40</v>
      </c>
      <c r="U1011" s="32">
        <f t="shared" si="196"/>
        <v>45471.095833333333</v>
      </c>
      <c r="V1011" s="31">
        <f t="shared" si="197"/>
        <v>1.1229166666671517</v>
      </c>
      <c r="W1011" s="31">
        <f t="shared" si="198"/>
        <v>0</v>
      </c>
      <c r="X1011" s="31">
        <f t="shared" si="199"/>
        <v>1</v>
      </c>
      <c r="Y1011" s="31">
        <f t="shared" si="200"/>
        <v>0</v>
      </c>
      <c r="Z1011" s="31" t="str">
        <f t="shared" si="207"/>
        <v>Yes</v>
      </c>
      <c r="AA1011" s="31"/>
      <c r="AB1011" s="31">
        <f t="shared" si="201"/>
        <v>2</v>
      </c>
      <c r="AC1011" s="31" t="str">
        <f>IF(OR(ISNUMBER(MATCH(DATE(VALUE(TEXT(U1011,"yyyy")),VALUE(TEXT(U1011,"mm")),VALUE(TEXT(U1011,"dd"))),HolidayTable[Date],0)),WEEKDAY(E1011,1)=1,HOUR(U1011)&gt;=21,HOUR(U1011)&lt;5),"OP","P")</f>
        <v>OP</v>
      </c>
      <c r="AD1011" s="31"/>
      <c r="AE1011" s="31">
        <f t="shared" si="202"/>
        <v>22.5</v>
      </c>
      <c r="AF1011" s="31">
        <f t="shared" si="203"/>
        <v>88.5</v>
      </c>
      <c r="AG1011" s="31">
        <f t="shared" si="204"/>
        <v>6</v>
      </c>
      <c r="AH1011" s="31" t="str">
        <f t="shared" si="205"/>
        <v>KOTA RANCAK0324W</v>
      </c>
      <c r="AI1011" s="31" t="str">
        <f t="shared" si="206"/>
        <v>WHLU 5379027</v>
      </c>
    </row>
    <row r="1012" spans="1:36" ht="18" x14ac:dyDescent="0.35">
      <c r="A1012" s="30" t="s">
        <v>625</v>
      </c>
      <c r="B1012" s="30" t="s">
        <v>4055</v>
      </c>
      <c r="C1012" s="30" t="s">
        <v>4042</v>
      </c>
      <c r="D1012" s="30" t="s">
        <v>325</v>
      </c>
      <c r="E1012" s="33">
        <v>45471.098611111112</v>
      </c>
      <c r="F1012" s="30" t="s">
        <v>845</v>
      </c>
      <c r="G1012" s="30" t="s">
        <v>627</v>
      </c>
      <c r="H1012" s="30" t="s">
        <v>628</v>
      </c>
      <c r="I1012" s="30" t="s">
        <v>629</v>
      </c>
      <c r="J1012" s="30">
        <v>19587</v>
      </c>
      <c r="K1012" s="30" t="s">
        <v>630</v>
      </c>
      <c r="L1012" s="30" t="s">
        <v>4056</v>
      </c>
      <c r="M1012" s="30" t="s">
        <v>4057</v>
      </c>
      <c r="N1012" s="30" t="s">
        <v>656</v>
      </c>
      <c r="O1012" s="30" t="s">
        <v>657</v>
      </c>
      <c r="P1012" s="30">
        <v>927332</v>
      </c>
      <c r="Q1012" s="30"/>
      <c r="R1012" s="30"/>
      <c r="S1012" s="39">
        <v>45477.458333333336</v>
      </c>
      <c r="T1012" s="42" t="str">
        <f t="shared" si="195"/>
        <v>20</v>
      </c>
      <c r="U1012" s="32">
        <f t="shared" si="196"/>
        <v>45471.098611111112</v>
      </c>
      <c r="V1012" s="31">
        <f t="shared" si="197"/>
        <v>6.359722222223354</v>
      </c>
      <c r="W1012" s="31">
        <f t="shared" si="198"/>
        <v>0</v>
      </c>
      <c r="X1012" s="31">
        <f t="shared" si="199"/>
        <v>0</v>
      </c>
      <c r="Y1012" s="31">
        <f t="shared" si="200"/>
        <v>1</v>
      </c>
      <c r="Z1012" s="31" t="str">
        <f t="shared" si="207"/>
        <v>Yes</v>
      </c>
      <c r="AA1012" s="31"/>
      <c r="AB1012" s="31">
        <f t="shared" si="201"/>
        <v>0</v>
      </c>
      <c r="AC1012" s="31" t="str">
        <f>IF(OR(ISNUMBER(MATCH(DATE(VALUE(TEXT(U1012,"yyyy")),VALUE(TEXT(U1012,"mm")),VALUE(TEXT(U1012,"dd"))),HolidayTable[Date],0)),WEEKDAY(E1012,1)=1,HOUR(U1012)&gt;=21,HOUR(U1012)&lt;5),"OP","P")</f>
        <v>OP</v>
      </c>
      <c r="AD1012" s="31"/>
      <c r="AE1012" s="31">
        <f t="shared" si="202"/>
        <v>0</v>
      </c>
      <c r="AF1012" s="31">
        <f t="shared" si="203"/>
        <v>59</v>
      </c>
      <c r="AG1012" s="31">
        <f t="shared" si="204"/>
        <v>6</v>
      </c>
      <c r="AH1012" s="31" t="str">
        <f t="shared" si="205"/>
        <v>CONTI ANNAPU425S</v>
      </c>
      <c r="AI1012" s="31" t="str">
        <f t="shared" si="206"/>
        <v>CMAU 1997674</v>
      </c>
      <c r="AJ1012" s="17" t="s">
        <v>5293</v>
      </c>
    </row>
    <row r="1013" spans="1:36" ht="18" x14ac:dyDescent="0.35">
      <c r="A1013" s="30" t="s">
        <v>625</v>
      </c>
      <c r="B1013" s="30" t="s">
        <v>4058</v>
      </c>
      <c r="C1013" s="30" t="s">
        <v>4042</v>
      </c>
      <c r="D1013" s="30" t="s">
        <v>325</v>
      </c>
      <c r="E1013" s="33">
        <v>45471.098611111112</v>
      </c>
      <c r="F1013" s="30" t="s">
        <v>845</v>
      </c>
      <c r="G1013" s="30" t="s">
        <v>627</v>
      </c>
      <c r="H1013" s="30">
        <v>2210</v>
      </c>
      <c r="I1013" s="30" t="s">
        <v>629</v>
      </c>
      <c r="J1013" s="30">
        <v>19512</v>
      </c>
      <c r="K1013" s="30" t="s">
        <v>630</v>
      </c>
      <c r="L1013" s="30" t="s">
        <v>4059</v>
      </c>
      <c r="M1013" s="30" t="s">
        <v>4060</v>
      </c>
      <c r="N1013" s="30" t="s">
        <v>656</v>
      </c>
      <c r="O1013" s="30" t="s">
        <v>657</v>
      </c>
      <c r="P1013" s="30">
        <v>927332</v>
      </c>
      <c r="Q1013" s="30"/>
      <c r="R1013" s="30"/>
      <c r="S1013" s="39">
        <v>45477.458333333336</v>
      </c>
      <c r="T1013" s="42" t="str">
        <f t="shared" si="195"/>
        <v>20</v>
      </c>
      <c r="U1013" s="32">
        <f t="shared" si="196"/>
        <v>45471.098611111112</v>
      </c>
      <c r="V1013" s="31">
        <f t="shared" si="197"/>
        <v>6.359722222223354</v>
      </c>
      <c r="W1013" s="31">
        <f t="shared" si="198"/>
        <v>0</v>
      </c>
      <c r="X1013" s="31">
        <f t="shared" si="199"/>
        <v>0</v>
      </c>
      <c r="Y1013" s="31">
        <f t="shared" si="200"/>
        <v>1</v>
      </c>
      <c r="Z1013" s="31" t="str">
        <f t="shared" si="207"/>
        <v>Yes</v>
      </c>
      <c r="AA1013" s="31"/>
      <c r="AB1013" s="31">
        <f t="shared" si="201"/>
        <v>0</v>
      </c>
      <c r="AC1013" s="31" t="str">
        <f>IF(OR(ISNUMBER(MATCH(DATE(VALUE(TEXT(U1013,"yyyy")),VALUE(TEXT(U1013,"mm")),VALUE(TEXT(U1013,"dd"))),HolidayTable[Date],0)),WEEKDAY(E1013,1)=1,HOUR(U1013)&gt;=21,HOUR(U1013)&lt;5),"OP","P")</f>
        <v>OP</v>
      </c>
      <c r="AD1013" s="31"/>
      <c r="AE1013" s="31">
        <f t="shared" si="202"/>
        <v>0</v>
      </c>
      <c r="AF1013" s="31">
        <f t="shared" si="203"/>
        <v>59</v>
      </c>
      <c r="AG1013" s="31">
        <f t="shared" si="204"/>
        <v>6</v>
      </c>
      <c r="AH1013" s="31" t="str">
        <f t="shared" si="205"/>
        <v>CONTI ANNAPU425S</v>
      </c>
      <c r="AI1013" s="31" t="str">
        <f t="shared" si="206"/>
        <v>TRLU 8870004</v>
      </c>
      <c r="AJ1013" s="17" t="s">
        <v>5293</v>
      </c>
    </row>
    <row r="1014" spans="1:36" ht="18" x14ac:dyDescent="0.35">
      <c r="A1014" s="30" t="s">
        <v>625</v>
      </c>
      <c r="B1014" s="30" t="s">
        <v>4061</v>
      </c>
      <c r="C1014" s="30" t="s">
        <v>816</v>
      </c>
      <c r="D1014" s="30" t="s">
        <v>349</v>
      </c>
      <c r="E1014" s="33">
        <v>45471.104861111111</v>
      </c>
      <c r="F1014" s="30" t="s">
        <v>4052</v>
      </c>
      <c r="G1014" s="30" t="s">
        <v>627</v>
      </c>
      <c r="H1014" s="30" t="s">
        <v>672</v>
      </c>
      <c r="I1014" s="30" t="s">
        <v>646</v>
      </c>
      <c r="J1014" s="30">
        <v>8530</v>
      </c>
      <c r="K1014" s="30" t="s">
        <v>630</v>
      </c>
      <c r="L1014" s="30" t="s">
        <v>4053</v>
      </c>
      <c r="M1014" s="30" t="s">
        <v>4062</v>
      </c>
      <c r="N1014" s="30" t="s">
        <v>642</v>
      </c>
      <c r="O1014" s="30" t="s">
        <v>643</v>
      </c>
      <c r="P1014" s="30">
        <v>938546</v>
      </c>
      <c r="Q1014" s="30"/>
      <c r="R1014" s="30"/>
      <c r="S1014" s="39">
        <v>45472.21875</v>
      </c>
      <c r="T1014" s="42" t="str">
        <f t="shared" si="195"/>
        <v>40</v>
      </c>
      <c r="U1014" s="32">
        <f t="shared" si="196"/>
        <v>45471.104861111111</v>
      </c>
      <c r="V1014" s="31">
        <f t="shared" si="197"/>
        <v>1.1138888888890506</v>
      </c>
      <c r="W1014" s="31">
        <f t="shared" si="198"/>
        <v>0</v>
      </c>
      <c r="X1014" s="31">
        <f t="shared" si="199"/>
        <v>1</v>
      </c>
      <c r="Y1014" s="31">
        <f t="shared" si="200"/>
        <v>0</v>
      </c>
      <c r="Z1014" s="31" t="str">
        <f t="shared" si="207"/>
        <v>Yes</v>
      </c>
      <c r="AA1014" s="31"/>
      <c r="AB1014" s="31">
        <f t="shared" si="201"/>
        <v>2</v>
      </c>
      <c r="AC1014" s="31" t="str">
        <f>IF(OR(ISNUMBER(MATCH(DATE(VALUE(TEXT(U1014,"yyyy")),VALUE(TEXT(U1014,"mm")),VALUE(TEXT(U1014,"dd"))),HolidayTable[Date],0)),WEEKDAY(E1014,1)=1,HOUR(U1014)&gt;=21,HOUR(U1014)&lt;5),"OP","P")</f>
        <v>OP</v>
      </c>
      <c r="AD1014" s="31"/>
      <c r="AE1014" s="31">
        <f t="shared" si="202"/>
        <v>22.5</v>
      </c>
      <c r="AF1014" s="31">
        <f t="shared" si="203"/>
        <v>88.5</v>
      </c>
      <c r="AG1014" s="31">
        <f t="shared" si="204"/>
        <v>6</v>
      </c>
      <c r="AH1014" s="31" t="str">
        <f t="shared" si="205"/>
        <v>KOTA RANCAK0324W</v>
      </c>
      <c r="AI1014" s="31" t="str">
        <f t="shared" si="206"/>
        <v>WHLU 5408819</v>
      </c>
    </row>
    <row r="1015" spans="1:36" ht="18" x14ac:dyDescent="0.35">
      <c r="A1015" s="30" t="s">
        <v>625</v>
      </c>
      <c r="B1015" s="30" t="s">
        <v>4063</v>
      </c>
      <c r="C1015" s="30" t="s">
        <v>4064</v>
      </c>
      <c r="D1015" s="30" t="s">
        <v>4065</v>
      </c>
      <c r="E1015" s="33">
        <v>45471.115277777775</v>
      </c>
      <c r="F1015" s="30" t="s">
        <v>654</v>
      </c>
      <c r="G1015" s="30" t="s">
        <v>627</v>
      </c>
      <c r="H1015" s="30" t="s">
        <v>628</v>
      </c>
      <c r="I1015" s="30" t="s">
        <v>629</v>
      </c>
      <c r="J1015" s="30">
        <v>18218</v>
      </c>
      <c r="K1015" s="30" t="s">
        <v>630</v>
      </c>
      <c r="L1015" s="30" t="s">
        <v>4066</v>
      </c>
      <c r="M1015" s="30" t="s">
        <v>4067</v>
      </c>
      <c r="N1015" s="30"/>
      <c r="O1015" s="30" t="s">
        <v>655</v>
      </c>
      <c r="P1015" s="30">
        <v>726860</v>
      </c>
      <c r="Q1015" s="30"/>
      <c r="R1015" s="30"/>
      <c r="S1015" s="39">
        <v>45479.1875</v>
      </c>
      <c r="T1015" s="42" t="str">
        <f t="shared" si="195"/>
        <v>20</v>
      </c>
      <c r="U1015" s="32">
        <f t="shared" si="196"/>
        <v>45471.115277777775</v>
      </c>
      <c r="V1015" s="31">
        <f t="shared" si="197"/>
        <v>8.0722222222248092</v>
      </c>
      <c r="W1015" s="31">
        <f t="shared" si="198"/>
        <v>0</v>
      </c>
      <c r="X1015" s="31">
        <f t="shared" si="199"/>
        <v>0</v>
      </c>
      <c r="Y1015" s="31">
        <f t="shared" si="200"/>
        <v>1</v>
      </c>
      <c r="Z1015" s="31" t="str">
        <f t="shared" si="207"/>
        <v>Yes</v>
      </c>
      <c r="AA1015" s="31"/>
      <c r="AB1015" s="31">
        <f t="shared" si="201"/>
        <v>0</v>
      </c>
      <c r="AC1015" s="31" t="str">
        <f>IF(OR(ISNUMBER(MATCH(DATE(VALUE(TEXT(U1015,"yyyy")),VALUE(TEXT(U1015,"mm")),VALUE(TEXT(U1015,"dd"))),HolidayTable[Date],0)),WEEKDAY(E1015,1)=1,HOUR(U1015)&gt;=21,HOUR(U1015)&lt;5),"OP","P")</f>
        <v>OP</v>
      </c>
      <c r="AD1015" s="31"/>
      <c r="AE1015" s="31">
        <f t="shared" si="202"/>
        <v>0</v>
      </c>
      <c r="AF1015" s="31">
        <f t="shared" si="203"/>
        <v>59</v>
      </c>
      <c r="AG1015" s="31">
        <f t="shared" si="204"/>
        <v>6</v>
      </c>
      <c r="AH1015" s="31" t="str">
        <f t="shared" si="205"/>
        <v>PELION5ZS1NC</v>
      </c>
      <c r="AI1015" s="31" t="str">
        <f t="shared" si="206"/>
        <v>CMAU 0767907</v>
      </c>
      <c r="AJ1015" s="17" t="s">
        <v>5293</v>
      </c>
    </row>
    <row r="1016" spans="1:36" ht="18" x14ac:dyDescent="0.35">
      <c r="A1016" s="30" t="s">
        <v>625</v>
      </c>
      <c r="B1016" s="30" t="s">
        <v>4068</v>
      </c>
      <c r="C1016" s="30" t="s">
        <v>4064</v>
      </c>
      <c r="D1016" s="30" t="s">
        <v>4065</v>
      </c>
      <c r="E1016" s="33">
        <v>45471.115277777775</v>
      </c>
      <c r="F1016" s="30" t="s">
        <v>939</v>
      </c>
      <c r="G1016" s="30" t="s">
        <v>627</v>
      </c>
      <c r="H1016" s="30" t="s">
        <v>628</v>
      </c>
      <c r="I1016" s="30" t="s">
        <v>629</v>
      </c>
      <c r="J1016" s="30">
        <v>17308</v>
      </c>
      <c r="K1016" s="30" t="s">
        <v>630</v>
      </c>
      <c r="L1016" s="30" t="s">
        <v>4069</v>
      </c>
      <c r="M1016" s="30" t="s">
        <v>4070</v>
      </c>
      <c r="N1016" s="30"/>
      <c r="O1016" s="30" t="s">
        <v>655</v>
      </c>
      <c r="P1016" s="30">
        <v>726860</v>
      </c>
      <c r="Q1016" s="30"/>
      <c r="R1016" s="30"/>
      <c r="S1016" s="39">
        <v>45479.1875</v>
      </c>
      <c r="T1016" s="42" t="str">
        <f t="shared" si="195"/>
        <v>20</v>
      </c>
      <c r="U1016" s="32">
        <f t="shared" si="196"/>
        <v>45471.115277777775</v>
      </c>
      <c r="V1016" s="31">
        <f t="shared" si="197"/>
        <v>8.0722222222248092</v>
      </c>
      <c r="W1016" s="31">
        <f t="shared" si="198"/>
        <v>0</v>
      </c>
      <c r="X1016" s="31">
        <f t="shared" si="199"/>
        <v>0</v>
      </c>
      <c r="Y1016" s="31">
        <f t="shared" si="200"/>
        <v>1</v>
      </c>
      <c r="Z1016" s="31" t="str">
        <f t="shared" si="207"/>
        <v>Yes</v>
      </c>
      <c r="AA1016" s="31"/>
      <c r="AB1016" s="31">
        <f t="shared" si="201"/>
        <v>0</v>
      </c>
      <c r="AC1016" s="31" t="str">
        <f>IF(OR(ISNUMBER(MATCH(DATE(VALUE(TEXT(U1016,"yyyy")),VALUE(TEXT(U1016,"mm")),VALUE(TEXT(U1016,"dd"))),HolidayTable[Date],0)),WEEKDAY(E1016,1)=1,HOUR(U1016)&gt;=21,HOUR(U1016)&lt;5),"OP","P")</f>
        <v>OP</v>
      </c>
      <c r="AD1016" s="31"/>
      <c r="AE1016" s="31">
        <f t="shared" si="202"/>
        <v>0</v>
      </c>
      <c r="AF1016" s="31">
        <f t="shared" si="203"/>
        <v>59</v>
      </c>
      <c r="AG1016" s="31">
        <f t="shared" si="204"/>
        <v>6</v>
      </c>
      <c r="AH1016" s="31" t="str">
        <f t="shared" si="205"/>
        <v>PELION5ZS1NC</v>
      </c>
      <c r="AI1016" s="31" t="str">
        <f t="shared" si="206"/>
        <v>PCIU 1328123</v>
      </c>
      <c r="AJ1016" s="17" t="s">
        <v>5293</v>
      </c>
    </row>
    <row r="1017" spans="1:36" ht="18" x14ac:dyDescent="0.35">
      <c r="A1017" s="30" t="s">
        <v>625</v>
      </c>
      <c r="B1017" s="30" t="s">
        <v>4071</v>
      </c>
      <c r="C1017" s="30" t="s">
        <v>4064</v>
      </c>
      <c r="D1017" s="30" t="s">
        <v>4065</v>
      </c>
      <c r="E1017" s="33">
        <v>45471.116666666669</v>
      </c>
      <c r="F1017" s="30" t="s">
        <v>939</v>
      </c>
      <c r="G1017" s="30" t="s">
        <v>627</v>
      </c>
      <c r="H1017" s="30" t="s">
        <v>628</v>
      </c>
      <c r="I1017" s="30" t="s">
        <v>629</v>
      </c>
      <c r="J1017" s="30">
        <v>17248</v>
      </c>
      <c r="K1017" s="30" t="s">
        <v>630</v>
      </c>
      <c r="L1017" s="30" t="s">
        <v>4069</v>
      </c>
      <c r="M1017" s="30" t="s">
        <v>4072</v>
      </c>
      <c r="N1017" s="30" t="s">
        <v>650</v>
      </c>
      <c r="O1017" s="30" t="s">
        <v>651</v>
      </c>
      <c r="P1017" s="30">
        <v>687293</v>
      </c>
      <c r="Q1017" s="30"/>
      <c r="R1017" s="30"/>
      <c r="S1017" s="39">
        <v>45479.1875</v>
      </c>
      <c r="T1017" s="42" t="str">
        <f t="shared" si="195"/>
        <v>20</v>
      </c>
      <c r="U1017" s="32">
        <f t="shared" si="196"/>
        <v>45471.116666666669</v>
      </c>
      <c r="V1017" s="31">
        <f t="shared" si="197"/>
        <v>8.0708333333313931</v>
      </c>
      <c r="W1017" s="31">
        <f t="shared" si="198"/>
        <v>0</v>
      </c>
      <c r="X1017" s="31">
        <f t="shared" si="199"/>
        <v>0</v>
      </c>
      <c r="Y1017" s="31">
        <f t="shared" si="200"/>
        <v>1</v>
      </c>
      <c r="Z1017" s="31" t="str">
        <f t="shared" si="207"/>
        <v>Yes</v>
      </c>
      <c r="AA1017" s="31"/>
      <c r="AB1017" s="31">
        <f t="shared" si="201"/>
        <v>0</v>
      </c>
      <c r="AC1017" s="31" t="str">
        <f>IF(OR(ISNUMBER(MATCH(DATE(VALUE(TEXT(U1017,"yyyy")),VALUE(TEXT(U1017,"mm")),VALUE(TEXT(U1017,"dd"))),HolidayTable[Date],0)),WEEKDAY(E1017,1)=1,HOUR(U1017)&gt;=21,HOUR(U1017)&lt;5),"OP","P")</f>
        <v>OP</v>
      </c>
      <c r="AD1017" s="31"/>
      <c r="AE1017" s="31">
        <f t="shared" si="202"/>
        <v>0</v>
      </c>
      <c r="AF1017" s="31">
        <f t="shared" si="203"/>
        <v>59</v>
      </c>
      <c r="AG1017" s="31">
        <f t="shared" si="204"/>
        <v>6</v>
      </c>
      <c r="AH1017" s="31" t="str">
        <f t="shared" si="205"/>
        <v>PELION5ZS1NC</v>
      </c>
      <c r="AI1017" s="31" t="str">
        <f t="shared" si="206"/>
        <v>TGHU 1258640</v>
      </c>
      <c r="AJ1017" s="17" t="s">
        <v>5293</v>
      </c>
    </row>
    <row r="1018" spans="1:36" ht="18" x14ac:dyDescent="0.35">
      <c r="A1018" s="30" t="s">
        <v>625</v>
      </c>
      <c r="B1018" s="30" t="s">
        <v>4073</v>
      </c>
      <c r="C1018" s="30" t="s">
        <v>4064</v>
      </c>
      <c r="D1018" s="30" t="s">
        <v>4065</v>
      </c>
      <c r="E1018" s="33">
        <v>45471.116666666669</v>
      </c>
      <c r="F1018" s="30" t="s">
        <v>939</v>
      </c>
      <c r="G1018" s="30" t="s">
        <v>627</v>
      </c>
      <c r="H1018" s="30">
        <v>2210</v>
      </c>
      <c r="I1018" s="30" t="s">
        <v>629</v>
      </c>
      <c r="J1018" s="30">
        <v>17228</v>
      </c>
      <c r="K1018" s="30" t="s">
        <v>630</v>
      </c>
      <c r="L1018" s="30" t="s">
        <v>4074</v>
      </c>
      <c r="M1018" s="30" t="s">
        <v>4075</v>
      </c>
      <c r="N1018" s="30" t="s">
        <v>650</v>
      </c>
      <c r="O1018" s="30" t="s">
        <v>651</v>
      </c>
      <c r="P1018" s="30">
        <v>687293</v>
      </c>
      <c r="Q1018" s="30"/>
      <c r="R1018" s="30"/>
      <c r="S1018" s="39">
        <v>45479.1875</v>
      </c>
      <c r="T1018" s="42" t="str">
        <f t="shared" si="195"/>
        <v>20</v>
      </c>
      <c r="U1018" s="32">
        <f t="shared" si="196"/>
        <v>45471.116666666669</v>
      </c>
      <c r="V1018" s="31">
        <f t="shared" si="197"/>
        <v>8.0708333333313931</v>
      </c>
      <c r="W1018" s="31">
        <f t="shared" si="198"/>
        <v>0</v>
      </c>
      <c r="X1018" s="31">
        <f t="shared" si="199"/>
        <v>0</v>
      </c>
      <c r="Y1018" s="31">
        <f t="shared" si="200"/>
        <v>1</v>
      </c>
      <c r="Z1018" s="31" t="str">
        <f t="shared" si="207"/>
        <v>Yes</v>
      </c>
      <c r="AA1018" s="31"/>
      <c r="AB1018" s="31">
        <f t="shared" si="201"/>
        <v>0</v>
      </c>
      <c r="AC1018" s="31" t="str">
        <f>IF(OR(ISNUMBER(MATCH(DATE(VALUE(TEXT(U1018,"yyyy")),VALUE(TEXT(U1018,"mm")),VALUE(TEXT(U1018,"dd"))),HolidayTable[Date],0)),WEEKDAY(E1018,1)=1,HOUR(U1018)&gt;=21,HOUR(U1018)&lt;5),"OP","P")</f>
        <v>OP</v>
      </c>
      <c r="AD1018" s="31"/>
      <c r="AE1018" s="31">
        <f t="shared" si="202"/>
        <v>0</v>
      </c>
      <c r="AF1018" s="31">
        <f t="shared" si="203"/>
        <v>59</v>
      </c>
      <c r="AG1018" s="31">
        <f t="shared" si="204"/>
        <v>6</v>
      </c>
      <c r="AH1018" s="31" t="str">
        <f t="shared" si="205"/>
        <v>PELION5ZS1NC</v>
      </c>
      <c r="AI1018" s="31" t="str">
        <f t="shared" si="206"/>
        <v>TRHU 3469304</v>
      </c>
      <c r="AJ1018" s="17" t="s">
        <v>5293</v>
      </c>
    </row>
    <row r="1019" spans="1:36" ht="18" x14ac:dyDescent="0.35">
      <c r="A1019" s="30" t="s">
        <v>625</v>
      </c>
      <c r="B1019" s="30" t="s">
        <v>4076</v>
      </c>
      <c r="C1019" s="30" t="s">
        <v>448</v>
      </c>
      <c r="D1019" s="30" t="s">
        <v>873</v>
      </c>
      <c r="E1019" s="33">
        <v>45471.123611111114</v>
      </c>
      <c r="F1019" s="30" t="s">
        <v>649</v>
      </c>
      <c r="G1019" s="30" t="s">
        <v>627</v>
      </c>
      <c r="H1019" s="30" t="s">
        <v>645</v>
      </c>
      <c r="I1019" s="30" t="s">
        <v>646</v>
      </c>
      <c r="J1019" s="30">
        <v>27895</v>
      </c>
      <c r="K1019" s="30" t="s">
        <v>630</v>
      </c>
      <c r="L1019" s="30" t="s">
        <v>3967</v>
      </c>
      <c r="M1019" s="30">
        <v>27366750</v>
      </c>
      <c r="N1019" s="30" t="s">
        <v>666</v>
      </c>
      <c r="O1019" s="30" t="s">
        <v>667</v>
      </c>
      <c r="P1019" s="30">
        <v>958934</v>
      </c>
      <c r="Q1019" s="30"/>
      <c r="R1019" s="30"/>
      <c r="S1019" s="39">
        <f>VLOOKUP(AH1019,export!G:T,13,FALSE)</f>
        <v>45472.225694444445</v>
      </c>
      <c r="T1019" s="42" t="str">
        <f t="shared" si="195"/>
        <v>40</v>
      </c>
      <c r="U1019" s="32">
        <f t="shared" si="196"/>
        <v>45471.123611111114</v>
      </c>
      <c r="V1019" s="31">
        <f t="shared" si="197"/>
        <v>1.1020833333313931</v>
      </c>
      <c r="W1019" s="31">
        <f t="shared" si="198"/>
        <v>0</v>
      </c>
      <c r="X1019" s="31">
        <f t="shared" si="199"/>
        <v>1</v>
      </c>
      <c r="Y1019" s="31">
        <f t="shared" si="200"/>
        <v>0</v>
      </c>
      <c r="Z1019" s="31" t="str">
        <f t="shared" si="207"/>
        <v>Yes</v>
      </c>
      <c r="AA1019" s="31"/>
      <c r="AB1019" s="31">
        <f t="shared" si="201"/>
        <v>2</v>
      </c>
      <c r="AC1019" s="31" t="str">
        <f>IF(OR(ISNUMBER(MATCH(DATE(VALUE(TEXT(U1019,"yyyy")),VALUE(TEXT(U1019,"mm")),VALUE(TEXT(U1019,"dd"))),HolidayTable[Date],0)),WEEKDAY(E1019,1)=1,HOUR(U1019)&gt;=21,HOUR(U1019)&lt;5),"OP","P")</f>
        <v>OP</v>
      </c>
      <c r="AD1019" s="31"/>
      <c r="AE1019" s="31">
        <f t="shared" si="202"/>
        <v>22.5</v>
      </c>
      <c r="AF1019" s="31">
        <f t="shared" si="203"/>
        <v>88.5</v>
      </c>
      <c r="AG1019" s="31">
        <f t="shared" si="204"/>
        <v>6</v>
      </c>
      <c r="AH1019" s="31" t="str">
        <f t="shared" si="205"/>
        <v>CAPE FAWLEY126S</v>
      </c>
      <c r="AI1019" s="31" t="str">
        <f t="shared" si="206"/>
        <v>CCLU 5153025</v>
      </c>
    </row>
    <row r="1020" spans="1:36" ht="18" x14ac:dyDescent="0.35">
      <c r="A1020" s="30" t="s">
        <v>625</v>
      </c>
      <c r="B1020" s="30" t="s">
        <v>4077</v>
      </c>
      <c r="C1020" s="30" t="s">
        <v>905</v>
      </c>
      <c r="D1020" s="30" t="s">
        <v>810</v>
      </c>
      <c r="E1020" s="33">
        <v>45471.137499999997</v>
      </c>
      <c r="F1020" s="30" t="s">
        <v>677</v>
      </c>
      <c r="G1020" s="30" t="s">
        <v>627</v>
      </c>
      <c r="H1020" s="30" t="s">
        <v>628</v>
      </c>
      <c r="I1020" s="30" t="s">
        <v>629</v>
      </c>
      <c r="J1020" s="30">
        <v>22250</v>
      </c>
      <c r="K1020" s="30" t="s">
        <v>630</v>
      </c>
      <c r="L1020" s="30" t="s">
        <v>4078</v>
      </c>
      <c r="M1020" s="30" t="s">
        <v>4079</v>
      </c>
      <c r="N1020" s="30" t="s">
        <v>661</v>
      </c>
      <c r="O1020" s="30" t="s">
        <v>662</v>
      </c>
      <c r="P1020" s="30">
        <v>692047</v>
      </c>
      <c r="Q1020" s="30"/>
      <c r="R1020" s="30"/>
      <c r="S1020" s="39">
        <f>VLOOKUP(AH1020,export!G:T,13,FALSE)</f>
        <v>45471.96875</v>
      </c>
      <c r="T1020" s="42" t="str">
        <f t="shared" si="195"/>
        <v>20</v>
      </c>
      <c r="U1020" s="32">
        <f t="shared" si="196"/>
        <v>45471.137499999997</v>
      </c>
      <c r="V1020" s="31">
        <f t="shared" si="197"/>
        <v>0.83125000000291038</v>
      </c>
      <c r="W1020" s="31">
        <f t="shared" si="198"/>
        <v>1</v>
      </c>
      <c r="X1020" s="31">
        <f t="shared" si="199"/>
        <v>0</v>
      </c>
      <c r="Y1020" s="31">
        <f t="shared" si="200"/>
        <v>0</v>
      </c>
      <c r="Z1020" s="31" t="str">
        <f t="shared" si="207"/>
        <v>Yes</v>
      </c>
      <c r="AA1020" s="31"/>
      <c r="AB1020" s="31">
        <f t="shared" si="201"/>
        <v>1</v>
      </c>
      <c r="AC1020" s="31" t="str">
        <f>IF(OR(ISNUMBER(MATCH(DATE(VALUE(TEXT(U1020,"yyyy")),VALUE(TEXT(U1020,"mm")),VALUE(TEXT(U1020,"dd"))),HolidayTable[Date],0)),WEEKDAY(E1020,1)=1,HOUR(U1020)&gt;=21,HOUR(U1020)&lt;5),"OP","P")</f>
        <v>OP</v>
      </c>
      <c r="AD1020" s="31"/>
      <c r="AE1020" s="31">
        <f t="shared" si="202"/>
        <v>35</v>
      </c>
      <c r="AF1020" s="31">
        <f t="shared" si="203"/>
        <v>59</v>
      </c>
      <c r="AG1020" s="31">
        <f t="shared" si="204"/>
        <v>6</v>
      </c>
      <c r="AH1020" s="31" t="str">
        <f t="shared" si="205"/>
        <v>O PIRAEUS004E</v>
      </c>
      <c r="AI1020" s="31" t="str">
        <f t="shared" si="206"/>
        <v>OOLU 0548500</v>
      </c>
    </row>
    <row r="1021" spans="1:36" ht="18" x14ac:dyDescent="0.35">
      <c r="A1021" s="30" t="s">
        <v>625</v>
      </c>
      <c r="B1021" s="30" t="s">
        <v>4080</v>
      </c>
      <c r="C1021" s="30" t="s">
        <v>905</v>
      </c>
      <c r="D1021" s="30" t="s">
        <v>810</v>
      </c>
      <c r="E1021" s="33">
        <v>45471.137499999997</v>
      </c>
      <c r="F1021" s="30" t="s">
        <v>677</v>
      </c>
      <c r="G1021" s="30" t="s">
        <v>627</v>
      </c>
      <c r="H1021" s="30" t="s">
        <v>628</v>
      </c>
      <c r="I1021" s="30" t="s">
        <v>629</v>
      </c>
      <c r="J1021" s="30">
        <v>22010</v>
      </c>
      <c r="K1021" s="30" t="s">
        <v>630</v>
      </c>
      <c r="L1021" s="30" t="s">
        <v>4078</v>
      </c>
      <c r="M1021" s="30" t="s">
        <v>4081</v>
      </c>
      <c r="N1021" s="30" t="s">
        <v>661</v>
      </c>
      <c r="O1021" s="30" t="s">
        <v>662</v>
      </c>
      <c r="P1021" s="30">
        <v>692047</v>
      </c>
      <c r="Q1021" s="30"/>
      <c r="R1021" s="30"/>
      <c r="S1021" s="39">
        <f>VLOOKUP(AH1021,export!G:T,13,FALSE)</f>
        <v>45471.96875</v>
      </c>
      <c r="T1021" s="42" t="str">
        <f t="shared" si="195"/>
        <v>20</v>
      </c>
      <c r="U1021" s="32">
        <f t="shared" si="196"/>
        <v>45471.137499999997</v>
      </c>
      <c r="V1021" s="31">
        <f t="shared" si="197"/>
        <v>0.83125000000291038</v>
      </c>
      <c r="W1021" s="31">
        <f t="shared" si="198"/>
        <v>1</v>
      </c>
      <c r="X1021" s="31">
        <f t="shared" si="199"/>
        <v>0</v>
      </c>
      <c r="Y1021" s="31">
        <f t="shared" si="200"/>
        <v>0</v>
      </c>
      <c r="Z1021" s="31" t="str">
        <f t="shared" si="207"/>
        <v>Yes</v>
      </c>
      <c r="AA1021" s="31"/>
      <c r="AB1021" s="31">
        <f t="shared" si="201"/>
        <v>1</v>
      </c>
      <c r="AC1021" s="31" t="str">
        <f>IF(OR(ISNUMBER(MATCH(DATE(VALUE(TEXT(U1021,"yyyy")),VALUE(TEXT(U1021,"mm")),VALUE(TEXT(U1021,"dd"))),HolidayTable[Date],0)),WEEKDAY(E1021,1)=1,HOUR(U1021)&gt;=21,HOUR(U1021)&lt;5),"OP","P")</f>
        <v>OP</v>
      </c>
      <c r="AD1021" s="31"/>
      <c r="AE1021" s="31">
        <f t="shared" si="202"/>
        <v>35</v>
      </c>
      <c r="AF1021" s="31">
        <f t="shared" si="203"/>
        <v>59</v>
      </c>
      <c r="AG1021" s="31">
        <f t="shared" si="204"/>
        <v>6</v>
      </c>
      <c r="AH1021" s="31" t="str">
        <f t="shared" si="205"/>
        <v>O PIRAEUS004E</v>
      </c>
      <c r="AI1021" s="31" t="str">
        <f t="shared" si="206"/>
        <v>OOLU 0618721</v>
      </c>
    </row>
    <row r="1022" spans="1:36" ht="18" x14ac:dyDescent="0.35">
      <c r="A1022" s="30" t="s">
        <v>625</v>
      </c>
      <c r="B1022" s="30" t="s">
        <v>4082</v>
      </c>
      <c r="C1022" s="30" t="s">
        <v>905</v>
      </c>
      <c r="D1022" s="30" t="s">
        <v>810</v>
      </c>
      <c r="E1022" s="33">
        <v>45471.15902777778</v>
      </c>
      <c r="F1022" s="30" t="s">
        <v>677</v>
      </c>
      <c r="G1022" s="30" t="s">
        <v>627</v>
      </c>
      <c r="H1022" s="30" t="s">
        <v>628</v>
      </c>
      <c r="I1022" s="30" t="s">
        <v>629</v>
      </c>
      <c r="J1022" s="30">
        <v>22150</v>
      </c>
      <c r="K1022" s="30" t="s">
        <v>630</v>
      </c>
      <c r="L1022" s="30" t="s">
        <v>4078</v>
      </c>
      <c r="M1022" s="30" t="s">
        <v>4083</v>
      </c>
      <c r="N1022" s="30" t="s">
        <v>2610</v>
      </c>
      <c r="O1022" s="30" t="s">
        <v>2611</v>
      </c>
      <c r="P1022" s="30">
        <v>734770</v>
      </c>
      <c r="Q1022" s="30"/>
      <c r="R1022" s="30"/>
      <c r="S1022" s="39">
        <f>VLOOKUP(AH1022,export!G:T,13,FALSE)</f>
        <v>45471.96875</v>
      </c>
      <c r="T1022" s="42" t="str">
        <f t="shared" si="195"/>
        <v>20</v>
      </c>
      <c r="U1022" s="32">
        <f t="shared" si="196"/>
        <v>45471.15902777778</v>
      </c>
      <c r="V1022" s="31">
        <f t="shared" si="197"/>
        <v>0.80972222222044365</v>
      </c>
      <c r="W1022" s="31">
        <f t="shared" si="198"/>
        <v>1</v>
      </c>
      <c r="X1022" s="31">
        <f t="shared" si="199"/>
        <v>0</v>
      </c>
      <c r="Y1022" s="31">
        <f t="shared" si="200"/>
        <v>0</v>
      </c>
      <c r="Z1022" s="31" t="str">
        <f t="shared" si="207"/>
        <v>Yes</v>
      </c>
      <c r="AA1022" s="31"/>
      <c r="AB1022" s="31">
        <f t="shared" si="201"/>
        <v>1</v>
      </c>
      <c r="AC1022" s="31" t="str">
        <f>IF(OR(ISNUMBER(MATCH(DATE(VALUE(TEXT(U1022,"yyyy")),VALUE(TEXT(U1022,"mm")),VALUE(TEXT(U1022,"dd"))),HolidayTable[Date],0)),WEEKDAY(E1022,1)=1,HOUR(U1022)&gt;=21,HOUR(U1022)&lt;5),"OP","P")</f>
        <v>OP</v>
      </c>
      <c r="AD1022" s="31"/>
      <c r="AE1022" s="31">
        <f t="shared" si="202"/>
        <v>35</v>
      </c>
      <c r="AF1022" s="31">
        <f t="shared" si="203"/>
        <v>59</v>
      </c>
      <c r="AG1022" s="31">
        <f t="shared" si="204"/>
        <v>6</v>
      </c>
      <c r="AH1022" s="31" t="str">
        <f t="shared" si="205"/>
        <v>O PIRAEUS004E</v>
      </c>
      <c r="AI1022" s="31" t="str">
        <f t="shared" si="206"/>
        <v>OOLU 0312618</v>
      </c>
    </row>
    <row r="1023" spans="1:36" ht="18" x14ac:dyDescent="0.35">
      <c r="A1023" s="30" t="s">
        <v>625</v>
      </c>
      <c r="B1023" s="30" t="s">
        <v>4084</v>
      </c>
      <c r="C1023" s="30" t="s">
        <v>905</v>
      </c>
      <c r="D1023" s="30" t="s">
        <v>810</v>
      </c>
      <c r="E1023" s="33">
        <v>45471.15902777778</v>
      </c>
      <c r="F1023" s="30" t="s">
        <v>677</v>
      </c>
      <c r="G1023" s="30" t="s">
        <v>627</v>
      </c>
      <c r="H1023" s="30" t="s">
        <v>628</v>
      </c>
      <c r="I1023" s="30" t="s">
        <v>629</v>
      </c>
      <c r="J1023" s="30">
        <v>22380</v>
      </c>
      <c r="K1023" s="30" t="s">
        <v>630</v>
      </c>
      <c r="L1023" s="30" t="s">
        <v>4078</v>
      </c>
      <c r="M1023" s="30" t="s">
        <v>4085</v>
      </c>
      <c r="N1023" s="30" t="s">
        <v>2610</v>
      </c>
      <c r="O1023" s="30" t="s">
        <v>2611</v>
      </c>
      <c r="P1023" s="30">
        <v>734770</v>
      </c>
      <c r="Q1023" s="30"/>
      <c r="R1023" s="30"/>
      <c r="S1023" s="39">
        <f>VLOOKUP(AH1023,export!G:T,13,FALSE)</f>
        <v>45471.96875</v>
      </c>
      <c r="T1023" s="42" t="str">
        <f t="shared" si="195"/>
        <v>20</v>
      </c>
      <c r="U1023" s="32">
        <f t="shared" si="196"/>
        <v>45471.15902777778</v>
      </c>
      <c r="V1023" s="31">
        <f t="shared" si="197"/>
        <v>0.80972222222044365</v>
      </c>
      <c r="W1023" s="31">
        <f t="shared" si="198"/>
        <v>1</v>
      </c>
      <c r="X1023" s="31">
        <f t="shared" si="199"/>
        <v>0</v>
      </c>
      <c r="Y1023" s="31">
        <f t="shared" si="200"/>
        <v>0</v>
      </c>
      <c r="Z1023" s="31" t="str">
        <f t="shared" si="207"/>
        <v>Yes</v>
      </c>
      <c r="AA1023" s="31"/>
      <c r="AB1023" s="31">
        <f t="shared" si="201"/>
        <v>1</v>
      </c>
      <c r="AC1023" s="31" t="str">
        <f>IF(OR(ISNUMBER(MATCH(DATE(VALUE(TEXT(U1023,"yyyy")),VALUE(TEXT(U1023,"mm")),VALUE(TEXT(U1023,"dd"))),HolidayTable[Date],0)),WEEKDAY(E1023,1)=1,HOUR(U1023)&gt;=21,HOUR(U1023)&lt;5),"OP","P")</f>
        <v>OP</v>
      </c>
      <c r="AD1023" s="31"/>
      <c r="AE1023" s="31">
        <f t="shared" si="202"/>
        <v>35</v>
      </c>
      <c r="AF1023" s="31">
        <f t="shared" si="203"/>
        <v>59</v>
      </c>
      <c r="AG1023" s="31">
        <f t="shared" si="204"/>
        <v>6</v>
      </c>
      <c r="AH1023" s="31" t="str">
        <f t="shared" si="205"/>
        <v>O PIRAEUS004E</v>
      </c>
      <c r="AI1023" s="31" t="str">
        <f t="shared" si="206"/>
        <v>OOLU 2938318</v>
      </c>
    </row>
    <row r="1024" spans="1:36" ht="18" x14ac:dyDescent="0.35">
      <c r="A1024" s="30" t="s">
        <v>625</v>
      </c>
      <c r="B1024" s="30" t="s">
        <v>4086</v>
      </c>
      <c r="C1024" s="30" t="s">
        <v>905</v>
      </c>
      <c r="D1024" s="30" t="s">
        <v>810</v>
      </c>
      <c r="E1024" s="33">
        <v>45471.168749999997</v>
      </c>
      <c r="F1024" s="30" t="s">
        <v>677</v>
      </c>
      <c r="G1024" s="30" t="s">
        <v>627</v>
      </c>
      <c r="H1024" s="30" t="s">
        <v>628</v>
      </c>
      <c r="I1024" s="30" t="s">
        <v>629</v>
      </c>
      <c r="J1024" s="30">
        <v>22290</v>
      </c>
      <c r="K1024" s="30" t="s">
        <v>630</v>
      </c>
      <c r="L1024" s="30" t="s">
        <v>4078</v>
      </c>
      <c r="M1024" s="30" t="s">
        <v>4087</v>
      </c>
      <c r="N1024" s="30"/>
      <c r="O1024" s="30" t="s">
        <v>664</v>
      </c>
      <c r="P1024" s="30">
        <v>919491</v>
      </c>
      <c r="Q1024" s="30"/>
      <c r="R1024" s="30"/>
      <c r="S1024" s="39">
        <f>VLOOKUP(AH1024,export!G:T,13,FALSE)</f>
        <v>45471.96875</v>
      </c>
      <c r="T1024" s="42" t="str">
        <f t="shared" si="195"/>
        <v>20</v>
      </c>
      <c r="U1024" s="32">
        <f t="shared" si="196"/>
        <v>45471.168749999997</v>
      </c>
      <c r="V1024" s="31">
        <f t="shared" si="197"/>
        <v>0.80000000000291038</v>
      </c>
      <c r="W1024" s="31">
        <f t="shared" si="198"/>
        <v>1</v>
      </c>
      <c r="X1024" s="31">
        <f t="shared" si="199"/>
        <v>0</v>
      </c>
      <c r="Y1024" s="31">
        <f t="shared" si="200"/>
        <v>0</v>
      </c>
      <c r="Z1024" s="31" t="str">
        <f t="shared" si="207"/>
        <v>Yes</v>
      </c>
      <c r="AA1024" s="31"/>
      <c r="AB1024" s="31">
        <f t="shared" si="201"/>
        <v>1</v>
      </c>
      <c r="AC1024" s="31" t="str">
        <f>IF(OR(ISNUMBER(MATCH(DATE(VALUE(TEXT(U1024,"yyyy")),VALUE(TEXT(U1024,"mm")),VALUE(TEXT(U1024,"dd"))),HolidayTable[Date],0)),WEEKDAY(E1024,1)=1,HOUR(U1024)&gt;=21,HOUR(U1024)&lt;5),"OP","P")</f>
        <v>OP</v>
      </c>
      <c r="AD1024" s="31"/>
      <c r="AE1024" s="31">
        <f t="shared" si="202"/>
        <v>35</v>
      </c>
      <c r="AF1024" s="31">
        <f t="shared" si="203"/>
        <v>59</v>
      </c>
      <c r="AG1024" s="31">
        <f t="shared" si="204"/>
        <v>6</v>
      </c>
      <c r="AH1024" s="31" t="str">
        <f t="shared" si="205"/>
        <v>O PIRAEUS004E</v>
      </c>
      <c r="AI1024" s="31" t="str">
        <f t="shared" si="206"/>
        <v>OOLU 1819530</v>
      </c>
    </row>
    <row r="1025" spans="1:36" ht="18" x14ac:dyDescent="0.35">
      <c r="A1025" s="30" t="s">
        <v>625</v>
      </c>
      <c r="B1025" s="30" t="s">
        <v>4088</v>
      </c>
      <c r="C1025" s="30" t="s">
        <v>905</v>
      </c>
      <c r="D1025" s="30" t="s">
        <v>810</v>
      </c>
      <c r="E1025" s="33">
        <v>45471.168749999997</v>
      </c>
      <c r="F1025" s="30" t="s">
        <v>677</v>
      </c>
      <c r="G1025" s="30" t="s">
        <v>627</v>
      </c>
      <c r="H1025" s="30" t="s">
        <v>628</v>
      </c>
      <c r="I1025" s="30" t="s">
        <v>629</v>
      </c>
      <c r="J1025" s="30">
        <v>22330</v>
      </c>
      <c r="K1025" s="30" t="s">
        <v>630</v>
      </c>
      <c r="L1025" s="30" t="s">
        <v>4078</v>
      </c>
      <c r="M1025" s="30" t="s">
        <v>4089</v>
      </c>
      <c r="N1025" s="30"/>
      <c r="O1025" s="30" t="s">
        <v>664</v>
      </c>
      <c r="P1025" s="30">
        <v>919491</v>
      </c>
      <c r="Q1025" s="30"/>
      <c r="R1025" s="30"/>
      <c r="S1025" s="39">
        <f>VLOOKUP(AH1025,export!G:T,13,FALSE)</f>
        <v>45471.96875</v>
      </c>
      <c r="T1025" s="42" t="str">
        <f t="shared" si="195"/>
        <v>20</v>
      </c>
      <c r="U1025" s="32">
        <f t="shared" si="196"/>
        <v>45471.168749999997</v>
      </c>
      <c r="V1025" s="31">
        <f t="shared" si="197"/>
        <v>0.80000000000291038</v>
      </c>
      <c r="W1025" s="31">
        <f t="shared" si="198"/>
        <v>1</v>
      </c>
      <c r="X1025" s="31">
        <f t="shared" si="199"/>
        <v>0</v>
      </c>
      <c r="Y1025" s="31">
        <f t="shared" si="200"/>
        <v>0</v>
      </c>
      <c r="Z1025" s="31" t="str">
        <f t="shared" si="207"/>
        <v>Yes</v>
      </c>
      <c r="AA1025" s="31"/>
      <c r="AB1025" s="31">
        <f t="shared" si="201"/>
        <v>1</v>
      </c>
      <c r="AC1025" s="31" t="str">
        <f>IF(OR(ISNUMBER(MATCH(DATE(VALUE(TEXT(U1025,"yyyy")),VALUE(TEXT(U1025,"mm")),VALUE(TEXT(U1025,"dd"))),HolidayTable[Date],0)),WEEKDAY(E1025,1)=1,HOUR(U1025)&gt;=21,HOUR(U1025)&lt;5),"OP","P")</f>
        <v>OP</v>
      </c>
      <c r="AD1025" s="31"/>
      <c r="AE1025" s="31">
        <f t="shared" si="202"/>
        <v>35</v>
      </c>
      <c r="AF1025" s="31">
        <f t="shared" si="203"/>
        <v>59</v>
      </c>
      <c r="AG1025" s="31">
        <f t="shared" si="204"/>
        <v>6</v>
      </c>
      <c r="AH1025" s="31" t="str">
        <f t="shared" si="205"/>
        <v>O PIRAEUS004E</v>
      </c>
      <c r="AI1025" s="31" t="str">
        <f t="shared" si="206"/>
        <v>OOLU 1964689</v>
      </c>
    </row>
    <row r="1026" spans="1:36" ht="18" x14ac:dyDescent="0.35">
      <c r="A1026" s="30" t="s">
        <v>625</v>
      </c>
      <c r="B1026" s="30" t="s">
        <v>4090</v>
      </c>
      <c r="C1026" s="30" t="s">
        <v>905</v>
      </c>
      <c r="D1026" s="30" t="s">
        <v>810</v>
      </c>
      <c r="E1026" s="33">
        <v>45471.174305555556</v>
      </c>
      <c r="F1026" s="30" t="s">
        <v>677</v>
      </c>
      <c r="G1026" s="30" t="s">
        <v>627</v>
      </c>
      <c r="H1026" s="30" t="s">
        <v>628</v>
      </c>
      <c r="I1026" s="30" t="s">
        <v>629</v>
      </c>
      <c r="J1026" s="30">
        <v>24680</v>
      </c>
      <c r="K1026" s="30" t="s">
        <v>630</v>
      </c>
      <c r="L1026" s="30" t="s">
        <v>4091</v>
      </c>
      <c r="M1026" s="30" t="s">
        <v>4092</v>
      </c>
      <c r="N1026" s="30" t="s">
        <v>637</v>
      </c>
      <c r="O1026" s="30" t="s">
        <v>638</v>
      </c>
      <c r="P1026" s="30">
        <v>710301</v>
      </c>
      <c r="Q1026" s="30"/>
      <c r="R1026" s="30"/>
      <c r="S1026" s="39">
        <f>VLOOKUP(AH1026,export!G:T,13,FALSE)</f>
        <v>45471.96875</v>
      </c>
      <c r="T1026" s="42" t="str">
        <f t="shared" ref="T1026:T1089" si="208">LEFT(I1026,2)</f>
        <v>20</v>
      </c>
      <c r="U1026" s="32">
        <f t="shared" ref="U1026:U1089" si="209">E1026</f>
        <v>45471.174305555556</v>
      </c>
      <c r="V1026" s="31">
        <f t="shared" ref="V1026:V1089" si="210">IF(A1026="ARRIVE",S1026-U1026,IF(A1026="EXIT",U1026-S1026,"Odd Event"))</f>
        <v>0.79444444444379769</v>
      </c>
      <c r="W1026" s="31">
        <f t="shared" ref="W1026:W1089" si="211">IF(V1026&lt;=1,1,0)</f>
        <v>1</v>
      </c>
      <c r="X1026" s="31">
        <f t="shared" ref="X1026:X1089" si="212">IF(AND(V1026&gt;1,V1026&lt;2),1,0)</f>
        <v>0</v>
      </c>
      <c r="Y1026" s="31">
        <f t="shared" ref="Y1026:Y1089" si="213">IF(V1026&gt;2,1,0)</f>
        <v>0</v>
      </c>
      <c r="Z1026" s="31" t="str">
        <f t="shared" si="207"/>
        <v>Yes</v>
      </c>
      <c r="AA1026" s="31"/>
      <c r="AB1026" s="31">
        <f t="shared" ref="AB1026:AB1089" si="214">IF(W1026=1,1,IF(X1026=1,2,0))</f>
        <v>1</v>
      </c>
      <c r="AC1026" s="31" t="str">
        <f>IF(OR(ISNUMBER(MATCH(DATE(VALUE(TEXT(U1026,"yyyy")),VALUE(TEXT(U1026,"mm")),VALUE(TEXT(U1026,"dd"))),HolidayTable[Date],0)),WEEKDAY(E1026,1)=1,HOUR(U1026)&gt;=21,HOUR(U1026)&lt;5),"OP","P")</f>
        <v>OP</v>
      </c>
      <c r="AD1026" s="31"/>
      <c r="AE1026" s="31">
        <f t="shared" ref="AE1026:AE1089" si="215">IF(AB1026=0,0,IF(OR(T1026="40",T1026="45"),IF(AC1026="OP",IF(AB1026=1,52.5,22.5),IF(AB1026=1,37.5,15)),IF(T1026="20",IF(AC1026="OP",IF(AB1026=1,35,15),IF(AB1026=1,25,10)),"Odd Size")))</f>
        <v>35</v>
      </c>
      <c r="AF1026" s="31">
        <f t="shared" ref="AF1026:AF1089" si="216">IF(OR(T1026="45",T1026="40"),88.5,0)+IF(T1026="20",59,0)</f>
        <v>59</v>
      </c>
      <c r="AG1026" s="31">
        <f t="shared" ref="AG1026:AG1089" si="217">WEEKDAY(E1026,1)</f>
        <v>6</v>
      </c>
      <c r="AH1026" s="31" t="str">
        <f t="shared" ref="AH1026:AH1089" si="218">C1026&amp;D1026</f>
        <v>O PIRAEUS004E</v>
      </c>
      <c r="AI1026" s="31" t="str">
        <f t="shared" ref="AI1026:AI1089" si="219">B1026</f>
        <v>CSNU 1790846</v>
      </c>
    </row>
    <row r="1027" spans="1:36" ht="18" x14ac:dyDescent="0.35">
      <c r="A1027" s="30" t="s">
        <v>625</v>
      </c>
      <c r="B1027" s="30" t="s">
        <v>4093</v>
      </c>
      <c r="C1027" s="30" t="s">
        <v>905</v>
      </c>
      <c r="D1027" s="30" t="s">
        <v>810</v>
      </c>
      <c r="E1027" s="33">
        <v>45471.174305555556</v>
      </c>
      <c r="F1027" s="30" t="s">
        <v>677</v>
      </c>
      <c r="G1027" s="30" t="s">
        <v>627</v>
      </c>
      <c r="H1027" s="30" t="s">
        <v>628</v>
      </c>
      <c r="I1027" s="30" t="s">
        <v>629</v>
      </c>
      <c r="J1027" s="30">
        <v>24450</v>
      </c>
      <c r="K1027" s="30" t="s">
        <v>630</v>
      </c>
      <c r="L1027" s="30" t="s">
        <v>4091</v>
      </c>
      <c r="M1027" s="30" t="s">
        <v>4094</v>
      </c>
      <c r="N1027" s="30" t="s">
        <v>637</v>
      </c>
      <c r="O1027" s="30" t="s">
        <v>638</v>
      </c>
      <c r="P1027" s="30">
        <v>710301</v>
      </c>
      <c r="Q1027" s="30"/>
      <c r="R1027" s="30"/>
      <c r="S1027" s="39">
        <f>VLOOKUP(AH1027,export!G:T,13,FALSE)</f>
        <v>45471.96875</v>
      </c>
      <c r="T1027" s="42" t="str">
        <f t="shared" si="208"/>
        <v>20</v>
      </c>
      <c r="U1027" s="32">
        <f t="shared" si="209"/>
        <v>45471.174305555556</v>
      </c>
      <c r="V1027" s="31">
        <f t="shared" si="210"/>
        <v>0.79444444444379769</v>
      </c>
      <c r="W1027" s="31">
        <f t="shared" si="211"/>
        <v>1</v>
      </c>
      <c r="X1027" s="31">
        <f t="shared" si="212"/>
        <v>0</v>
      </c>
      <c r="Y1027" s="31">
        <f t="shared" si="213"/>
        <v>0</v>
      </c>
      <c r="Z1027" s="31" t="str">
        <f t="shared" ref="Z1027:Z1090" si="220">IF(OR(MOD(E1027,1)&gt;=TIME(21,0,0),MOD(E1027,1)&lt;=TIME(4,59,0)),"Yes","No")</f>
        <v>Yes</v>
      </c>
      <c r="AA1027" s="31"/>
      <c r="AB1027" s="31">
        <f t="shared" si="214"/>
        <v>1</v>
      </c>
      <c r="AC1027" s="31" t="str">
        <f>IF(OR(ISNUMBER(MATCH(DATE(VALUE(TEXT(U1027,"yyyy")),VALUE(TEXT(U1027,"mm")),VALUE(TEXT(U1027,"dd"))),HolidayTable[Date],0)),WEEKDAY(E1027,1)=1,HOUR(U1027)&gt;=21,HOUR(U1027)&lt;5),"OP","P")</f>
        <v>OP</v>
      </c>
      <c r="AD1027" s="31"/>
      <c r="AE1027" s="31">
        <f t="shared" si="215"/>
        <v>35</v>
      </c>
      <c r="AF1027" s="31">
        <f t="shared" si="216"/>
        <v>59</v>
      </c>
      <c r="AG1027" s="31">
        <f t="shared" si="217"/>
        <v>6</v>
      </c>
      <c r="AH1027" s="31" t="str">
        <f t="shared" si="218"/>
        <v>O PIRAEUS004E</v>
      </c>
      <c r="AI1027" s="31" t="str">
        <f t="shared" si="219"/>
        <v>OOLU 1473514</v>
      </c>
    </row>
    <row r="1028" spans="1:36" ht="18" x14ac:dyDescent="0.35">
      <c r="A1028" s="30" t="s">
        <v>625</v>
      </c>
      <c r="B1028" s="30" t="s">
        <v>4095</v>
      </c>
      <c r="C1028" s="30" t="s">
        <v>4064</v>
      </c>
      <c r="D1028" s="30" t="s">
        <v>4065</v>
      </c>
      <c r="E1028" s="33">
        <v>45471.179166666669</v>
      </c>
      <c r="F1028" s="30" t="s">
        <v>939</v>
      </c>
      <c r="G1028" s="30" t="s">
        <v>627</v>
      </c>
      <c r="H1028" s="30" t="s">
        <v>628</v>
      </c>
      <c r="I1028" s="30" t="s">
        <v>629</v>
      </c>
      <c r="J1028" s="30">
        <v>17268</v>
      </c>
      <c r="K1028" s="30" t="s">
        <v>630</v>
      </c>
      <c r="L1028" s="30" t="s">
        <v>4069</v>
      </c>
      <c r="M1028" s="30" t="s">
        <v>4096</v>
      </c>
      <c r="N1028" s="30" t="s">
        <v>652</v>
      </c>
      <c r="O1028" s="30" t="s">
        <v>653</v>
      </c>
      <c r="P1028" s="30">
        <v>678927</v>
      </c>
      <c r="Q1028" s="30"/>
      <c r="R1028" s="30"/>
      <c r="S1028" s="39">
        <v>45479.1875</v>
      </c>
      <c r="T1028" s="42" t="str">
        <f t="shared" si="208"/>
        <v>20</v>
      </c>
      <c r="U1028" s="32">
        <f t="shared" si="209"/>
        <v>45471.179166666669</v>
      </c>
      <c r="V1028" s="31">
        <f t="shared" si="210"/>
        <v>8.0083333333313931</v>
      </c>
      <c r="W1028" s="31">
        <f t="shared" si="211"/>
        <v>0</v>
      </c>
      <c r="X1028" s="31">
        <f t="shared" si="212"/>
        <v>0</v>
      </c>
      <c r="Y1028" s="31">
        <f t="shared" si="213"/>
        <v>1</v>
      </c>
      <c r="Z1028" s="31" t="str">
        <f t="shared" si="220"/>
        <v>Yes</v>
      </c>
      <c r="AA1028" s="31"/>
      <c r="AB1028" s="31">
        <f t="shared" si="214"/>
        <v>0</v>
      </c>
      <c r="AC1028" s="31" t="str">
        <f>IF(OR(ISNUMBER(MATCH(DATE(VALUE(TEXT(U1028,"yyyy")),VALUE(TEXT(U1028,"mm")),VALUE(TEXT(U1028,"dd"))),HolidayTable[Date],0)),WEEKDAY(E1028,1)=1,HOUR(U1028)&gt;=21,HOUR(U1028)&lt;5),"OP","P")</f>
        <v>OP</v>
      </c>
      <c r="AD1028" s="31"/>
      <c r="AE1028" s="31">
        <f t="shared" si="215"/>
        <v>0</v>
      </c>
      <c r="AF1028" s="31">
        <f t="shared" si="216"/>
        <v>59</v>
      </c>
      <c r="AG1028" s="31">
        <f t="shared" si="217"/>
        <v>6</v>
      </c>
      <c r="AH1028" s="31" t="str">
        <f t="shared" si="218"/>
        <v>PELION5ZS1NC</v>
      </c>
      <c r="AI1028" s="31" t="str">
        <f t="shared" si="219"/>
        <v>APZU 3355467</v>
      </c>
      <c r="AJ1028" s="17" t="s">
        <v>5293</v>
      </c>
    </row>
    <row r="1029" spans="1:36" ht="18" x14ac:dyDescent="0.35">
      <c r="A1029" s="30" t="s">
        <v>625</v>
      </c>
      <c r="B1029" s="30" t="s">
        <v>4097</v>
      </c>
      <c r="C1029" s="30" t="s">
        <v>4064</v>
      </c>
      <c r="D1029" s="30" t="s">
        <v>4065</v>
      </c>
      <c r="E1029" s="33">
        <v>45471.179166666669</v>
      </c>
      <c r="F1029" s="30" t="s">
        <v>939</v>
      </c>
      <c r="G1029" s="30" t="s">
        <v>627</v>
      </c>
      <c r="H1029" s="30" t="s">
        <v>628</v>
      </c>
      <c r="I1029" s="30" t="s">
        <v>629</v>
      </c>
      <c r="J1029" s="30">
        <v>17268</v>
      </c>
      <c r="K1029" s="30" t="s">
        <v>630</v>
      </c>
      <c r="L1029" s="30" t="s">
        <v>4074</v>
      </c>
      <c r="M1029" s="30" t="s">
        <v>4098</v>
      </c>
      <c r="N1029" s="30" t="s">
        <v>652</v>
      </c>
      <c r="O1029" s="30" t="s">
        <v>653</v>
      </c>
      <c r="P1029" s="30">
        <v>678927</v>
      </c>
      <c r="Q1029" s="30"/>
      <c r="R1029" s="30"/>
      <c r="S1029" s="39">
        <v>45479.1875</v>
      </c>
      <c r="T1029" s="42" t="str">
        <f t="shared" si="208"/>
        <v>20</v>
      </c>
      <c r="U1029" s="32">
        <f t="shared" si="209"/>
        <v>45471.179166666669</v>
      </c>
      <c r="V1029" s="31">
        <f t="shared" si="210"/>
        <v>8.0083333333313931</v>
      </c>
      <c r="W1029" s="31">
        <f t="shared" si="211"/>
        <v>0</v>
      </c>
      <c r="X1029" s="31">
        <f t="shared" si="212"/>
        <v>0</v>
      </c>
      <c r="Y1029" s="31">
        <f t="shared" si="213"/>
        <v>1</v>
      </c>
      <c r="Z1029" s="31" t="str">
        <f t="shared" si="220"/>
        <v>Yes</v>
      </c>
      <c r="AA1029" s="31"/>
      <c r="AB1029" s="31">
        <f t="shared" si="214"/>
        <v>0</v>
      </c>
      <c r="AC1029" s="31" t="str">
        <f>IF(OR(ISNUMBER(MATCH(DATE(VALUE(TEXT(U1029,"yyyy")),VALUE(TEXT(U1029,"mm")),VALUE(TEXT(U1029,"dd"))),HolidayTable[Date],0)),WEEKDAY(E1029,1)=1,HOUR(U1029)&gt;=21,HOUR(U1029)&lt;5),"OP","P")</f>
        <v>OP</v>
      </c>
      <c r="AD1029" s="31"/>
      <c r="AE1029" s="31">
        <f t="shared" si="215"/>
        <v>0</v>
      </c>
      <c r="AF1029" s="31">
        <f t="shared" si="216"/>
        <v>59</v>
      </c>
      <c r="AG1029" s="31">
        <f t="shared" si="217"/>
        <v>6</v>
      </c>
      <c r="AH1029" s="31" t="str">
        <f t="shared" si="218"/>
        <v>PELION5ZS1NC</v>
      </c>
      <c r="AI1029" s="31" t="str">
        <f t="shared" si="219"/>
        <v>TEMU 2295077</v>
      </c>
      <c r="AJ1029" s="17" t="s">
        <v>5293</v>
      </c>
    </row>
    <row r="1030" spans="1:36" ht="18" x14ac:dyDescent="0.35">
      <c r="A1030" s="30" t="s">
        <v>625</v>
      </c>
      <c r="B1030" s="30" t="s">
        <v>4099</v>
      </c>
      <c r="C1030" s="30" t="s">
        <v>4064</v>
      </c>
      <c r="D1030" s="30" t="s">
        <v>4065</v>
      </c>
      <c r="E1030" s="33">
        <v>45471.184027777781</v>
      </c>
      <c r="F1030" s="30" t="s">
        <v>939</v>
      </c>
      <c r="G1030" s="30" t="s">
        <v>627</v>
      </c>
      <c r="H1030" s="30" t="s">
        <v>628</v>
      </c>
      <c r="I1030" s="30" t="s">
        <v>629</v>
      </c>
      <c r="J1030" s="30">
        <v>17278</v>
      </c>
      <c r="K1030" s="30" t="s">
        <v>630</v>
      </c>
      <c r="L1030" s="30" t="s">
        <v>4069</v>
      </c>
      <c r="M1030" s="30" t="s">
        <v>4100</v>
      </c>
      <c r="N1030" s="30" t="s">
        <v>3616</v>
      </c>
      <c r="O1030" s="30" t="s">
        <v>3617</v>
      </c>
      <c r="P1030" s="30">
        <v>767807</v>
      </c>
      <c r="Q1030" s="30"/>
      <c r="R1030" s="30"/>
      <c r="S1030" s="39">
        <v>45479.1875</v>
      </c>
      <c r="T1030" s="42" t="str">
        <f t="shared" si="208"/>
        <v>20</v>
      </c>
      <c r="U1030" s="32">
        <f t="shared" si="209"/>
        <v>45471.184027777781</v>
      </c>
      <c r="V1030" s="31">
        <f t="shared" si="210"/>
        <v>8.0034722222189885</v>
      </c>
      <c r="W1030" s="31">
        <f t="shared" si="211"/>
        <v>0</v>
      </c>
      <c r="X1030" s="31">
        <f t="shared" si="212"/>
        <v>0</v>
      </c>
      <c r="Y1030" s="31">
        <f t="shared" si="213"/>
        <v>1</v>
      </c>
      <c r="Z1030" s="31" t="str">
        <f t="shared" si="220"/>
        <v>Yes</v>
      </c>
      <c r="AA1030" s="31"/>
      <c r="AB1030" s="31">
        <f t="shared" si="214"/>
        <v>0</v>
      </c>
      <c r="AC1030" s="31" t="str">
        <f>IF(OR(ISNUMBER(MATCH(DATE(VALUE(TEXT(U1030,"yyyy")),VALUE(TEXT(U1030,"mm")),VALUE(TEXT(U1030,"dd"))),HolidayTable[Date],0)),WEEKDAY(E1030,1)=1,HOUR(U1030)&gt;=21,HOUR(U1030)&lt;5),"OP","P")</f>
        <v>OP</v>
      </c>
      <c r="AD1030" s="31"/>
      <c r="AE1030" s="31">
        <f t="shared" si="215"/>
        <v>0</v>
      </c>
      <c r="AF1030" s="31">
        <f t="shared" si="216"/>
        <v>59</v>
      </c>
      <c r="AG1030" s="31">
        <f t="shared" si="217"/>
        <v>6</v>
      </c>
      <c r="AH1030" s="31" t="str">
        <f t="shared" si="218"/>
        <v>PELION5ZS1NC</v>
      </c>
      <c r="AI1030" s="31" t="str">
        <f t="shared" si="219"/>
        <v>TCKU 1936762</v>
      </c>
      <c r="AJ1030" s="17" t="s">
        <v>5293</v>
      </c>
    </row>
    <row r="1031" spans="1:36" ht="18" x14ac:dyDescent="0.35">
      <c r="A1031" s="30" t="s">
        <v>625</v>
      </c>
      <c r="B1031" s="30" t="s">
        <v>4101</v>
      </c>
      <c r="C1031" s="30" t="s">
        <v>4064</v>
      </c>
      <c r="D1031" s="30" t="s">
        <v>4065</v>
      </c>
      <c r="E1031" s="33">
        <v>45471.184027777781</v>
      </c>
      <c r="F1031" s="30" t="s">
        <v>939</v>
      </c>
      <c r="G1031" s="30" t="s">
        <v>627</v>
      </c>
      <c r="H1031" s="30" t="s">
        <v>628</v>
      </c>
      <c r="I1031" s="30" t="s">
        <v>629</v>
      </c>
      <c r="J1031" s="30">
        <v>17278</v>
      </c>
      <c r="K1031" s="30" t="s">
        <v>630</v>
      </c>
      <c r="L1031" s="30" t="s">
        <v>4069</v>
      </c>
      <c r="M1031" s="30" t="s">
        <v>4102</v>
      </c>
      <c r="N1031" s="30" t="s">
        <v>3616</v>
      </c>
      <c r="O1031" s="30" t="s">
        <v>3617</v>
      </c>
      <c r="P1031" s="30">
        <v>767807</v>
      </c>
      <c r="Q1031" s="30"/>
      <c r="R1031" s="30"/>
      <c r="S1031" s="39">
        <v>45479.1875</v>
      </c>
      <c r="T1031" s="42" t="str">
        <f t="shared" si="208"/>
        <v>20</v>
      </c>
      <c r="U1031" s="32">
        <f t="shared" si="209"/>
        <v>45471.184027777781</v>
      </c>
      <c r="V1031" s="31">
        <f t="shared" si="210"/>
        <v>8.0034722222189885</v>
      </c>
      <c r="W1031" s="31">
        <f t="shared" si="211"/>
        <v>0</v>
      </c>
      <c r="X1031" s="31">
        <f t="shared" si="212"/>
        <v>0</v>
      </c>
      <c r="Y1031" s="31">
        <f t="shared" si="213"/>
        <v>1</v>
      </c>
      <c r="Z1031" s="31" t="str">
        <f t="shared" si="220"/>
        <v>Yes</v>
      </c>
      <c r="AA1031" s="31"/>
      <c r="AB1031" s="31">
        <f t="shared" si="214"/>
        <v>0</v>
      </c>
      <c r="AC1031" s="31" t="str">
        <f>IF(OR(ISNUMBER(MATCH(DATE(VALUE(TEXT(U1031,"yyyy")),VALUE(TEXT(U1031,"mm")),VALUE(TEXT(U1031,"dd"))),HolidayTable[Date],0)),WEEKDAY(E1031,1)=1,HOUR(U1031)&gt;=21,HOUR(U1031)&lt;5),"OP","P")</f>
        <v>OP</v>
      </c>
      <c r="AD1031" s="31"/>
      <c r="AE1031" s="31">
        <f t="shared" si="215"/>
        <v>0</v>
      </c>
      <c r="AF1031" s="31">
        <f t="shared" si="216"/>
        <v>59</v>
      </c>
      <c r="AG1031" s="31">
        <f t="shared" si="217"/>
        <v>6</v>
      </c>
      <c r="AH1031" s="31" t="str">
        <f t="shared" si="218"/>
        <v>PELION5ZS1NC</v>
      </c>
      <c r="AI1031" s="31" t="str">
        <f t="shared" si="219"/>
        <v>TRLU 9297812</v>
      </c>
      <c r="AJ1031" s="17" t="s">
        <v>5293</v>
      </c>
    </row>
    <row r="1032" spans="1:36" ht="18" x14ac:dyDescent="0.35">
      <c r="A1032" s="30" t="s">
        <v>625</v>
      </c>
      <c r="B1032" s="30" t="s">
        <v>4103</v>
      </c>
      <c r="C1032" s="30" t="s">
        <v>905</v>
      </c>
      <c r="D1032" s="30" t="s">
        <v>810</v>
      </c>
      <c r="E1032" s="33">
        <v>45471.185416666667</v>
      </c>
      <c r="F1032" s="30" t="s">
        <v>677</v>
      </c>
      <c r="G1032" s="30" t="s">
        <v>627</v>
      </c>
      <c r="H1032" s="30" t="s">
        <v>628</v>
      </c>
      <c r="I1032" s="30" t="s">
        <v>629</v>
      </c>
      <c r="J1032" s="30">
        <v>24310</v>
      </c>
      <c r="K1032" s="30" t="s">
        <v>630</v>
      </c>
      <c r="L1032" s="30" t="s">
        <v>4091</v>
      </c>
      <c r="M1032" s="30" t="s">
        <v>4104</v>
      </c>
      <c r="N1032" s="30"/>
      <c r="O1032" s="30" t="s">
        <v>3970</v>
      </c>
      <c r="P1032" s="30">
        <v>948878</v>
      </c>
      <c r="Q1032" s="30"/>
      <c r="R1032" s="30"/>
      <c r="S1032" s="39">
        <f>VLOOKUP(AH1032,export!G:T,13,FALSE)</f>
        <v>45471.96875</v>
      </c>
      <c r="T1032" s="42" t="str">
        <f t="shared" si="208"/>
        <v>20</v>
      </c>
      <c r="U1032" s="32">
        <f t="shared" si="209"/>
        <v>45471.185416666667</v>
      </c>
      <c r="V1032" s="31">
        <f t="shared" si="210"/>
        <v>0.78333333333284827</v>
      </c>
      <c r="W1032" s="31">
        <f t="shared" si="211"/>
        <v>1</v>
      </c>
      <c r="X1032" s="31">
        <f t="shared" si="212"/>
        <v>0</v>
      </c>
      <c r="Y1032" s="31">
        <f t="shared" si="213"/>
        <v>0</v>
      </c>
      <c r="Z1032" s="31" t="str">
        <f t="shared" si="220"/>
        <v>Yes</v>
      </c>
      <c r="AA1032" s="31"/>
      <c r="AB1032" s="31">
        <f t="shared" si="214"/>
        <v>1</v>
      </c>
      <c r="AC1032" s="31" t="str">
        <f>IF(OR(ISNUMBER(MATCH(DATE(VALUE(TEXT(U1032,"yyyy")),VALUE(TEXT(U1032,"mm")),VALUE(TEXT(U1032,"dd"))),HolidayTable[Date],0)),WEEKDAY(E1032,1)=1,HOUR(U1032)&gt;=21,HOUR(U1032)&lt;5),"OP","P")</f>
        <v>OP</v>
      </c>
      <c r="AD1032" s="31"/>
      <c r="AE1032" s="31">
        <f t="shared" si="215"/>
        <v>35</v>
      </c>
      <c r="AF1032" s="31">
        <f t="shared" si="216"/>
        <v>59</v>
      </c>
      <c r="AG1032" s="31">
        <f t="shared" si="217"/>
        <v>6</v>
      </c>
      <c r="AH1032" s="31" t="str">
        <f t="shared" si="218"/>
        <v>O PIRAEUS004E</v>
      </c>
      <c r="AI1032" s="31" t="str">
        <f t="shared" si="219"/>
        <v>OOLU 0307416</v>
      </c>
    </row>
    <row r="1033" spans="1:36" ht="18" x14ac:dyDescent="0.35">
      <c r="A1033" s="30" t="s">
        <v>625</v>
      </c>
      <c r="B1033" s="30" t="s">
        <v>4105</v>
      </c>
      <c r="C1033" s="30" t="s">
        <v>905</v>
      </c>
      <c r="D1033" s="30" t="s">
        <v>810</v>
      </c>
      <c r="E1033" s="33">
        <v>45471.185416666667</v>
      </c>
      <c r="F1033" s="30" t="s">
        <v>677</v>
      </c>
      <c r="G1033" s="30" t="s">
        <v>627</v>
      </c>
      <c r="H1033" s="30" t="s">
        <v>628</v>
      </c>
      <c r="I1033" s="30" t="s">
        <v>629</v>
      </c>
      <c r="J1033" s="30">
        <v>24300</v>
      </c>
      <c r="K1033" s="30" t="s">
        <v>630</v>
      </c>
      <c r="L1033" s="30" t="s">
        <v>4091</v>
      </c>
      <c r="M1033" s="30" t="s">
        <v>4106</v>
      </c>
      <c r="N1033" s="30"/>
      <c r="O1033" s="30" t="s">
        <v>3970</v>
      </c>
      <c r="P1033" s="30">
        <v>948878</v>
      </c>
      <c r="Q1033" s="30"/>
      <c r="R1033" s="30"/>
      <c r="S1033" s="39">
        <f>VLOOKUP(AH1033,export!G:T,13,FALSE)</f>
        <v>45471.96875</v>
      </c>
      <c r="T1033" s="42" t="str">
        <f t="shared" si="208"/>
        <v>20</v>
      </c>
      <c r="U1033" s="32">
        <f t="shared" si="209"/>
        <v>45471.185416666667</v>
      </c>
      <c r="V1033" s="31">
        <f t="shared" si="210"/>
        <v>0.78333333333284827</v>
      </c>
      <c r="W1033" s="31">
        <f t="shared" si="211"/>
        <v>1</v>
      </c>
      <c r="X1033" s="31">
        <f t="shared" si="212"/>
        <v>0</v>
      </c>
      <c r="Y1033" s="31">
        <f t="shared" si="213"/>
        <v>0</v>
      </c>
      <c r="Z1033" s="31" t="str">
        <f t="shared" si="220"/>
        <v>Yes</v>
      </c>
      <c r="AA1033" s="31"/>
      <c r="AB1033" s="31">
        <f t="shared" si="214"/>
        <v>1</v>
      </c>
      <c r="AC1033" s="31" t="str">
        <f>IF(OR(ISNUMBER(MATCH(DATE(VALUE(TEXT(U1033,"yyyy")),VALUE(TEXT(U1033,"mm")),VALUE(TEXT(U1033,"dd"))),HolidayTable[Date],0)),WEEKDAY(E1033,1)=1,HOUR(U1033)&gt;=21,HOUR(U1033)&lt;5),"OP","P")</f>
        <v>OP</v>
      </c>
      <c r="AD1033" s="31"/>
      <c r="AE1033" s="31">
        <f t="shared" si="215"/>
        <v>35</v>
      </c>
      <c r="AF1033" s="31">
        <f t="shared" si="216"/>
        <v>59</v>
      </c>
      <c r="AG1033" s="31">
        <f t="shared" si="217"/>
        <v>6</v>
      </c>
      <c r="AH1033" s="31" t="str">
        <f t="shared" si="218"/>
        <v>O PIRAEUS004E</v>
      </c>
      <c r="AI1033" s="31" t="str">
        <f t="shared" si="219"/>
        <v>OOLU 0559803</v>
      </c>
    </row>
    <row r="1034" spans="1:36" ht="18" x14ac:dyDescent="0.35">
      <c r="A1034" s="30" t="s">
        <v>625</v>
      </c>
      <c r="B1034" s="30" t="s">
        <v>4107</v>
      </c>
      <c r="C1034" s="30" t="s">
        <v>369</v>
      </c>
      <c r="D1034" s="30" t="s">
        <v>854</v>
      </c>
      <c r="E1034" s="33">
        <v>45471.192361111112</v>
      </c>
      <c r="F1034" s="30" t="s">
        <v>658</v>
      </c>
      <c r="G1034" s="30" t="s">
        <v>627</v>
      </c>
      <c r="H1034" s="30" t="s">
        <v>628</v>
      </c>
      <c r="I1034" s="30" t="s">
        <v>629</v>
      </c>
      <c r="J1034" s="30">
        <v>18327</v>
      </c>
      <c r="K1034" s="30" t="s">
        <v>630</v>
      </c>
      <c r="L1034" s="30" t="s">
        <v>4108</v>
      </c>
      <c r="M1034" s="30" t="s">
        <v>4109</v>
      </c>
      <c r="N1034" s="30" t="s">
        <v>670</v>
      </c>
      <c r="O1034" s="30" t="s">
        <v>671</v>
      </c>
      <c r="P1034" s="30">
        <v>650107</v>
      </c>
      <c r="Q1034" s="30"/>
      <c r="R1034" s="30"/>
      <c r="S1034" s="39">
        <v>45472.065972222219</v>
      </c>
      <c r="T1034" s="42" t="str">
        <f t="shared" si="208"/>
        <v>20</v>
      </c>
      <c r="U1034" s="32">
        <f t="shared" si="209"/>
        <v>45471.192361111112</v>
      </c>
      <c r="V1034" s="31">
        <f t="shared" si="210"/>
        <v>0.87361111110658385</v>
      </c>
      <c r="W1034" s="31">
        <f t="shared" si="211"/>
        <v>1</v>
      </c>
      <c r="X1034" s="31">
        <f t="shared" si="212"/>
        <v>0</v>
      </c>
      <c r="Y1034" s="31">
        <f t="shared" si="213"/>
        <v>0</v>
      </c>
      <c r="Z1034" s="31" t="str">
        <f t="shared" si="220"/>
        <v>Yes</v>
      </c>
      <c r="AA1034" s="31"/>
      <c r="AB1034" s="31">
        <f t="shared" si="214"/>
        <v>1</v>
      </c>
      <c r="AC1034" s="31" t="str">
        <f>IF(OR(ISNUMBER(MATCH(DATE(VALUE(TEXT(U1034,"yyyy")),VALUE(TEXT(U1034,"mm")),VALUE(TEXT(U1034,"dd"))),HolidayTable[Date],0)),WEEKDAY(E1034,1)=1,HOUR(U1034)&gt;=21,HOUR(U1034)&lt;5),"OP","P")</f>
        <v>OP</v>
      </c>
      <c r="AD1034" s="31"/>
      <c r="AE1034" s="31">
        <f t="shared" si="215"/>
        <v>35</v>
      </c>
      <c r="AF1034" s="31">
        <f t="shared" si="216"/>
        <v>59</v>
      </c>
      <c r="AG1034" s="31">
        <f t="shared" si="217"/>
        <v>6</v>
      </c>
      <c r="AH1034" s="31" t="str">
        <f t="shared" si="218"/>
        <v>SEVILLIA934S</v>
      </c>
      <c r="AI1034" s="31" t="str">
        <f t="shared" si="219"/>
        <v>FTAU 1541144</v>
      </c>
    </row>
    <row r="1035" spans="1:36" ht="18" x14ac:dyDescent="0.35">
      <c r="A1035" s="30" t="s">
        <v>625</v>
      </c>
      <c r="B1035" s="30" t="s">
        <v>4110</v>
      </c>
      <c r="C1035" s="30" t="s">
        <v>369</v>
      </c>
      <c r="D1035" s="30" t="s">
        <v>854</v>
      </c>
      <c r="E1035" s="33">
        <v>45471.192361111112</v>
      </c>
      <c r="F1035" s="30" t="s">
        <v>658</v>
      </c>
      <c r="G1035" s="30" t="s">
        <v>627</v>
      </c>
      <c r="H1035" s="30" t="s">
        <v>628</v>
      </c>
      <c r="I1035" s="30" t="s">
        <v>629</v>
      </c>
      <c r="J1035" s="30">
        <v>18327</v>
      </c>
      <c r="K1035" s="30" t="s">
        <v>630</v>
      </c>
      <c r="L1035" s="30" t="s">
        <v>4108</v>
      </c>
      <c r="M1035" s="30" t="s">
        <v>4111</v>
      </c>
      <c r="N1035" s="30" t="s">
        <v>670</v>
      </c>
      <c r="O1035" s="30" t="s">
        <v>671</v>
      </c>
      <c r="P1035" s="30">
        <v>650107</v>
      </c>
      <c r="Q1035" s="30"/>
      <c r="R1035" s="30"/>
      <c r="S1035" s="39">
        <v>45472.065972222219</v>
      </c>
      <c r="T1035" s="42" t="str">
        <f t="shared" si="208"/>
        <v>20</v>
      </c>
      <c r="U1035" s="32">
        <f t="shared" si="209"/>
        <v>45471.192361111112</v>
      </c>
      <c r="V1035" s="31">
        <f t="shared" si="210"/>
        <v>0.87361111110658385</v>
      </c>
      <c r="W1035" s="31">
        <f t="shared" si="211"/>
        <v>1</v>
      </c>
      <c r="X1035" s="31">
        <f t="shared" si="212"/>
        <v>0</v>
      </c>
      <c r="Y1035" s="31">
        <f t="shared" si="213"/>
        <v>0</v>
      </c>
      <c r="Z1035" s="31" t="str">
        <f t="shared" si="220"/>
        <v>Yes</v>
      </c>
      <c r="AA1035" s="31"/>
      <c r="AB1035" s="31">
        <f t="shared" si="214"/>
        <v>1</v>
      </c>
      <c r="AC1035" s="31" t="str">
        <f>IF(OR(ISNUMBER(MATCH(DATE(VALUE(TEXT(U1035,"yyyy")),VALUE(TEXT(U1035,"mm")),VALUE(TEXT(U1035,"dd"))),HolidayTable[Date],0)),WEEKDAY(E1035,1)=1,HOUR(U1035)&gt;=21,HOUR(U1035)&lt;5),"OP","P")</f>
        <v>OP</v>
      </c>
      <c r="AD1035" s="31"/>
      <c r="AE1035" s="31">
        <f t="shared" si="215"/>
        <v>35</v>
      </c>
      <c r="AF1035" s="31">
        <f t="shared" si="216"/>
        <v>59</v>
      </c>
      <c r="AG1035" s="31">
        <f t="shared" si="217"/>
        <v>6</v>
      </c>
      <c r="AH1035" s="31" t="str">
        <f t="shared" si="218"/>
        <v>SEVILLIA934S</v>
      </c>
      <c r="AI1035" s="31" t="str">
        <f t="shared" si="219"/>
        <v>TRLU 9763021</v>
      </c>
    </row>
    <row r="1036" spans="1:36" ht="18" x14ac:dyDescent="0.35">
      <c r="A1036" s="30" t="s">
        <v>625</v>
      </c>
      <c r="B1036" s="30" t="s">
        <v>4112</v>
      </c>
      <c r="C1036" s="30" t="s">
        <v>905</v>
      </c>
      <c r="D1036" s="30" t="s">
        <v>810</v>
      </c>
      <c r="E1036" s="33">
        <v>45471.193749999999</v>
      </c>
      <c r="F1036" s="30" t="s">
        <v>677</v>
      </c>
      <c r="G1036" s="30" t="s">
        <v>627</v>
      </c>
      <c r="H1036" s="30" t="s">
        <v>628</v>
      </c>
      <c r="I1036" s="30" t="s">
        <v>629</v>
      </c>
      <c r="J1036" s="30">
        <v>24490</v>
      </c>
      <c r="K1036" s="30" t="s">
        <v>630</v>
      </c>
      <c r="L1036" s="30" t="s">
        <v>4091</v>
      </c>
      <c r="M1036" s="30" t="s">
        <v>4113</v>
      </c>
      <c r="N1036" s="30" t="s">
        <v>639</v>
      </c>
      <c r="O1036" s="30" t="s">
        <v>640</v>
      </c>
      <c r="P1036" s="30">
        <v>920041</v>
      </c>
      <c r="Q1036" s="30"/>
      <c r="R1036" s="30"/>
      <c r="S1036" s="39">
        <f>VLOOKUP(AH1036,export!G:T,13,FALSE)</f>
        <v>45471.96875</v>
      </c>
      <c r="T1036" s="42" t="str">
        <f t="shared" si="208"/>
        <v>20</v>
      </c>
      <c r="U1036" s="32">
        <f t="shared" si="209"/>
        <v>45471.193749999999</v>
      </c>
      <c r="V1036" s="31">
        <f t="shared" si="210"/>
        <v>0.77500000000145519</v>
      </c>
      <c r="W1036" s="31">
        <f t="shared" si="211"/>
        <v>1</v>
      </c>
      <c r="X1036" s="31">
        <f t="shared" si="212"/>
        <v>0</v>
      </c>
      <c r="Y1036" s="31">
        <f t="shared" si="213"/>
        <v>0</v>
      </c>
      <c r="Z1036" s="31" t="str">
        <f t="shared" si="220"/>
        <v>Yes</v>
      </c>
      <c r="AA1036" s="31"/>
      <c r="AB1036" s="31">
        <f t="shared" si="214"/>
        <v>1</v>
      </c>
      <c r="AC1036" s="31" t="str">
        <f>IF(OR(ISNUMBER(MATCH(DATE(VALUE(TEXT(U1036,"yyyy")),VALUE(TEXT(U1036,"mm")),VALUE(TEXT(U1036,"dd"))),HolidayTable[Date],0)),WEEKDAY(E1036,1)=1,HOUR(U1036)&gt;=21,HOUR(U1036)&lt;5),"OP","P")</f>
        <v>OP</v>
      </c>
      <c r="AD1036" s="31"/>
      <c r="AE1036" s="31">
        <f t="shared" si="215"/>
        <v>35</v>
      </c>
      <c r="AF1036" s="31">
        <f t="shared" si="216"/>
        <v>59</v>
      </c>
      <c r="AG1036" s="31">
        <f t="shared" si="217"/>
        <v>6</v>
      </c>
      <c r="AH1036" s="31" t="str">
        <f t="shared" si="218"/>
        <v>O PIRAEUS004E</v>
      </c>
      <c r="AI1036" s="31" t="str">
        <f t="shared" si="219"/>
        <v>CSNU 1922562</v>
      </c>
    </row>
    <row r="1037" spans="1:36" ht="18" x14ac:dyDescent="0.35">
      <c r="A1037" s="30" t="s">
        <v>625</v>
      </c>
      <c r="B1037" s="30" t="s">
        <v>4114</v>
      </c>
      <c r="C1037" s="30" t="s">
        <v>905</v>
      </c>
      <c r="D1037" s="30" t="s">
        <v>810</v>
      </c>
      <c r="E1037" s="33">
        <v>45471.193749999999</v>
      </c>
      <c r="F1037" s="30" t="s">
        <v>677</v>
      </c>
      <c r="G1037" s="30" t="s">
        <v>627</v>
      </c>
      <c r="H1037" s="30" t="s">
        <v>628</v>
      </c>
      <c r="I1037" s="30" t="s">
        <v>629</v>
      </c>
      <c r="J1037" s="30">
        <v>24660</v>
      </c>
      <c r="K1037" s="30" t="s">
        <v>630</v>
      </c>
      <c r="L1037" s="30" t="s">
        <v>4091</v>
      </c>
      <c r="M1037" s="30" t="s">
        <v>4115</v>
      </c>
      <c r="N1037" s="30" t="s">
        <v>639</v>
      </c>
      <c r="O1037" s="30" t="s">
        <v>640</v>
      </c>
      <c r="P1037" s="30">
        <v>920041</v>
      </c>
      <c r="Q1037" s="30"/>
      <c r="R1037" s="30"/>
      <c r="S1037" s="39">
        <f>VLOOKUP(AH1037,export!G:T,13,FALSE)</f>
        <v>45471.96875</v>
      </c>
      <c r="T1037" s="42" t="str">
        <f t="shared" si="208"/>
        <v>20</v>
      </c>
      <c r="U1037" s="32">
        <f t="shared" si="209"/>
        <v>45471.193749999999</v>
      </c>
      <c r="V1037" s="31">
        <f t="shared" si="210"/>
        <v>0.77500000000145519</v>
      </c>
      <c r="W1037" s="31">
        <f t="shared" si="211"/>
        <v>1</v>
      </c>
      <c r="X1037" s="31">
        <f t="shared" si="212"/>
        <v>0</v>
      </c>
      <c r="Y1037" s="31">
        <f t="shared" si="213"/>
        <v>0</v>
      </c>
      <c r="Z1037" s="31" t="str">
        <f t="shared" si="220"/>
        <v>Yes</v>
      </c>
      <c r="AA1037" s="31"/>
      <c r="AB1037" s="31">
        <f t="shared" si="214"/>
        <v>1</v>
      </c>
      <c r="AC1037" s="31" t="str">
        <f>IF(OR(ISNUMBER(MATCH(DATE(VALUE(TEXT(U1037,"yyyy")),VALUE(TEXT(U1037,"mm")),VALUE(TEXT(U1037,"dd"))),HolidayTable[Date],0)),WEEKDAY(E1037,1)=1,HOUR(U1037)&gt;=21,HOUR(U1037)&lt;5),"OP","P")</f>
        <v>OP</v>
      </c>
      <c r="AD1037" s="31"/>
      <c r="AE1037" s="31">
        <f t="shared" si="215"/>
        <v>35</v>
      </c>
      <c r="AF1037" s="31">
        <f t="shared" si="216"/>
        <v>59</v>
      </c>
      <c r="AG1037" s="31">
        <f t="shared" si="217"/>
        <v>6</v>
      </c>
      <c r="AH1037" s="31" t="str">
        <f t="shared" si="218"/>
        <v>O PIRAEUS004E</v>
      </c>
      <c r="AI1037" s="31" t="str">
        <f t="shared" si="219"/>
        <v>OOLU 1853216</v>
      </c>
    </row>
    <row r="1038" spans="1:36" ht="18" x14ac:dyDescent="0.35">
      <c r="A1038" s="30" t="s">
        <v>625</v>
      </c>
      <c r="B1038" s="30" t="s">
        <v>4116</v>
      </c>
      <c r="C1038" s="30" t="s">
        <v>4064</v>
      </c>
      <c r="D1038" s="30" t="s">
        <v>4065</v>
      </c>
      <c r="E1038" s="33">
        <v>45471.194444444445</v>
      </c>
      <c r="F1038" s="30" t="s">
        <v>939</v>
      </c>
      <c r="G1038" s="30" t="s">
        <v>627</v>
      </c>
      <c r="H1038" s="30">
        <v>2200</v>
      </c>
      <c r="I1038" s="30" t="s">
        <v>629</v>
      </c>
      <c r="J1038" s="30">
        <v>17258</v>
      </c>
      <c r="K1038" s="30" t="s">
        <v>630</v>
      </c>
      <c r="L1038" s="30" t="s">
        <v>4069</v>
      </c>
      <c r="M1038" s="30" t="s">
        <v>4117</v>
      </c>
      <c r="N1038" s="30" t="s">
        <v>631</v>
      </c>
      <c r="O1038" s="30" t="s">
        <v>632</v>
      </c>
      <c r="P1038" s="30">
        <v>726322</v>
      </c>
      <c r="Q1038" s="30"/>
      <c r="R1038" s="30"/>
      <c r="S1038" s="39">
        <v>45479.1875</v>
      </c>
      <c r="T1038" s="42" t="str">
        <f t="shared" si="208"/>
        <v>20</v>
      </c>
      <c r="U1038" s="32">
        <f t="shared" si="209"/>
        <v>45471.194444444445</v>
      </c>
      <c r="V1038" s="31">
        <f t="shared" si="210"/>
        <v>7.9930555555547471</v>
      </c>
      <c r="W1038" s="31">
        <f t="shared" si="211"/>
        <v>0</v>
      </c>
      <c r="X1038" s="31">
        <f t="shared" si="212"/>
        <v>0</v>
      </c>
      <c r="Y1038" s="31">
        <f t="shared" si="213"/>
        <v>1</v>
      </c>
      <c r="Z1038" s="31" t="str">
        <f t="shared" si="220"/>
        <v>Yes</v>
      </c>
      <c r="AA1038" s="31"/>
      <c r="AB1038" s="31">
        <f t="shared" si="214"/>
        <v>0</v>
      </c>
      <c r="AC1038" s="31" t="str">
        <f>IF(OR(ISNUMBER(MATCH(DATE(VALUE(TEXT(U1038,"yyyy")),VALUE(TEXT(U1038,"mm")),VALUE(TEXT(U1038,"dd"))),HolidayTable[Date],0)),WEEKDAY(E1038,1)=1,HOUR(U1038)&gt;=21,HOUR(U1038)&lt;5),"OP","P")</f>
        <v>OP</v>
      </c>
      <c r="AD1038" s="31"/>
      <c r="AE1038" s="31">
        <f t="shared" si="215"/>
        <v>0</v>
      </c>
      <c r="AF1038" s="31">
        <f t="shared" si="216"/>
        <v>59</v>
      </c>
      <c r="AG1038" s="31">
        <f t="shared" si="217"/>
        <v>6</v>
      </c>
      <c r="AH1038" s="31" t="str">
        <f t="shared" si="218"/>
        <v>PELION5ZS1NC</v>
      </c>
      <c r="AI1038" s="31" t="str">
        <f t="shared" si="219"/>
        <v>MAGU 2396488</v>
      </c>
      <c r="AJ1038" s="17" t="s">
        <v>5293</v>
      </c>
    </row>
    <row r="1039" spans="1:36" ht="18" x14ac:dyDescent="0.35">
      <c r="A1039" s="30" t="s">
        <v>625</v>
      </c>
      <c r="B1039" s="30" t="s">
        <v>4118</v>
      </c>
      <c r="C1039" s="30" t="s">
        <v>369</v>
      </c>
      <c r="D1039" s="30" t="s">
        <v>854</v>
      </c>
      <c r="E1039" s="33">
        <v>45471.20208333333</v>
      </c>
      <c r="F1039" s="30" t="s">
        <v>658</v>
      </c>
      <c r="G1039" s="30" t="s">
        <v>627</v>
      </c>
      <c r="H1039" s="30">
        <v>2200</v>
      </c>
      <c r="I1039" s="30" t="s">
        <v>629</v>
      </c>
      <c r="J1039" s="30">
        <v>18327</v>
      </c>
      <c r="K1039" s="30" t="s">
        <v>630</v>
      </c>
      <c r="L1039" s="30" t="s">
        <v>4108</v>
      </c>
      <c r="M1039" s="30" t="s">
        <v>4119</v>
      </c>
      <c r="N1039" s="30" t="s">
        <v>656</v>
      </c>
      <c r="O1039" s="30" t="s">
        <v>657</v>
      </c>
      <c r="P1039" s="30">
        <v>927332</v>
      </c>
      <c r="Q1039" s="30"/>
      <c r="R1039" s="30"/>
      <c r="S1039" s="39">
        <v>45472.065972222219</v>
      </c>
      <c r="T1039" s="42" t="str">
        <f t="shared" si="208"/>
        <v>20</v>
      </c>
      <c r="U1039" s="32">
        <f t="shared" si="209"/>
        <v>45471.20208333333</v>
      </c>
      <c r="V1039" s="31">
        <f t="shared" si="210"/>
        <v>0.86388888888905058</v>
      </c>
      <c r="W1039" s="31">
        <f t="shared" si="211"/>
        <v>1</v>
      </c>
      <c r="X1039" s="31">
        <f t="shared" si="212"/>
        <v>0</v>
      </c>
      <c r="Y1039" s="31">
        <f t="shared" si="213"/>
        <v>0</v>
      </c>
      <c r="Z1039" s="31" t="str">
        <f t="shared" si="220"/>
        <v>Yes</v>
      </c>
      <c r="AA1039" s="31"/>
      <c r="AB1039" s="31">
        <f t="shared" si="214"/>
        <v>1</v>
      </c>
      <c r="AC1039" s="31" t="str">
        <f>IF(OR(ISNUMBER(MATCH(DATE(VALUE(TEXT(U1039,"yyyy")),VALUE(TEXT(U1039,"mm")),VALUE(TEXT(U1039,"dd"))),HolidayTable[Date],0)),WEEKDAY(E1039,1)=1,HOUR(U1039)&gt;=21,HOUR(U1039)&lt;5),"OP","P")</f>
        <v>OP</v>
      </c>
      <c r="AD1039" s="31"/>
      <c r="AE1039" s="31">
        <f t="shared" si="215"/>
        <v>35</v>
      </c>
      <c r="AF1039" s="31">
        <f t="shared" si="216"/>
        <v>59</v>
      </c>
      <c r="AG1039" s="31">
        <f t="shared" si="217"/>
        <v>6</v>
      </c>
      <c r="AH1039" s="31" t="str">
        <f t="shared" si="218"/>
        <v>SEVILLIA934S</v>
      </c>
      <c r="AI1039" s="31" t="str">
        <f t="shared" si="219"/>
        <v>KKTU 7990525</v>
      </c>
    </row>
    <row r="1040" spans="1:36" ht="18" x14ac:dyDescent="0.35">
      <c r="A1040" s="30" t="s">
        <v>625</v>
      </c>
      <c r="B1040" s="30" t="s">
        <v>4120</v>
      </c>
      <c r="C1040" s="30" t="s">
        <v>369</v>
      </c>
      <c r="D1040" s="30" t="s">
        <v>854</v>
      </c>
      <c r="E1040" s="33">
        <v>45471.20208333333</v>
      </c>
      <c r="F1040" s="30" t="s">
        <v>658</v>
      </c>
      <c r="G1040" s="30" t="s">
        <v>627</v>
      </c>
      <c r="H1040" s="30" t="s">
        <v>628</v>
      </c>
      <c r="I1040" s="30" t="s">
        <v>629</v>
      </c>
      <c r="J1040" s="30">
        <v>18327</v>
      </c>
      <c r="K1040" s="30" t="s">
        <v>630</v>
      </c>
      <c r="L1040" s="30" t="s">
        <v>4108</v>
      </c>
      <c r="M1040" s="30" t="s">
        <v>4121</v>
      </c>
      <c r="N1040" s="30" t="s">
        <v>656</v>
      </c>
      <c r="O1040" s="30" t="s">
        <v>657</v>
      </c>
      <c r="P1040" s="30">
        <v>927332</v>
      </c>
      <c r="Q1040" s="30"/>
      <c r="R1040" s="30"/>
      <c r="S1040" s="39">
        <v>45472.065972222219</v>
      </c>
      <c r="T1040" s="42" t="str">
        <f t="shared" si="208"/>
        <v>20</v>
      </c>
      <c r="U1040" s="32">
        <f t="shared" si="209"/>
        <v>45471.20208333333</v>
      </c>
      <c r="V1040" s="31">
        <f t="shared" si="210"/>
        <v>0.86388888888905058</v>
      </c>
      <c r="W1040" s="31">
        <f t="shared" si="211"/>
        <v>1</v>
      </c>
      <c r="X1040" s="31">
        <f t="shared" si="212"/>
        <v>0</v>
      </c>
      <c r="Y1040" s="31">
        <f t="shared" si="213"/>
        <v>0</v>
      </c>
      <c r="Z1040" s="31" t="str">
        <f t="shared" si="220"/>
        <v>Yes</v>
      </c>
      <c r="AA1040" s="31"/>
      <c r="AB1040" s="31">
        <f t="shared" si="214"/>
        <v>1</v>
      </c>
      <c r="AC1040" s="31" t="str">
        <f>IF(OR(ISNUMBER(MATCH(DATE(VALUE(TEXT(U1040,"yyyy")),VALUE(TEXT(U1040,"mm")),VALUE(TEXT(U1040,"dd"))),HolidayTable[Date],0)),WEEKDAY(E1040,1)=1,HOUR(U1040)&gt;=21,HOUR(U1040)&lt;5),"OP","P")</f>
        <v>OP</v>
      </c>
      <c r="AD1040" s="31"/>
      <c r="AE1040" s="31">
        <f t="shared" si="215"/>
        <v>35</v>
      </c>
      <c r="AF1040" s="31">
        <f t="shared" si="216"/>
        <v>59</v>
      </c>
      <c r="AG1040" s="31">
        <f t="shared" si="217"/>
        <v>6</v>
      </c>
      <c r="AH1040" s="31" t="str">
        <f t="shared" si="218"/>
        <v>SEVILLIA934S</v>
      </c>
      <c r="AI1040" s="31" t="str">
        <f t="shared" si="219"/>
        <v>TCLU 7205546</v>
      </c>
    </row>
    <row r="1041" spans="1:36" ht="18" x14ac:dyDescent="0.35">
      <c r="A1041" s="30" t="s">
        <v>625</v>
      </c>
      <c r="B1041" s="30" t="s">
        <v>4122</v>
      </c>
      <c r="C1041" s="30" t="s">
        <v>1094</v>
      </c>
      <c r="D1041" s="30" t="s">
        <v>1096</v>
      </c>
      <c r="E1041" s="33">
        <v>45471.215277777781</v>
      </c>
      <c r="F1041" s="30" t="s">
        <v>654</v>
      </c>
      <c r="G1041" s="30" t="s">
        <v>627</v>
      </c>
      <c r="H1041" s="30" t="s">
        <v>628</v>
      </c>
      <c r="I1041" s="30" t="s">
        <v>629</v>
      </c>
      <c r="J1041" s="30">
        <v>14354</v>
      </c>
      <c r="K1041" s="30" t="s">
        <v>630</v>
      </c>
      <c r="L1041" s="30" t="s">
        <v>4123</v>
      </c>
      <c r="M1041" s="30" t="s">
        <v>4124</v>
      </c>
      <c r="N1041" s="30" t="s">
        <v>659</v>
      </c>
      <c r="O1041" s="30" t="s">
        <v>660</v>
      </c>
      <c r="P1041" s="30">
        <v>906314</v>
      </c>
      <c r="Q1041" s="30"/>
      <c r="R1041" s="30"/>
      <c r="S1041" s="39">
        <f>VLOOKUP(AH1041,export!G:T,13,FALSE)</f>
        <v>45472.440972222219</v>
      </c>
      <c r="T1041" s="42" t="str">
        <f t="shared" si="208"/>
        <v>20</v>
      </c>
      <c r="U1041" s="32">
        <f t="shared" si="209"/>
        <v>45471.215277777781</v>
      </c>
      <c r="V1041" s="31">
        <f t="shared" si="210"/>
        <v>1.2256944444379769</v>
      </c>
      <c r="W1041" s="31">
        <f t="shared" si="211"/>
        <v>0</v>
      </c>
      <c r="X1041" s="31">
        <f t="shared" si="212"/>
        <v>1</v>
      </c>
      <c r="Y1041" s="31">
        <f t="shared" si="213"/>
        <v>0</v>
      </c>
      <c r="Z1041" s="31" t="str">
        <f t="shared" si="220"/>
        <v>No</v>
      </c>
      <c r="AA1041" s="31"/>
      <c r="AB1041" s="31">
        <f t="shared" si="214"/>
        <v>2</v>
      </c>
      <c r="AC1041" s="31" t="str">
        <f>IF(OR(ISNUMBER(MATCH(DATE(VALUE(TEXT(U1041,"yyyy")),VALUE(TEXT(U1041,"mm")),VALUE(TEXT(U1041,"dd"))),HolidayTable[Date],0)),WEEKDAY(E1041,1)=1,HOUR(U1041)&gt;=21,HOUR(U1041)&lt;5),"OP","P")</f>
        <v>P</v>
      </c>
      <c r="AD1041" s="31"/>
      <c r="AE1041" s="31">
        <f t="shared" si="215"/>
        <v>10</v>
      </c>
      <c r="AF1041" s="31">
        <f t="shared" si="216"/>
        <v>59</v>
      </c>
      <c r="AG1041" s="31">
        <f t="shared" si="217"/>
        <v>6</v>
      </c>
      <c r="AH1041" s="31" t="str">
        <f t="shared" si="218"/>
        <v>ALS HERCULES5XS1NC</v>
      </c>
      <c r="AI1041" s="31" t="str">
        <f t="shared" si="219"/>
        <v>APZU 2129064</v>
      </c>
    </row>
    <row r="1042" spans="1:36" ht="18" x14ac:dyDescent="0.35">
      <c r="A1042" s="30" t="s">
        <v>625</v>
      </c>
      <c r="B1042" s="30" t="s">
        <v>4125</v>
      </c>
      <c r="C1042" s="30" t="s">
        <v>448</v>
      </c>
      <c r="D1042" s="30" t="s">
        <v>873</v>
      </c>
      <c r="E1042" s="33">
        <v>45471.21597222222</v>
      </c>
      <c r="F1042" s="30" t="s">
        <v>677</v>
      </c>
      <c r="G1042" s="30" t="s">
        <v>627</v>
      </c>
      <c r="H1042" s="30" t="s">
        <v>628</v>
      </c>
      <c r="I1042" s="30" t="s">
        <v>629</v>
      </c>
      <c r="J1042" s="30">
        <v>17622</v>
      </c>
      <c r="K1042" s="30" t="s">
        <v>630</v>
      </c>
      <c r="L1042" s="30" t="s">
        <v>4126</v>
      </c>
      <c r="M1042" s="30" t="s">
        <v>4127</v>
      </c>
      <c r="N1042" s="30"/>
      <c r="O1042" s="30" t="s">
        <v>636</v>
      </c>
      <c r="P1042" s="30">
        <v>903165</v>
      </c>
      <c r="Q1042" s="30"/>
      <c r="R1042" s="30"/>
      <c r="S1042" s="39">
        <f>VLOOKUP(AH1042,export!G:T,13,FALSE)</f>
        <v>45472.225694444445</v>
      </c>
      <c r="T1042" s="42" t="str">
        <f t="shared" si="208"/>
        <v>20</v>
      </c>
      <c r="U1042" s="32">
        <f t="shared" si="209"/>
        <v>45471.21597222222</v>
      </c>
      <c r="V1042" s="31">
        <f t="shared" si="210"/>
        <v>1.0097222222248092</v>
      </c>
      <c r="W1042" s="31">
        <f t="shared" si="211"/>
        <v>0</v>
      </c>
      <c r="X1042" s="31">
        <f t="shared" si="212"/>
        <v>1</v>
      </c>
      <c r="Y1042" s="31">
        <f t="shared" si="213"/>
        <v>0</v>
      </c>
      <c r="Z1042" s="31" t="str">
        <f t="shared" si="220"/>
        <v>No</v>
      </c>
      <c r="AA1042" s="31"/>
      <c r="AB1042" s="31">
        <f t="shared" si="214"/>
        <v>2</v>
      </c>
      <c r="AC1042" s="31" t="str">
        <f>IF(OR(ISNUMBER(MATCH(DATE(VALUE(TEXT(U1042,"yyyy")),VALUE(TEXT(U1042,"mm")),VALUE(TEXT(U1042,"dd"))),HolidayTable[Date],0)),WEEKDAY(E1042,1)=1,HOUR(U1042)&gt;=21,HOUR(U1042)&lt;5),"OP","P")</f>
        <v>P</v>
      </c>
      <c r="AD1042" s="31"/>
      <c r="AE1042" s="31">
        <f t="shared" si="215"/>
        <v>10</v>
      </c>
      <c r="AF1042" s="31">
        <f t="shared" si="216"/>
        <v>59</v>
      </c>
      <c r="AG1042" s="31">
        <f t="shared" si="217"/>
        <v>6</v>
      </c>
      <c r="AH1042" s="31" t="str">
        <f t="shared" si="218"/>
        <v>CAPE FAWLEY126S</v>
      </c>
      <c r="AI1042" s="31" t="str">
        <f t="shared" si="219"/>
        <v>CSLU 2338155</v>
      </c>
    </row>
    <row r="1043" spans="1:36" ht="18" x14ac:dyDescent="0.35">
      <c r="A1043" s="30" t="s">
        <v>625</v>
      </c>
      <c r="B1043" s="30" t="s">
        <v>4128</v>
      </c>
      <c r="C1043" s="30" t="s">
        <v>369</v>
      </c>
      <c r="D1043" s="30" t="s">
        <v>854</v>
      </c>
      <c r="E1043" s="33">
        <v>45471.374305555553</v>
      </c>
      <c r="F1043" s="30" t="s">
        <v>658</v>
      </c>
      <c r="G1043" s="30" t="s">
        <v>627</v>
      </c>
      <c r="H1043" s="30" t="s">
        <v>628</v>
      </c>
      <c r="I1043" s="30" t="s">
        <v>629</v>
      </c>
      <c r="J1043" s="30">
        <v>18327</v>
      </c>
      <c r="K1043" s="30" t="s">
        <v>630</v>
      </c>
      <c r="L1043" s="30" t="s">
        <v>4129</v>
      </c>
      <c r="M1043" s="30" t="s">
        <v>4130</v>
      </c>
      <c r="N1043" s="30" t="s">
        <v>1931</v>
      </c>
      <c r="O1043" s="30" t="s">
        <v>848</v>
      </c>
      <c r="P1043" s="30">
        <v>758662</v>
      </c>
      <c r="Q1043" s="30"/>
      <c r="R1043" s="30"/>
      <c r="S1043" s="39">
        <v>45472.065972222219</v>
      </c>
      <c r="T1043" s="42" t="str">
        <f t="shared" si="208"/>
        <v>20</v>
      </c>
      <c r="U1043" s="32">
        <f t="shared" si="209"/>
        <v>45471.374305555553</v>
      </c>
      <c r="V1043" s="31">
        <f t="shared" si="210"/>
        <v>0.69166666666569654</v>
      </c>
      <c r="W1043" s="31">
        <f t="shared" si="211"/>
        <v>1</v>
      </c>
      <c r="X1043" s="31">
        <f t="shared" si="212"/>
        <v>0</v>
      </c>
      <c r="Y1043" s="31">
        <f t="shared" si="213"/>
        <v>0</v>
      </c>
      <c r="Z1043" s="31" t="str">
        <f t="shared" si="220"/>
        <v>No</v>
      </c>
      <c r="AA1043" s="31"/>
      <c r="AB1043" s="31">
        <f t="shared" si="214"/>
        <v>1</v>
      </c>
      <c r="AC1043" s="31" t="str">
        <f>IF(OR(ISNUMBER(MATCH(DATE(VALUE(TEXT(U1043,"yyyy")),VALUE(TEXT(U1043,"mm")),VALUE(TEXT(U1043,"dd"))),HolidayTable[Date],0)),WEEKDAY(E1043,1)=1,HOUR(U1043)&gt;=21,HOUR(U1043)&lt;5),"OP","P")</f>
        <v>P</v>
      </c>
      <c r="AD1043" s="31"/>
      <c r="AE1043" s="31">
        <f t="shared" si="215"/>
        <v>25</v>
      </c>
      <c r="AF1043" s="31">
        <f t="shared" si="216"/>
        <v>59</v>
      </c>
      <c r="AG1043" s="31">
        <f t="shared" si="217"/>
        <v>6</v>
      </c>
      <c r="AH1043" s="31" t="str">
        <f t="shared" si="218"/>
        <v>SEVILLIA934S</v>
      </c>
      <c r="AI1043" s="31" t="str">
        <f t="shared" si="219"/>
        <v>ONEU 2295355</v>
      </c>
    </row>
    <row r="1044" spans="1:36" ht="18" x14ac:dyDescent="0.35">
      <c r="A1044" s="30" t="s">
        <v>625</v>
      </c>
      <c r="B1044" s="30" t="s">
        <v>4131</v>
      </c>
      <c r="C1044" s="30" t="s">
        <v>369</v>
      </c>
      <c r="D1044" s="30" t="s">
        <v>854</v>
      </c>
      <c r="E1044" s="33">
        <v>45471.374305555553</v>
      </c>
      <c r="F1044" s="30" t="s">
        <v>658</v>
      </c>
      <c r="G1044" s="30" t="s">
        <v>627</v>
      </c>
      <c r="H1044" s="30" t="s">
        <v>628</v>
      </c>
      <c r="I1044" s="30" t="s">
        <v>629</v>
      </c>
      <c r="J1044" s="30">
        <v>18327</v>
      </c>
      <c r="K1044" s="30" t="s">
        <v>630</v>
      </c>
      <c r="L1044" s="30" t="s">
        <v>4129</v>
      </c>
      <c r="M1044" s="30" t="s">
        <v>4132</v>
      </c>
      <c r="N1044" s="30" t="s">
        <v>1931</v>
      </c>
      <c r="O1044" s="30" t="s">
        <v>848</v>
      </c>
      <c r="P1044" s="30">
        <v>758662</v>
      </c>
      <c r="Q1044" s="30"/>
      <c r="R1044" s="30"/>
      <c r="S1044" s="39">
        <v>45472.065972222219</v>
      </c>
      <c r="T1044" s="42" t="str">
        <f t="shared" si="208"/>
        <v>20</v>
      </c>
      <c r="U1044" s="32">
        <f t="shared" si="209"/>
        <v>45471.374305555553</v>
      </c>
      <c r="V1044" s="31">
        <f t="shared" si="210"/>
        <v>0.69166666666569654</v>
      </c>
      <c r="W1044" s="31">
        <f t="shared" si="211"/>
        <v>1</v>
      </c>
      <c r="X1044" s="31">
        <f t="shared" si="212"/>
        <v>0</v>
      </c>
      <c r="Y1044" s="31">
        <f t="shared" si="213"/>
        <v>0</v>
      </c>
      <c r="Z1044" s="31" t="str">
        <f t="shared" si="220"/>
        <v>No</v>
      </c>
      <c r="AA1044" s="31"/>
      <c r="AB1044" s="31">
        <f t="shared" si="214"/>
        <v>1</v>
      </c>
      <c r="AC1044" s="31" t="str">
        <f>IF(OR(ISNUMBER(MATCH(DATE(VALUE(TEXT(U1044,"yyyy")),VALUE(TEXT(U1044,"mm")),VALUE(TEXT(U1044,"dd"))),HolidayTable[Date],0)),WEEKDAY(E1044,1)=1,HOUR(U1044)&gt;=21,HOUR(U1044)&lt;5),"OP","P")</f>
        <v>P</v>
      </c>
      <c r="AD1044" s="31"/>
      <c r="AE1044" s="31">
        <f t="shared" si="215"/>
        <v>25</v>
      </c>
      <c r="AF1044" s="31">
        <f t="shared" si="216"/>
        <v>59</v>
      </c>
      <c r="AG1044" s="31">
        <f t="shared" si="217"/>
        <v>6</v>
      </c>
      <c r="AH1044" s="31" t="str">
        <f t="shared" si="218"/>
        <v>SEVILLIA934S</v>
      </c>
      <c r="AI1044" s="31" t="str">
        <f t="shared" si="219"/>
        <v>TGBU 3297177</v>
      </c>
    </row>
    <row r="1045" spans="1:36" ht="18" x14ac:dyDescent="0.35">
      <c r="A1045" s="30" t="s">
        <v>625</v>
      </c>
      <c r="B1045" s="30" t="s">
        <v>4133</v>
      </c>
      <c r="C1045" s="30" t="s">
        <v>369</v>
      </c>
      <c r="D1045" s="30" t="s">
        <v>854</v>
      </c>
      <c r="E1045" s="33">
        <v>45471.378472222219</v>
      </c>
      <c r="F1045" s="30" t="s">
        <v>658</v>
      </c>
      <c r="G1045" s="30" t="s">
        <v>627</v>
      </c>
      <c r="H1045" s="30" t="s">
        <v>628</v>
      </c>
      <c r="I1045" s="30" t="s">
        <v>629</v>
      </c>
      <c r="J1045" s="30">
        <v>18327</v>
      </c>
      <c r="K1045" s="30" t="s">
        <v>630</v>
      </c>
      <c r="L1045" s="30" t="s">
        <v>4129</v>
      </c>
      <c r="M1045" s="30" t="s">
        <v>4134</v>
      </c>
      <c r="N1045" s="30"/>
      <c r="O1045" s="30" t="s">
        <v>1933</v>
      </c>
      <c r="P1045" s="30">
        <v>743540</v>
      </c>
      <c r="Q1045" s="30"/>
      <c r="R1045" s="30"/>
      <c r="S1045" s="39">
        <v>45472.065972222219</v>
      </c>
      <c r="T1045" s="42" t="str">
        <f t="shared" si="208"/>
        <v>20</v>
      </c>
      <c r="U1045" s="32">
        <f t="shared" si="209"/>
        <v>45471.378472222219</v>
      </c>
      <c r="V1045" s="31">
        <f t="shared" si="210"/>
        <v>0.6875</v>
      </c>
      <c r="W1045" s="31">
        <f t="shared" si="211"/>
        <v>1</v>
      </c>
      <c r="X1045" s="31">
        <f t="shared" si="212"/>
        <v>0</v>
      </c>
      <c r="Y1045" s="31">
        <f t="shared" si="213"/>
        <v>0</v>
      </c>
      <c r="Z1045" s="31" t="str">
        <f t="shared" si="220"/>
        <v>No</v>
      </c>
      <c r="AA1045" s="31"/>
      <c r="AB1045" s="31">
        <f t="shared" si="214"/>
        <v>1</v>
      </c>
      <c r="AC1045" s="31" t="str">
        <f>IF(OR(ISNUMBER(MATCH(DATE(VALUE(TEXT(U1045,"yyyy")),VALUE(TEXT(U1045,"mm")),VALUE(TEXT(U1045,"dd"))),HolidayTable[Date],0)),WEEKDAY(E1045,1)=1,HOUR(U1045)&gt;=21,HOUR(U1045)&lt;5),"OP","P")</f>
        <v>P</v>
      </c>
      <c r="AD1045" s="31"/>
      <c r="AE1045" s="31">
        <f t="shared" si="215"/>
        <v>25</v>
      </c>
      <c r="AF1045" s="31">
        <f t="shared" si="216"/>
        <v>59</v>
      </c>
      <c r="AG1045" s="31">
        <f t="shared" si="217"/>
        <v>6</v>
      </c>
      <c r="AH1045" s="31" t="str">
        <f t="shared" si="218"/>
        <v>SEVILLIA934S</v>
      </c>
      <c r="AI1045" s="31" t="str">
        <f t="shared" si="219"/>
        <v>CAAU 2481943</v>
      </c>
    </row>
    <row r="1046" spans="1:36" ht="18" x14ac:dyDescent="0.35">
      <c r="A1046" s="30" t="s">
        <v>625</v>
      </c>
      <c r="B1046" s="30" t="s">
        <v>4135</v>
      </c>
      <c r="C1046" s="30" t="s">
        <v>369</v>
      </c>
      <c r="D1046" s="30" t="s">
        <v>854</v>
      </c>
      <c r="E1046" s="33">
        <v>45471.378472222219</v>
      </c>
      <c r="F1046" s="30" t="s">
        <v>658</v>
      </c>
      <c r="G1046" s="30" t="s">
        <v>627</v>
      </c>
      <c r="H1046" s="30" t="s">
        <v>628</v>
      </c>
      <c r="I1046" s="30" t="s">
        <v>629</v>
      </c>
      <c r="J1046" s="30">
        <v>18327</v>
      </c>
      <c r="K1046" s="30" t="s">
        <v>630</v>
      </c>
      <c r="L1046" s="30" t="s">
        <v>4129</v>
      </c>
      <c r="M1046" s="30" t="s">
        <v>4136</v>
      </c>
      <c r="N1046" s="30"/>
      <c r="O1046" s="30" t="s">
        <v>1933</v>
      </c>
      <c r="P1046" s="30">
        <v>743540</v>
      </c>
      <c r="Q1046" s="30"/>
      <c r="R1046" s="30"/>
      <c r="S1046" s="39">
        <v>45472.065972222219</v>
      </c>
      <c r="T1046" s="42" t="str">
        <f t="shared" si="208"/>
        <v>20</v>
      </c>
      <c r="U1046" s="32">
        <f t="shared" si="209"/>
        <v>45471.378472222219</v>
      </c>
      <c r="V1046" s="31">
        <f t="shared" si="210"/>
        <v>0.6875</v>
      </c>
      <c r="W1046" s="31">
        <f t="shared" si="211"/>
        <v>1</v>
      </c>
      <c r="X1046" s="31">
        <f t="shared" si="212"/>
        <v>0</v>
      </c>
      <c r="Y1046" s="31">
        <f t="shared" si="213"/>
        <v>0</v>
      </c>
      <c r="Z1046" s="31" t="str">
        <f t="shared" si="220"/>
        <v>No</v>
      </c>
      <c r="AA1046" s="31"/>
      <c r="AB1046" s="31">
        <f t="shared" si="214"/>
        <v>1</v>
      </c>
      <c r="AC1046" s="31" t="str">
        <f>IF(OR(ISNUMBER(MATCH(DATE(VALUE(TEXT(U1046,"yyyy")),VALUE(TEXT(U1046,"mm")),VALUE(TEXT(U1046,"dd"))),HolidayTable[Date],0)),WEEKDAY(E1046,1)=1,HOUR(U1046)&gt;=21,HOUR(U1046)&lt;5),"OP","P")</f>
        <v>P</v>
      </c>
      <c r="AD1046" s="31"/>
      <c r="AE1046" s="31">
        <f t="shared" si="215"/>
        <v>25</v>
      </c>
      <c r="AF1046" s="31">
        <f t="shared" si="216"/>
        <v>59</v>
      </c>
      <c r="AG1046" s="31">
        <f t="shared" si="217"/>
        <v>6</v>
      </c>
      <c r="AH1046" s="31" t="str">
        <f t="shared" si="218"/>
        <v>SEVILLIA934S</v>
      </c>
      <c r="AI1046" s="31" t="str">
        <f t="shared" si="219"/>
        <v>STJU 2049246</v>
      </c>
    </row>
    <row r="1047" spans="1:36" ht="18" x14ac:dyDescent="0.35">
      <c r="A1047" s="30" t="s">
        <v>625</v>
      </c>
      <c r="B1047" s="30" t="s">
        <v>4137</v>
      </c>
      <c r="C1047" s="30" t="s">
        <v>755</v>
      </c>
      <c r="D1047" s="30" t="s">
        <v>2822</v>
      </c>
      <c r="E1047" s="33">
        <v>45471.388194444444</v>
      </c>
      <c r="F1047" s="30" t="s">
        <v>677</v>
      </c>
      <c r="G1047" s="30" t="s">
        <v>627</v>
      </c>
      <c r="H1047" s="30" t="s">
        <v>672</v>
      </c>
      <c r="I1047" s="30" t="s">
        <v>646</v>
      </c>
      <c r="J1047" s="30">
        <v>30000</v>
      </c>
      <c r="K1047" s="30" t="s">
        <v>630</v>
      </c>
      <c r="L1047" s="30" t="s">
        <v>4138</v>
      </c>
      <c r="M1047" s="30" t="s">
        <v>4139</v>
      </c>
      <c r="N1047" s="30" t="s">
        <v>675</v>
      </c>
      <c r="O1047" s="30" t="s">
        <v>676</v>
      </c>
      <c r="P1047" s="30">
        <v>957830</v>
      </c>
      <c r="Q1047" s="30"/>
      <c r="R1047" s="30"/>
      <c r="S1047" s="39">
        <v>45475.708333333336</v>
      </c>
      <c r="T1047" s="42" t="str">
        <f t="shared" si="208"/>
        <v>40</v>
      </c>
      <c r="U1047" s="32">
        <f t="shared" si="209"/>
        <v>45471.388194444444</v>
      </c>
      <c r="V1047" s="31">
        <f t="shared" si="210"/>
        <v>4.320138888891961</v>
      </c>
      <c r="W1047" s="31">
        <f t="shared" si="211"/>
        <v>0</v>
      </c>
      <c r="X1047" s="31">
        <f t="shared" si="212"/>
        <v>0</v>
      </c>
      <c r="Y1047" s="31">
        <f t="shared" si="213"/>
        <v>1</v>
      </c>
      <c r="Z1047" s="31" t="str">
        <f t="shared" si="220"/>
        <v>No</v>
      </c>
      <c r="AA1047" s="31"/>
      <c r="AB1047" s="31">
        <f t="shared" si="214"/>
        <v>0</v>
      </c>
      <c r="AC1047" s="31" t="str">
        <f>IF(OR(ISNUMBER(MATCH(DATE(VALUE(TEXT(U1047,"yyyy")),VALUE(TEXT(U1047,"mm")),VALUE(TEXT(U1047,"dd"))),HolidayTable[Date],0)),WEEKDAY(E1047,1)=1,HOUR(U1047)&gt;=21,HOUR(U1047)&lt;5),"OP","P")</f>
        <v>P</v>
      </c>
      <c r="AD1047" s="31"/>
      <c r="AE1047" s="31">
        <f t="shared" si="215"/>
        <v>0</v>
      </c>
      <c r="AF1047" s="31">
        <f t="shared" si="216"/>
        <v>88.5</v>
      </c>
      <c r="AG1047" s="31">
        <f t="shared" si="217"/>
        <v>6</v>
      </c>
      <c r="AH1047" s="31" t="str">
        <f t="shared" si="218"/>
        <v>SAN LORENZO261N</v>
      </c>
      <c r="AI1047" s="31" t="str">
        <f t="shared" si="219"/>
        <v>OOLU 9266880</v>
      </c>
      <c r="AJ1047" s="17" t="s">
        <v>624</v>
      </c>
    </row>
    <row r="1048" spans="1:36" ht="18" x14ac:dyDescent="0.35">
      <c r="A1048" s="30" t="s">
        <v>625</v>
      </c>
      <c r="B1048" s="30" t="s">
        <v>4140</v>
      </c>
      <c r="C1048" s="30" t="s">
        <v>755</v>
      </c>
      <c r="D1048" s="30" t="s">
        <v>2822</v>
      </c>
      <c r="E1048" s="33">
        <v>45471.393055555556</v>
      </c>
      <c r="F1048" s="30" t="s">
        <v>677</v>
      </c>
      <c r="G1048" s="30" t="s">
        <v>627</v>
      </c>
      <c r="H1048" s="30" t="s">
        <v>672</v>
      </c>
      <c r="I1048" s="30" t="s">
        <v>646</v>
      </c>
      <c r="J1048" s="30">
        <v>29250</v>
      </c>
      <c r="K1048" s="30" t="s">
        <v>630</v>
      </c>
      <c r="L1048" s="30" t="s">
        <v>4141</v>
      </c>
      <c r="M1048" s="30" t="s">
        <v>4142</v>
      </c>
      <c r="N1048" s="30" t="s">
        <v>836</v>
      </c>
      <c r="O1048" s="30" t="s">
        <v>837</v>
      </c>
      <c r="P1048" s="30">
        <v>913642</v>
      </c>
      <c r="Q1048" s="30"/>
      <c r="R1048" s="30"/>
      <c r="S1048" s="39">
        <v>45475.708333333336</v>
      </c>
      <c r="T1048" s="42" t="str">
        <f t="shared" si="208"/>
        <v>40</v>
      </c>
      <c r="U1048" s="32">
        <f t="shared" si="209"/>
        <v>45471.393055555556</v>
      </c>
      <c r="V1048" s="31">
        <f t="shared" si="210"/>
        <v>4.3152777777795563</v>
      </c>
      <c r="W1048" s="31">
        <f t="shared" si="211"/>
        <v>0</v>
      </c>
      <c r="X1048" s="31">
        <f t="shared" si="212"/>
        <v>0</v>
      </c>
      <c r="Y1048" s="31">
        <f t="shared" si="213"/>
        <v>1</v>
      </c>
      <c r="Z1048" s="31" t="str">
        <f t="shared" si="220"/>
        <v>No</v>
      </c>
      <c r="AA1048" s="31"/>
      <c r="AB1048" s="31">
        <f t="shared" si="214"/>
        <v>0</v>
      </c>
      <c r="AC1048" s="31" t="str">
        <f>IF(OR(ISNUMBER(MATCH(DATE(VALUE(TEXT(U1048,"yyyy")),VALUE(TEXT(U1048,"mm")),VALUE(TEXT(U1048,"dd"))),HolidayTable[Date],0)),WEEKDAY(E1048,1)=1,HOUR(U1048)&gt;=21,HOUR(U1048)&lt;5),"OP","P")</f>
        <v>P</v>
      </c>
      <c r="AD1048" s="31"/>
      <c r="AE1048" s="31">
        <f t="shared" si="215"/>
        <v>0</v>
      </c>
      <c r="AF1048" s="31">
        <f t="shared" si="216"/>
        <v>88.5</v>
      </c>
      <c r="AG1048" s="31">
        <f t="shared" si="217"/>
        <v>6</v>
      </c>
      <c r="AH1048" s="31" t="str">
        <f t="shared" si="218"/>
        <v>SAN LORENZO261N</v>
      </c>
      <c r="AI1048" s="31" t="str">
        <f t="shared" si="219"/>
        <v>TRHU 6395118</v>
      </c>
      <c r="AJ1048" s="17" t="s">
        <v>624</v>
      </c>
    </row>
    <row r="1049" spans="1:36" ht="18" x14ac:dyDescent="0.35">
      <c r="A1049" s="30" t="s">
        <v>625</v>
      </c>
      <c r="B1049" s="30" t="s">
        <v>4143</v>
      </c>
      <c r="C1049" s="30" t="s">
        <v>755</v>
      </c>
      <c r="D1049" s="30" t="s">
        <v>2822</v>
      </c>
      <c r="E1049" s="33">
        <v>45471.397916666669</v>
      </c>
      <c r="F1049" s="30" t="s">
        <v>677</v>
      </c>
      <c r="G1049" s="30" t="s">
        <v>627</v>
      </c>
      <c r="H1049" s="30" t="s">
        <v>672</v>
      </c>
      <c r="I1049" s="30" t="s">
        <v>646</v>
      </c>
      <c r="J1049" s="30">
        <v>30000</v>
      </c>
      <c r="K1049" s="30" t="s">
        <v>630</v>
      </c>
      <c r="L1049" s="30" t="s">
        <v>4144</v>
      </c>
      <c r="M1049" s="30" t="s">
        <v>4145</v>
      </c>
      <c r="N1049" s="30"/>
      <c r="O1049" s="30" t="s">
        <v>704</v>
      </c>
      <c r="P1049" s="30">
        <v>947739</v>
      </c>
      <c r="Q1049" s="30"/>
      <c r="R1049" s="30"/>
      <c r="S1049" s="39">
        <v>45475.708333333336</v>
      </c>
      <c r="T1049" s="42" t="str">
        <f t="shared" si="208"/>
        <v>40</v>
      </c>
      <c r="U1049" s="32">
        <f t="shared" si="209"/>
        <v>45471.397916666669</v>
      </c>
      <c r="V1049" s="31">
        <f t="shared" si="210"/>
        <v>4.3104166666671517</v>
      </c>
      <c r="W1049" s="31">
        <f t="shared" si="211"/>
        <v>0</v>
      </c>
      <c r="X1049" s="31">
        <f t="shared" si="212"/>
        <v>0</v>
      </c>
      <c r="Y1049" s="31">
        <f t="shared" si="213"/>
        <v>1</v>
      </c>
      <c r="Z1049" s="31" t="str">
        <f t="shared" si="220"/>
        <v>No</v>
      </c>
      <c r="AA1049" s="31"/>
      <c r="AB1049" s="31">
        <f t="shared" si="214"/>
        <v>0</v>
      </c>
      <c r="AC1049" s="31" t="str">
        <f>IF(OR(ISNUMBER(MATCH(DATE(VALUE(TEXT(U1049,"yyyy")),VALUE(TEXT(U1049,"mm")),VALUE(TEXT(U1049,"dd"))),HolidayTable[Date],0)),WEEKDAY(E1049,1)=1,HOUR(U1049)&gt;=21,HOUR(U1049)&lt;5),"OP","P")</f>
        <v>P</v>
      </c>
      <c r="AD1049" s="31"/>
      <c r="AE1049" s="31">
        <f t="shared" si="215"/>
        <v>0</v>
      </c>
      <c r="AF1049" s="31">
        <f t="shared" si="216"/>
        <v>88.5</v>
      </c>
      <c r="AG1049" s="31">
        <f t="shared" si="217"/>
        <v>6</v>
      </c>
      <c r="AH1049" s="31" t="str">
        <f t="shared" si="218"/>
        <v>SAN LORENZO261N</v>
      </c>
      <c r="AI1049" s="31" t="str">
        <f t="shared" si="219"/>
        <v>TGBU 7772676</v>
      </c>
      <c r="AJ1049" s="17" t="s">
        <v>624</v>
      </c>
    </row>
    <row r="1050" spans="1:36" ht="18" x14ac:dyDescent="0.35">
      <c r="A1050" s="30" t="s">
        <v>625</v>
      </c>
      <c r="B1050" s="30" t="s">
        <v>4146</v>
      </c>
      <c r="C1050" s="30" t="s">
        <v>3337</v>
      </c>
      <c r="D1050" s="30" t="s">
        <v>3338</v>
      </c>
      <c r="E1050" s="33">
        <v>45471.397916666669</v>
      </c>
      <c r="F1050" s="30" t="s">
        <v>644</v>
      </c>
      <c r="G1050" s="30" t="s">
        <v>627</v>
      </c>
      <c r="H1050" s="30">
        <v>4500</v>
      </c>
      <c r="I1050" s="30" t="s">
        <v>646</v>
      </c>
      <c r="J1050" s="30">
        <v>29250</v>
      </c>
      <c r="K1050" s="30" t="s">
        <v>630</v>
      </c>
      <c r="L1050" s="30" t="s">
        <v>4147</v>
      </c>
      <c r="M1050" s="30" t="s">
        <v>4148</v>
      </c>
      <c r="N1050" s="30" t="s">
        <v>733</v>
      </c>
      <c r="O1050" s="30" t="s">
        <v>734</v>
      </c>
      <c r="P1050" s="30">
        <v>724385</v>
      </c>
      <c r="Q1050" s="30"/>
      <c r="R1050" s="30"/>
      <c r="S1050" s="39">
        <v>45475.9375</v>
      </c>
      <c r="T1050" s="42" t="str">
        <f t="shared" si="208"/>
        <v>40</v>
      </c>
      <c r="U1050" s="32">
        <f t="shared" si="209"/>
        <v>45471.397916666669</v>
      </c>
      <c r="V1050" s="31">
        <f t="shared" si="210"/>
        <v>4.5395833333313931</v>
      </c>
      <c r="W1050" s="31">
        <f t="shared" si="211"/>
        <v>0</v>
      </c>
      <c r="X1050" s="31">
        <f t="shared" si="212"/>
        <v>0</v>
      </c>
      <c r="Y1050" s="31">
        <f t="shared" si="213"/>
        <v>1</v>
      </c>
      <c r="Z1050" s="31" t="str">
        <f t="shared" si="220"/>
        <v>No</v>
      </c>
      <c r="AA1050" s="31"/>
      <c r="AB1050" s="31">
        <f t="shared" si="214"/>
        <v>0</v>
      </c>
      <c r="AC1050" s="31" t="str">
        <f>IF(OR(ISNUMBER(MATCH(DATE(VALUE(TEXT(U1050,"yyyy")),VALUE(TEXT(U1050,"mm")),VALUE(TEXT(U1050,"dd"))),HolidayTable[Date],0)),WEEKDAY(E1050,1)=1,HOUR(U1050)&gt;=21,HOUR(U1050)&lt;5),"OP","P")</f>
        <v>P</v>
      </c>
      <c r="AD1050" s="31"/>
      <c r="AE1050" s="31">
        <f t="shared" si="215"/>
        <v>0</v>
      </c>
      <c r="AF1050" s="31">
        <f t="shared" si="216"/>
        <v>88.5</v>
      </c>
      <c r="AG1050" s="31">
        <f t="shared" si="217"/>
        <v>6</v>
      </c>
      <c r="AH1050" s="31" t="str">
        <f t="shared" si="218"/>
        <v>THALASSA DOX3-047W</v>
      </c>
      <c r="AI1050" s="31" t="str">
        <f t="shared" si="219"/>
        <v>EGHU 9425626</v>
      </c>
      <c r="AJ1050" s="17" t="s">
        <v>624</v>
      </c>
    </row>
    <row r="1051" spans="1:36" ht="18" x14ac:dyDescent="0.35">
      <c r="A1051" s="30" t="s">
        <v>625</v>
      </c>
      <c r="B1051" s="30" t="s">
        <v>4149</v>
      </c>
      <c r="C1051" s="30" t="s">
        <v>755</v>
      </c>
      <c r="D1051" s="30" t="s">
        <v>2822</v>
      </c>
      <c r="E1051" s="33">
        <v>45471.401388888888</v>
      </c>
      <c r="F1051" s="30" t="s">
        <v>677</v>
      </c>
      <c r="G1051" s="30" t="s">
        <v>627</v>
      </c>
      <c r="H1051" s="30" t="s">
        <v>672</v>
      </c>
      <c r="I1051" s="30" t="s">
        <v>646</v>
      </c>
      <c r="J1051" s="30">
        <v>29250</v>
      </c>
      <c r="K1051" s="30" t="s">
        <v>630</v>
      </c>
      <c r="L1051" s="30" t="s">
        <v>4141</v>
      </c>
      <c r="M1051" s="30" t="s">
        <v>4150</v>
      </c>
      <c r="N1051" s="30" t="s">
        <v>788</v>
      </c>
      <c r="O1051" s="30" t="s">
        <v>789</v>
      </c>
      <c r="P1051" s="30">
        <v>753249</v>
      </c>
      <c r="Q1051" s="30"/>
      <c r="R1051" s="30"/>
      <c r="S1051" s="39">
        <v>45475.708333333336</v>
      </c>
      <c r="T1051" s="42" t="str">
        <f t="shared" si="208"/>
        <v>40</v>
      </c>
      <c r="U1051" s="32">
        <f t="shared" si="209"/>
        <v>45471.401388888888</v>
      </c>
      <c r="V1051" s="31">
        <f t="shared" si="210"/>
        <v>4.3069444444481633</v>
      </c>
      <c r="W1051" s="31">
        <f t="shared" si="211"/>
        <v>0</v>
      </c>
      <c r="X1051" s="31">
        <f t="shared" si="212"/>
        <v>0</v>
      </c>
      <c r="Y1051" s="31">
        <f t="shared" si="213"/>
        <v>1</v>
      </c>
      <c r="Z1051" s="31" t="str">
        <f t="shared" si="220"/>
        <v>No</v>
      </c>
      <c r="AA1051" s="31"/>
      <c r="AB1051" s="31">
        <f t="shared" si="214"/>
        <v>0</v>
      </c>
      <c r="AC1051" s="31" t="str">
        <f>IF(OR(ISNUMBER(MATCH(DATE(VALUE(TEXT(U1051,"yyyy")),VALUE(TEXT(U1051,"mm")),VALUE(TEXT(U1051,"dd"))),HolidayTable[Date],0)),WEEKDAY(E1051,1)=1,HOUR(U1051)&gt;=21,HOUR(U1051)&lt;5),"OP","P")</f>
        <v>P</v>
      </c>
      <c r="AD1051" s="31"/>
      <c r="AE1051" s="31">
        <f t="shared" si="215"/>
        <v>0</v>
      </c>
      <c r="AF1051" s="31">
        <f t="shared" si="216"/>
        <v>88.5</v>
      </c>
      <c r="AG1051" s="31">
        <f t="shared" si="217"/>
        <v>6</v>
      </c>
      <c r="AH1051" s="31" t="str">
        <f t="shared" si="218"/>
        <v>SAN LORENZO261N</v>
      </c>
      <c r="AI1051" s="31" t="str">
        <f t="shared" si="219"/>
        <v>CSNU 6537867</v>
      </c>
      <c r="AJ1051" s="17" t="s">
        <v>624</v>
      </c>
    </row>
    <row r="1052" spans="1:36" ht="18" x14ac:dyDescent="0.35">
      <c r="A1052" s="30" t="s">
        <v>625</v>
      </c>
      <c r="B1052" s="30" t="s">
        <v>4151</v>
      </c>
      <c r="C1052" s="30" t="s">
        <v>755</v>
      </c>
      <c r="D1052" s="30" t="s">
        <v>2822</v>
      </c>
      <c r="E1052" s="33">
        <v>45471.402777777781</v>
      </c>
      <c r="F1052" s="30" t="s">
        <v>677</v>
      </c>
      <c r="G1052" s="30" t="s">
        <v>627</v>
      </c>
      <c r="H1052" s="30" t="s">
        <v>672</v>
      </c>
      <c r="I1052" s="30" t="s">
        <v>646</v>
      </c>
      <c r="J1052" s="30">
        <v>28500</v>
      </c>
      <c r="K1052" s="30" t="s">
        <v>630</v>
      </c>
      <c r="L1052" s="30" t="s">
        <v>4152</v>
      </c>
      <c r="M1052" s="30" t="s">
        <v>4153</v>
      </c>
      <c r="N1052" s="30" t="s">
        <v>700</v>
      </c>
      <c r="O1052" s="30" t="s">
        <v>701</v>
      </c>
      <c r="P1052" s="30">
        <v>781152</v>
      </c>
      <c r="Q1052" s="30"/>
      <c r="R1052" s="30"/>
      <c r="S1052" s="39">
        <v>45475.708333333336</v>
      </c>
      <c r="T1052" s="42" t="str">
        <f t="shared" si="208"/>
        <v>40</v>
      </c>
      <c r="U1052" s="32">
        <f t="shared" si="209"/>
        <v>45471.402777777781</v>
      </c>
      <c r="V1052" s="31">
        <f t="shared" si="210"/>
        <v>4.3055555555547471</v>
      </c>
      <c r="W1052" s="31">
        <f t="shared" si="211"/>
        <v>0</v>
      </c>
      <c r="X1052" s="31">
        <f t="shared" si="212"/>
        <v>0</v>
      </c>
      <c r="Y1052" s="31">
        <f t="shared" si="213"/>
        <v>1</v>
      </c>
      <c r="Z1052" s="31" t="str">
        <f t="shared" si="220"/>
        <v>No</v>
      </c>
      <c r="AA1052" s="31"/>
      <c r="AB1052" s="31">
        <f t="shared" si="214"/>
        <v>0</v>
      </c>
      <c r="AC1052" s="31" t="str">
        <f>IF(OR(ISNUMBER(MATCH(DATE(VALUE(TEXT(U1052,"yyyy")),VALUE(TEXT(U1052,"mm")),VALUE(TEXT(U1052,"dd"))),HolidayTable[Date],0)),WEEKDAY(E1052,1)=1,HOUR(U1052)&gt;=21,HOUR(U1052)&lt;5),"OP","P")</f>
        <v>P</v>
      </c>
      <c r="AD1052" s="31"/>
      <c r="AE1052" s="31">
        <f t="shared" si="215"/>
        <v>0</v>
      </c>
      <c r="AF1052" s="31">
        <f t="shared" si="216"/>
        <v>88.5</v>
      </c>
      <c r="AG1052" s="31">
        <f t="shared" si="217"/>
        <v>6</v>
      </c>
      <c r="AH1052" s="31" t="str">
        <f t="shared" si="218"/>
        <v>SAN LORENZO261N</v>
      </c>
      <c r="AI1052" s="31" t="str">
        <f t="shared" si="219"/>
        <v>OOCU 6406718</v>
      </c>
      <c r="AJ1052" s="17" t="s">
        <v>624</v>
      </c>
    </row>
    <row r="1053" spans="1:36" ht="18" x14ac:dyDescent="0.35">
      <c r="A1053" s="30" t="s">
        <v>625</v>
      </c>
      <c r="B1053" s="30" t="s">
        <v>4154</v>
      </c>
      <c r="C1053" s="30" t="s">
        <v>3337</v>
      </c>
      <c r="D1053" s="30" t="s">
        <v>3338</v>
      </c>
      <c r="E1053" s="33">
        <v>45471.413194444445</v>
      </c>
      <c r="F1053" s="30" t="s">
        <v>644</v>
      </c>
      <c r="G1053" s="30" t="s">
        <v>627</v>
      </c>
      <c r="H1053" s="30" t="s">
        <v>672</v>
      </c>
      <c r="I1053" s="30" t="s">
        <v>646</v>
      </c>
      <c r="J1053" s="30">
        <v>29250</v>
      </c>
      <c r="K1053" s="30" t="s">
        <v>630</v>
      </c>
      <c r="L1053" s="30" t="s">
        <v>4147</v>
      </c>
      <c r="M1053" s="30" t="s">
        <v>4155</v>
      </c>
      <c r="N1053" s="30" t="s">
        <v>681</v>
      </c>
      <c r="O1053" s="30" t="s">
        <v>682</v>
      </c>
      <c r="P1053" s="30">
        <v>901896</v>
      </c>
      <c r="Q1053" s="30"/>
      <c r="R1053" s="30"/>
      <c r="S1053" s="39">
        <v>45475.9375</v>
      </c>
      <c r="T1053" s="42" t="str">
        <f t="shared" si="208"/>
        <v>40</v>
      </c>
      <c r="U1053" s="32">
        <f t="shared" si="209"/>
        <v>45471.413194444445</v>
      </c>
      <c r="V1053" s="31">
        <f t="shared" si="210"/>
        <v>4.5243055555547471</v>
      </c>
      <c r="W1053" s="31">
        <f t="shared" si="211"/>
        <v>0</v>
      </c>
      <c r="X1053" s="31">
        <f t="shared" si="212"/>
        <v>0</v>
      </c>
      <c r="Y1053" s="31">
        <f t="shared" si="213"/>
        <v>1</v>
      </c>
      <c r="Z1053" s="31" t="str">
        <f t="shared" si="220"/>
        <v>No</v>
      </c>
      <c r="AA1053" s="31"/>
      <c r="AB1053" s="31">
        <f t="shared" si="214"/>
        <v>0</v>
      </c>
      <c r="AC1053" s="31" t="str">
        <f>IF(OR(ISNUMBER(MATCH(DATE(VALUE(TEXT(U1053,"yyyy")),VALUE(TEXT(U1053,"mm")),VALUE(TEXT(U1053,"dd"))),HolidayTable[Date],0)),WEEKDAY(E1053,1)=1,HOUR(U1053)&gt;=21,HOUR(U1053)&lt;5),"OP","P")</f>
        <v>P</v>
      </c>
      <c r="AD1053" s="31"/>
      <c r="AE1053" s="31">
        <f t="shared" si="215"/>
        <v>0</v>
      </c>
      <c r="AF1053" s="31">
        <f t="shared" si="216"/>
        <v>88.5</v>
      </c>
      <c r="AG1053" s="31">
        <f t="shared" si="217"/>
        <v>6</v>
      </c>
      <c r="AH1053" s="31" t="str">
        <f t="shared" si="218"/>
        <v>THALASSA DOX3-047W</v>
      </c>
      <c r="AI1053" s="31" t="str">
        <f t="shared" si="219"/>
        <v>TRHU 4563167</v>
      </c>
      <c r="AJ1053" s="17" t="s">
        <v>624</v>
      </c>
    </row>
    <row r="1054" spans="1:36" ht="18" x14ac:dyDescent="0.35">
      <c r="A1054" s="30" t="s">
        <v>625</v>
      </c>
      <c r="B1054" s="30" t="s">
        <v>4156</v>
      </c>
      <c r="C1054" s="30" t="s">
        <v>4157</v>
      </c>
      <c r="D1054" s="30" t="s">
        <v>4158</v>
      </c>
      <c r="E1054" s="33">
        <v>45471.413888888892</v>
      </c>
      <c r="F1054" s="30" t="s">
        <v>677</v>
      </c>
      <c r="G1054" s="30" t="s">
        <v>627</v>
      </c>
      <c r="H1054" s="30" t="s">
        <v>672</v>
      </c>
      <c r="I1054" s="30" t="s">
        <v>646</v>
      </c>
      <c r="J1054" s="30">
        <v>29250</v>
      </c>
      <c r="K1054" s="30" t="s">
        <v>630</v>
      </c>
      <c r="L1054" s="30" t="s">
        <v>4159</v>
      </c>
      <c r="M1054" s="30" t="s">
        <v>4160</v>
      </c>
      <c r="N1054" s="30" t="s">
        <v>737</v>
      </c>
      <c r="O1054" s="30" t="s">
        <v>738</v>
      </c>
      <c r="P1054" s="30">
        <v>912351</v>
      </c>
      <c r="Q1054" s="30"/>
      <c r="R1054" s="30"/>
      <c r="S1054" s="39" t="e">
        <f>VLOOKUP(AH1054,export!G:T,13,FALSE)</f>
        <v>#N/A</v>
      </c>
      <c r="T1054" s="42" t="str">
        <f t="shared" si="208"/>
        <v>40</v>
      </c>
      <c r="U1054" s="32">
        <f t="shared" si="209"/>
        <v>45471.413888888892</v>
      </c>
      <c r="V1054" s="31" t="e">
        <f t="shared" si="210"/>
        <v>#N/A</v>
      </c>
      <c r="W1054" s="31" t="e">
        <f t="shared" si="211"/>
        <v>#N/A</v>
      </c>
      <c r="X1054" s="31" t="e">
        <f t="shared" si="212"/>
        <v>#N/A</v>
      </c>
      <c r="Y1054" s="31" t="e">
        <f t="shared" si="213"/>
        <v>#N/A</v>
      </c>
      <c r="Z1054" s="31" t="str">
        <f t="shared" si="220"/>
        <v>No</v>
      </c>
      <c r="AA1054" s="31"/>
      <c r="AB1054" s="31" t="e">
        <f t="shared" si="214"/>
        <v>#N/A</v>
      </c>
      <c r="AC1054" s="31" t="str">
        <f>IF(OR(ISNUMBER(MATCH(DATE(VALUE(TEXT(U1054,"yyyy")),VALUE(TEXT(U1054,"mm")),VALUE(TEXT(U1054,"dd"))),HolidayTable[Date],0)),WEEKDAY(E1054,1)=1,HOUR(U1054)&gt;=21,HOUR(U1054)&lt;5),"OP","P")</f>
        <v>P</v>
      </c>
      <c r="AD1054" s="31"/>
      <c r="AE1054" s="31" t="e">
        <f t="shared" si="215"/>
        <v>#N/A</v>
      </c>
      <c r="AF1054" s="31">
        <f t="shared" si="216"/>
        <v>88.5</v>
      </c>
      <c r="AG1054" s="31">
        <f t="shared" si="217"/>
        <v>6</v>
      </c>
      <c r="AH1054" s="31" t="str">
        <f t="shared" si="218"/>
        <v>COSCO PLANET035W</v>
      </c>
      <c r="AI1054" s="31" t="str">
        <f t="shared" si="219"/>
        <v>TEMU 8396510</v>
      </c>
      <c r="AJ1054" s="17" t="s">
        <v>624</v>
      </c>
    </row>
    <row r="1055" spans="1:36" ht="18" x14ac:dyDescent="0.35">
      <c r="A1055" s="30" t="s">
        <v>625</v>
      </c>
      <c r="B1055" s="30" t="s">
        <v>4161</v>
      </c>
      <c r="C1055" s="30" t="s">
        <v>3337</v>
      </c>
      <c r="D1055" s="30" t="s">
        <v>3338</v>
      </c>
      <c r="E1055" s="33">
        <v>45471.415972222225</v>
      </c>
      <c r="F1055" s="30" t="s">
        <v>644</v>
      </c>
      <c r="G1055" s="30" t="s">
        <v>627</v>
      </c>
      <c r="H1055" s="30">
        <v>4500</v>
      </c>
      <c r="I1055" s="30" t="s">
        <v>646</v>
      </c>
      <c r="J1055" s="30">
        <v>29250</v>
      </c>
      <c r="K1055" s="30" t="s">
        <v>630</v>
      </c>
      <c r="L1055" s="30" t="s">
        <v>4147</v>
      </c>
      <c r="M1055" s="30" t="s">
        <v>4162</v>
      </c>
      <c r="N1055" s="30"/>
      <c r="O1055" s="30" t="s">
        <v>687</v>
      </c>
      <c r="P1055" s="30">
        <v>742106</v>
      </c>
      <c r="Q1055" s="30"/>
      <c r="R1055" s="30"/>
      <c r="S1055" s="39">
        <v>45475.9375</v>
      </c>
      <c r="T1055" s="42" t="str">
        <f t="shared" si="208"/>
        <v>40</v>
      </c>
      <c r="U1055" s="32">
        <f t="shared" si="209"/>
        <v>45471.415972222225</v>
      </c>
      <c r="V1055" s="31">
        <f t="shared" si="210"/>
        <v>4.5215277777751908</v>
      </c>
      <c r="W1055" s="31">
        <f t="shared" si="211"/>
        <v>0</v>
      </c>
      <c r="X1055" s="31">
        <f t="shared" si="212"/>
        <v>0</v>
      </c>
      <c r="Y1055" s="31">
        <f t="shared" si="213"/>
        <v>1</v>
      </c>
      <c r="Z1055" s="31" t="str">
        <f t="shared" si="220"/>
        <v>No</v>
      </c>
      <c r="AA1055" s="31"/>
      <c r="AB1055" s="31">
        <f t="shared" si="214"/>
        <v>0</v>
      </c>
      <c r="AC1055" s="31" t="str">
        <f>IF(OR(ISNUMBER(MATCH(DATE(VALUE(TEXT(U1055,"yyyy")),VALUE(TEXT(U1055,"mm")),VALUE(TEXT(U1055,"dd"))),HolidayTable[Date],0)),WEEKDAY(E1055,1)=1,HOUR(U1055)&gt;=21,HOUR(U1055)&lt;5),"OP","P")</f>
        <v>P</v>
      </c>
      <c r="AD1055" s="31"/>
      <c r="AE1055" s="31">
        <f t="shared" si="215"/>
        <v>0</v>
      </c>
      <c r="AF1055" s="31">
        <f t="shared" si="216"/>
        <v>88.5</v>
      </c>
      <c r="AG1055" s="31">
        <f t="shared" si="217"/>
        <v>6</v>
      </c>
      <c r="AH1055" s="31" t="str">
        <f t="shared" si="218"/>
        <v>THALASSA DOX3-047W</v>
      </c>
      <c r="AI1055" s="31" t="str">
        <f t="shared" si="219"/>
        <v>TLLU 7503317</v>
      </c>
      <c r="AJ1055" s="17" t="s">
        <v>624</v>
      </c>
    </row>
    <row r="1056" spans="1:36" ht="18" x14ac:dyDescent="0.35">
      <c r="A1056" s="30" t="s">
        <v>625</v>
      </c>
      <c r="B1056" s="30" t="s">
        <v>4163</v>
      </c>
      <c r="C1056" s="30" t="s">
        <v>4164</v>
      </c>
      <c r="D1056" s="30" t="s">
        <v>4165</v>
      </c>
      <c r="E1056" s="33">
        <v>45471.419444444444</v>
      </c>
      <c r="F1056" s="30" t="s">
        <v>677</v>
      </c>
      <c r="G1056" s="30" t="s">
        <v>627</v>
      </c>
      <c r="H1056" s="30" t="s">
        <v>672</v>
      </c>
      <c r="I1056" s="30" t="s">
        <v>646</v>
      </c>
      <c r="J1056" s="30">
        <v>29250</v>
      </c>
      <c r="K1056" s="30" t="s">
        <v>630</v>
      </c>
      <c r="L1056" s="30" t="s">
        <v>4166</v>
      </c>
      <c r="M1056" s="30" t="s">
        <v>4167</v>
      </c>
      <c r="N1056" s="30" t="s">
        <v>739</v>
      </c>
      <c r="O1056" s="30" t="s">
        <v>740</v>
      </c>
      <c r="P1056" s="30">
        <v>686467</v>
      </c>
      <c r="Q1056" s="30"/>
      <c r="R1056" s="30"/>
      <c r="S1056" s="39" t="e">
        <f>VLOOKUP(AH1056,export!G:T,13,FALSE)</f>
        <v>#N/A</v>
      </c>
      <c r="T1056" s="42" t="str">
        <f t="shared" si="208"/>
        <v>40</v>
      </c>
      <c r="U1056" s="32">
        <f t="shared" si="209"/>
        <v>45471.419444444444</v>
      </c>
      <c r="V1056" s="31" t="e">
        <f t="shared" si="210"/>
        <v>#N/A</v>
      </c>
      <c r="W1056" s="31" t="e">
        <f t="shared" si="211"/>
        <v>#N/A</v>
      </c>
      <c r="X1056" s="31" t="e">
        <f t="shared" si="212"/>
        <v>#N/A</v>
      </c>
      <c r="Y1056" s="31" t="e">
        <f t="shared" si="213"/>
        <v>#N/A</v>
      </c>
      <c r="Z1056" s="31" t="str">
        <f t="shared" si="220"/>
        <v>No</v>
      </c>
      <c r="AA1056" s="31"/>
      <c r="AB1056" s="31" t="e">
        <f t="shared" si="214"/>
        <v>#N/A</v>
      </c>
      <c r="AC1056" s="31" t="str">
        <f>IF(OR(ISNUMBER(MATCH(DATE(VALUE(TEXT(U1056,"yyyy")),VALUE(TEXT(U1056,"mm")),VALUE(TEXT(U1056,"dd"))),HolidayTable[Date],0)),WEEKDAY(E1056,1)=1,HOUR(U1056)&gt;=21,HOUR(U1056)&lt;5),"OP","P")</f>
        <v>P</v>
      </c>
      <c r="AD1056" s="31"/>
      <c r="AE1056" s="31" t="e">
        <f t="shared" si="215"/>
        <v>#N/A</v>
      </c>
      <c r="AF1056" s="31">
        <f t="shared" si="216"/>
        <v>88.5</v>
      </c>
      <c r="AG1056" s="31">
        <f t="shared" si="217"/>
        <v>6</v>
      </c>
      <c r="AH1056" s="31" t="str">
        <f t="shared" si="218"/>
        <v>APL MEXICOBZW1MA</v>
      </c>
      <c r="AI1056" s="31" t="str">
        <f t="shared" si="219"/>
        <v>OOLU 9187646</v>
      </c>
      <c r="AJ1056" s="17" t="s">
        <v>624</v>
      </c>
    </row>
    <row r="1057" spans="1:36" ht="18" x14ac:dyDescent="0.35">
      <c r="A1057" s="30" t="s">
        <v>625</v>
      </c>
      <c r="B1057" s="30" t="s">
        <v>4168</v>
      </c>
      <c r="C1057" s="30" t="s">
        <v>3899</v>
      </c>
      <c r="D1057" s="30" t="s">
        <v>495</v>
      </c>
      <c r="E1057" s="33">
        <v>45471.428472222222</v>
      </c>
      <c r="F1057" s="30" t="s">
        <v>674</v>
      </c>
      <c r="G1057" s="30" t="s">
        <v>627</v>
      </c>
      <c r="H1057" s="30" t="s">
        <v>672</v>
      </c>
      <c r="I1057" s="30" t="s">
        <v>646</v>
      </c>
      <c r="J1057" s="30">
        <v>29250</v>
      </c>
      <c r="K1057" s="30" t="s">
        <v>630</v>
      </c>
      <c r="L1057" s="30" t="s">
        <v>4169</v>
      </c>
      <c r="M1057" s="30" t="s">
        <v>4170</v>
      </c>
      <c r="N1057" s="30" t="s">
        <v>745</v>
      </c>
      <c r="O1057" s="30" t="s">
        <v>746</v>
      </c>
      <c r="P1057" s="30">
        <v>697577</v>
      </c>
      <c r="Q1057" s="30"/>
      <c r="R1057" s="30"/>
      <c r="S1057" s="39">
        <v>45483.416666666664</v>
      </c>
      <c r="T1057" s="42" t="str">
        <f t="shared" si="208"/>
        <v>40</v>
      </c>
      <c r="U1057" s="32">
        <f t="shared" si="209"/>
        <v>45471.428472222222</v>
      </c>
      <c r="V1057" s="31">
        <f t="shared" si="210"/>
        <v>11.988194444442343</v>
      </c>
      <c r="W1057" s="31">
        <f t="shared" si="211"/>
        <v>0</v>
      </c>
      <c r="X1057" s="31">
        <f t="shared" si="212"/>
        <v>0</v>
      </c>
      <c r="Y1057" s="31">
        <f t="shared" si="213"/>
        <v>1</v>
      </c>
      <c r="Z1057" s="31" t="str">
        <f t="shared" si="220"/>
        <v>No</v>
      </c>
      <c r="AA1057" s="31"/>
      <c r="AB1057" s="31">
        <f t="shared" si="214"/>
        <v>0</v>
      </c>
      <c r="AC1057" s="31" t="str">
        <f>IF(OR(ISNUMBER(MATCH(DATE(VALUE(TEXT(U1057,"yyyy")),VALUE(TEXT(U1057,"mm")),VALUE(TEXT(U1057,"dd"))),HolidayTable[Date],0)),WEEKDAY(E1057,1)=1,HOUR(U1057)&gt;=21,HOUR(U1057)&lt;5),"OP","P")</f>
        <v>P</v>
      </c>
      <c r="AD1057" s="31"/>
      <c r="AE1057" s="31">
        <f t="shared" si="215"/>
        <v>0</v>
      </c>
      <c r="AF1057" s="31">
        <f t="shared" si="216"/>
        <v>88.5</v>
      </c>
      <c r="AG1057" s="31">
        <f t="shared" si="217"/>
        <v>6</v>
      </c>
      <c r="AH1057" s="31" t="str">
        <f t="shared" si="218"/>
        <v>MAERSK NACKA427N</v>
      </c>
      <c r="AI1057" s="31" t="str">
        <f t="shared" si="219"/>
        <v>MRKU 3458095</v>
      </c>
      <c r="AJ1057" s="17" t="s">
        <v>624</v>
      </c>
    </row>
    <row r="1058" spans="1:36" ht="18" x14ac:dyDescent="0.35">
      <c r="A1058" s="30" t="s">
        <v>625</v>
      </c>
      <c r="B1058" s="30" t="s">
        <v>4171</v>
      </c>
      <c r="C1058" s="30" t="s">
        <v>3337</v>
      </c>
      <c r="D1058" s="30" t="s">
        <v>3338</v>
      </c>
      <c r="E1058" s="33">
        <v>45471.432638888888</v>
      </c>
      <c r="F1058" s="30" t="s">
        <v>644</v>
      </c>
      <c r="G1058" s="30" t="s">
        <v>627</v>
      </c>
      <c r="H1058" s="30" t="s">
        <v>672</v>
      </c>
      <c r="I1058" s="30" t="s">
        <v>646</v>
      </c>
      <c r="J1058" s="30">
        <v>29250</v>
      </c>
      <c r="K1058" s="30" t="s">
        <v>630</v>
      </c>
      <c r="L1058" s="30" t="s">
        <v>4147</v>
      </c>
      <c r="M1058" s="30" t="s">
        <v>4172</v>
      </c>
      <c r="N1058" s="30"/>
      <c r="O1058" s="30" t="s">
        <v>792</v>
      </c>
      <c r="P1058" s="30">
        <v>954358</v>
      </c>
      <c r="Q1058" s="30"/>
      <c r="R1058" s="30"/>
      <c r="S1058" s="39">
        <v>45475.9375</v>
      </c>
      <c r="T1058" s="42" t="str">
        <f t="shared" si="208"/>
        <v>40</v>
      </c>
      <c r="U1058" s="32">
        <f t="shared" si="209"/>
        <v>45471.432638888888</v>
      </c>
      <c r="V1058" s="31">
        <f t="shared" si="210"/>
        <v>4.5048611111124046</v>
      </c>
      <c r="W1058" s="31">
        <f t="shared" si="211"/>
        <v>0</v>
      </c>
      <c r="X1058" s="31">
        <f t="shared" si="212"/>
        <v>0</v>
      </c>
      <c r="Y1058" s="31">
        <f t="shared" si="213"/>
        <v>1</v>
      </c>
      <c r="Z1058" s="31" t="str">
        <f t="shared" si="220"/>
        <v>No</v>
      </c>
      <c r="AA1058" s="31"/>
      <c r="AB1058" s="31">
        <f t="shared" si="214"/>
        <v>0</v>
      </c>
      <c r="AC1058" s="31" t="str">
        <f>IF(OR(ISNUMBER(MATCH(DATE(VALUE(TEXT(U1058,"yyyy")),VALUE(TEXT(U1058,"mm")),VALUE(TEXT(U1058,"dd"))),HolidayTable[Date],0)),WEEKDAY(E1058,1)=1,HOUR(U1058)&gt;=21,HOUR(U1058)&lt;5),"OP","P")</f>
        <v>P</v>
      </c>
      <c r="AD1058" s="31"/>
      <c r="AE1058" s="31">
        <f t="shared" si="215"/>
        <v>0</v>
      </c>
      <c r="AF1058" s="31">
        <f t="shared" si="216"/>
        <v>88.5</v>
      </c>
      <c r="AG1058" s="31">
        <f t="shared" si="217"/>
        <v>6</v>
      </c>
      <c r="AH1058" s="31" t="str">
        <f t="shared" si="218"/>
        <v>THALASSA DOX3-047W</v>
      </c>
      <c r="AI1058" s="31" t="str">
        <f t="shared" si="219"/>
        <v>TCNU 3958071</v>
      </c>
      <c r="AJ1058" s="17" t="s">
        <v>624</v>
      </c>
    </row>
    <row r="1059" spans="1:36" ht="18" x14ac:dyDescent="0.35">
      <c r="A1059" s="30" t="s">
        <v>625</v>
      </c>
      <c r="B1059" s="30" t="s">
        <v>4173</v>
      </c>
      <c r="C1059" s="30" t="s">
        <v>3899</v>
      </c>
      <c r="D1059" s="30" t="s">
        <v>495</v>
      </c>
      <c r="E1059" s="33">
        <v>45471.436111111114</v>
      </c>
      <c r="F1059" s="30" t="s">
        <v>674</v>
      </c>
      <c r="G1059" s="30" t="s">
        <v>627</v>
      </c>
      <c r="H1059" s="30" t="s">
        <v>672</v>
      </c>
      <c r="I1059" s="30" t="s">
        <v>646</v>
      </c>
      <c r="J1059" s="30">
        <v>29250</v>
      </c>
      <c r="K1059" s="30" t="s">
        <v>630</v>
      </c>
      <c r="L1059" s="30" t="s">
        <v>4169</v>
      </c>
      <c r="M1059" s="30" t="s">
        <v>4174</v>
      </c>
      <c r="N1059" s="30" t="s">
        <v>741</v>
      </c>
      <c r="O1059" s="30" t="s">
        <v>742</v>
      </c>
      <c r="P1059" s="30">
        <v>711999</v>
      </c>
      <c r="Q1059" s="30"/>
      <c r="R1059" s="30"/>
      <c r="S1059" s="39">
        <v>45483.416666666664</v>
      </c>
      <c r="T1059" s="42" t="str">
        <f t="shared" si="208"/>
        <v>40</v>
      </c>
      <c r="U1059" s="32">
        <f t="shared" si="209"/>
        <v>45471.436111111114</v>
      </c>
      <c r="V1059" s="31">
        <f t="shared" si="210"/>
        <v>11.980555555550382</v>
      </c>
      <c r="W1059" s="31">
        <f t="shared" si="211"/>
        <v>0</v>
      </c>
      <c r="X1059" s="31">
        <f t="shared" si="212"/>
        <v>0</v>
      </c>
      <c r="Y1059" s="31">
        <f t="shared" si="213"/>
        <v>1</v>
      </c>
      <c r="Z1059" s="31" t="str">
        <f t="shared" si="220"/>
        <v>No</v>
      </c>
      <c r="AA1059" s="31"/>
      <c r="AB1059" s="31">
        <f t="shared" si="214"/>
        <v>0</v>
      </c>
      <c r="AC1059" s="31" t="str">
        <f>IF(OR(ISNUMBER(MATCH(DATE(VALUE(TEXT(U1059,"yyyy")),VALUE(TEXT(U1059,"mm")),VALUE(TEXT(U1059,"dd"))),HolidayTable[Date],0)),WEEKDAY(E1059,1)=1,HOUR(U1059)&gt;=21,HOUR(U1059)&lt;5),"OP","P")</f>
        <v>P</v>
      </c>
      <c r="AD1059" s="31"/>
      <c r="AE1059" s="31">
        <f t="shared" si="215"/>
        <v>0</v>
      </c>
      <c r="AF1059" s="31">
        <f t="shared" si="216"/>
        <v>88.5</v>
      </c>
      <c r="AG1059" s="31">
        <f t="shared" si="217"/>
        <v>6</v>
      </c>
      <c r="AH1059" s="31" t="str">
        <f t="shared" si="218"/>
        <v>MAERSK NACKA427N</v>
      </c>
      <c r="AI1059" s="31" t="str">
        <f t="shared" si="219"/>
        <v>MSKU 9666101</v>
      </c>
      <c r="AJ1059" s="17" t="s">
        <v>624</v>
      </c>
    </row>
    <row r="1060" spans="1:36" ht="18" x14ac:dyDescent="0.35">
      <c r="A1060" s="30" t="s">
        <v>625</v>
      </c>
      <c r="B1060" s="30" t="s">
        <v>4175</v>
      </c>
      <c r="C1060" s="30" t="s">
        <v>3337</v>
      </c>
      <c r="D1060" s="30" t="s">
        <v>3338</v>
      </c>
      <c r="E1060" s="33">
        <v>45471.442361111112</v>
      </c>
      <c r="F1060" s="30" t="s">
        <v>644</v>
      </c>
      <c r="G1060" s="30" t="s">
        <v>627</v>
      </c>
      <c r="H1060" s="30">
        <v>4500</v>
      </c>
      <c r="I1060" s="30" t="s">
        <v>646</v>
      </c>
      <c r="J1060" s="30">
        <v>29250</v>
      </c>
      <c r="K1060" s="30" t="s">
        <v>630</v>
      </c>
      <c r="L1060" s="30" t="s">
        <v>4147</v>
      </c>
      <c r="M1060" s="30" t="s">
        <v>4176</v>
      </c>
      <c r="N1060" s="30" t="s">
        <v>705</v>
      </c>
      <c r="O1060" s="30" t="s">
        <v>706</v>
      </c>
      <c r="P1060" s="30">
        <v>900766</v>
      </c>
      <c r="Q1060" s="30"/>
      <c r="R1060" s="30"/>
      <c r="S1060" s="39">
        <v>45475.9375</v>
      </c>
      <c r="T1060" s="42" t="str">
        <f t="shared" si="208"/>
        <v>40</v>
      </c>
      <c r="U1060" s="32">
        <f t="shared" si="209"/>
        <v>45471.442361111112</v>
      </c>
      <c r="V1060" s="31">
        <f t="shared" si="210"/>
        <v>4.4951388888875954</v>
      </c>
      <c r="W1060" s="31">
        <f t="shared" si="211"/>
        <v>0</v>
      </c>
      <c r="X1060" s="31">
        <f t="shared" si="212"/>
        <v>0</v>
      </c>
      <c r="Y1060" s="31">
        <f t="shared" si="213"/>
        <v>1</v>
      </c>
      <c r="Z1060" s="31" t="str">
        <f t="shared" si="220"/>
        <v>No</v>
      </c>
      <c r="AA1060" s="31"/>
      <c r="AB1060" s="31">
        <f t="shared" si="214"/>
        <v>0</v>
      </c>
      <c r="AC1060" s="31" t="str">
        <f>IF(OR(ISNUMBER(MATCH(DATE(VALUE(TEXT(U1060,"yyyy")),VALUE(TEXT(U1060,"mm")),VALUE(TEXT(U1060,"dd"))),HolidayTable[Date],0)),WEEKDAY(E1060,1)=1,HOUR(U1060)&gt;=21,HOUR(U1060)&lt;5),"OP","P")</f>
        <v>P</v>
      </c>
      <c r="AD1060" s="31"/>
      <c r="AE1060" s="31">
        <f t="shared" si="215"/>
        <v>0</v>
      </c>
      <c r="AF1060" s="31">
        <f t="shared" si="216"/>
        <v>88.5</v>
      </c>
      <c r="AG1060" s="31">
        <f t="shared" si="217"/>
        <v>6</v>
      </c>
      <c r="AH1060" s="31" t="str">
        <f t="shared" si="218"/>
        <v>THALASSA DOX3-047W</v>
      </c>
      <c r="AI1060" s="31" t="str">
        <f t="shared" si="219"/>
        <v>TCLU 6467238</v>
      </c>
      <c r="AJ1060" s="17" t="s">
        <v>624</v>
      </c>
    </row>
    <row r="1061" spans="1:36" ht="18" x14ac:dyDescent="0.35">
      <c r="A1061" s="30" t="s">
        <v>625</v>
      </c>
      <c r="B1061" s="30" t="s">
        <v>4177</v>
      </c>
      <c r="C1061" s="30" t="s">
        <v>4178</v>
      </c>
      <c r="D1061" s="30" t="s">
        <v>441</v>
      </c>
      <c r="E1061" s="33">
        <v>45471.443055555559</v>
      </c>
      <c r="F1061" s="30" t="s">
        <v>654</v>
      </c>
      <c r="G1061" s="30" t="s">
        <v>627</v>
      </c>
      <c r="H1061" s="30" t="s">
        <v>672</v>
      </c>
      <c r="I1061" s="30" t="s">
        <v>646</v>
      </c>
      <c r="J1061" s="30">
        <v>30000</v>
      </c>
      <c r="K1061" s="30" t="s">
        <v>630</v>
      </c>
      <c r="L1061" s="30" t="s">
        <v>4179</v>
      </c>
      <c r="M1061" s="30" t="s">
        <v>4180</v>
      </c>
      <c r="N1061" s="30" t="s">
        <v>713</v>
      </c>
      <c r="O1061" s="30" t="s">
        <v>714</v>
      </c>
      <c r="P1061" s="30">
        <v>934367</v>
      </c>
      <c r="Q1061" s="30"/>
      <c r="R1061" s="30"/>
      <c r="S1061" s="39" t="e">
        <f>VLOOKUP(AH1061,export!G:T,13,FALSE)</f>
        <v>#N/A</v>
      </c>
      <c r="T1061" s="42" t="str">
        <f t="shared" si="208"/>
        <v>40</v>
      </c>
      <c r="U1061" s="32">
        <f t="shared" si="209"/>
        <v>45471.443055555559</v>
      </c>
      <c r="V1061" s="31" t="e">
        <f t="shared" si="210"/>
        <v>#N/A</v>
      </c>
      <c r="W1061" s="31" t="e">
        <f t="shared" si="211"/>
        <v>#N/A</v>
      </c>
      <c r="X1061" s="31" t="e">
        <f t="shared" si="212"/>
        <v>#N/A</v>
      </c>
      <c r="Y1061" s="31" t="e">
        <f t="shared" si="213"/>
        <v>#N/A</v>
      </c>
      <c r="Z1061" s="31" t="str">
        <f t="shared" si="220"/>
        <v>No</v>
      </c>
      <c r="AA1061" s="31"/>
      <c r="AB1061" s="31" t="e">
        <f t="shared" si="214"/>
        <v>#N/A</v>
      </c>
      <c r="AC1061" s="31" t="str">
        <f>IF(OR(ISNUMBER(MATCH(DATE(VALUE(TEXT(U1061,"yyyy")),VALUE(TEXT(U1061,"mm")),VALUE(TEXT(U1061,"dd"))),HolidayTable[Date],0)),WEEKDAY(E1061,1)=1,HOUR(U1061)&gt;=21,HOUR(U1061)&lt;5),"OP","P")</f>
        <v>P</v>
      </c>
      <c r="AD1061" s="31"/>
      <c r="AE1061" s="31" t="e">
        <f t="shared" si="215"/>
        <v>#N/A</v>
      </c>
      <c r="AF1061" s="31">
        <f t="shared" si="216"/>
        <v>88.5</v>
      </c>
      <c r="AG1061" s="31">
        <f t="shared" si="217"/>
        <v>6</v>
      </c>
      <c r="AH1061" s="31" t="str">
        <f t="shared" si="218"/>
        <v>COSCO LIBRA028W</v>
      </c>
      <c r="AI1061" s="31" t="str">
        <f t="shared" si="219"/>
        <v>CMAU 7114308</v>
      </c>
      <c r="AJ1061" s="17" t="s">
        <v>624</v>
      </c>
    </row>
    <row r="1062" spans="1:36" ht="18" x14ac:dyDescent="0.35">
      <c r="A1062" s="30" t="s">
        <v>625</v>
      </c>
      <c r="B1062" s="30" t="s">
        <v>4181</v>
      </c>
      <c r="C1062" s="30" t="s">
        <v>4178</v>
      </c>
      <c r="D1062" s="30" t="s">
        <v>441</v>
      </c>
      <c r="E1062" s="33">
        <v>45471.443749999999</v>
      </c>
      <c r="F1062" s="30" t="s">
        <v>654</v>
      </c>
      <c r="G1062" s="30" t="s">
        <v>627</v>
      </c>
      <c r="H1062" s="30" t="s">
        <v>672</v>
      </c>
      <c r="I1062" s="30" t="s">
        <v>646</v>
      </c>
      <c r="J1062" s="30">
        <v>30000</v>
      </c>
      <c r="K1062" s="30" t="s">
        <v>630</v>
      </c>
      <c r="L1062" s="30" t="s">
        <v>4179</v>
      </c>
      <c r="M1062" s="30" t="s">
        <v>4182</v>
      </c>
      <c r="N1062" s="30" t="s">
        <v>745</v>
      </c>
      <c r="O1062" s="30" t="s">
        <v>746</v>
      </c>
      <c r="P1062" s="30">
        <v>697577</v>
      </c>
      <c r="Q1062" s="30"/>
      <c r="R1062" s="30"/>
      <c r="S1062" s="39" t="e">
        <f>VLOOKUP(AH1062,export!G:T,13,FALSE)</f>
        <v>#N/A</v>
      </c>
      <c r="T1062" s="42" t="str">
        <f t="shared" si="208"/>
        <v>40</v>
      </c>
      <c r="U1062" s="32">
        <f t="shared" si="209"/>
        <v>45471.443749999999</v>
      </c>
      <c r="V1062" s="31" t="e">
        <f t="shared" si="210"/>
        <v>#N/A</v>
      </c>
      <c r="W1062" s="31" t="e">
        <f t="shared" si="211"/>
        <v>#N/A</v>
      </c>
      <c r="X1062" s="31" t="e">
        <f t="shared" si="212"/>
        <v>#N/A</v>
      </c>
      <c r="Y1062" s="31" t="e">
        <f t="shared" si="213"/>
        <v>#N/A</v>
      </c>
      <c r="Z1062" s="31" t="str">
        <f t="shared" si="220"/>
        <v>No</v>
      </c>
      <c r="AA1062" s="31"/>
      <c r="AB1062" s="31" t="e">
        <f t="shared" si="214"/>
        <v>#N/A</v>
      </c>
      <c r="AC1062" s="31" t="str">
        <f>IF(OR(ISNUMBER(MATCH(DATE(VALUE(TEXT(U1062,"yyyy")),VALUE(TEXT(U1062,"mm")),VALUE(TEXT(U1062,"dd"))),HolidayTable[Date],0)),WEEKDAY(E1062,1)=1,HOUR(U1062)&gt;=21,HOUR(U1062)&lt;5),"OP","P")</f>
        <v>P</v>
      </c>
      <c r="AD1062" s="31"/>
      <c r="AE1062" s="31" t="e">
        <f t="shared" si="215"/>
        <v>#N/A</v>
      </c>
      <c r="AF1062" s="31">
        <f t="shared" si="216"/>
        <v>88.5</v>
      </c>
      <c r="AG1062" s="31">
        <f t="shared" si="217"/>
        <v>6</v>
      </c>
      <c r="AH1062" s="31" t="str">
        <f t="shared" si="218"/>
        <v>COSCO LIBRA028W</v>
      </c>
      <c r="AI1062" s="31" t="str">
        <f t="shared" si="219"/>
        <v>SEKU 6000212</v>
      </c>
      <c r="AJ1062" s="17" t="s">
        <v>624</v>
      </c>
    </row>
    <row r="1063" spans="1:36" ht="18" x14ac:dyDescent="0.35">
      <c r="A1063" s="30" t="s">
        <v>625</v>
      </c>
      <c r="B1063" s="30" t="s">
        <v>4183</v>
      </c>
      <c r="C1063" s="30" t="s">
        <v>3337</v>
      </c>
      <c r="D1063" s="30" t="s">
        <v>3338</v>
      </c>
      <c r="E1063" s="33">
        <v>45471.445833333331</v>
      </c>
      <c r="F1063" s="30" t="s">
        <v>644</v>
      </c>
      <c r="G1063" s="30" t="s">
        <v>627</v>
      </c>
      <c r="H1063" s="30">
        <v>4500</v>
      </c>
      <c r="I1063" s="30" t="s">
        <v>646</v>
      </c>
      <c r="J1063" s="30">
        <v>29250</v>
      </c>
      <c r="K1063" s="30" t="s">
        <v>630</v>
      </c>
      <c r="L1063" s="30" t="s">
        <v>4147</v>
      </c>
      <c r="M1063" s="30" t="s">
        <v>4184</v>
      </c>
      <c r="N1063" s="30"/>
      <c r="O1063" s="30" t="s">
        <v>804</v>
      </c>
      <c r="P1063" s="30">
        <v>953509</v>
      </c>
      <c r="Q1063" s="30"/>
      <c r="R1063" s="30"/>
      <c r="S1063" s="39">
        <v>45475.9375</v>
      </c>
      <c r="T1063" s="42" t="str">
        <f t="shared" si="208"/>
        <v>40</v>
      </c>
      <c r="U1063" s="32">
        <f t="shared" si="209"/>
        <v>45471.445833333331</v>
      </c>
      <c r="V1063" s="31">
        <f t="shared" si="210"/>
        <v>4.4916666666686069</v>
      </c>
      <c r="W1063" s="31">
        <f t="shared" si="211"/>
        <v>0</v>
      </c>
      <c r="X1063" s="31">
        <f t="shared" si="212"/>
        <v>0</v>
      </c>
      <c r="Y1063" s="31">
        <f t="shared" si="213"/>
        <v>1</v>
      </c>
      <c r="Z1063" s="31" t="str">
        <f t="shared" si="220"/>
        <v>No</v>
      </c>
      <c r="AA1063" s="31"/>
      <c r="AB1063" s="31">
        <f t="shared" si="214"/>
        <v>0</v>
      </c>
      <c r="AC1063" s="31" t="str">
        <f>IF(OR(ISNUMBER(MATCH(DATE(VALUE(TEXT(U1063,"yyyy")),VALUE(TEXT(U1063,"mm")),VALUE(TEXT(U1063,"dd"))),HolidayTable[Date],0)),WEEKDAY(E1063,1)=1,HOUR(U1063)&gt;=21,HOUR(U1063)&lt;5),"OP","P")</f>
        <v>P</v>
      </c>
      <c r="AD1063" s="31"/>
      <c r="AE1063" s="31">
        <f t="shared" si="215"/>
        <v>0</v>
      </c>
      <c r="AF1063" s="31">
        <f t="shared" si="216"/>
        <v>88.5</v>
      </c>
      <c r="AG1063" s="31">
        <f t="shared" si="217"/>
        <v>6</v>
      </c>
      <c r="AH1063" s="31" t="str">
        <f t="shared" si="218"/>
        <v>THALASSA DOX3-047W</v>
      </c>
      <c r="AI1063" s="31" t="str">
        <f t="shared" si="219"/>
        <v>EITU 1199919</v>
      </c>
      <c r="AJ1063" s="17" t="s">
        <v>624</v>
      </c>
    </row>
    <row r="1064" spans="1:36" ht="18" x14ac:dyDescent="0.35">
      <c r="A1064" s="30" t="s">
        <v>625</v>
      </c>
      <c r="B1064" s="30" t="s">
        <v>4185</v>
      </c>
      <c r="C1064" s="30" t="s">
        <v>4178</v>
      </c>
      <c r="D1064" s="30" t="s">
        <v>441</v>
      </c>
      <c r="E1064" s="33">
        <v>45471.447916666664</v>
      </c>
      <c r="F1064" s="30" t="s">
        <v>654</v>
      </c>
      <c r="G1064" s="30" t="s">
        <v>627</v>
      </c>
      <c r="H1064" s="30" t="s">
        <v>672</v>
      </c>
      <c r="I1064" s="30" t="s">
        <v>646</v>
      </c>
      <c r="J1064" s="30">
        <v>30000</v>
      </c>
      <c r="K1064" s="30" t="s">
        <v>630</v>
      </c>
      <c r="L1064" s="30" t="s">
        <v>4179</v>
      </c>
      <c r="M1064" s="30" t="s">
        <v>4186</v>
      </c>
      <c r="N1064" s="30" t="s">
        <v>834</v>
      </c>
      <c r="O1064" s="30" t="s">
        <v>835</v>
      </c>
      <c r="P1064" s="30">
        <v>947548</v>
      </c>
      <c r="Q1064" s="30"/>
      <c r="R1064" s="30"/>
      <c r="S1064" s="39" t="e">
        <f>VLOOKUP(AH1064,export!G:T,13,FALSE)</f>
        <v>#N/A</v>
      </c>
      <c r="T1064" s="42" t="str">
        <f t="shared" si="208"/>
        <v>40</v>
      </c>
      <c r="U1064" s="32">
        <f t="shared" si="209"/>
        <v>45471.447916666664</v>
      </c>
      <c r="V1064" s="31" t="e">
        <f t="shared" si="210"/>
        <v>#N/A</v>
      </c>
      <c r="W1064" s="31" t="e">
        <f t="shared" si="211"/>
        <v>#N/A</v>
      </c>
      <c r="X1064" s="31" t="e">
        <f t="shared" si="212"/>
        <v>#N/A</v>
      </c>
      <c r="Y1064" s="31" t="e">
        <f t="shared" si="213"/>
        <v>#N/A</v>
      </c>
      <c r="Z1064" s="31" t="str">
        <f t="shared" si="220"/>
        <v>No</v>
      </c>
      <c r="AA1064" s="31"/>
      <c r="AB1064" s="31" t="e">
        <f t="shared" si="214"/>
        <v>#N/A</v>
      </c>
      <c r="AC1064" s="31" t="str">
        <f>IF(OR(ISNUMBER(MATCH(DATE(VALUE(TEXT(U1064,"yyyy")),VALUE(TEXT(U1064,"mm")),VALUE(TEXT(U1064,"dd"))),HolidayTable[Date],0)),WEEKDAY(E1064,1)=1,HOUR(U1064)&gt;=21,HOUR(U1064)&lt;5),"OP","P")</f>
        <v>P</v>
      </c>
      <c r="AD1064" s="31"/>
      <c r="AE1064" s="31" t="e">
        <f t="shared" si="215"/>
        <v>#N/A</v>
      </c>
      <c r="AF1064" s="31">
        <f t="shared" si="216"/>
        <v>88.5</v>
      </c>
      <c r="AG1064" s="31">
        <f t="shared" si="217"/>
        <v>6</v>
      </c>
      <c r="AH1064" s="31" t="str">
        <f t="shared" si="218"/>
        <v>COSCO LIBRA028W</v>
      </c>
      <c r="AI1064" s="31" t="str">
        <f t="shared" si="219"/>
        <v>DFSU 7027630</v>
      </c>
      <c r="AJ1064" s="17" t="s">
        <v>624</v>
      </c>
    </row>
    <row r="1065" spans="1:36" ht="18" x14ac:dyDescent="0.35">
      <c r="A1065" s="30" t="s">
        <v>625</v>
      </c>
      <c r="B1065" s="30" t="s">
        <v>4187</v>
      </c>
      <c r="C1065" s="30" t="s">
        <v>4178</v>
      </c>
      <c r="D1065" s="30" t="s">
        <v>441</v>
      </c>
      <c r="E1065" s="33">
        <v>45471.450694444444</v>
      </c>
      <c r="F1065" s="30" t="s">
        <v>654</v>
      </c>
      <c r="G1065" s="30" t="s">
        <v>627</v>
      </c>
      <c r="H1065" s="30">
        <v>4500</v>
      </c>
      <c r="I1065" s="30" t="s">
        <v>646</v>
      </c>
      <c r="J1065" s="30">
        <v>30000</v>
      </c>
      <c r="K1065" s="30" t="s">
        <v>630</v>
      </c>
      <c r="L1065" s="30" t="s">
        <v>4179</v>
      </c>
      <c r="M1065" s="30" t="s">
        <v>4188</v>
      </c>
      <c r="N1065" s="30" t="s">
        <v>733</v>
      </c>
      <c r="O1065" s="30" t="s">
        <v>734</v>
      </c>
      <c r="P1065" s="30">
        <v>724385</v>
      </c>
      <c r="Q1065" s="30"/>
      <c r="R1065" s="30"/>
      <c r="S1065" s="39" t="e">
        <f>VLOOKUP(AH1065,export!G:T,13,FALSE)</f>
        <v>#N/A</v>
      </c>
      <c r="T1065" s="42" t="str">
        <f t="shared" si="208"/>
        <v>40</v>
      </c>
      <c r="U1065" s="32">
        <f t="shared" si="209"/>
        <v>45471.450694444444</v>
      </c>
      <c r="V1065" s="31" t="e">
        <f t="shared" si="210"/>
        <v>#N/A</v>
      </c>
      <c r="W1065" s="31" t="e">
        <f t="shared" si="211"/>
        <v>#N/A</v>
      </c>
      <c r="X1065" s="31" t="e">
        <f t="shared" si="212"/>
        <v>#N/A</v>
      </c>
      <c r="Y1065" s="31" t="e">
        <f t="shared" si="213"/>
        <v>#N/A</v>
      </c>
      <c r="Z1065" s="31" t="str">
        <f t="shared" si="220"/>
        <v>No</v>
      </c>
      <c r="AA1065" s="31"/>
      <c r="AB1065" s="31" t="e">
        <f t="shared" si="214"/>
        <v>#N/A</v>
      </c>
      <c r="AC1065" s="31" t="str">
        <f>IF(OR(ISNUMBER(MATCH(DATE(VALUE(TEXT(U1065,"yyyy")),VALUE(TEXT(U1065,"mm")),VALUE(TEXT(U1065,"dd"))),HolidayTable[Date],0)),WEEKDAY(E1065,1)=1,HOUR(U1065)&gt;=21,HOUR(U1065)&lt;5),"OP","P")</f>
        <v>P</v>
      </c>
      <c r="AD1065" s="31"/>
      <c r="AE1065" s="31" t="e">
        <f t="shared" si="215"/>
        <v>#N/A</v>
      </c>
      <c r="AF1065" s="31">
        <f t="shared" si="216"/>
        <v>88.5</v>
      </c>
      <c r="AG1065" s="31">
        <f t="shared" si="217"/>
        <v>6</v>
      </c>
      <c r="AH1065" s="31" t="str">
        <f t="shared" si="218"/>
        <v>COSCO LIBRA028W</v>
      </c>
      <c r="AI1065" s="31" t="str">
        <f t="shared" si="219"/>
        <v>TGBU 6702205</v>
      </c>
      <c r="AJ1065" s="17" t="s">
        <v>624</v>
      </c>
    </row>
    <row r="1066" spans="1:36" ht="18" x14ac:dyDescent="0.35">
      <c r="A1066" s="30" t="s">
        <v>625</v>
      </c>
      <c r="B1066" s="30" t="s">
        <v>4189</v>
      </c>
      <c r="C1066" s="30" t="s">
        <v>4178</v>
      </c>
      <c r="D1066" s="30" t="s">
        <v>441</v>
      </c>
      <c r="E1066" s="33">
        <v>45471.45208333333</v>
      </c>
      <c r="F1066" s="30" t="s">
        <v>654</v>
      </c>
      <c r="G1066" s="30" t="s">
        <v>627</v>
      </c>
      <c r="H1066" s="30">
        <v>4500</v>
      </c>
      <c r="I1066" s="30" t="s">
        <v>646</v>
      </c>
      <c r="J1066" s="30">
        <v>30000</v>
      </c>
      <c r="K1066" s="30" t="s">
        <v>630</v>
      </c>
      <c r="L1066" s="30" t="s">
        <v>4179</v>
      </c>
      <c r="M1066" s="30" t="s">
        <v>4190</v>
      </c>
      <c r="N1066" s="30" t="s">
        <v>681</v>
      </c>
      <c r="O1066" s="30" t="s">
        <v>682</v>
      </c>
      <c r="P1066" s="30">
        <v>901896</v>
      </c>
      <c r="Q1066" s="30"/>
      <c r="R1066" s="30"/>
      <c r="S1066" s="39" t="e">
        <f>VLOOKUP(AH1066,export!G:T,13,FALSE)</f>
        <v>#N/A</v>
      </c>
      <c r="T1066" s="42" t="str">
        <f t="shared" si="208"/>
        <v>40</v>
      </c>
      <c r="U1066" s="32">
        <f t="shared" si="209"/>
        <v>45471.45208333333</v>
      </c>
      <c r="V1066" s="31" t="e">
        <f t="shared" si="210"/>
        <v>#N/A</v>
      </c>
      <c r="W1066" s="31" t="e">
        <f t="shared" si="211"/>
        <v>#N/A</v>
      </c>
      <c r="X1066" s="31" t="e">
        <f t="shared" si="212"/>
        <v>#N/A</v>
      </c>
      <c r="Y1066" s="31" t="e">
        <f t="shared" si="213"/>
        <v>#N/A</v>
      </c>
      <c r="Z1066" s="31" t="str">
        <f t="shared" si="220"/>
        <v>No</v>
      </c>
      <c r="AA1066" s="31"/>
      <c r="AB1066" s="31" t="e">
        <f t="shared" si="214"/>
        <v>#N/A</v>
      </c>
      <c r="AC1066" s="31" t="str">
        <f>IF(OR(ISNUMBER(MATCH(DATE(VALUE(TEXT(U1066,"yyyy")),VALUE(TEXT(U1066,"mm")),VALUE(TEXT(U1066,"dd"))),HolidayTable[Date],0)),WEEKDAY(E1066,1)=1,HOUR(U1066)&gt;=21,HOUR(U1066)&lt;5),"OP","P")</f>
        <v>P</v>
      </c>
      <c r="AD1066" s="31"/>
      <c r="AE1066" s="31" t="e">
        <f t="shared" si="215"/>
        <v>#N/A</v>
      </c>
      <c r="AF1066" s="31">
        <f t="shared" si="216"/>
        <v>88.5</v>
      </c>
      <c r="AG1066" s="31">
        <f t="shared" si="217"/>
        <v>6</v>
      </c>
      <c r="AH1066" s="31" t="str">
        <f t="shared" si="218"/>
        <v>COSCO LIBRA028W</v>
      </c>
      <c r="AI1066" s="31" t="str">
        <f t="shared" si="219"/>
        <v>MAGU 5744376</v>
      </c>
      <c r="AJ1066" s="17" t="s">
        <v>624</v>
      </c>
    </row>
    <row r="1067" spans="1:36" ht="18" x14ac:dyDescent="0.35">
      <c r="A1067" s="30" t="s">
        <v>625</v>
      </c>
      <c r="B1067" s="30" t="s">
        <v>4191</v>
      </c>
      <c r="C1067" s="30" t="s">
        <v>4164</v>
      </c>
      <c r="D1067" s="30" t="s">
        <v>4165</v>
      </c>
      <c r="E1067" s="33">
        <v>45471.452777777777</v>
      </c>
      <c r="F1067" s="30" t="s">
        <v>649</v>
      </c>
      <c r="G1067" s="30" t="s">
        <v>627</v>
      </c>
      <c r="H1067" s="30" t="s">
        <v>672</v>
      </c>
      <c r="I1067" s="30" t="s">
        <v>646</v>
      </c>
      <c r="J1067" s="30">
        <v>29250</v>
      </c>
      <c r="K1067" s="30" t="s">
        <v>630</v>
      </c>
      <c r="L1067" s="30" t="s">
        <v>4192</v>
      </c>
      <c r="M1067" s="30" t="s">
        <v>4193</v>
      </c>
      <c r="N1067" s="30"/>
      <c r="O1067" s="30" t="s">
        <v>687</v>
      </c>
      <c r="P1067" s="30">
        <v>742106</v>
      </c>
      <c r="Q1067" s="30"/>
      <c r="R1067" s="30"/>
      <c r="S1067" s="39" t="e">
        <f>VLOOKUP(AH1067,export!G:T,13,FALSE)</f>
        <v>#N/A</v>
      </c>
      <c r="T1067" s="42" t="str">
        <f t="shared" si="208"/>
        <v>40</v>
      </c>
      <c r="U1067" s="32">
        <f t="shared" si="209"/>
        <v>45471.452777777777</v>
      </c>
      <c r="V1067" s="31" t="e">
        <f t="shared" si="210"/>
        <v>#N/A</v>
      </c>
      <c r="W1067" s="31" t="e">
        <f t="shared" si="211"/>
        <v>#N/A</v>
      </c>
      <c r="X1067" s="31" t="e">
        <f t="shared" si="212"/>
        <v>#N/A</v>
      </c>
      <c r="Y1067" s="31" t="e">
        <f t="shared" si="213"/>
        <v>#N/A</v>
      </c>
      <c r="Z1067" s="31" t="str">
        <f t="shared" si="220"/>
        <v>No</v>
      </c>
      <c r="AA1067" s="31"/>
      <c r="AB1067" s="31" t="e">
        <f t="shared" si="214"/>
        <v>#N/A</v>
      </c>
      <c r="AC1067" s="31" t="str">
        <f>IF(OR(ISNUMBER(MATCH(DATE(VALUE(TEXT(U1067,"yyyy")),VALUE(TEXT(U1067,"mm")),VALUE(TEXT(U1067,"dd"))),HolidayTable[Date],0)),WEEKDAY(E1067,1)=1,HOUR(U1067)&gt;=21,HOUR(U1067)&lt;5),"OP","P")</f>
        <v>P</v>
      </c>
      <c r="AD1067" s="31"/>
      <c r="AE1067" s="31" t="e">
        <f t="shared" si="215"/>
        <v>#N/A</v>
      </c>
      <c r="AF1067" s="31">
        <f t="shared" si="216"/>
        <v>88.5</v>
      </c>
      <c r="AG1067" s="31">
        <f t="shared" si="217"/>
        <v>6</v>
      </c>
      <c r="AH1067" s="31" t="str">
        <f t="shared" si="218"/>
        <v>APL MEXICOBZW1MA</v>
      </c>
      <c r="AI1067" s="31" t="str">
        <f t="shared" si="219"/>
        <v>TGBU 8756983</v>
      </c>
      <c r="AJ1067" s="17" t="s">
        <v>624</v>
      </c>
    </row>
    <row r="1068" spans="1:36" ht="18" x14ac:dyDescent="0.35">
      <c r="A1068" s="30" t="s">
        <v>625</v>
      </c>
      <c r="B1068" s="30" t="s">
        <v>4194</v>
      </c>
      <c r="C1068" s="30" t="s">
        <v>4164</v>
      </c>
      <c r="D1068" s="30" t="s">
        <v>4165</v>
      </c>
      <c r="E1068" s="33">
        <v>45471.454861111109</v>
      </c>
      <c r="F1068" s="30" t="s">
        <v>649</v>
      </c>
      <c r="G1068" s="30" t="s">
        <v>627</v>
      </c>
      <c r="H1068" s="30" t="s">
        <v>672</v>
      </c>
      <c r="I1068" s="30" t="s">
        <v>646</v>
      </c>
      <c r="J1068" s="30">
        <v>29250</v>
      </c>
      <c r="K1068" s="30" t="s">
        <v>630</v>
      </c>
      <c r="L1068" s="30" t="s">
        <v>4192</v>
      </c>
      <c r="M1068" s="30" t="s">
        <v>4195</v>
      </c>
      <c r="N1068" s="30" t="s">
        <v>741</v>
      </c>
      <c r="O1068" s="30" t="s">
        <v>742</v>
      </c>
      <c r="P1068" s="30">
        <v>711999</v>
      </c>
      <c r="Q1068" s="30"/>
      <c r="R1068" s="30"/>
      <c r="S1068" s="39" t="e">
        <f>VLOOKUP(AH1068,export!G:T,13,FALSE)</f>
        <v>#N/A</v>
      </c>
      <c r="T1068" s="42" t="str">
        <f t="shared" si="208"/>
        <v>40</v>
      </c>
      <c r="U1068" s="32">
        <f t="shared" si="209"/>
        <v>45471.454861111109</v>
      </c>
      <c r="V1068" s="31" t="e">
        <f t="shared" si="210"/>
        <v>#N/A</v>
      </c>
      <c r="W1068" s="31" t="e">
        <f t="shared" si="211"/>
        <v>#N/A</v>
      </c>
      <c r="X1068" s="31" t="e">
        <f t="shared" si="212"/>
        <v>#N/A</v>
      </c>
      <c r="Y1068" s="31" t="e">
        <f t="shared" si="213"/>
        <v>#N/A</v>
      </c>
      <c r="Z1068" s="31" t="str">
        <f t="shared" si="220"/>
        <v>No</v>
      </c>
      <c r="AA1068" s="31"/>
      <c r="AB1068" s="31" t="e">
        <f t="shared" si="214"/>
        <v>#N/A</v>
      </c>
      <c r="AC1068" s="31" t="str">
        <f>IF(OR(ISNUMBER(MATCH(DATE(VALUE(TEXT(U1068,"yyyy")),VALUE(TEXT(U1068,"mm")),VALUE(TEXT(U1068,"dd"))),HolidayTable[Date],0)),WEEKDAY(E1068,1)=1,HOUR(U1068)&gt;=21,HOUR(U1068)&lt;5),"OP","P")</f>
        <v>P</v>
      </c>
      <c r="AD1068" s="31"/>
      <c r="AE1068" s="31" t="e">
        <f t="shared" si="215"/>
        <v>#N/A</v>
      </c>
      <c r="AF1068" s="31">
        <f t="shared" si="216"/>
        <v>88.5</v>
      </c>
      <c r="AG1068" s="31">
        <f t="shared" si="217"/>
        <v>6</v>
      </c>
      <c r="AH1068" s="31" t="str">
        <f t="shared" si="218"/>
        <v>APL MEXICOBZW1MA</v>
      </c>
      <c r="AI1068" s="31" t="str">
        <f t="shared" si="219"/>
        <v>SEGU 5271679</v>
      </c>
      <c r="AJ1068" s="17" t="s">
        <v>624</v>
      </c>
    </row>
    <row r="1069" spans="1:36" ht="18" x14ac:dyDescent="0.35">
      <c r="A1069" s="30" t="s">
        <v>625</v>
      </c>
      <c r="B1069" s="30" t="s">
        <v>4196</v>
      </c>
      <c r="C1069" s="30" t="s">
        <v>4164</v>
      </c>
      <c r="D1069" s="30" t="s">
        <v>4165</v>
      </c>
      <c r="E1069" s="33">
        <v>45471.456250000003</v>
      </c>
      <c r="F1069" s="30" t="s">
        <v>649</v>
      </c>
      <c r="G1069" s="30" t="s">
        <v>627</v>
      </c>
      <c r="H1069" s="30" t="s">
        <v>672</v>
      </c>
      <c r="I1069" s="30" t="s">
        <v>646</v>
      </c>
      <c r="J1069" s="30">
        <v>30000</v>
      </c>
      <c r="K1069" s="30" t="s">
        <v>630</v>
      </c>
      <c r="L1069" s="30" t="s">
        <v>4197</v>
      </c>
      <c r="M1069" s="30" t="s">
        <v>4198</v>
      </c>
      <c r="N1069" s="30" t="s">
        <v>747</v>
      </c>
      <c r="O1069" s="30" t="s">
        <v>748</v>
      </c>
      <c r="P1069" s="30">
        <v>619336</v>
      </c>
      <c r="Q1069" s="30"/>
      <c r="R1069" s="30"/>
      <c r="S1069" s="39" t="e">
        <f>VLOOKUP(AH1069,export!G:T,13,FALSE)</f>
        <v>#N/A</v>
      </c>
      <c r="T1069" s="42" t="str">
        <f t="shared" si="208"/>
        <v>40</v>
      </c>
      <c r="U1069" s="32">
        <f t="shared" si="209"/>
        <v>45471.456250000003</v>
      </c>
      <c r="V1069" s="31" t="e">
        <f t="shared" si="210"/>
        <v>#N/A</v>
      </c>
      <c r="W1069" s="31" t="e">
        <f t="shared" si="211"/>
        <v>#N/A</v>
      </c>
      <c r="X1069" s="31" t="e">
        <f t="shared" si="212"/>
        <v>#N/A</v>
      </c>
      <c r="Y1069" s="31" t="e">
        <f t="shared" si="213"/>
        <v>#N/A</v>
      </c>
      <c r="Z1069" s="31" t="str">
        <f t="shared" si="220"/>
        <v>No</v>
      </c>
      <c r="AA1069" s="31"/>
      <c r="AB1069" s="31" t="e">
        <f t="shared" si="214"/>
        <v>#N/A</v>
      </c>
      <c r="AC1069" s="31" t="str">
        <f>IF(OR(ISNUMBER(MATCH(DATE(VALUE(TEXT(U1069,"yyyy")),VALUE(TEXT(U1069,"mm")),VALUE(TEXT(U1069,"dd"))),HolidayTable[Date],0)),WEEKDAY(E1069,1)=1,HOUR(U1069)&gt;=21,HOUR(U1069)&lt;5),"OP","P")</f>
        <v>P</v>
      </c>
      <c r="AD1069" s="31"/>
      <c r="AE1069" s="31" t="e">
        <f t="shared" si="215"/>
        <v>#N/A</v>
      </c>
      <c r="AF1069" s="31">
        <f t="shared" si="216"/>
        <v>88.5</v>
      </c>
      <c r="AG1069" s="31">
        <f t="shared" si="217"/>
        <v>6</v>
      </c>
      <c r="AH1069" s="31" t="str">
        <f t="shared" si="218"/>
        <v>APL MEXICOBZW1MA</v>
      </c>
      <c r="AI1069" s="31" t="str">
        <f t="shared" si="219"/>
        <v>MAGU 5201996</v>
      </c>
      <c r="AJ1069" s="17" t="s">
        <v>624</v>
      </c>
    </row>
    <row r="1070" spans="1:36" ht="18" x14ac:dyDescent="0.35">
      <c r="A1070" s="30" t="s">
        <v>625</v>
      </c>
      <c r="B1070" s="30" t="s">
        <v>4199</v>
      </c>
      <c r="C1070" s="30" t="s">
        <v>4164</v>
      </c>
      <c r="D1070" s="30" t="s">
        <v>4165</v>
      </c>
      <c r="E1070" s="33">
        <v>45471.473611111112</v>
      </c>
      <c r="F1070" s="30" t="s">
        <v>649</v>
      </c>
      <c r="G1070" s="30" t="s">
        <v>627</v>
      </c>
      <c r="H1070" s="30" t="s">
        <v>672</v>
      </c>
      <c r="I1070" s="30" t="s">
        <v>646</v>
      </c>
      <c r="J1070" s="30">
        <v>29250</v>
      </c>
      <c r="K1070" s="30" t="s">
        <v>630</v>
      </c>
      <c r="L1070" s="30" t="s">
        <v>4192</v>
      </c>
      <c r="M1070" s="30" t="s">
        <v>4200</v>
      </c>
      <c r="N1070" s="30" t="s">
        <v>829</v>
      </c>
      <c r="O1070" s="30" t="s">
        <v>830</v>
      </c>
      <c r="P1070" s="30">
        <v>742484</v>
      </c>
      <c r="Q1070" s="30"/>
      <c r="R1070" s="30"/>
      <c r="S1070" s="39" t="e">
        <f>VLOOKUP(AH1070,export!G:T,13,FALSE)</f>
        <v>#N/A</v>
      </c>
      <c r="T1070" s="42" t="str">
        <f t="shared" si="208"/>
        <v>40</v>
      </c>
      <c r="U1070" s="32">
        <f t="shared" si="209"/>
        <v>45471.473611111112</v>
      </c>
      <c r="V1070" s="31" t="e">
        <f t="shared" si="210"/>
        <v>#N/A</v>
      </c>
      <c r="W1070" s="31" t="e">
        <f t="shared" si="211"/>
        <v>#N/A</v>
      </c>
      <c r="X1070" s="31" t="e">
        <f t="shared" si="212"/>
        <v>#N/A</v>
      </c>
      <c r="Y1070" s="31" t="e">
        <f t="shared" si="213"/>
        <v>#N/A</v>
      </c>
      <c r="Z1070" s="31" t="str">
        <f t="shared" si="220"/>
        <v>No</v>
      </c>
      <c r="AA1070" s="31"/>
      <c r="AB1070" s="31" t="e">
        <f t="shared" si="214"/>
        <v>#N/A</v>
      </c>
      <c r="AC1070" s="31" t="str">
        <f>IF(OR(ISNUMBER(MATCH(DATE(VALUE(TEXT(U1070,"yyyy")),VALUE(TEXT(U1070,"mm")),VALUE(TEXT(U1070,"dd"))),HolidayTable[Date],0)),WEEKDAY(E1070,1)=1,HOUR(U1070)&gt;=21,HOUR(U1070)&lt;5),"OP","P")</f>
        <v>P</v>
      </c>
      <c r="AD1070" s="31"/>
      <c r="AE1070" s="31" t="e">
        <f t="shared" si="215"/>
        <v>#N/A</v>
      </c>
      <c r="AF1070" s="31">
        <f t="shared" si="216"/>
        <v>88.5</v>
      </c>
      <c r="AG1070" s="31">
        <f t="shared" si="217"/>
        <v>6</v>
      </c>
      <c r="AH1070" s="31" t="str">
        <f t="shared" si="218"/>
        <v>APL MEXICOBZW1MA</v>
      </c>
      <c r="AI1070" s="31" t="str">
        <f t="shared" si="219"/>
        <v>CSNU 8527240</v>
      </c>
      <c r="AJ1070" s="17" t="s">
        <v>624</v>
      </c>
    </row>
    <row r="1071" spans="1:36" ht="18" x14ac:dyDescent="0.35">
      <c r="A1071" s="30" t="s">
        <v>625</v>
      </c>
      <c r="B1071" s="30" t="s">
        <v>4201</v>
      </c>
      <c r="C1071" s="30" t="s">
        <v>4164</v>
      </c>
      <c r="D1071" s="30" t="s">
        <v>4165</v>
      </c>
      <c r="E1071" s="33">
        <v>45471.481249999997</v>
      </c>
      <c r="F1071" s="30" t="s">
        <v>649</v>
      </c>
      <c r="G1071" s="30" t="s">
        <v>627</v>
      </c>
      <c r="H1071" s="30" t="s">
        <v>672</v>
      </c>
      <c r="I1071" s="30" t="s">
        <v>646</v>
      </c>
      <c r="J1071" s="30">
        <v>29250</v>
      </c>
      <c r="K1071" s="30" t="s">
        <v>630</v>
      </c>
      <c r="L1071" s="30" t="s">
        <v>4192</v>
      </c>
      <c r="M1071" s="30" t="s">
        <v>4202</v>
      </c>
      <c r="N1071" s="30"/>
      <c r="O1071" s="30" t="s">
        <v>792</v>
      </c>
      <c r="P1071" s="30">
        <v>954358</v>
      </c>
      <c r="Q1071" s="30"/>
      <c r="R1071" s="30"/>
      <c r="S1071" s="39" t="e">
        <f>VLOOKUP(AH1071,export!G:T,13,FALSE)</f>
        <v>#N/A</v>
      </c>
      <c r="T1071" s="42" t="str">
        <f t="shared" si="208"/>
        <v>40</v>
      </c>
      <c r="U1071" s="32">
        <f t="shared" si="209"/>
        <v>45471.481249999997</v>
      </c>
      <c r="V1071" s="31" t="e">
        <f t="shared" si="210"/>
        <v>#N/A</v>
      </c>
      <c r="W1071" s="31" t="e">
        <f t="shared" si="211"/>
        <v>#N/A</v>
      </c>
      <c r="X1071" s="31" t="e">
        <f t="shared" si="212"/>
        <v>#N/A</v>
      </c>
      <c r="Y1071" s="31" t="e">
        <f t="shared" si="213"/>
        <v>#N/A</v>
      </c>
      <c r="Z1071" s="31" t="str">
        <f t="shared" si="220"/>
        <v>No</v>
      </c>
      <c r="AA1071" s="31"/>
      <c r="AB1071" s="31" t="e">
        <f t="shared" si="214"/>
        <v>#N/A</v>
      </c>
      <c r="AC1071" s="31" t="str">
        <f>IF(OR(ISNUMBER(MATCH(DATE(VALUE(TEXT(U1071,"yyyy")),VALUE(TEXT(U1071,"mm")),VALUE(TEXT(U1071,"dd"))),HolidayTable[Date],0)),WEEKDAY(E1071,1)=1,HOUR(U1071)&gt;=21,HOUR(U1071)&lt;5),"OP","P")</f>
        <v>P</v>
      </c>
      <c r="AD1071" s="31"/>
      <c r="AE1071" s="31" t="e">
        <f t="shared" si="215"/>
        <v>#N/A</v>
      </c>
      <c r="AF1071" s="31">
        <f t="shared" si="216"/>
        <v>88.5</v>
      </c>
      <c r="AG1071" s="31">
        <f t="shared" si="217"/>
        <v>6</v>
      </c>
      <c r="AH1071" s="31" t="str">
        <f t="shared" si="218"/>
        <v>APL MEXICOBZW1MA</v>
      </c>
      <c r="AI1071" s="31" t="str">
        <f t="shared" si="219"/>
        <v>MAGU 5604224</v>
      </c>
      <c r="AJ1071" s="17" t="s">
        <v>624</v>
      </c>
    </row>
    <row r="1072" spans="1:36" ht="18" x14ac:dyDescent="0.35">
      <c r="A1072" s="30" t="s">
        <v>625</v>
      </c>
      <c r="B1072" s="30" t="s">
        <v>4203</v>
      </c>
      <c r="C1072" s="30" t="s">
        <v>4164</v>
      </c>
      <c r="D1072" s="30" t="s">
        <v>4165</v>
      </c>
      <c r="E1072" s="33">
        <v>45471.481944444444</v>
      </c>
      <c r="F1072" s="30" t="s">
        <v>649</v>
      </c>
      <c r="G1072" s="30" t="s">
        <v>627</v>
      </c>
      <c r="H1072" s="30" t="s">
        <v>722</v>
      </c>
      <c r="I1072" s="30" t="s">
        <v>646</v>
      </c>
      <c r="J1072" s="30">
        <v>29250</v>
      </c>
      <c r="K1072" s="30" t="s">
        <v>630</v>
      </c>
      <c r="L1072" s="30" t="s">
        <v>4204</v>
      </c>
      <c r="M1072" s="30" t="s">
        <v>4205</v>
      </c>
      <c r="N1072" s="30" t="s">
        <v>705</v>
      </c>
      <c r="O1072" s="30" t="s">
        <v>706</v>
      </c>
      <c r="P1072" s="30">
        <v>900766</v>
      </c>
      <c r="Q1072" s="30"/>
      <c r="R1072" s="30"/>
      <c r="S1072" s="39" t="e">
        <f>VLOOKUP(AH1072,export!G:T,13,FALSE)</f>
        <v>#N/A</v>
      </c>
      <c r="T1072" s="42" t="str">
        <f t="shared" si="208"/>
        <v>40</v>
      </c>
      <c r="U1072" s="32">
        <f t="shared" si="209"/>
        <v>45471.481944444444</v>
      </c>
      <c r="V1072" s="31" t="e">
        <f t="shared" si="210"/>
        <v>#N/A</v>
      </c>
      <c r="W1072" s="31" t="e">
        <f t="shared" si="211"/>
        <v>#N/A</v>
      </c>
      <c r="X1072" s="31" t="e">
        <f t="shared" si="212"/>
        <v>#N/A</v>
      </c>
      <c r="Y1072" s="31" t="e">
        <f t="shared" si="213"/>
        <v>#N/A</v>
      </c>
      <c r="Z1072" s="31" t="str">
        <f t="shared" si="220"/>
        <v>No</v>
      </c>
      <c r="AA1072" s="31"/>
      <c r="AB1072" s="31" t="e">
        <f t="shared" si="214"/>
        <v>#N/A</v>
      </c>
      <c r="AC1072" s="31" t="str">
        <f>IF(OR(ISNUMBER(MATCH(DATE(VALUE(TEXT(U1072,"yyyy")),VALUE(TEXT(U1072,"mm")),VALUE(TEXT(U1072,"dd"))),HolidayTable[Date],0)),WEEKDAY(E1072,1)=1,HOUR(U1072)&gt;=21,HOUR(U1072)&lt;5),"OP","P")</f>
        <v>P</v>
      </c>
      <c r="AD1072" s="31"/>
      <c r="AE1072" s="31" t="e">
        <f t="shared" si="215"/>
        <v>#N/A</v>
      </c>
      <c r="AF1072" s="31">
        <f t="shared" si="216"/>
        <v>88.5</v>
      </c>
      <c r="AG1072" s="31">
        <f t="shared" si="217"/>
        <v>6</v>
      </c>
      <c r="AH1072" s="31" t="str">
        <f t="shared" si="218"/>
        <v>APL MEXICOBZW1MA</v>
      </c>
      <c r="AI1072" s="31" t="str">
        <f t="shared" si="219"/>
        <v>FFAU 2963213</v>
      </c>
      <c r="AJ1072" s="17" t="s">
        <v>624</v>
      </c>
    </row>
    <row r="1073" spans="1:36" ht="18" x14ac:dyDescent="0.35">
      <c r="A1073" s="30" t="s">
        <v>625</v>
      </c>
      <c r="B1073" s="30" t="s">
        <v>4206</v>
      </c>
      <c r="C1073" s="30" t="s">
        <v>2858</v>
      </c>
      <c r="D1073" s="30" t="s">
        <v>2859</v>
      </c>
      <c r="E1073" s="33">
        <v>45471.48333333333</v>
      </c>
      <c r="F1073" s="30" t="s">
        <v>677</v>
      </c>
      <c r="G1073" s="30" t="s">
        <v>627</v>
      </c>
      <c r="H1073" s="30" t="s">
        <v>672</v>
      </c>
      <c r="I1073" s="30" t="s">
        <v>646</v>
      </c>
      <c r="J1073" s="30">
        <v>30000</v>
      </c>
      <c r="K1073" s="30" t="s">
        <v>630</v>
      </c>
      <c r="L1073" s="30" t="s">
        <v>4207</v>
      </c>
      <c r="M1073" s="30" t="s">
        <v>4208</v>
      </c>
      <c r="N1073" s="30" t="s">
        <v>753</v>
      </c>
      <c r="O1073" s="30" t="s">
        <v>754</v>
      </c>
      <c r="P1073" s="30">
        <v>947457</v>
      </c>
      <c r="Q1073" s="30"/>
      <c r="R1073" s="30"/>
      <c r="S1073" s="39">
        <v>45475.395833333336</v>
      </c>
      <c r="T1073" s="42" t="str">
        <f t="shared" si="208"/>
        <v>40</v>
      </c>
      <c r="U1073" s="32">
        <f t="shared" si="209"/>
        <v>45471.48333333333</v>
      </c>
      <c r="V1073" s="31">
        <f t="shared" si="210"/>
        <v>3.9125000000058208</v>
      </c>
      <c r="W1073" s="31">
        <f t="shared" si="211"/>
        <v>0</v>
      </c>
      <c r="X1073" s="31">
        <f t="shared" si="212"/>
        <v>0</v>
      </c>
      <c r="Y1073" s="31">
        <f t="shared" si="213"/>
        <v>1</v>
      </c>
      <c r="Z1073" s="31" t="str">
        <f t="shared" si="220"/>
        <v>No</v>
      </c>
      <c r="AA1073" s="31"/>
      <c r="AB1073" s="31">
        <f t="shared" si="214"/>
        <v>0</v>
      </c>
      <c r="AC1073" s="31" t="str">
        <f>IF(OR(ISNUMBER(MATCH(DATE(VALUE(TEXT(U1073,"yyyy")),VALUE(TEXT(U1073,"mm")),VALUE(TEXT(U1073,"dd"))),HolidayTable[Date],0)),WEEKDAY(E1073,1)=1,HOUR(U1073)&gt;=21,HOUR(U1073)&lt;5),"OP","P")</f>
        <v>P</v>
      </c>
      <c r="AD1073" s="31"/>
      <c r="AE1073" s="31">
        <f t="shared" si="215"/>
        <v>0</v>
      </c>
      <c r="AF1073" s="31">
        <f t="shared" si="216"/>
        <v>88.5</v>
      </c>
      <c r="AG1073" s="31">
        <f t="shared" si="217"/>
        <v>6</v>
      </c>
      <c r="AH1073" s="31" t="str">
        <f t="shared" si="218"/>
        <v>PUSAN32W</v>
      </c>
      <c r="AI1073" s="31" t="str">
        <f t="shared" si="219"/>
        <v>OOCU 6798028</v>
      </c>
      <c r="AJ1073" s="17" t="s">
        <v>624</v>
      </c>
    </row>
    <row r="1074" spans="1:36" ht="18" x14ac:dyDescent="0.35">
      <c r="A1074" s="30" t="s">
        <v>625</v>
      </c>
      <c r="B1074" s="30" t="s">
        <v>4209</v>
      </c>
      <c r="C1074" s="30" t="s">
        <v>2858</v>
      </c>
      <c r="D1074" s="30" t="s">
        <v>2859</v>
      </c>
      <c r="E1074" s="33">
        <v>45471.484722222223</v>
      </c>
      <c r="F1074" s="30" t="s">
        <v>677</v>
      </c>
      <c r="G1074" s="30" t="s">
        <v>627</v>
      </c>
      <c r="H1074" s="30" t="s">
        <v>672</v>
      </c>
      <c r="I1074" s="30" t="s">
        <v>646</v>
      </c>
      <c r="J1074" s="30">
        <v>30000</v>
      </c>
      <c r="K1074" s="30" t="s">
        <v>630</v>
      </c>
      <c r="L1074" s="30" t="s">
        <v>4207</v>
      </c>
      <c r="M1074" s="30" t="s">
        <v>4210</v>
      </c>
      <c r="N1074" s="30" t="s">
        <v>713</v>
      </c>
      <c r="O1074" s="30" t="s">
        <v>714</v>
      </c>
      <c r="P1074" s="30">
        <v>934367</v>
      </c>
      <c r="Q1074" s="30"/>
      <c r="R1074" s="30"/>
      <c r="S1074" s="39">
        <v>45475.395833333336</v>
      </c>
      <c r="T1074" s="42" t="str">
        <f t="shared" si="208"/>
        <v>40</v>
      </c>
      <c r="U1074" s="32">
        <f t="shared" si="209"/>
        <v>45471.484722222223</v>
      </c>
      <c r="V1074" s="31">
        <f t="shared" si="210"/>
        <v>3.9111111111124046</v>
      </c>
      <c r="W1074" s="31">
        <f t="shared" si="211"/>
        <v>0</v>
      </c>
      <c r="X1074" s="31">
        <f t="shared" si="212"/>
        <v>0</v>
      </c>
      <c r="Y1074" s="31">
        <f t="shared" si="213"/>
        <v>1</v>
      </c>
      <c r="Z1074" s="31" t="str">
        <f t="shared" si="220"/>
        <v>No</v>
      </c>
      <c r="AA1074" s="31"/>
      <c r="AB1074" s="31">
        <f t="shared" si="214"/>
        <v>0</v>
      </c>
      <c r="AC1074" s="31" t="str">
        <f>IF(OR(ISNUMBER(MATCH(DATE(VALUE(TEXT(U1074,"yyyy")),VALUE(TEXT(U1074,"mm")),VALUE(TEXT(U1074,"dd"))),HolidayTable[Date],0)),WEEKDAY(E1074,1)=1,HOUR(U1074)&gt;=21,HOUR(U1074)&lt;5),"OP","P")</f>
        <v>P</v>
      </c>
      <c r="AD1074" s="31"/>
      <c r="AE1074" s="31">
        <f t="shared" si="215"/>
        <v>0</v>
      </c>
      <c r="AF1074" s="31">
        <f t="shared" si="216"/>
        <v>88.5</v>
      </c>
      <c r="AG1074" s="31">
        <f t="shared" si="217"/>
        <v>6</v>
      </c>
      <c r="AH1074" s="31" t="str">
        <f t="shared" si="218"/>
        <v>PUSAN32W</v>
      </c>
      <c r="AI1074" s="31" t="str">
        <f t="shared" si="219"/>
        <v>BMOU 4554050</v>
      </c>
      <c r="AJ1074" s="17" t="s">
        <v>624</v>
      </c>
    </row>
    <row r="1075" spans="1:36" ht="18" x14ac:dyDescent="0.35">
      <c r="A1075" s="30" t="s">
        <v>625</v>
      </c>
      <c r="B1075" s="30" t="s">
        <v>4211</v>
      </c>
      <c r="C1075" s="30" t="s">
        <v>412</v>
      </c>
      <c r="D1075" s="30" t="s">
        <v>3265</v>
      </c>
      <c r="E1075" s="33">
        <v>45471.48541666667</v>
      </c>
      <c r="F1075" s="30" t="s">
        <v>2479</v>
      </c>
      <c r="G1075" s="30" t="s">
        <v>627</v>
      </c>
      <c r="H1075" s="30" t="s">
        <v>773</v>
      </c>
      <c r="I1075" s="30" t="s">
        <v>724</v>
      </c>
      <c r="J1075" s="30">
        <v>26670</v>
      </c>
      <c r="K1075" s="30" t="s">
        <v>630</v>
      </c>
      <c r="L1075" s="30" t="s">
        <v>3266</v>
      </c>
      <c r="M1075" s="30" t="s">
        <v>725</v>
      </c>
      <c r="N1075" s="30" t="s">
        <v>899</v>
      </c>
      <c r="O1075" s="30" t="s">
        <v>904</v>
      </c>
      <c r="P1075" s="30">
        <v>912992</v>
      </c>
      <c r="Q1075" s="30"/>
      <c r="R1075" s="30"/>
      <c r="S1075" s="39" t="e">
        <f>VLOOKUP(AH1075,export!G:T,13,FALSE)</f>
        <v>#N/A</v>
      </c>
      <c r="T1075" s="42" t="str">
        <f t="shared" si="208"/>
        <v>20</v>
      </c>
      <c r="U1075" s="32">
        <f t="shared" si="209"/>
        <v>45471.48541666667</v>
      </c>
      <c r="V1075" s="31" t="e">
        <f t="shared" si="210"/>
        <v>#N/A</v>
      </c>
      <c r="W1075" s="31" t="e">
        <f t="shared" si="211"/>
        <v>#N/A</v>
      </c>
      <c r="X1075" s="31" t="e">
        <f t="shared" si="212"/>
        <v>#N/A</v>
      </c>
      <c r="Y1075" s="31" t="e">
        <f t="shared" si="213"/>
        <v>#N/A</v>
      </c>
      <c r="Z1075" s="31" t="str">
        <f t="shared" si="220"/>
        <v>No</v>
      </c>
      <c r="AA1075" s="31"/>
      <c r="AB1075" s="31" t="e">
        <f t="shared" si="214"/>
        <v>#N/A</v>
      </c>
      <c r="AC1075" s="31" t="str">
        <f>IF(OR(ISNUMBER(MATCH(DATE(VALUE(TEXT(U1075,"yyyy")),VALUE(TEXT(U1075,"mm")),VALUE(TEXT(U1075,"dd"))),HolidayTable[Date],0)),WEEKDAY(E1075,1)=1,HOUR(U1075)&gt;=21,HOUR(U1075)&lt;5),"OP","P")</f>
        <v>P</v>
      </c>
      <c r="AD1075" s="31"/>
      <c r="AE1075" s="31" t="e">
        <f t="shared" si="215"/>
        <v>#N/A</v>
      </c>
      <c r="AF1075" s="31">
        <f t="shared" si="216"/>
        <v>59</v>
      </c>
      <c r="AG1075" s="31">
        <f t="shared" si="217"/>
        <v>6</v>
      </c>
      <c r="AH1075" s="31" t="str">
        <f t="shared" si="218"/>
        <v>DANU BHUM548N</v>
      </c>
      <c r="AI1075" s="31" t="str">
        <f t="shared" si="219"/>
        <v>EOLU 8236303</v>
      </c>
      <c r="AJ1075" s="17" t="s">
        <v>624</v>
      </c>
    </row>
    <row r="1076" spans="1:36" ht="18" x14ac:dyDescent="0.35">
      <c r="A1076" s="30" t="s">
        <v>625</v>
      </c>
      <c r="B1076" s="30" t="s">
        <v>4212</v>
      </c>
      <c r="C1076" s="30" t="s">
        <v>3866</v>
      </c>
      <c r="D1076" s="30" t="s">
        <v>402</v>
      </c>
      <c r="E1076" s="33">
        <v>45471.488194444442</v>
      </c>
      <c r="F1076" s="30" t="s">
        <v>663</v>
      </c>
      <c r="G1076" s="30" t="s">
        <v>627</v>
      </c>
      <c r="H1076" s="30" t="s">
        <v>645</v>
      </c>
      <c r="I1076" s="30" t="s">
        <v>646</v>
      </c>
      <c r="J1076" s="30">
        <v>29090</v>
      </c>
      <c r="K1076" s="30" t="s">
        <v>630</v>
      </c>
      <c r="L1076" s="30" t="s">
        <v>3867</v>
      </c>
      <c r="M1076" s="30" t="s">
        <v>4213</v>
      </c>
      <c r="N1076" s="30" t="s">
        <v>688</v>
      </c>
      <c r="O1076" s="30" t="s">
        <v>689</v>
      </c>
      <c r="P1076" s="30">
        <v>939548</v>
      </c>
      <c r="Q1076" s="30"/>
      <c r="R1076" s="30"/>
      <c r="S1076" s="39">
        <v>45480.625</v>
      </c>
      <c r="T1076" s="42" t="str">
        <f t="shared" si="208"/>
        <v>40</v>
      </c>
      <c r="U1076" s="32">
        <f t="shared" si="209"/>
        <v>45471.488194444442</v>
      </c>
      <c r="V1076" s="31">
        <f t="shared" si="210"/>
        <v>9.1368055555576575</v>
      </c>
      <c r="W1076" s="31">
        <f t="shared" si="211"/>
        <v>0</v>
      </c>
      <c r="X1076" s="31">
        <f t="shared" si="212"/>
        <v>0</v>
      </c>
      <c r="Y1076" s="31">
        <f t="shared" si="213"/>
        <v>1</v>
      </c>
      <c r="Z1076" s="31" t="str">
        <f t="shared" si="220"/>
        <v>No</v>
      </c>
      <c r="AA1076" s="31"/>
      <c r="AB1076" s="31">
        <f t="shared" si="214"/>
        <v>0</v>
      </c>
      <c r="AC1076" s="31" t="str">
        <f>IF(OR(ISNUMBER(MATCH(DATE(VALUE(TEXT(U1076,"yyyy")),VALUE(TEXT(U1076,"mm")),VALUE(TEXT(U1076,"dd"))),HolidayTable[Date],0)),WEEKDAY(E1076,1)=1,HOUR(U1076)&gt;=21,HOUR(U1076)&lt;5),"OP","P")</f>
        <v>P</v>
      </c>
      <c r="AD1076" s="31"/>
      <c r="AE1076" s="31">
        <f t="shared" si="215"/>
        <v>0</v>
      </c>
      <c r="AF1076" s="31">
        <f t="shared" si="216"/>
        <v>88.5</v>
      </c>
      <c r="AG1076" s="31">
        <f t="shared" si="217"/>
        <v>6</v>
      </c>
      <c r="AH1076" s="31" t="str">
        <f t="shared" si="218"/>
        <v>YM WELLNESS040E</v>
      </c>
      <c r="AI1076" s="31" t="str">
        <f t="shared" si="219"/>
        <v>UACU 8340787</v>
      </c>
      <c r="AJ1076" s="17" t="s">
        <v>624</v>
      </c>
    </row>
    <row r="1077" spans="1:36" ht="18" x14ac:dyDescent="0.35">
      <c r="A1077" s="30" t="s">
        <v>625</v>
      </c>
      <c r="B1077" s="30" t="s">
        <v>4214</v>
      </c>
      <c r="C1077" s="30" t="s">
        <v>530</v>
      </c>
      <c r="D1077" s="30" t="s">
        <v>4215</v>
      </c>
      <c r="E1077" s="33">
        <v>45471.488888888889</v>
      </c>
      <c r="F1077" s="30" t="s">
        <v>658</v>
      </c>
      <c r="G1077" s="30" t="s">
        <v>627</v>
      </c>
      <c r="H1077" s="30" t="s">
        <v>672</v>
      </c>
      <c r="I1077" s="30" t="s">
        <v>646</v>
      </c>
      <c r="J1077" s="30">
        <v>29090</v>
      </c>
      <c r="K1077" s="30" t="s">
        <v>630</v>
      </c>
      <c r="L1077" s="30" t="s">
        <v>4216</v>
      </c>
      <c r="M1077" s="30" t="s">
        <v>4217</v>
      </c>
      <c r="N1077" s="30" t="s">
        <v>751</v>
      </c>
      <c r="O1077" s="30" t="s">
        <v>752</v>
      </c>
      <c r="P1077" s="30">
        <v>935494</v>
      </c>
      <c r="Q1077" s="30"/>
      <c r="R1077" s="30"/>
      <c r="S1077" s="39" t="e">
        <f>VLOOKUP(AH1077,export!G:T,13,FALSE)</f>
        <v>#N/A</v>
      </c>
      <c r="T1077" s="42" t="str">
        <f t="shared" si="208"/>
        <v>40</v>
      </c>
      <c r="U1077" s="32">
        <f t="shared" si="209"/>
        <v>45471.488888888889</v>
      </c>
      <c r="V1077" s="31" t="e">
        <f t="shared" si="210"/>
        <v>#N/A</v>
      </c>
      <c r="W1077" s="31" t="e">
        <f t="shared" si="211"/>
        <v>#N/A</v>
      </c>
      <c r="X1077" s="31" t="e">
        <f t="shared" si="212"/>
        <v>#N/A</v>
      </c>
      <c r="Y1077" s="31" t="e">
        <f t="shared" si="213"/>
        <v>#N/A</v>
      </c>
      <c r="Z1077" s="31" t="str">
        <f t="shared" si="220"/>
        <v>No</v>
      </c>
      <c r="AA1077" s="31"/>
      <c r="AB1077" s="31" t="e">
        <f t="shared" si="214"/>
        <v>#N/A</v>
      </c>
      <c r="AC1077" s="31" t="str">
        <f>IF(OR(ISNUMBER(MATCH(DATE(VALUE(TEXT(U1077,"yyyy")),VALUE(TEXT(U1077,"mm")),VALUE(TEXT(U1077,"dd"))),HolidayTable[Date],0)),WEEKDAY(E1077,1)=1,HOUR(U1077)&gt;=21,HOUR(U1077)&lt;5),"OP","P")</f>
        <v>P</v>
      </c>
      <c r="AD1077" s="31"/>
      <c r="AE1077" s="31" t="e">
        <f t="shared" si="215"/>
        <v>#N/A</v>
      </c>
      <c r="AF1077" s="31">
        <f t="shared" si="216"/>
        <v>88.5</v>
      </c>
      <c r="AG1077" s="31">
        <f t="shared" si="217"/>
        <v>6</v>
      </c>
      <c r="AH1077" s="31" t="str">
        <f t="shared" si="218"/>
        <v>BRIDGE304S</v>
      </c>
      <c r="AI1077" s="31" t="str">
        <f t="shared" si="219"/>
        <v>NYKU 0727025</v>
      </c>
      <c r="AJ1077" s="17" t="s">
        <v>624</v>
      </c>
    </row>
    <row r="1078" spans="1:36" ht="18" x14ac:dyDescent="0.35">
      <c r="A1078" s="30" t="s">
        <v>625</v>
      </c>
      <c r="B1078" s="30" t="s">
        <v>4218</v>
      </c>
      <c r="C1078" s="30" t="s">
        <v>2858</v>
      </c>
      <c r="D1078" s="30" t="s">
        <v>2859</v>
      </c>
      <c r="E1078" s="33">
        <v>45471.489583333336</v>
      </c>
      <c r="F1078" s="30" t="s">
        <v>677</v>
      </c>
      <c r="G1078" s="30" t="s">
        <v>627</v>
      </c>
      <c r="H1078" s="30" t="s">
        <v>672</v>
      </c>
      <c r="I1078" s="30" t="s">
        <v>646</v>
      </c>
      <c r="J1078" s="30">
        <v>30000</v>
      </c>
      <c r="K1078" s="30" t="s">
        <v>630</v>
      </c>
      <c r="L1078" s="30" t="s">
        <v>4207</v>
      </c>
      <c r="M1078" s="30" t="s">
        <v>4219</v>
      </c>
      <c r="N1078" s="30" t="s">
        <v>743</v>
      </c>
      <c r="O1078" s="30" t="s">
        <v>744</v>
      </c>
      <c r="P1078" s="30">
        <v>947396</v>
      </c>
      <c r="Q1078" s="30"/>
      <c r="R1078" s="30"/>
      <c r="S1078" s="39">
        <v>45475.395833333336</v>
      </c>
      <c r="T1078" s="42" t="str">
        <f t="shared" si="208"/>
        <v>40</v>
      </c>
      <c r="U1078" s="32">
        <f t="shared" si="209"/>
        <v>45471.489583333336</v>
      </c>
      <c r="V1078" s="31">
        <f t="shared" si="210"/>
        <v>3.90625</v>
      </c>
      <c r="W1078" s="31">
        <f t="shared" si="211"/>
        <v>0</v>
      </c>
      <c r="X1078" s="31">
        <f t="shared" si="212"/>
        <v>0</v>
      </c>
      <c r="Y1078" s="31">
        <f t="shared" si="213"/>
        <v>1</v>
      </c>
      <c r="Z1078" s="31" t="str">
        <f t="shared" si="220"/>
        <v>No</v>
      </c>
      <c r="AA1078" s="31"/>
      <c r="AB1078" s="31">
        <f t="shared" si="214"/>
        <v>0</v>
      </c>
      <c r="AC1078" s="31" t="str">
        <f>IF(OR(ISNUMBER(MATCH(DATE(VALUE(TEXT(U1078,"yyyy")),VALUE(TEXT(U1078,"mm")),VALUE(TEXT(U1078,"dd"))),HolidayTable[Date],0)),WEEKDAY(E1078,1)=1,HOUR(U1078)&gt;=21,HOUR(U1078)&lt;5),"OP","P")</f>
        <v>P</v>
      </c>
      <c r="AD1078" s="31"/>
      <c r="AE1078" s="31">
        <f t="shared" si="215"/>
        <v>0</v>
      </c>
      <c r="AF1078" s="31">
        <f t="shared" si="216"/>
        <v>88.5</v>
      </c>
      <c r="AG1078" s="31">
        <f t="shared" si="217"/>
        <v>6</v>
      </c>
      <c r="AH1078" s="31" t="str">
        <f t="shared" si="218"/>
        <v>PUSAN32W</v>
      </c>
      <c r="AI1078" s="31" t="str">
        <f t="shared" si="219"/>
        <v>CSLU 6292983</v>
      </c>
      <c r="AJ1078" s="17" t="s">
        <v>624</v>
      </c>
    </row>
    <row r="1079" spans="1:36" ht="18" x14ac:dyDescent="0.35">
      <c r="A1079" s="30" t="s">
        <v>625</v>
      </c>
      <c r="B1079" s="30" t="s">
        <v>4220</v>
      </c>
      <c r="C1079" s="30" t="s">
        <v>2858</v>
      </c>
      <c r="D1079" s="30" t="s">
        <v>2859</v>
      </c>
      <c r="E1079" s="33">
        <v>45471.490972222222</v>
      </c>
      <c r="F1079" s="30" t="s">
        <v>677</v>
      </c>
      <c r="G1079" s="30" t="s">
        <v>627</v>
      </c>
      <c r="H1079" s="30" t="s">
        <v>672</v>
      </c>
      <c r="I1079" s="30" t="s">
        <v>646</v>
      </c>
      <c r="J1079" s="30">
        <v>30000</v>
      </c>
      <c r="K1079" s="30" t="s">
        <v>630</v>
      </c>
      <c r="L1079" s="30" t="s">
        <v>4207</v>
      </c>
      <c r="M1079" s="30" t="s">
        <v>4221</v>
      </c>
      <c r="N1079" s="30" t="s">
        <v>749</v>
      </c>
      <c r="O1079" s="30" t="s">
        <v>750</v>
      </c>
      <c r="P1079" s="30">
        <v>946283</v>
      </c>
      <c r="Q1079" s="30"/>
      <c r="R1079" s="30"/>
      <c r="S1079" s="39">
        <v>45475.395833333336</v>
      </c>
      <c r="T1079" s="42" t="str">
        <f t="shared" si="208"/>
        <v>40</v>
      </c>
      <c r="U1079" s="32">
        <f t="shared" si="209"/>
        <v>45471.490972222222</v>
      </c>
      <c r="V1079" s="31">
        <f t="shared" si="210"/>
        <v>3.9048611111138598</v>
      </c>
      <c r="W1079" s="31">
        <f t="shared" si="211"/>
        <v>0</v>
      </c>
      <c r="X1079" s="31">
        <f t="shared" si="212"/>
        <v>0</v>
      </c>
      <c r="Y1079" s="31">
        <f t="shared" si="213"/>
        <v>1</v>
      </c>
      <c r="Z1079" s="31" t="str">
        <f t="shared" si="220"/>
        <v>No</v>
      </c>
      <c r="AA1079" s="31"/>
      <c r="AB1079" s="31">
        <f t="shared" si="214"/>
        <v>0</v>
      </c>
      <c r="AC1079" s="31" t="str">
        <f>IF(OR(ISNUMBER(MATCH(DATE(VALUE(TEXT(U1079,"yyyy")),VALUE(TEXT(U1079,"mm")),VALUE(TEXT(U1079,"dd"))),HolidayTable[Date],0)),WEEKDAY(E1079,1)=1,HOUR(U1079)&gt;=21,HOUR(U1079)&lt;5),"OP","P")</f>
        <v>P</v>
      </c>
      <c r="AD1079" s="31"/>
      <c r="AE1079" s="31">
        <f t="shared" si="215"/>
        <v>0</v>
      </c>
      <c r="AF1079" s="31">
        <f t="shared" si="216"/>
        <v>88.5</v>
      </c>
      <c r="AG1079" s="31">
        <f t="shared" si="217"/>
        <v>6</v>
      </c>
      <c r="AH1079" s="31" t="str">
        <f t="shared" si="218"/>
        <v>PUSAN32W</v>
      </c>
      <c r="AI1079" s="31" t="str">
        <f t="shared" si="219"/>
        <v>TLLU 7797090</v>
      </c>
      <c r="AJ1079" s="17" t="s">
        <v>624</v>
      </c>
    </row>
    <row r="1080" spans="1:36" ht="18" x14ac:dyDescent="0.35">
      <c r="A1080" s="30" t="s">
        <v>625</v>
      </c>
      <c r="B1080" s="30" t="s">
        <v>4222</v>
      </c>
      <c r="C1080" s="30" t="s">
        <v>2858</v>
      </c>
      <c r="D1080" s="30" t="s">
        <v>2859</v>
      </c>
      <c r="E1080" s="33">
        <v>45471.492361111108</v>
      </c>
      <c r="F1080" s="30" t="s">
        <v>677</v>
      </c>
      <c r="G1080" s="30" t="s">
        <v>627</v>
      </c>
      <c r="H1080" s="30" t="s">
        <v>672</v>
      </c>
      <c r="I1080" s="30" t="s">
        <v>646</v>
      </c>
      <c r="J1080" s="30">
        <v>29250</v>
      </c>
      <c r="K1080" s="30" t="s">
        <v>630</v>
      </c>
      <c r="L1080" s="30" t="s">
        <v>4223</v>
      </c>
      <c r="M1080" s="30" t="s">
        <v>4224</v>
      </c>
      <c r="N1080" s="30"/>
      <c r="O1080" s="30" t="s">
        <v>804</v>
      </c>
      <c r="P1080" s="30">
        <v>953509</v>
      </c>
      <c r="Q1080" s="30"/>
      <c r="R1080" s="30"/>
      <c r="S1080" s="39">
        <v>45475.395833333336</v>
      </c>
      <c r="T1080" s="42" t="str">
        <f t="shared" si="208"/>
        <v>40</v>
      </c>
      <c r="U1080" s="32">
        <f t="shared" si="209"/>
        <v>45471.492361111108</v>
      </c>
      <c r="V1080" s="31">
        <f t="shared" si="210"/>
        <v>3.9034722222277196</v>
      </c>
      <c r="W1080" s="31">
        <f t="shared" si="211"/>
        <v>0</v>
      </c>
      <c r="X1080" s="31">
        <f t="shared" si="212"/>
        <v>0</v>
      </c>
      <c r="Y1080" s="31">
        <f t="shared" si="213"/>
        <v>1</v>
      </c>
      <c r="Z1080" s="31" t="str">
        <f t="shared" si="220"/>
        <v>No</v>
      </c>
      <c r="AA1080" s="31"/>
      <c r="AB1080" s="31">
        <f t="shared" si="214"/>
        <v>0</v>
      </c>
      <c r="AC1080" s="31" t="str">
        <f>IF(OR(ISNUMBER(MATCH(DATE(VALUE(TEXT(U1080,"yyyy")),VALUE(TEXT(U1080,"mm")),VALUE(TEXT(U1080,"dd"))),HolidayTable[Date],0)),WEEKDAY(E1080,1)=1,HOUR(U1080)&gt;=21,HOUR(U1080)&lt;5),"OP","P")</f>
        <v>P</v>
      </c>
      <c r="AD1080" s="31"/>
      <c r="AE1080" s="31">
        <f t="shared" si="215"/>
        <v>0</v>
      </c>
      <c r="AF1080" s="31">
        <f t="shared" si="216"/>
        <v>88.5</v>
      </c>
      <c r="AG1080" s="31">
        <f t="shared" si="217"/>
        <v>6</v>
      </c>
      <c r="AH1080" s="31" t="str">
        <f t="shared" si="218"/>
        <v>PUSAN32W</v>
      </c>
      <c r="AI1080" s="31" t="str">
        <f t="shared" si="219"/>
        <v>OOCU 7784630</v>
      </c>
      <c r="AJ1080" s="17" t="s">
        <v>624</v>
      </c>
    </row>
    <row r="1081" spans="1:36" ht="18" x14ac:dyDescent="0.35">
      <c r="A1081" s="30" t="s">
        <v>625</v>
      </c>
      <c r="B1081" s="30" t="s">
        <v>970</v>
      </c>
      <c r="C1081" s="30" t="s">
        <v>2937</v>
      </c>
      <c r="D1081" s="30" t="s">
        <v>2938</v>
      </c>
      <c r="E1081" s="33">
        <v>45471.494444444441</v>
      </c>
      <c r="F1081" s="30" t="s">
        <v>663</v>
      </c>
      <c r="G1081" s="30" t="s">
        <v>627</v>
      </c>
      <c r="H1081" s="30" t="s">
        <v>645</v>
      </c>
      <c r="I1081" s="30" t="s">
        <v>646</v>
      </c>
      <c r="J1081" s="30">
        <v>29090</v>
      </c>
      <c r="K1081" s="30" t="s">
        <v>630</v>
      </c>
      <c r="L1081" s="30" t="s">
        <v>4225</v>
      </c>
      <c r="M1081" s="30" t="s">
        <v>4226</v>
      </c>
      <c r="N1081" s="30" t="s">
        <v>711</v>
      </c>
      <c r="O1081" s="30" t="s">
        <v>712</v>
      </c>
      <c r="P1081" s="30">
        <v>935540</v>
      </c>
      <c r="Q1081" s="30"/>
      <c r="R1081" s="30"/>
      <c r="S1081" s="39">
        <v>45477</v>
      </c>
      <c r="T1081" s="42" t="str">
        <f t="shared" si="208"/>
        <v>40</v>
      </c>
      <c r="U1081" s="32">
        <f t="shared" si="209"/>
        <v>45471.494444444441</v>
      </c>
      <c r="V1081" s="31">
        <f t="shared" si="210"/>
        <v>5.5055555555591127</v>
      </c>
      <c r="W1081" s="31">
        <f t="shared" si="211"/>
        <v>0</v>
      </c>
      <c r="X1081" s="31">
        <f t="shared" si="212"/>
        <v>0</v>
      </c>
      <c r="Y1081" s="31">
        <f t="shared" si="213"/>
        <v>1</v>
      </c>
      <c r="Z1081" s="31" t="str">
        <f t="shared" si="220"/>
        <v>No</v>
      </c>
      <c r="AA1081" s="31"/>
      <c r="AB1081" s="31">
        <f t="shared" si="214"/>
        <v>0</v>
      </c>
      <c r="AC1081" s="31" t="str">
        <f>IF(OR(ISNUMBER(MATCH(DATE(VALUE(TEXT(U1081,"yyyy")),VALUE(TEXT(U1081,"mm")),VALUE(TEXT(U1081,"dd"))),HolidayTable[Date],0)),WEEKDAY(E1081,1)=1,HOUR(U1081)&gt;=21,HOUR(U1081)&lt;5),"OP","P")</f>
        <v>P</v>
      </c>
      <c r="AD1081" s="31"/>
      <c r="AE1081" s="31">
        <f t="shared" si="215"/>
        <v>0</v>
      </c>
      <c r="AF1081" s="31">
        <f t="shared" si="216"/>
        <v>88.5</v>
      </c>
      <c r="AG1081" s="31">
        <f t="shared" si="217"/>
        <v>6</v>
      </c>
      <c r="AH1081" s="31" t="str">
        <f t="shared" si="218"/>
        <v>SEASPAN KYOT111S</v>
      </c>
      <c r="AI1081" s="31" t="str">
        <f t="shared" si="219"/>
        <v>UACU 8442768</v>
      </c>
      <c r="AJ1081" s="17" t="s">
        <v>624</v>
      </c>
    </row>
    <row r="1082" spans="1:36" ht="18" x14ac:dyDescent="0.35">
      <c r="A1082" s="30" t="s">
        <v>625</v>
      </c>
      <c r="B1082" s="30" t="s">
        <v>4227</v>
      </c>
      <c r="C1082" s="30" t="s">
        <v>2858</v>
      </c>
      <c r="D1082" s="30" t="s">
        <v>2859</v>
      </c>
      <c r="E1082" s="33">
        <v>45471.496527777781</v>
      </c>
      <c r="F1082" s="30" t="s">
        <v>677</v>
      </c>
      <c r="G1082" s="30" t="s">
        <v>627</v>
      </c>
      <c r="H1082" s="30" t="s">
        <v>672</v>
      </c>
      <c r="I1082" s="30" t="s">
        <v>646</v>
      </c>
      <c r="J1082" s="30">
        <v>29250</v>
      </c>
      <c r="K1082" s="30" t="s">
        <v>630</v>
      </c>
      <c r="L1082" s="30" t="s">
        <v>4223</v>
      </c>
      <c r="M1082" s="30" t="s">
        <v>4228</v>
      </c>
      <c r="N1082" s="30" t="s">
        <v>834</v>
      </c>
      <c r="O1082" s="30" t="s">
        <v>835</v>
      </c>
      <c r="P1082" s="30">
        <v>947548</v>
      </c>
      <c r="Q1082" s="30"/>
      <c r="R1082" s="30"/>
      <c r="S1082" s="39">
        <v>45475.395833333336</v>
      </c>
      <c r="T1082" s="42" t="str">
        <f t="shared" si="208"/>
        <v>40</v>
      </c>
      <c r="U1082" s="32">
        <f t="shared" si="209"/>
        <v>45471.496527777781</v>
      </c>
      <c r="V1082" s="31">
        <f t="shared" si="210"/>
        <v>3.8993055555547471</v>
      </c>
      <c r="W1082" s="31">
        <f t="shared" si="211"/>
        <v>0</v>
      </c>
      <c r="X1082" s="31">
        <f t="shared" si="212"/>
        <v>0</v>
      </c>
      <c r="Y1082" s="31">
        <f t="shared" si="213"/>
        <v>1</v>
      </c>
      <c r="Z1082" s="31" t="str">
        <f t="shared" si="220"/>
        <v>No</v>
      </c>
      <c r="AA1082" s="31"/>
      <c r="AB1082" s="31">
        <f t="shared" si="214"/>
        <v>0</v>
      </c>
      <c r="AC1082" s="31" t="str">
        <f>IF(OR(ISNUMBER(MATCH(DATE(VALUE(TEXT(U1082,"yyyy")),VALUE(TEXT(U1082,"mm")),VALUE(TEXT(U1082,"dd"))),HolidayTable[Date],0)),WEEKDAY(E1082,1)=1,HOUR(U1082)&gt;=21,HOUR(U1082)&lt;5),"OP","P")</f>
        <v>P</v>
      </c>
      <c r="AD1082" s="31"/>
      <c r="AE1082" s="31">
        <f t="shared" si="215"/>
        <v>0</v>
      </c>
      <c r="AF1082" s="31">
        <f t="shared" si="216"/>
        <v>88.5</v>
      </c>
      <c r="AG1082" s="31">
        <f t="shared" si="217"/>
        <v>6</v>
      </c>
      <c r="AH1082" s="31" t="str">
        <f t="shared" si="218"/>
        <v>PUSAN32W</v>
      </c>
      <c r="AI1082" s="31" t="str">
        <f t="shared" si="219"/>
        <v>TGBU 7770610</v>
      </c>
      <c r="AJ1082" s="17" t="s">
        <v>624</v>
      </c>
    </row>
    <row r="1083" spans="1:36" ht="18" x14ac:dyDescent="0.35">
      <c r="A1083" s="30" t="s">
        <v>625</v>
      </c>
      <c r="B1083" s="30" t="s">
        <v>4229</v>
      </c>
      <c r="C1083" s="30" t="s">
        <v>2858</v>
      </c>
      <c r="D1083" s="30" t="s">
        <v>2859</v>
      </c>
      <c r="E1083" s="33">
        <v>45471.496527777781</v>
      </c>
      <c r="F1083" s="30" t="s">
        <v>677</v>
      </c>
      <c r="G1083" s="30" t="s">
        <v>627</v>
      </c>
      <c r="H1083" s="30" t="s">
        <v>672</v>
      </c>
      <c r="I1083" s="30" t="s">
        <v>646</v>
      </c>
      <c r="J1083" s="30">
        <v>29250</v>
      </c>
      <c r="K1083" s="30" t="s">
        <v>630</v>
      </c>
      <c r="L1083" s="30" t="s">
        <v>4223</v>
      </c>
      <c r="M1083" s="30" t="s">
        <v>4230</v>
      </c>
      <c r="N1083" s="30" t="s">
        <v>864</v>
      </c>
      <c r="O1083" s="30" t="s">
        <v>865</v>
      </c>
      <c r="P1083" s="30">
        <v>714653</v>
      </c>
      <c r="Q1083" s="30"/>
      <c r="R1083" s="30"/>
      <c r="S1083" s="39">
        <v>45475.395833333336</v>
      </c>
      <c r="T1083" s="42" t="str">
        <f t="shared" si="208"/>
        <v>40</v>
      </c>
      <c r="U1083" s="32">
        <f t="shared" si="209"/>
        <v>45471.496527777781</v>
      </c>
      <c r="V1083" s="31">
        <f t="shared" si="210"/>
        <v>3.8993055555547471</v>
      </c>
      <c r="W1083" s="31">
        <f t="shared" si="211"/>
        <v>0</v>
      </c>
      <c r="X1083" s="31">
        <f t="shared" si="212"/>
        <v>0</v>
      </c>
      <c r="Y1083" s="31">
        <f t="shared" si="213"/>
        <v>1</v>
      </c>
      <c r="Z1083" s="31" t="str">
        <f t="shared" si="220"/>
        <v>No</v>
      </c>
      <c r="AA1083" s="31"/>
      <c r="AB1083" s="31">
        <f t="shared" si="214"/>
        <v>0</v>
      </c>
      <c r="AC1083" s="31" t="str">
        <f>IF(OR(ISNUMBER(MATCH(DATE(VALUE(TEXT(U1083,"yyyy")),VALUE(TEXT(U1083,"mm")),VALUE(TEXT(U1083,"dd"))),HolidayTable[Date],0)),WEEKDAY(E1083,1)=1,HOUR(U1083)&gt;=21,HOUR(U1083)&lt;5),"OP","P")</f>
        <v>P</v>
      </c>
      <c r="AD1083" s="31"/>
      <c r="AE1083" s="31">
        <f t="shared" si="215"/>
        <v>0</v>
      </c>
      <c r="AF1083" s="31">
        <f t="shared" si="216"/>
        <v>88.5</v>
      </c>
      <c r="AG1083" s="31">
        <f t="shared" si="217"/>
        <v>6</v>
      </c>
      <c r="AH1083" s="31" t="str">
        <f t="shared" si="218"/>
        <v>PUSAN32W</v>
      </c>
      <c r="AI1083" s="31" t="str">
        <f t="shared" si="219"/>
        <v>OOCU 6835245</v>
      </c>
      <c r="AJ1083" s="17" t="s">
        <v>624</v>
      </c>
    </row>
    <row r="1084" spans="1:36" ht="18" x14ac:dyDescent="0.35">
      <c r="A1084" s="30" t="s">
        <v>625</v>
      </c>
      <c r="B1084" s="30" t="s">
        <v>4231</v>
      </c>
      <c r="C1084" s="30" t="s">
        <v>2858</v>
      </c>
      <c r="D1084" s="30" t="s">
        <v>2859</v>
      </c>
      <c r="E1084" s="33">
        <v>45471.49722222222</v>
      </c>
      <c r="F1084" s="30" t="s">
        <v>677</v>
      </c>
      <c r="G1084" s="30" t="s">
        <v>627</v>
      </c>
      <c r="H1084" s="30" t="s">
        <v>672</v>
      </c>
      <c r="I1084" s="30" t="s">
        <v>646</v>
      </c>
      <c r="J1084" s="30">
        <v>29250</v>
      </c>
      <c r="K1084" s="30" t="s">
        <v>630</v>
      </c>
      <c r="L1084" s="30" t="s">
        <v>4223</v>
      </c>
      <c r="M1084" s="30" t="s">
        <v>4232</v>
      </c>
      <c r="N1084" s="30" t="s">
        <v>733</v>
      </c>
      <c r="O1084" s="30" t="s">
        <v>734</v>
      </c>
      <c r="P1084" s="30">
        <v>724385</v>
      </c>
      <c r="Q1084" s="30"/>
      <c r="R1084" s="30"/>
      <c r="S1084" s="39">
        <v>45475.395833333336</v>
      </c>
      <c r="T1084" s="42" t="str">
        <f t="shared" si="208"/>
        <v>40</v>
      </c>
      <c r="U1084" s="32">
        <f t="shared" si="209"/>
        <v>45471.49722222222</v>
      </c>
      <c r="V1084" s="31">
        <f t="shared" si="210"/>
        <v>3.898611111115315</v>
      </c>
      <c r="W1084" s="31">
        <f t="shared" si="211"/>
        <v>0</v>
      </c>
      <c r="X1084" s="31">
        <f t="shared" si="212"/>
        <v>0</v>
      </c>
      <c r="Y1084" s="31">
        <f t="shared" si="213"/>
        <v>1</v>
      </c>
      <c r="Z1084" s="31" t="str">
        <f t="shared" si="220"/>
        <v>No</v>
      </c>
      <c r="AA1084" s="31"/>
      <c r="AB1084" s="31">
        <f t="shared" si="214"/>
        <v>0</v>
      </c>
      <c r="AC1084" s="31" t="str">
        <f>IF(OR(ISNUMBER(MATCH(DATE(VALUE(TEXT(U1084,"yyyy")),VALUE(TEXT(U1084,"mm")),VALUE(TEXT(U1084,"dd"))),HolidayTable[Date],0)),WEEKDAY(E1084,1)=1,HOUR(U1084)&gt;=21,HOUR(U1084)&lt;5),"OP","P")</f>
        <v>P</v>
      </c>
      <c r="AD1084" s="31"/>
      <c r="AE1084" s="31">
        <f t="shared" si="215"/>
        <v>0</v>
      </c>
      <c r="AF1084" s="31">
        <f t="shared" si="216"/>
        <v>88.5</v>
      </c>
      <c r="AG1084" s="31">
        <f t="shared" si="217"/>
        <v>6</v>
      </c>
      <c r="AH1084" s="31" t="str">
        <f t="shared" si="218"/>
        <v>PUSAN32W</v>
      </c>
      <c r="AI1084" s="31" t="str">
        <f t="shared" si="219"/>
        <v>OOCU 8762620</v>
      </c>
      <c r="AJ1084" s="17" t="s">
        <v>624</v>
      </c>
    </row>
    <row r="1085" spans="1:36" ht="18" x14ac:dyDescent="0.35">
      <c r="A1085" s="30" t="s">
        <v>625</v>
      </c>
      <c r="B1085" s="30" t="s">
        <v>4233</v>
      </c>
      <c r="C1085" s="30" t="s">
        <v>577</v>
      </c>
      <c r="D1085" s="30" t="s">
        <v>3890</v>
      </c>
      <c r="E1085" s="33">
        <v>45471.5</v>
      </c>
      <c r="F1085" s="30" t="s">
        <v>626</v>
      </c>
      <c r="G1085" s="30" t="s">
        <v>627</v>
      </c>
      <c r="H1085" s="30" t="s">
        <v>672</v>
      </c>
      <c r="I1085" s="30" t="s">
        <v>646</v>
      </c>
      <c r="J1085" s="30">
        <v>29250</v>
      </c>
      <c r="K1085" s="30" t="s">
        <v>630</v>
      </c>
      <c r="L1085" s="30" t="s">
        <v>4234</v>
      </c>
      <c r="M1085" s="30" t="s">
        <v>4235</v>
      </c>
      <c r="N1085" s="30" t="s">
        <v>681</v>
      </c>
      <c r="O1085" s="30" t="s">
        <v>682</v>
      </c>
      <c r="P1085" s="30">
        <v>901896</v>
      </c>
      <c r="Q1085" s="30"/>
      <c r="R1085" s="30"/>
      <c r="S1085" s="39" t="e">
        <f>VLOOKUP(AH1085,export!G:T,13,FALSE)</f>
        <v>#N/A</v>
      </c>
      <c r="T1085" s="42" t="str">
        <f t="shared" si="208"/>
        <v>40</v>
      </c>
      <c r="U1085" s="32">
        <f t="shared" si="209"/>
        <v>45471.5</v>
      </c>
      <c r="V1085" s="31" t="e">
        <f t="shared" si="210"/>
        <v>#N/A</v>
      </c>
      <c r="W1085" s="31" t="e">
        <f t="shared" si="211"/>
        <v>#N/A</v>
      </c>
      <c r="X1085" s="31" t="e">
        <f t="shared" si="212"/>
        <v>#N/A</v>
      </c>
      <c r="Y1085" s="31" t="e">
        <f t="shared" si="213"/>
        <v>#N/A</v>
      </c>
      <c r="Z1085" s="31" t="str">
        <f t="shared" si="220"/>
        <v>No</v>
      </c>
      <c r="AA1085" s="31"/>
      <c r="AB1085" s="31" t="e">
        <f t="shared" si="214"/>
        <v>#N/A</v>
      </c>
      <c r="AC1085" s="31" t="str">
        <f>IF(OR(ISNUMBER(MATCH(DATE(VALUE(TEXT(U1085,"yyyy")),VALUE(TEXT(U1085,"mm")),VALUE(TEXT(U1085,"dd"))),HolidayTable[Date],0)),WEEKDAY(E1085,1)=1,HOUR(U1085)&gt;=21,HOUR(U1085)&lt;5),"OP","P")</f>
        <v>P</v>
      </c>
      <c r="AD1085" s="31"/>
      <c r="AE1085" s="31" t="e">
        <f t="shared" si="215"/>
        <v>#N/A</v>
      </c>
      <c r="AF1085" s="31">
        <f t="shared" si="216"/>
        <v>88.5</v>
      </c>
      <c r="AG1085" s="31">
        <f t="shared" si="217"/>
        <v>6</v>
      </c>
      <c r="AH1085" s="31" t="str">
        <f t="shared" si="218"/>
        <v>KOTA HAKIM2345W</v>
      </c>
      <c r="AI1085" s="31" t="str">
        <f t="shared" si="219"/>
        <v>BMOU 4968790</v>
      </c>
      <c r="AJ1085" s="17" t="s">
        <v>624</v>
      </c>
    </row>
    <row r="1086" spans="1:36" ht="18" x14ac:dyDescent="0.35">
      <c r="A1086" s="30" t="s">
        <v>625</v>
      </c>
      <c r="B1086" s="30" t="s">
        <v>4236</v>
      </c>
      <c r="C1086" s="30" t="s">
        <v>4164</v>
      </c>
      <c r="D1086" s="30" t="s">
        <v>4165</v>
      </c>
      <c r="E1086" s="33">
        <v>45471.50277777778</v>
      </c>
      <c r="F1086" s="30" t="s">
        <v>649</v>
      </c>
      <c r="G1086" s="30" t="s">
        <v>627</v>
      </c>
      <c r="H1086" s="30" t="s">
        <v>672</v>
      </c>
      <c r="I1086" s="30" t="s">
        <v>646</v>
      </c>
      <c r="J1086" s="30">
        <v>29250</v>
      </c>
      <c r="K1086" s="30" t="s">
        <v>630</v>
      </c>
      <c r="L1086" s="30" t="s">
        <v>4237</v>
      </c>
      <c r="M1086" s="30" t="s">
        <v>4238</v>
      </c>
      <c r="N1086" s="30" t="s">
        <v>747</v>
      </c>
      <c r="O1086" s="30" t="s">
        <v>748</v>
      </c>
      <c r="P1086" s="30">
        <v>619336</v>
      </c>
      <c r="Q1086" s="30"/>
      <c r="R1086" s="30"/>
      <c r="S1086" s="39" t="e">
        <f>VLOOKUP(AH1086,export!G:T,13,FALSE)</f>
        <v>#N/A</v>
      </c>
      <c r="T1086" s="42" t="str">
        <f t="shared" si="208"/>
        <v>40</v>
      </c>
      <c r="U1086" s="32">
        <f t="shared" si="209"/>
        <v>45471.50277777778</v>
      </c>
      <c r="V1086" s="31" t="e">
        <f t="shared" si="210"/>
        <v>#N/A</v>
      </c>
      <c r="W1086" s="31" t="e">
        <f t="shared" si="211"/>
        <v>#N/A</v>
      </c>
      <c r="X1086" s="31" t="e">
        <f t="shared" si="212"/>
        <v>#N/A</v>
      </c>
      <c r="Y1086" s="31" t="e">
        <f t="shared" si="213"/>
        <v>#N/A</v>
      </c>
      <c r="Z1086" s="31" t="str">
        <f t="shared" si="220"/>
        <v>No</v>
      </c>
      <c r="AA1086" s="31"/>
      <c r="AB1086" s="31" t="e">
        <f t="shared" si="214"/>
        <v>#N/A</v>
      </c>
      <c r="AC1086" s="31" t="str">
        <f>IF(OR(ISNUMBER(MATCH(DATE(VALUE(TEXT(U1086,"yyyy")),VALUE(TEXT(U1086,"mm")),VALUE(TEXT(U1086,"dd"))),HolidayTable[Date],0)),WEEKDAY(E1086,1)=1,HOUR(U1086)&gt;=21,HOUR(U1086)&lt;5),"OP","P")</f>
        <v>P</v>
      </c>
      <c r="AD1086" s="31"/>
      <c r="AE1086" s="31" t="e">
        <f t="shared" si="215"/>
        <v>#N/A</v>
      </c>
      <c r="AF1086" s="31">
        <f t="shared" si="216"/>
        <v>88.5</v>
      </c>
      <c r="AG1086" s="31">
        <f t="shared" si="217"/>
        <v>6</v>
      </c>
      <c r="AH1086" s="31" t="str">
        <f t="shared" si="218"/>
        <v>APL MEXICOBZW1MA</v>
      </c>
      <c r="AI1086" s="31" t="str">
        <f t="shared" si="219"/>
        <v>DFSU 7830702</v>
      </c>
      <c r="AJ1086" s="17" t="s">
        <v>624</v>
      </c>
    </row>
    <row r="1087" spans="1:36" ht="18" x14ac:dyDescent="0.35">
      <c r="A1087" s="30" t="s">
        <v>625</v>
      </c>
      <c r="B1087" s="30" t="s">
        <v>4239</v>
      </c>
      <c r="C1087" s="30" t="s">
        <v>577</v>
      </c>
      <c r="D1087" s="30" t="s">
        <v>3890</v>
      </c>
      <c r="E1087" s="33">
        <v>45471.504861111112</v>
      </c>
      <c r="F1087" s="30" t="s">
        <v>626</v>
      </c>
      <c r="G1087" s="30" t="s">
        <v>627</v>
      </c>
      <c r="H1087" s="30" t="s">
        <v>672</v>
      </c>
      <c r="I1087" s="30" t="s">
        <v>646</v>
      </c>
      <c r="J1087" s="30">
        <v>29250</v>
      </c>
      <c r="K1087" s="30" t="s">
        <v>630</v>
      </c>
      <c r="L1087" s="30" t="s">
        <v>4234</v>
      </c>
      <c r="M1087" s="30" t="s">
        <v>4240</v>
      </c>
      <c r="N1087" s="30"/>
      <c r="O1087" s="30" t="s">
        <v>687</v>
      </c>
      <c r="P1087" s="30">
        <v>742106</v>
      </c>
      <c r="Q1087" s="30"/>
      <c r="R1087" s="30"/>
      <c r="S1087" s="39" t="e">
        <f>VLOOKUP(AH1087,export!G:T,13,FALSE)</f>
        <v>#N/A</v>
      </c>
      <c r="T1087" s="42" t="str">
        <f t="shared" si="208"/>
        <v>40</v>
      </c>
      <c r="U1087" s="32">
        <f t="shared" si="209"/>
        <v>45471.504861111112</v>
      </c>
      <c r="V1087" s="31" t="e">
        <f t="shared" si="210"/>
        <v>#N/A</v>
      </c>
      <c r="W1087" s="31" t="e">
        <f t="shared" si="211"/>
        <v>#N/A</v>
      </c>
      <c r="X1087" s="31" t="e">
        <f t="shared" si="212"/>
        <v>#N/A</v>
      </c>
      <c r="Y1087" s="31" t="e">
        <f t="shared" si="213"/>
        <v>#N/A</v>
      </c>
      <c r="Z1087" s="31" t="str">
        <f t="shared" si="220"/>
        <v>No</v>
      </c>
      <c r="AA1087" s="31"/>
      <c r="AB1087" s="31" t="e">
        <f t="shared" si="214"/>
        <v>#N/A</v>
      </c>
      <c r="AC1087" s="31" t="str">
        <f>IF(OR(ISNUMBER(MATCH(DATE(VALUE(TEXT(U1087,"yyyy")),VALUE(TEXT(U1087,"mm")),VALUE(TEXT(U1087,"dd"))),HolidayTable[Date],0)),WEEKDAY(E1087,1)=1,HOUR(U1087)&gt;=21,HOUR(U1087)&lt;5),"OP","P")</f>
        <v>P</v>
      </c>
      <c r="AD1087" s="31"/>
      <c r="AE1087" s="31" t="e">
        <f t="shared" si="215"/>
        <v>#N/A</v>
      </c>
      <c r="AF1087" s="31">
        <f t="shared" si="216"/>
        <v>88.5</v>
      </c>
      <c r="AG1087" s="31">
        <f t="shared" si="217"/>
        <v>6</v>
      </c>
      <c r="AH1087" s="31" t="str">
        <f t="shared" si="218"/>
        <v>KOTA HAKIM2345W</v>
      </c>
      <c r="AI1087" s="31" t="str">
        <f t="shared" si="219"/>
        <v>PCIU 9218020</v>
      </c>
      <c r="AJ1087" s="17" t="s">
        <v>624</v>
      </c>
    </row>
    <row r="1088" spans="1:36" ht="18" x14ac:dyDescent="0.35">
      <c r="A1088" s="30" t="s">
        <v>625</v>
      </c>
      <c r="B1088" s="30" t="s">
        <v>4241</v>
      </c>
      <c r="C1088" s="30" t="s">
        <v>583</v>
      </c>
      <c r="D1088" s="30" t="s">
        <v>764</v>
      </c>
      <c r="E1088" s="33">
        <v>45471.515972222223</v>
      </c>
      <c r="F1088" s="30" t="s">
        <v>674</v>
      </c>
      <c r="G1088" s="30" t="s">
        <v>627</v>
      </c>
      <c r="H1088" s="30" t="s">
        <v>672</v>
      </c>
      <c r="I1088" s="30" t="s">
        <v>646</v>
      </c>
      <c r="J1088" s="30">
        <v>29250</v>
      </c>
      <c r="K1088" s="30" t="s">
        <v>630</v>
      </c>
      <c r="L1088" s="30" t="s">
        <v>4242</v>
      </c>
      <c r="M1088" s="30" t="s">
        <v>4243</v>
      </c>
      <c r="N1088" s="30" t="s">
        <v>836</v>
      </c>
      <c r="O1088" s="30" t="s">
        <v>837</v>
      </c>
      <c r="P1088" s="30">
        <v>913642</v>
      </c>
      <c r="Q1088" s="30"/>
      <c r="R1088" s="30"/>
      <c r="S1088" s="39" t="e">
        <f>VLOOKUP(AH1088,export!G:T,13,FALSE)</f>
        <v>#N/A</v>
      </c>
      <c r="T1088" s="42" t="str">
        <f t="shared" si="208"/>
        <v>40</v>
      </c>
      <c r="U1088" s="32">
        <f t="shared" si="209"/>
        <v>45471.515972222223</v>
      </c>
      <c r="V1088" s="31" t="e">
        <f t="shared" si="210"/>
        <v>#N/A</v>
      </c>
      <c r="W1088" s="31" t="e">
        <f t="shared" si="211"/>
        <v>#N/A</v>
      </c>
      <c r="X1088" s="31" t="e">
        <f t="shared" si="212"/>
        <v>#N/A</v>
      </c>
      <c r="Y1088" s="31" t="e">
        <f t="shared" si="213"/>
        <v>#N/A</v>
      </c>
      <c r="Z1088" s="31" t="str">
        <f t="shared" si="220"/>
        <v>No</v>
      </c>
      <c r="AA1088" s="31"/>
      <c r="AB1088" s="31" t="e">
        <f t="shared" si="214"/>
        <v>#N/A</v>
      </c>
      <c r="AC1088" s="31" t="str">
        <f>IF(OR(ISNUMBER(MATCH(DATE(VALUE(TEXT(U1088,"yyyy")),VALUE(TEXT(U1088,"mm")),VALUE(TEXT(U1088,"dd"))),HolidayTable[Date],0)),WEEKDAY(E1088,1)=1,HOUR(U1088)&gt;=21,HOUR(U1088)&lt;5),"OP","P")</f>
        <v>P</v>
      </c>
      <c r="AD1088" s="31"/>
      <c r="AE1088" s="31" t="e">
        <f t="shared" si="215"/>
        <v>#N/A</v>
      </c>
      <c r="AF1088" s="31">
        <f t="shared" si="216"/>
        <v>88.5</v>
      </c>
      <c r="AG1088" s="31">
        <f t="shared" si="217"/>
        <v>6</v>
      </c>
      <c r="AH1088" s="31" t="str">
        <f t="shared" si="218"/>
        <v>ALS KRONOS425N</v>
      </c>
      <c r="AI1088" s="31" t="str">
        <f t="shared" si="219"/>
        <v>SUDU 8984673</v>
      </c>
      <c r="AJ1088" s="17" t="s">
        <v>624</v>
      </c>
    </row>
    <row r="1089" spans="1:36" ht="18" x14ac:dyDescent="0.35">
      <c r="A1089" s="30" t="s">
        <v>625</v>
      </c>
      <c r="B1089" s="30" t="s">
        <v>4244</v>
      </c>
      <c r="C1089" s="30" t="s">
        <v>755</v>
      </c>
      <c r="D1089" s="30" t="s">
        <v>2822</v>
      </c>
      <c r="E1089" s="33">
        <v>45471.51666666667</v>
      </c>
      <c r="F1089" s="30" t="s">
        <v>649</v>
      </c>
      <c r="G1089" s="30" t="s">
        <v>627</v>
      </c>
      <c r="H1089" s="30" t="s">
        <v>773</v>
      </c>
      <c r="I1089" s="30" t="s">
        <v>724</v>
      </c>
      <c r="J1089" s="30">
        <v>23560</v>
      </c>
      <c r="K1089" s="30" t="s">
        <v>630</v>
      </c>
      <c r="L1089" s="30" t="s">
        <v>4245</v>
      </c>
      <c r="M1089" s="30" t="s">
        <v>725</v>
      </c>
      <c r="N1089" s="30" t="s">
        <v>899</v>
      </c>
      <c r="O1089" s="30" t="s">
        <v>904</v>
      </c>
      <c r="P1089" s="30">
        <v>912992</v>
      </c>
      <c r="Q1089" s="30"/>
      <c r="R1089" s="30"/>
      <c r="S1089" s="39">
        <v>45475.708333333336</v>
      </c>
      <c r="T1089" s="42" t="str">
        <f t="shared" si="208"/>
        <v>20</v>
      </c>
      <c r="U1089" s="32">
        <f t="shared" si="209"/>
        <v>45471.51666666667</v>
      </c>
      <c r="V1089" s="31">
        <f t="shared" si="210"/>
        <v>4.1916666666656965</v>
      </c>
      <c r="W1089" s="31">
        <f t="shared" si="211"/>
        <v>0</v>
      </c>
      <c r="X1089" s="31">
        <f t="shared" si="212"/>
        <v>0</v>
      </c>
      <c r="Y1089" s="31">
        <f t="shared" si="213"/>
        <v>1</v>
      </c>
      <c r="Z1089" s="31" t="str">
        <f t="shared" si="220"/>
        <v>No</v>
      </c>
      <c r="AA1089" s="31"/>
      <c r="AB1089" s="31">
        <f t="shared" si="214"/>
        <v>0</v>
      </c>
      <c r="AC1089" s="31" t="str">
        <f>IF(OR(ISNUMBER(MATCH(DATE(VALUE(TEXT(U1089,"yyyy")),VALUE(TEXT(U1089,"mm")),VALUE(TEXT(U1089,"dd"))),HolidayTable[Date],0)),WEEKDAY(E1089,1)=1,HOUR(U1089)&gt;=21,HOUR(U1089)&lt;5),"OP","P")</f>
        <v>P</v>
      </c>
      <c r="AD1089" s="31"/>
      <c r="AE1089" s="31">
        <f t="shared" si="215"/>
        <v>0</v>
      </c>
      <c r="AF1089" s="31">
        <f t="shared" si="216"/>
        <v>59</v>
      </c>
      <c r="AG1089" s="31">
        <f t="shared" si="217"/>
        <v>6</v>
      </c>
      <c r="AH1089" s="31" t="str">
        <f t="shared" si="218"/>
        <v>SAN LORENZO261N</v>
      </c>
      <c r="AI1089" s="31" t="str">
        <f t="shared" si="219"/>
        <v>EOLU 8212390</v>
      </c>
      <c r="AJ1089" s="17" t="s">
        <v>624</v>
      </c>
    </row>
    <row r="1090" spans="1:36" ht="18" x14ac:dyDescent="0.35">
      <c r="A1090" s="30" t="s">
        <v>625</v>
      </c>
      <c r="B1090" s="30" t="s">
        <v>4246</v>
      </c>
      <c r="C1090" s="30" t="s">
        <v>583</v>
      </c>
      <c r="D1090" s="30" t="s">
        <v>764</v>
      </c>
      <c r="E1090" s="33">
        <v>45471.51666666667</v>
      </c>
      <c r="F1090" s="30" t="s">
        <v>674</v>
      </c>
      <c r="G1090" s="30" t="s">
        <v>627</v>
      </c>
      <c r="H1090" s="30" t="s">
        <v>672</v>
      </c>
      <c r="I1090" s="30" t="s">
        <v>646</v>
      </c>
      <c r="J1090" s="30">
        <v>29250</v>
      </c>
      <c r="K1090" s="30" t="s">
        <v>630</v>
      </c>
      <c r="L1090" s="30" t="s">
        <v>4242</v>
      </c>
      <c r="M1090" s="30" t="s">
        <v>4247</v>
      </c>
      <c r="N1090" s="30" t="s">
        <v>675</v>
      </c>
      <c r="O1090" s="30" t="s">
        <v>676</v>
      </c>
      <c r="P1090" s="30">
        <v>957830</v>
      </c>
      <c r="Q1090" s="30"/>
      <c r="R1090" s="30"/>
      <c r="S1090" s="39" t="e">
        <f>VLOOKUP(AH1090,export!G:T,13,FALSE)</f>
        <v>#N/A</v>
      </c>
      <c r="T1090" s="42" t="str">
        <f t="shared" ref="T1090:T1153" si="221">LEFT(I1090,2)</f>
        <v>40</v>
      </c>
      <c r="U1090" s="32">
        <f t="shared" ref="U1090:U1153" si="222">E1090</f>
        <v>45471.51666666667</v>
      </c>
      <c r="V1090" s="31" t="e">
        <f t="shared" ref="V1090:V1153" si="223">IF(A1090="ARRIVE",S1090-U1090,IF(A1090="EXIT",U1090-S1090,"Odd Event"))</f>
        <v>#N/A</v>
      </c>
      <c r="W1090" s="31" t="e">
        <f t="shared" ref="W1090:W1153" si="224">IF(V1090&lt;=1,1,0)</f>
        <v>#N/A</v>
      </c>
      <c r="X1090" s="31" t="e">
        <f t="shared" ref="X1090:X1153" si="225">IF(AND(V1090&gt;1,V1090&lt;2),1,0)</f>
        <v>#N/A</v>
      </c>
      <c r="Y1090" s="31" t="e">
        <f t="shared" ref="Y1090:Y1153" si="226">IF(V1090&gt;2,1,0)</f>
        <v>#N/A</v>
      </c>
      <c r="Z1090" s="31" t="str">
        <f t="shared" si="220"/>
        <v>No</v>
      </c>
      <c r="AA1090" s="31"/>
      <c r="AB1090" s="31" t="e">
        <f t="shared" ref="AB1090:AB1153" si="227">IF(W1090=1,1,IF(X1090=1,2,0))</f>
        <v>#N/A</v>
      </c>
      <c r="AC1090" s="31" t="str">
        <f>IF(OR(ISNUMBER(MATCH(DATE(VALUE(TEXT(U1090,"yyyy")),VALUE(TEXT(U1090,"mm")),VALUE(TEXT(U1090,"dd"))),HolidayTable[Date],0)),WEEKDAY(E1090,1)=1,HOUR(U1090)&gt;=21,HOUR(U1090)&lt;5),"OP","P")</f>
        <v>P</v>
      </c>
      <c r="AD1090" s="31"/>
      <c r="AE1090" s="31" t="e">
        <f t="shared" ref="AE1090:AE1153" si="228">IF(AB1090=0,0,IF(OR(T1090="40",T1090="45"),IF(AC1090="OP",IF(AB1090=1,52.5,22.5),IF(AB1090=1,37.5,15)),IF(T1090="20",IF(AC1090="OP",IF(AB1090=1,35,15),IF(AB1090=1,25,10)),"Odd Size")))</f>
        <v>#N/A</v>
      </c>
      <c r="AF1090" s="31">
        <f t="shared" ref="AF1090:AF1153" si="229">IF(OR(T1090="45",T1090="40"),88.5,0)+IF(T1090="20",59,0)</f>
        <v>88.5</v>
      </c>
      <c r="AG1090" s="31">
        <f t="shared" ref="AG1090:AG1153" si="230">WEEKDAY(E1090,1)</f>
        <v>6</v>
      </c>
      <c r="AH1090" s="31" t="str">
        <f t="shared" ref="AH1090:AH1153" si="231">C1090&amp;D1090</f>
        <v>ALS KRONOS425N</v>
      </c>
      <c r="AI1090" s="31" t="str">
        <f t="shared" ref="AI1090:AI1153" si="232">B1090</f>
        <v>SUDU 6703231</v>
      </c>
      <c r="AJ1090" s="17" t="s">
        <v>624</v>
      </c>
    </row>
    <row r="1091" spans="1:36" ht="18" x14ac:dyDescent="0.35">
      <c r="A1091" s="30" t="s">
        <v>625</v>
      </c>
      <c r="B1091" s="30" t="s">
        <v>4248</v>
      </c>
      <c r="C1091" s="30" t="s">
        <v>583</v>
      </c>
      <c r="D1091" s="30" t="s">
        <v>764</v>
      </c>
      <c r="E1091" s="33">
        <v>45471.518055555556</v>
      </c>
      <c r="F1091" s="30" t="s">
        <v>674</v>
      </c>
      <c r="G1091" s="30" t="s">
        <v>627</v>
      </c>
      <c r="H1091" s="30" t="s">
        <v>672</v>
      </c>
      <c r="I1091" s="30" t="s">
        <v>646</v>
      </c>
      <c r="J1091" s="30">
        <v>29250</v>
      </c>
      <c r="K1091" s="30" t="s">
        <v>630</v>
      </c>
      <c r="L1091" s="30" t="s">
        <v>4242</v>
      </c>
      <c r="M1091" s="30" t="s">
        <v>4249</v>
      </c>
      <c r="N1091" s="30" t="s">
        <v>788</v>
      </c>
      <c r="O1091" s="30" t="s">
        <v>789</v>
      </c>
      <c r="P1091" s="30">
        <v>753249</v>
      </c>
      <c r="Q1091" s="30"/>
      <c r="R1091" s="30"/>
      <c r="S1091" s="39" t="e">
        <f>VLOOKUP(AH1091,export!G:T,13,FALSE)</f>
        <v>#N/A</v>
      </c>
      <c r="T1091" s="42" t="str">
        <f t="shared" si="221"/>
        <v>40</v>
      </c>
      <c r="U1091" s="32">
        <f t="shared" si="222"/>
        <v>45471.518055555556</v>
      </c>
      <c r="V1091" s="31" t="e">
        <f t="shared" si="223"/>
        <v>#N/A</v>
      </c>
      <c r="W1091" s="31" t="e">
        <f t="shared" si="224"/>
        <v>#N/A</v>
      </c>
      <c r="X1091" s="31" t="e">
        <f t="shared" si="225"/>
        <v>#N/A</v>
      </c>
      <c r="Y1091" s="31" t="e">
        <f t="shared" si="226"/>
        <v>#N/A</v>
      </c>
      <c r="Z1091" s="31" t="str">
        <f t="shared" ref="Z1091:Z1154" si="233">IF(OR(MOD(E1091,1)&gt;=TIME(21,0,0),MOD(E1091,1)&lt;=TIME(4,59,0)),"Yes","No")</f>
        <v>No</v>
      </c>
      <c r="AA1091" s="31"/>
      <c r="AB1091" s="31" t="e">
        <f t="shared" si="227"/>
        <v>#N/A</v>
      </c>
      <c r="AC1091" s="31" t="str">
        <f>IF(OR(ISNUMBER(MATCH(DATE(VALUE(TEXT(U1091,"yyyy")),VALUE(TEXT(U1091,"mm")),VALUE(TEXT(U1091,"dd"))),HolidayTable[Date],0)),WEEKDAY(E1091,1)=1,HOUR(U1091)&gt;=21,HOUR(U1091)&lt;5),"OP","P")</f>
        <v>P</v>
      </c>
      <c r="AD1091" s="31"/>
      <c r="AE1091" s="31" t="e">
        <f t="shared" si="228"/>
        <v>#N/A</v>
      </c>
      <c r="AF1091" s="31">
        <f t="shared" si="229"/>
        <v>88.5</v>
      </c>
      <c r="AG1091" s="31">
        <f t="shared" si="230"/>
        <v>6</v>
      </c>
      <c r="AH1091" s="31" t="str">
        <f t="shared" si="231"/>
        <v>ALS KRONOS425N</v>
      </c>
      <c r="AI1091" s="31" t="str">
        <f t="shared" si="232"/>
        <v>TCLU 6763688</v>
      </c>
      <c r="AJ1091" s="17" t="s">
        <v>624</v>
      </c>
    </row>
    <row r="1092" spans="1:36" ht="18" x14ac:dyDescent="0.35">
      <c r="A1092" s="30" t="s">
        <v>625</v>
      </c>
      <c r="B1092" s="30" t="s">
        <v>4250</v>
      </c>
      <c r="C1092" s="30" t="s">
        <v>577</v>
      </c>
      <c r="D1092" s="30" t="s">
        <v>3890</v>
      </c>
      <c r="E1092" s="33">
        <v>45471.522222222222</v>
      </c>
      <c r="F1092" s="30" t="s">
        <v>626</v>
      </c>
      <c r="G1092" s="30" t="s">
        <v>627</v>
      </c>
      <c r="H1092" s="30" t="s">
        <v>672</v>
      </c>
      <c r="I1092" s="30" t="s">
        <v>646</v>
      </c>
      <c r="J1092" s="30">
        <v>29250</v>
      </c>
      <c r="K1092" s="30" t="s">
        <v>630</v>
      </c>
      <c r="L1092" s="30" t="s">
        <v>4234</v>
      </c>
      <c r="M1092" s="30" t="s">
        <v>4251</v>
      </c>
      <c r="N1092" s="30" t="s">
        <v>735</v>
      </c>
      <c r="O1092" s="30" t="s">
        <v>736</v>
      </c>
      <c r="P1092" s="30">
        <v>908907</v>
      </c>
      <c r="Q1092" s="30"/>
      <c r="R1092" s="30"/>
      <c r="S1092" s="39" t="e">
        <f>VLOOKUP(AH1092,export!G:T,13,FALSE)</f>
        <v>#N/A</v>
      </c>
      <c r="T1092" s="42" t="str">
        <f t="shared" si="221"/>
        <v>40</v>
      </c>
      <c r="U1092" s="32">
        <f t="shared" si="222"/>
        <v>45471.522222222222</v>
      </c>
      <c r="V1092" s="31" t="e">
        <f t="shared" si="223"/>
        <v>#N/A</v>
      </c>
      <c r="W1092" s="31" t="e">
        <f t="shared" si="224"/>
        <v>#N/A</v>
      </c>
      <c r="X1092" s="31" t="e">
        <f t="shared" si="225"/>
        <v>#N/A</v>
      </c>
      <c r="Y1092" s="31" t="e">
        <f t="shared" si="226"/>
        <v>#N/A</v>
      </c>
      <c r="Z1092" s="31" t="str">
        <f t="shared" si="233"/>
        <v>No</v>
      </c>
      <c r="AA1092" s="31"/>
      <c r="AB1092" s="31" t="e">
        <f t="shared" si="227"/>
        <v>#N/A</v>
      </c>
      <c r="AC1092" s="31" t="str">
        <f>IF(OR(ISNUMBER(MATCH(DATE(VALUE(TEXT(U1092,"yyyy")),VALUE(TEXT(U1092,"mm")),VALUE(TEXT(U1092,"dd"))),HolidayTable[Date],0)),WEEKDAY(E1092,1)=1,HOUR(U1092)&gt;=21,HOUR(U1092)&lt;5),"OP","P")</f>
        <v>P</v>
      </c>
      <c r="AD1092" s="31"/>
      <c r="AE1092" s="31" t="e">
        <f t="shared" si="228"/>
        <v>#N/A</v>
      </c>
      <c r="AF1092" s="31">
        <f t="shared" si="229"/>
        <v>88.5</v>
      </c>
      <c r="AG1092" s="31">
        <f t="shared" si="230"/>
        <v>6</v>
      </c>
      <c r="AH1092" s="31" t="str">
        <f t="shared" si="231"/>
        <v>KOTA HAKIM2345W</v>
      </c>
      <c r="AI1092" s="31" t="str">
        <f t="shared" si="232"/>
        <v>PCIU 9419678</v>
      </c>
      <c r="AJ1092" s="17" t="s">
        <v>624</v>
      </c>
    </row>
    <row r="1093" spans="1:36" ht="18" x14ac:dyDescent="0.35">
      <c r="A1093" s="30" t="s">
        <v>625</v>
      </c>
      <c r="B1093" s="30" t="s">
        <v>4252</v>
      </c>
      <c r="C1093" s="30" t="s">
        <v>583</v>
      </c>
      <c r="D1093" s="30" t="s">
        <v>764</v>
      </c>
      <c r="E1093" s="33">
        <v>45471.525694444441</v>
      </c>
      <c r="F1093" s="30" t="s">
        <v>674</v>
      </c>
      <c r="G1093" s="30" t="s">
        <v>627</v>
      </c>
      <c r="H1093" s="30" t="s">
        <v>672</v>
      </c>
      <c r="I1093" s="30" t="s">
        <v>646</v>
      </c>
      <c r="J1093" s="30">
        <v>29250</v>
      </c>
      <c r="K1093" s="30" t="s">
        <v>630</v>
      </c>
      <c r="L1093" s="30" t="s">
        <v>4253</v>
      </c>
      <c r="M1093" s="30" t="s">
        <v>4254</v>
      </c>
      <c r="N1093" s="30" t="s">
        <v>737</v>
      </c>
      <c r="O1093" s="30" t="s">
        <v>738</v>
      </c>
      <c r="P1093" s="30">
        <v>912351</v>
      </c>
      <c r="Q1093" s="30"/>
      <c r="R1093" s="30"/>
      <c r="S1093" s="39" t="e">
        <f>VLOOKUP(AH1093,export!G:T,13,FALSE)</f>
        <v>#N/A</v>
      </c>
      <c r="T1093" s="42" t="str">
        <f t="shared" si="221"/>
        <v>40</v>
      </c>
      <c r="U1093" s="32">
        <f t="shared" si="222"/>
        <v>45471.525694444441</v>
      </c>
      <c r="V1093" s="31" t="e">
        <f t="shared" si="223"/>
        <v>#N/A</v>
      </c>
      <c r="W1093" s="31" t="e">
        <f t="shared" si="224"/>
        <v>#N/A</v>
      </c>
      <c r="X1093" s="31" t="e">
        <f t="shared" si="225"/>
        <v>#N/A</v>
      </c>
      <c r="Y1093" s="31" t="e">
        <f t="shared" si="226"/>
        <v>#N/A</v>
      </c>
      <c r="Z1093" s="31" t="str">
        <f t="shared" si="233"/>
        <v>No</v>
      </c>
      <c r="AA1093" s="31"/>
      <c r="AB1093" s="31" t="e">
        <f t="shared" si="227"/>
        <v>#N/A</v>
      </c>
      <c r="AC1093" s="31" t="str">
        <f>IF(OR(ISNUMBER(MATCH(DATE(VALUE(TEXT(U1093,"yyyy")),VALUE(TEXT(U1093,"mm")),VALUE(TEXT(U1093,"dd"))),HolidayTable[Date],0)),WEEKDAY(E1093,1)=1,HOUR(U1093)&gt;=21,HOUR(U1093)&lt;5),"OP","P")</f>
        <v>P</v>
      </c>
      <c r="AD1093" s="31"/>
      <c r="AE1093" s="31" t="e">
        <f t="shared" si="228"/>
        <v>#N/A</v>
      </c>
      <c r="AF1093" s="31">
        <f t="shared" si="229"/>
        <v>88.5</v>
      </c>
      <c r="AG1093" s="31">
        <f t="shared" si="230"/>
        <v>6</v>
      </c>
      <c r="AH1093" s="31" t="str">
        <f t="shared" si="231"/>
        <v>ALS KRONOS425N</v>
      </c>
      <c r="AI1093" s="31" t="str">
        <f t="shared" si="232"/>
        <v>PONU 8163885</v>
      </c>
      <c r="AJ1093" s="17" t="s">
        <v>624</v>
      </c>
    </row>
    <row r="1094" spans="1:36" ht="18" x14ac:dyDescent="0.35">
      <c r="A1094" s="30" t="s">
        <v>625</v>
      </c>
      <c r="B1094" s="30" t="s">
        <v>4255</v>
      </c>
      <c r="C1094" s="30" t="s">
        <v>583</v>
      </c>
      <c r="D1094" s="30" t="s">
        <v>764</v>
      </c>
      <c r="E1094" s="33">
        <v>45471.526388888888</v>
      </c>
      <c r="F1094" s="30" t="s">
        <v>674</v>
      </c>
      <c r="G1094" s="30" t="s">
        <v>627</v>
      </c>
      <c r="H1094" s="30" t="s">
        <v>672</v>
      </c>
      <c r="I1094" s="30" t="s">
        <v>646</v>
      </c>
      <c r="J1094" s="30">
        <v>29250</v>
      </c>
      <c r="K1094" s="30" t="s">
        <v>630</v>
      </c>
      <c r="L1094" s="30" t="s">
        <v>4242</v>
      </c>
      <c r="M1094" s="30" t="s">
        <v>4256</v>
      </c>
      <c r="N1094" s="30"/>
      <c r="O1094" s="30" t="s">
        <v>704</v>
      </c>
      <c r="P1094" s="30">
        <v>947739</v>
      </c>
      <c r="Q1094" s="30"/>
      <c r="R1094" s="30"/>
      <c r="S1094" s="39" t="e">
        <f>VLOOKUP(AH1094,export!G:T,13,FALSE)</f>
        <v>#N/A</v>
      </c>
      <c r="T1094" s="42" t="str">
        <f t="shared" si="221"/>
        <v>40</v>
      </c>
      <c r="U1094" s="32">
        <f t="shared" si="222"/>
        <v>45471.526388888888</v>
      </c>
      <c r="V1094" s="31" t="e">
        <f t="shared" si="223"/>
        <v>#N/A</v>
      </c>
      <c r="W1094" s="31" t="e">
        <f t="shared" si="224"/>
        <v>#N/A</v>
      </c>
      <c r="X1094" s="31" t="e">
        <f t="shared" si="225"/>
        <v>#N/A</v>
      </c>
      <c r="Y1094" s="31" t="e">
        <f t="shared" si="226"/>
        <v>#N/A</v>
      </c>
      <c r="Z1094" s="31" t="str">
        <f t="shared" si="233"/>
        <v>No</v>
      </c>
      <c r="AA1094" s="31"/>
      <c r="AB1094" s="31" t="e">
        <f t="shared" si="227"/>
        <v>#N/A</v>
      </c>
      <c r="AC1094" s="31" t="str">
        <f>IF(OR(ISNUMBER(MATCH(DATE(VALUE(TEXT(U1094,"yyyy")),VALUE(TEXT(U1094,"mm")),VALUE(TEXT(U1094,"dd"))),HolidayTable[Date],0)),WEEKDAY(E1094,1)=1,HOUR(U1094)&gt;=21,HOUR(U1094)&lt;5),"OP","P")</f>
        <v>P</v>
      </c>
      <c r="AD1094" s="31"/>
      <c r="AE1094" s="31" t="e">
        <f t="shared" si="228"/>
        <v>#N/A</v>
      </c>
      <c r="AF1094" s="31">
        <f t="shared" si="229"/>
        <v>88.5</v>
      </c>
      <c r="AG1094" s="31">
        <f t="shared" si="230"/>
        <v>6</v>
      </c>
      <c r="AH1094" s="31" t="str">
        <f t="shared" si="231"/>
        <v>ALS KRONOS425N</v>
      </c>
      <c r="AI1094" s="31" t="str">
        <f t="shared" si="232"/>
        <v>TCNU 7745201</v>
      </c>
      <c r="AJ1094" s="17" t="s">
        <v>624</v>
      </c>
    </row>
    <row r="1095" spans="1:36" ht="18" x14ac:dyDescent="0.35">
      <c r="A1095" s="30" t="s">
        <v>625</v>
      </c>
      <c r="B1095" s="30" t="s">
        <v>4257</v>
      </c>
      <c r="C1095" s="30" t="s">
        <v>4164</v>
      </c>
      <c r="D1095" s="30" t="s">
        <v>4165</v>
      </c>
      <c r="E1095" s="33">
        <v>45471.527777777781</v>
      </c>
      <c r="F1095" s="30" t="s">
        <v>649</v>
      </c>
      <c r="G1095" s="30" t="s">
        <v>627</v>
      </c>
      <c r="H1095" s="30" t="s">
        <v>672</v>
      </c>
      <c r="I1095" s="30" t="s">
        <v>646</v>
      </c>
      <c r="J1095" s="30">
        <v>29250</v>
      </c>
      <c r="K1095" s="30" t="s">
        <v>630</v>
      </c>
      <c r="L1095" s="30" t="s">
        <v>4258</v>
      </c>
      <c r="M1095" s="30" t="s">
        <v>4259</v>
      </c>
      <c r="N1095" s="30" t="s">
        <v>753</v>
      </c>
      <c r="O1095" s="30" t="s">
        <v>754</v>
      </c>
      <c r="P1095" s="30">
        <v>947457</v>
      </c>
      <c r="Q1095" s="30"/>
      <c r="R1095" s="30"/>
      <c r="S1095" s="39" t="e">
        <f>VLOOKUP(AH1095,export!G:T,13,FALSE)</f>
        <v>#N/A</v>
      </c>
      <c r="T1095" s="42" t="str">
        <f t="shared" si="221"/>
        <v>40</v>
      </c>
      <c r="U1095" s="32">
        <f t="shared" si="222"/>
        <v>45471.527777777781</v>
      </c>
      <c r="V1095" s="31" t="e">
        <f t="shared" si="223"/>
        <v>#N/A</v>
      </c>
      <c r="W1095" s="31" t="e">
        <f t="shared" si="224"/>
        <v>#N/A</v>
      </c>
      <c r="X1095" s="31" t="e">
        <f t="shared" si="225"/>
        <v>#N/A</v>
      </c>
      <c r="Y1095" s="31" t="e">
        <f t="shared" si="226"/>
        <v>#N/A</v>
      </c>
      <c r="Z1095" s="31" t="str">
        <f t="shared" si="233"/>
        <v>No</v>
      </c>
      <c r="AA1095" s="31"/>
      <c r="AB1095" s="31" t="e">
        <f t="shared" si="227"/>
        <v>#N/A</v>
      </c>
      <c r="AC1095" s="31" t="str">
        <f>IF(OR(ISNUMBER(MATCH(DATE(VALUE(TEXT(U1095,"yyyy")),VALUE(TEXT(U1095,"mm")),VALUE(TEXT(U1095,"dd"))),HolidayTable[Date],0)),WEEKDAY(E1095,1)=1,HOUR(U1095)&gt;=21,HOUR(U1095)&lt;5),"OP","P")</f>
        <v>P</v>
      </c>
      <c r="AD1095" s="31"/>
      <c r="AE1095" s="31" t="e">
        <f t="shared" si="228"/>
        <v>#N/A</v>
      </c>
      <c r="AF1095" s="31">
        <f t="shared" si="229"/>
        <v>88.5</v>
      </c>
      <c r="AG1095" s="31">
        <f t="shared" si="230"/>
        <v>6</v>
      </c>
      <c r="AH1095" s="31" t="str">
        <f t="shared" si="231"/>
        <v>APL MEXICOBZW1MA</v>
      </c>
      <c r="AI1095" s="31" t="str">
        <f t="shared" si="232"/>
        <v>FCIU 9433995</v>
      </c>
      <c r="AJ1095" s="17" t="s">
        <v>624</v>
      </c>
    </row>
    <row r="1096" spans="1:36" ht="18" x14ac:dyDescent="0.35">
      <c r="A1096" s="30" t="s">
        <v>625</v>
      </c>
      <c r="B1096" s="30" t="s">
        <v>4260</v>
      </c>
      <c r="C1096" s="30" t="s">
        <v>583</v>
      </c>
      <c r="D1096" s="30" t="s">
        <v>764</v>
      </c>
      <c r="E1096" s="33">
        <v>45471.527777777781</v>
      </c>
      <c r="F1096" s="30" t="s">
        <v>674</v>
      </c>
      <c r="G1096" s="30" t="s">
        <v>627</v>
      </c>
      <c r="H1096" s="30" t="s">
        <v>672</v>
      </c>
      <c r="I1096" s="30" t="s">
        <v>646</v>
      </c>
      <c r="J1096" s="30">
        <v>29250</v>
      </c>
      <c r="K1096" s="30" t="s">
        <v>630</v>
      </c>
      <c r="L1096" s="30" t="s">
        <v>4242</v>
      </c>
      <c r="M1096" s="30" t="s">
        <v>4261</v>
      </c>
      <c r="N1096" s="30" t="s">
        <v>700</v>
      </c>
      <c r="O1096" s="30" t="s">
        <v>701</v>
      </c>
      <c r="P1096" s="30">
        <v>781152</v>
      </c>
      <c r="Q1096" s="30"/>
      <c r="R1096" s="30"/>
      <c r="S1096" s="39" t="e">
        <f>VLOOKUP(AH1096,export!G:T,13,FALSE)</f>
        <v>#N/A</v>
      </c>
      <c r="T1096" s="42" t="str">
        <f t="shared" si="221"/>
        <v>40</v>
      </c>
      <c r="U1096" s="32">
        <f t="shared" si="222"/>
        <v>45471.527777777781</v>
      </c>
      <c r="V1096" s="31" t="e">
        <f t="shared" si="223"/>
        <v>#N/A</v>
      </c>
      <c r="W1096" s="31" t="e">
        <f t="shared" si="224"/>
        <v>#N/A</v>
      </c>
      <c r="X1096" s="31" t="e">
        <f t="shared" si="225"/>
        <v>#N/A</v>
      </c>
      <c r="Y1096" s="31" t="e">
        <f t="shared" si="226"/>
        <v>#N/A</v>
      </c>
      <c r="Z1096" s="31" t="str">
        <f t="shared" si="233"/>
        <v>No</v>
      </c>
      <c r="AA1096" s="31"/>
      <c r="AB1096" s="31" t="e">
        <f t="shared" si="227"/>
        <v>#N/A</v>
      </c>
      <c r="AC1096" s="31" t="str">
        <f>IF(OR(ISNUMBER(MATCH(DATE(VALUE(TEXT(U1096,"yyyy")),VALUE(TEXT(U1096,"mm")),VALUE(TEXT(U1096,"dd"))),HolidayTable[Date],0)),WEEKDAY(E1096,1)=1,HOUR(U1096)&gt;=21,HOUR(U1096)&lt;5),"OP","P")</f>
        <v>P</v>
      </c>
      <c r="AD1096" s="31"/>
      <c r="AE1096" s="31" t="e">
        <f t="shared" si="228"/>
        <v>#N/A</v>
      </c>
      <c r="AF1096" s="31">
        <f t="shared" si="229"/>
        <v>88.5</v>
      </c>
      <c r="AG1096" s="31">
        <f t="shared" si="230"/>
        <v>6</v>
      </c>
      <c r="AH1096" s="31" t="str">
        <f t="shared" si="231"/>
        <v>ALS KRONOS425N</v>
      </c>
      <c r="AI1096" s="31" t="str">
        <f t="shared" si="232"/>
        <v>MSKU 9352728</v>
      </c>
      <c r="AJ1096" s="17" t="s">
        <v>624</v>
      </c>
    </row>
    <row r="1097" spans="1:36" ht="18" x14ac:dyDescent="0.35">
      <c r="A1097" s="30" t="s">
        <v>625</v>
      </c>
      <c r="B1097" s="30" t="s">
        <v>4262</v>
      </c>
      <c r="C1097" s="30" t="s">
        <v>4164</v>
      </c>
      <c r="D1097" s="30" t="s">
        <v>4165</v>
      </c>
      <c r="E1097" s="33">
        <v>45471.533333333333</v>
      </c>
      <c r="F1097" s="30" t="s">
        <v>649</v>
      </c>
      <c r="G1097" s="30" t="s">
        <v>627</v>
      </c>
      <c r="H1097" s="30" t="s">
        <v>672</v>
      </c>
      <c r="I1097" s="30" t="s">
        <v>646</v>
      </c>
      <c r="J1097" s="30">
        <v>29250</v>
      </c>
      <c r="K1097" s="30" t="s">
        <v>630</v>
      </c>
      <c r="L1097" s="30" t="s">
        <v>4258</v>
      </c>
      <c r="M1097" s="30" t="s">
        <v>4263</v>
      </c>
      <c r="N1097" s="30" t="s">
        <v>681</v>
      </c>
      <c r="O1097" s="30" t="s">
        <v>682</v>
      </c>
      <c r="P1097" s="30">
        <v>901896</v>
      </c>
      <c r="Q1097" s="30"/>
      <c r="R1097" s="30"/>
      <c r="S1097" s="39" t="e">
        <f>VLOOKUP(AH1097,export!G:T,13,FALSE)</f>
        <v>#N/A</v>
      </c>
      <c r="T1097" s="42" t="str">
        <f t="shared" si="221"/>
        <v>40</v>
      </c>
      <c r="U1097" s="32">
        <f t="shared" si="222"/>
        <v>45471.533333333333</v>
      </c>
      <c r="V1097" s="31" t="e">
        <f t="shared" si="223"/>
        <v>#N/A</v>
      </c>
      <c r="W1097" s="31" t="e">
        <f t="shared" si="224"/>
        <v>#N/A</v>
      </c>
      <c r="X1097" s="31" t="e">
        <f t="shared" si="225"/>
        <v>#N/A</v>
      </c>
      <c r="Y1097" s="31" t="e">
        <f t="shared" si="226"/>
        <v>#N/A</v>
      </c>
      <c r="Z1097" s="31" t="str">
        <f t="shared" si="233"/>
        <v>No</v>
      </c>
      <c r="AA1097" s="31"/>
      <c r="AB1097" s="31" t="e">
        <f t="shared" si="227"/>
        <v>#N/A</v>
      </c>
      <c r="AC1097" s="31" t="str">
        <f>IF(OR(ISNUMBER(MATCH(DATE(VALUE(TEXT(U1097,"yyyy")),VALUE(TEXT(U1097,"mm")),VALUE(TEXT(U1097,"dd"))),HolidayTable[Date],0)),WEEKDAY(E1097,1)=1,HOUR(U1097)&gt;=21,HOUR(U1097)&lt;5),"OP","P")</f>
        <v>P</v>
      </c>
      <c r="AD1097" s="31"/>
      <c r="AE1097" s="31" t="e">
        <f t="shared" si="228"/>
        <v>#N/A</v>
      </c>
      <c r="AF1097" s="31">
        <f t="shared" si="229"/>
        <v>88.5</v>
      </c>
      <c r="AG1097" s="31">
        <f t="shared" si="230"/>
        <v>6</v>
      </c>
      <c r="AH1097" s="31" t="str">
        <f t="shared" si="231"/>
        <v>APL MEXICOBZW1MA</v>
      </c>
      <c r="AI1097" s="31" t="str">
        <f t="shared" si="232"/>
        <v>CSNU 6475425</v>
      </c>
      <c r="AJ1097" s="17" t="s">
        <v>624</v>
      </c>
    </row>
    <row r="1098" spans="1:36" ht="18" x14ac:dyDescent="0.35">
      <c r="A1098" s="30" t="s">
        <v>625</v>
      </c>
      <c r="B1098" s="30" t="s">
        <v>4264</v>
      </c>
      <c r="C1098" s="30" t="s">
        <v>3496</v>
      </c>
      <c r="D1098" s="30" t="s">
        <v>3497</v>
      </c>
      <c r="E1098" s="33">
        <v>45471.53402777778</v>
      </c>
      <c r="F1098" s="30" t="s">
        <v>649</v>
      </c>
      <c r="G1098" s="30" t="s">
        <v>627</v>
      </c>
      <c r="H1098" s="30" t="s">
        <v>672</v>
      </c>
      <c r="I1098" s="30" t="s">
        <v>646</v>
      </c>
      <c r="J1098" s="30">
        <v>30000</v>
      </c>
      <c r="K1098" s="30" t="s">
        <v>630</v>
      </c>
      <c r="L1098" s="30" t="s">
        <v>4265</v>
      </c>
      <c r="M1098" s="30" t="s">
        <v>4266</v>
      </c>
      <c r="N1098" s="30" t="s">
        <v>747</v>
      </c>
      <c r="O1098" s="30" t="s">
        <v>748</v>
      </c>
      <c r="P1098" s="30">
        <v>619336</v>
      </c>
      <c r="Q1098" s="30"/>
      <c r="R1098" s="30"/>
      <c r="S1098" s="39">
        <v>45475.5</v>
      </c>
      <c r="T1098" s="42" t="str">
        <f t="shared" si="221"/>
        <v>40</v>
      </c>
      <c r="U1098" s="32">
        <f t="shared" si="222"/>
        <v>45471.53402777778</v>
      </c>
      <c r="V1098" s="31">
        <f t="shared" si="223"/>
        <v>3.9659722222204437</v>
      </c>
      <c r="W1098" s="31">
        <f t="shared" si="224"/>
        <v>0</v>
      </c>
      <c r="X1098" s="31">
        <f t="shared" si="225"/>
        <v>0</v>
      </c>
      <c r="Y1098" s="31">
        <f t="shared" si="226"/>
        <v>1</v>
      </c>
      <c r="Z1098" s="31" t="str">
        <f t="shared" si="233"/>
        <v>No</v>
      </c>
      <c r="AA1098" s="31"/>
      <c r="AB1098" s="31">
        <f t="shared" si="227"/>
        <v>0</v>
      </c>
      <c r="AC1098" s="31" t="str">
        <f>IF(OR(ISNUMBER(MATCH(DATE(VALUE(TEXT(U1098,"yyyy")),VALUE(TEXT(U1098,"mm")),VALUE(TEXT(U1098,"dd"))),HolidayTable[Date],0)),WEEKDAY(E1098,1)=1,HOUR(U1098)&gt;=21,HOUR(U1098)&lt;5),"OP","P")</f>
        <v>P</v>
      </c>
      <c r="AD1098" s="31"/>
      <c r="AE1098" s="31">
        <f t="shared" si="228"/>
        <v>0</v>
      </c>
      <c r="AF1098" s="31">
        <f t="shared" si="229"/>
        <v>88.5</v>
      </c>
      <c r="AG1098" s="31">
        <f t="shared" si="230"/>
        <v>6</v>
      </c>
      <c r="AH1098" s="31" t="str">
        <f t="shared" si="231"/>
        <v>XPRESS GANG24009N</v>
      </c>
      <c r="AI1098" s="31" t="str">
        <f t="shared" si="232"/>
        <v>CSNU 7436043</v>
      </c>
      <c r="AJ1098" s="17" t="s">
        <v>624</v>
      </c>
    </row>
    <row r="1099" spans="1:36" ht="18" x14ac:dyDescent="0.35">
      <c r="A1099" s="30" t="s">
        <v>625</v>
      </c>
      <c r="B1099" s="30" t="s">
        <v>4267</v>
      </c>
      <c r="C1099" s="30" t="s">
        <v>3496</v>
      </c>
      <c r="D1099" s="30" t="s">
        <v>3497</v>
      </c>
      <c r="E1099" s="33">
        <v>45471.536111111112</v>
      </c>
      <c r="F1099" s="30" t="s">
        <v>649</v>
      </c>
      <c r="G1099" s="30" t="s">
        <v>627</v>
      </c>
      <c r="H1099" s="30" t="s">
        <v>672</v>
      </c>
      <c r="I1099" s="30" t="s">
        <v>646</v>
      </c>
      <c r="J1099" s="30">
        <v>30000</v>
      </c>
      <c r="K1099" s="30" t="s">
        <v>630</v>
      </c>
      <c r="L1099" s="30" t="s">
        <v>4268</v>
      </c>
      <c r="M1099" s="30" t="s">
        <v>4269</v>
      </c>
      <c r="N1099" s="30" t="s">
        <v>864</v>
      </c>
      <c r="O1099" s="30" t="s">
        <v>865</v>
      </c>
      <c r="P1099" s="30">
        <v>714653</v>
      </c>
      <c r="Q1099" s="30"/>
      <c r="R1099" s="30"/>
      <c r="S1099" s="39">
        <v>45475.5</v>
      </c>
      <c r="T1099" s="42" t="str">
        <f t="shared" si="221"/>
        <v>40</v>
      </c>
      <c r="U1099" s="32">
        <f t="shared" si="222"/>
        <v>45471.536111111112</v>
      </c>
      <c r="V1099" s="31">
        <f t="shared" si="223"/>
        <v>3.9638888888875954</v>
      </c>
      <c r="W1099" s="31">
        <f t="shared" si="224"/>
        <v>0</v>
      </c>
      <c r="X1099" s="31">
        <f t="shared" si="225"/>
        <v>0</v>
      </c>
      <c r="Y1099" s="31">
        <f t="shared" si="226"/>
        <v>1</v>
      </c>
      <c r="Z1099" s="31" t="str">
        <f t="shared" si="233"/>
        <v>No</v>
      </c>
      <c r="AA1099" s="31"/>
      <c r="AB1099" s="31">
        <f t="shared" si="227"/>
        <v>0</v>
      </c>
      <c r="AC1099" s="31" t="str">
        <f>IF(OR(ISNUMBER(MATCH(DATE(VALUE(TEXT(U1099,"yyyy")),VALUE(TEXT(U1099,"mm")),VALUE(TEXT(U1099,"dd"))),HolidayTable[Date],0)),WEEKDAY(E1099,1)=1,HOUR(U1099)&gt;=21,HOUR(U1099)&lt;5),"OP","P")</f>
        <v>P</v>
      </c>
      <c r="AD1099" s="31"/>
      <c r="AE1099" s="31">
        <f t="shared" si="228"/>
        <v>0</v>
      </c>
      <c r="AF1099" s="31">
        <f t="shared" si="229"/>
        <v>88.5</v>
      </c>
      <c r="AG1099" s="31">
        <f t="shared" si="230"/>
        <v>6</v>
      </c>
      <c r="AH1099" s="31" t="str">
        <f t="shared" si="231"/>
        <v>XPRESS GANG24009N</v>
      </c>
      <c r="AI1099" s="31" t="str">
        <f t="shared" si="232"/>
        <v>FSCU 8004423</v>
      </c>
      <c r="AJ1099" s="17" t="s">
        <v>624</v>
      </c>
    </row>
    <row r="1100" spans="1:36" ht="18" x14ac:dyDescent="0.35">
      <c r="A1100" s="30" t="s">
        <v>625</v>
      </c>
      <c r="B1100" s="30" t="s">
        <v>4270</v>
      </c>
      <c r="C1100" s="30" t="s">
        <v>3496</v>
      </c>
      <c r="D1100" s="30" t="s">
        <v>3497</v>
      </c>
      <c r="E1100" s="33">
        <v>45471.536111111112</v>
      </c>
      <c r="F1100" s="30" t="s">
        <v>649</v>
      </c>
      <c r="G1100" s="30" t="s">
        <v>627</v>
      </c>
      <c r="H1100" s="30" t="s">
        <v>672</v>
      </c>
      <c r="I1100" s="30" t="s">
        <v>646</v>
      </c>
      <c r="J1100" s="30">
        <v>30000</v>
      </c>
      <c r="K1100" s="30" t="s">
        <v>630</v>
      </c>
      <c r="L1100" s="30" t="s">
        <v>4268</v>
      </c>
      <c r="M1100" s="30" t="s">
        <v>4271</v>
      </c>
      <c r="N1100" s="30" t="s">
        <v>743</v>
      </c>
      <c r="O1100" s="30" t="s">
        <v>744</v>
      </c>
      <c r="P1100" s="30">
        <v>947396</v>
      </c>
      <c r="Q1100" s="30"/>
      <c r="R1100" s="30"/>
      <c r="S1100" s="39">
        <v>45475.5</v>
      </c>
      <c r="T1100" s="42" t="str">
        <f t="shared" si="221"/>
        <v>40</v>
      </c>
      <c r="U1100" s="32">
        <f t="shared" si="222"/>
        <v>45471.536111111112</v>
      </c>
      <c r="V1100" s="31">
        <f t="shared" si="223"/>
        <v>3.9638888888875954</v>
      </c>
      <c r="W1100" s="31">
        <f t="shared" si="224"/>
        <v>0</v>
      </c>
      <c r="X1100" s="31">
        <f t="shared" si="225"/>
        <v>0</v>
      </c>
      <c r="Y1100" s="31">
        <f t="shared" si="226"/>
        <v>1</v>
      </c>
      <c r="Z1100" s="31" t="str">
        <f t="shared" si="233"/>
        <v>No</v>
      </c>
      <c r="AA1100" s="31"/>
      <c r="AB1100" s="31">
        <f t="shared" si="227"/>
        <v>0</v>
      </c>
      <c r="AC1100" s="31" t="str">
        <f>IF(OR(ISNUMBER(MATCH(DATE(VALUE(TEXT(U1100,"yyyy")),VALUE(TEXT(U1100,"mm")),VALUE(TEXT(U1100,"dd"))),HolidayTable[Date],0)),WEEKDAY(E1100,1)=1,HOUR(U1100)&gt;=21,HOUR(U1100)&lt;5),"OP","P")</f>
        <v>P</v>
      </c>
      <c r="AD1100" s="31"/>
      <c r="AE1100" s="31">
        <f t="shared" si="228"/>
        <v>0</v>
      </c>
      <c r="AF1100" s="31">
        <f t="shared" si="229"/>
        <v>88.5</v>
      </c>
      <c r="AG1100" s="31">
        <f t="shared" si="230"/>
        <v>6</v>
      </c>
      <c r="AH1100" s="31" t="str">
        <f t="shared" si="231"/>
        <v>XPRESS GANG24009N</v>
      </c>
      <c r="AI1100" s="31" t="str">
        <f t="shared" si="232"/>
        <v>RFCU 5031761</v>
      </c>
      <c r="AJ1100" s="17" t="s">
        <v>624</v>
      </c>
    </row>
    <row r="1101" spans="1:36" ht="18" x14ac:dyDescent="0.35">
      <c r="A1101" s="30" t="s">
        <v>625</v>
      </c>
      <c r="B1101" s="30" t="s">
        <v>4272</v>
      </c>
      <c r="C1101" s="30" t="s">
        <v>3496</v>
      </c>
      <c r="D1101" s="30" t="s">
        <v>3497</v>
      </c>
      <c r="E1101" s="33">
        <v>45471.537499999999</v>
      </c>
      <c r="F1101" s="30" t="s">
        <v>649</v>
      </c>
      <c r="G1101" s="30" t="s">
        <v>627</v>
      </c>
      <c r="H1101" s="30" t="s">
        <v>672</v>
      </c>
      <c r="I1101" s="30" t="s">
        <v>646</v>
      </c>
      <c r="J1101" s="30">
        <v>30000</v>
      </c>
      <c r="K1101" s="30" t="s">
        <v>630</v>
      </c>
      <c r="L1101" s="30" t="s">
        <v>4265</v>
      </c>
      <c r="M1101" s="30" t="s">
        <v>4273</v>
      </c>
      <c r="N1101" s="30" t="s">
        <v>733</v>
      </c>
      <c r="O1101" s="30" t="s">
        <v>734</v>
      </c>
      <c r="P1101" s="30">
        <v>724385</v>
      </c>
      <c r="Q1101" s="30"/>
      <c r="R1101" s="30"/>
      <c r="S1101" s="39">
        <v>45475.5</v>
      </c>
      <c r="T1101" s="42" t="str">
        <f t="shared" si="221"/>
        <v>40</v>
      </c>
      <c r="U1101" s="32">
        <f t="shared" si="222"/>
        <v>45471.537499999999</v>
      </c>
      <c r="V1101" s="31">
        <f t="shared" si="223"/>
        <v>3.9625000000014552</v>
      </c>
      <c r="W1101" s="31">
        <f t="shared" si="224"/>
        <v>0</v>
      </c>
      <c r="X1101" s="31">
        <f t="shared" si="225"/>
        <v>0</v>
      </c>
      <c r="Y1101" s="31">
        <f t="shared" si="226"/>
        <v>1</v>
      </c>
      <c r="Z1101" s="31" t="str">
        <f t="shared" si="233"/>
        <v>No</v>
      </c>
      <c r="AA1101" s="31"/>
      <c r="AB1101" s="31">
        <f t="shared" si="227"/>
        <v>0</v>
      </c>
      <c r="AC1101" s="31" t="str">
        <f>IF(OR(ISNUMBER(MATCH(DATE(VALUE(TEXT(U1101,"yyyy")),VALUE(TEXT(U1101,"mm")),VALUE(TEXT(U1101,"dd"))),HolidayTable[Date],0)),WEEKDAY(E1101,1)=1,HOUR(U1101)&gt;=21,HOUR(U1101)&lt;5),"OP","P")</f>
        <v>P</v>
      </c>
      <c r="AD1101" s="31"/>
      <c r="AE1101" s="31">
        <f t="shared" si="228"/>
        <v>0</v>
      </c>
      <c r="AF1101" s="31">
        <f t="shared" si="229"/>
        <v>88.5</v>
      </c>
      <c r="AG1101" s="31">
        <f t="shared" si="230"/>
        <v>6</v>
      </c>
      <c r="AH1101" s="31" t="str">
        <f t="shared" si="231"/>
        <v>XPRESS GANG24009N</v>
      </c>
      <c r="AI1101" s="31" t="str">
        <f t="shared" si="232"/>
        <v>UETU 5112772</v>
      </c>
      <c r="AJ1101" s="17" t="s">
        <v>624</v>
      </c>
    </row>
    <row r="1102" spans="1:36" ht="18" x14ac:dyDescent="0.35">
      <c r="A1102" s="30" t="s">
        <v>625</v>
      </c>
      <c r="B1102" s="30" t="s">
        <v>4274</v>
      </c>
      <c r="C1102" s="30" t="s">
        <v>583</v>
      </c>
      <c r="D1102" s="30" t="s">
        <v>764</v>
      </c>
      <c r="E1102" s="33">
        <v>45471.538888888892</v>
      </c>
      <c r="F1102" s="30" t="s">
        <v>674</v>
      </c>
      <c r="G1102" s="30" t="s">
        <v>627</v>
      </c>
      <c r="H1102" s="30" t="s">
        <v>672</v>
      </c>
      <c r="I1102" s="30" t="s">
        <v>646</v>
      </c>
      <c r="J1102" s="30">
        <v>29250</v>
      </c>
      <c r="K1102" s="30" t="s">
        <v>630</v>
      </c>
      <c r="L1102" s="30" t="s">
        <v>4253</v>
      </c>
      <c r="M1102" s="30" t="s">
        <v>4275</v>
      </c>
      <c r="N1102" s="30" t="s">
        <v>745</v>
      </c>
      <c r="O1102" s="30" t="s">
        <v>746</v>
      </c>
      <c r="P1102" s="30">
        <v>697577</v>
      </c>
      <c r="Q1102" s="30"/>
      <c r="R1102" s="30"/>
      <c r="S1102" s="39" t="e">
        <f>VLOOKUP(AH1102,export!G:T,13,FALSE)</f>
        <v>#N/A</v>
      </c>
      <c r="T1102" s="42" t="str">
        <f t="shared" si="221"/>
        <v>40</v>
      </c>
      <c r="U1102" s="32">
        <f t="shared" si="222"/>
        <v>45471.538888888892</v>
      </c>
      <c r="V1102" s="31" t="e">
        <f t="shared" si="223"/>
        <v>#N/A</v>
      </c>
      <c r="W1102" s="31" t="e">
        <f t="shared" si="224"/>
        <v>#N/A</v>
      </c>
      <c r="X1102" s="31" t="e">
        <f t="shared" si="225"/>
        <v>#N/A</v>
      </c>
      <c r="Y1102" s="31" t="e">
        <f t="shared" si="226"/>
        <v>#N/A</v>
      </c>
      <c r="Z1102" s="31" t="str">
        <f t="shared" si="233"/>
        <v>No</v>
      </c>
      <c r="AA1102" s="31"/>
      <c r="AB1102" s="31" t="e">
        <f t="shared" si="227"/>
        <v>#N/A</v>
      </c>
      <c r="AC1102" s="31" t="str">
        <f>IF(OR(ISNUMBER(MATCH(DATE(VALUE(TEXT(U1102,"yyyy")),VALUE(TEXT(U1102,"mm")),VALUE(TEXT(U1102,"dd"))),HolidayTable[Date],0)),WEEKDAY(E1102,1)=1,HOUR(U1102)&gt;=21,HOUR(U1102)&lt;5),"OP","P")</f>
        <v>P</v>
      </c>
      <c r="AD1102" s="31"/>
      <c r="AE1102" s="31" t="e">
        <f t="shared" si="228"/>
        <v>#N/A</v>
      </c>
      <c r="AF1102" s="31">
        <f t="shared" si="229"/>
        <v>88.5</v>
      </c>
      <c r="AG1102" s="31">
        <f t="shared" si="230"/>
        <v>6</v>
      </c>
      <c r="AH1102" s="31" t="str">
        <f t="shared" si="231"/>
        <v>ALS KRONOS425N</v>
      </c>
      <c r="AI1102" s="31" t="str">
        <f t="shared" si="232"/>
        <v>MRKU 6304703</v>
      </c>
      <c r="AJ1102" s="17" t="s">
        <v>624</v>
      </c>
    </row>
    <row r="1103" spans="1:36" ht="18" x14ac:dyDescent="0.35">
      <c r="A1103" s="30" t="s">
        <v>625</v>
      </c>
      <c r="B1103" s="30" t="s">
        <v>4276</v>
      </c>
      <c r="C1103" s="30" t="s">
        <v>3496</v>
      </c>
      <c r="D1103" s="30" t="s">
        <v>3497</v>
      </c>
      <c r="E1103" s="33">
        <v>45471.540277777778</v>
      </c>
      <c r="F1103" s="30" t="s">
        <v>649</v>
      </c>
      <c r="G1103" s="30" t="s">
        <v>627</v>
      </c>
      <c r="H1103" s="30" t="s">
        <v>672</v>
      </c>
      <c r="I1103" s="30" t="s">
        <v>646</v>
      </c>
      <c r="J1103" s="30">
        <v>29250</v>
      </c>
      <c r="K1103" s="30" t="s">
        <v>630</v>
      </c>
      <c r="L1103" s="30" t="s">
        <v>4277</v>
      </c>
      <c r="M1103" s="30" t="s">
        <v>4278</v>
      </c>
      <c r="N1103" s="30"/>
      <c r="O1103" s="30" t="s">
        <v>687</v>
      </c>
      <c r="P1103" s="30">
        <v>742106</v>
      </c>
      <c r="Q1103" s="30"/>
      <c r="R1103" s="30"/>
      <c r="S1103" s="39">
        <v>45475.5</v>
      </c>
      <c r="T1103" s="42" t="str">
        <f t="shared" si="221"/>
        <v>40</v>
      </c>
      <c r="U1103" s="32">
        <f t="shared" si="222"/>
        <v>45471.540277777778</v>
      </c>
      <c r="V1103" s="31">
        <f t="shared" si="223"/>
        <v>3.9597222222218988</v>
      </c>
      <c r="W1103" s="31">
        <f t="shared" si="224"/>
        <v>0</v>
      </c>
      <c r="X1103" s="31">
        <f t="shared" si="225"/>
        <v>0</v>
      </c>
      <c r="Y1103" s="31">
        <f t="shared" si="226"/>
        <v>1</v>
      </c>
      <c r="Z1103" s="31" t="str">
        <f t="shared" si="233"/>
        <v>No</v>
      </c>
      <c r="AA1103" s="31"/>
      <c r="AB1103" s="31">
        <f t="shared" si="227"/>
        <v>0</v>
      </c>
      <c r="AC1103" s="31" t="str">
        <f>IF(OR(ISNUMBER(MATCH(DATE(VALUE(TEXT(U1103,"yyyy")),VALUE(TEXT(U1103,"mm")),VALUE(TEXT(U1103,"dd"))),HolidayTable[Date],0)),WEEKDAY(E1103,1)=1,HOUR(U1103)&gt;=21,HOUR(U1103)&lt;5),"OP","P")</f>
        <v>P</v>
      </c>
      <c r="AD1103" s="31"/>
      <c r="AE1103" s="31">
        <f t="shared" si="228"/>
        <v>0</v>
      </c>
      <c r="AF1103" s="31">
        <f t="shared" si="229"/>
        <v>88.5</v>
      </c>
      <c r="AG1103" s="31">
        <f t="shared" si="230"/>
        <v>6</v>
      </c>
      <c r="AH1103" s="31" t="str">
        <f t="shared" si="231"/>
        <v>XPRESS GANG24009N</v>
      </c>
      <c r="AI1103" s="31" t="str">
        <f t="shared" si="232"/>
        <v>FSCU 8021077</v>
      </c>
      <c r="AJ1103" s="17" t="s">
        <v>624</v>
      </c>
    </row>
    <row r="1104" spans="1:36" ht="18" x14ac:dyDescent="0.35">
      <c r="A1104" s="30" t="s">
        <v>625</v>
      </c>
      <c r="B1104" s="30" t="s">
        <v>4279</v>
      </c>
      <c r="C1104" s="30" t="s">
        <v>583</v>
      </c>
      <c r="D1104" s="30" t="s">
        <v>764</v>
      </c>
      <c r="E1104" s="33">
        <v>45471.540972222225</v>
      </c>
      <c r="F1104" s="30" t="s">
        <v>674</v>
      </c>
      <c r="G1104" s="30" t="s">
        <v>627</v>
      </c>
      <c r="H1104" s="30" t="s">
        <v>672</v>
      </c>
      <c r="I1104" s="30" t="s">
        <v>646</v>
      </c>
      <c r="J1104" s="30">
        <v>29250</v>
      </c>
      <c r="K1104" s="30" t="s">
        <v>630</v>
      </c>
      <c r="L1104" s="30" t="s">
        <v>4253</v>
      </c>
      <c r="M1104" s="30" t="s">
        <v>4280</v>
      </c>
      <c r="N1104" s="30" t="s">
        <v>739</v>
      </c>
      <c r="O1104" s="30" t="s">
        <v>740</v>
      </c>
      <c r="P1104" s="30">
        <v>686467</v>
      </c>
      <c r="Q1104" s="30"/>
      <c r="R1104" s="30"/>
      <c r="S1104" s="39" t="e">
        <f>VLOOKUP(AH1104,export!G:T,13,FALSE)</f>
        <v>#N/A</v>
      </c>
      <c r="T1104" s="42" t="str">
        <f t="shared" si="221"/>
        <v>40</v>
      </c>
      <c r="U1104" s="32">
        <f t="shared" si="222"/>
        <v>45471.540972222225</v>
      </c>
      <c r="V1104" s="31" t="e">
        <f t="shared" si="223"/>
        <v>#N/A</v>
      </c>
      <c r="W1104" s="31" t="e">
        <f t="shared" si="224"/>
        <v>#N/A</v>
      </c>
      <c r="X1104" s="31" t="e">
        <f t="shared" si="225"/>
        <v>#N/A</v>
      </c>
      <c r="Y1104" s="31" t="e">
        <f t="shared" si="226"/>
        <v>#N/A</v>
      </c>
      <c r="Z1104" s="31" t="str">
        <f t="shared" si="233"/>
        <v>No</v>
      </c>
      <c r="AA1104" s="31"/>
      <c r="AB1104" s="31" t="e">
        <f t="shared" si="227"/>
        <v>#N/A</v>
      </c>
      <c r="AC1104" s="31" t="str">
        <f>IF(OR(ISNUMBER(MATCH(DATE(VALUE(TEXT(U1104,"yyyy")),VALUE(TEXT(U1104,"mm")),VALUE(TEXT(U1104,"dd"))),HolidayTable[Date],0)),WEEKDAY(E1104,1)=1,HOUR(U1104)&gt;=21,HOUR(U1104)&lt;5),"OP","P")</f>
        <v>P</v>
      </c>
      <c r="AD1104" s="31"/>
      <c r="AE1104" s="31" t="e">
        <f t="shared" si="228"/>
        <v>#N/A</v>
      </c>
      <c r="AF1104" s="31">
        <f t="shared" si="229"/>
        <v>88.5</v>
      </c>
      <c r="AG1104" s="31">
        <f t="shared" si="230"/>
        <v>6</v>
      </c>
      <c r="AH1104" s="31" t="str">
        <f t="shared" si="231"/>
        <v>ALS KRONOS425N</v>
      </c>
      <c r="AI1104" s="31" t="str">
        <f t="shared" si="232"/>
        <v>CAAU 5940619</v>
      </c>
      <c r="AJ1104" s="17" t="s">
        <v>624</v>
      </c>
    </row>
    <row r="1105" spans="1:36" ht="18" x14ac:dyDescent="0.35">
      <c r="A1105" s="30" t="s">
        <v>625</v>
      </c>
      <c r="B1105" s="30" t="s">
        <v>4281</v>
      </c>
      <c r="C1105" s="30" t="s">
        <v>583</v>
      </c>
      <c r="D1105" s="30" t="s">
        <v>764</v>
      </c>
      <c r="E1105" s="33">
        <v>45471.543055555558</v>
      </c>
      <c r="F1105" s="30" t="s">
        <v>674</v>
      </c>
      <c r="G1105" s="30" t="s">
        <v>627</v>
      </c>
      <c r="H1105" s="30" t="s">
        <v>672</v>
      </c>
      <c r="I1105" s="30" t="s">
        <v>646</v>
      </c>
      <c r="J1105" s="30">
        <v>29250</v>
      </c>
      <c r="K1105" s="30" t="s">
        <v>630</v>
      </c>
      <c r="L1105" s="30" t="s">
        <v>4253</v>
      </c>
      <c r="M1105" s="30" t="s">
        <v>4282</v>
      </c>
      <c r="N1105" s="30" t="s">
        <v>741</v>
      </c>
      <c r="O1105" s="30" t="s">
        <v>742</v>
      </c>
      <c r="P1105" s="30">
        <v>711999</v>
      </c>
      <c r="Q1105" s="30"/>
      <c r="R1105" s="30"/>
      <c r="S1105" s="39" t="e">
        <f>VLOOKUP(AH1105,export!G:T,13,FALSE)</f>
        <v>#N/A</v>
      </c>
      <c r="T1105" s="42" t="str">
        <f t="shared" si="221"/>
        <v>40</v>
      </c>
      <c r="U1105" s="32">
        <f t="shared" si="222"/>
        <v>45471.543055555558</v>
      </c>
      <c r="V1105" s="31" t="e">
        <f t="shared" si="223"/>
        <v>#N/A</v>
      </c>
      <c r="W1105" s="31" t="e">
        <f t="shared" si="224"/>
        <v>#N/A</v>
      </c>
      <c r="X1105" s="31" t="e">
        <f t="shared" si="225"/>
        <v>#N/A</v>
      </c>
      <c r="Y1105" s="31" t="e">
        <f t="shared" si="226"/>
        <v>#N/A</v>
      </c>
      <c r="Z1105" s="31" t="str">
        <f t="shared" si="233"/>
        <v>No</v>
      </c>
      <c r="AA1105" s="31"/>
      <c r="AB1105" s="31" t="e">
        <f t="shared" si="227"/>
        <v>#N/A</v>
      </c>
      <c r="AC1105" s="31" t="str">
        <f>IF(OR(ISNUMBER(MATCH(DATE(VALUE(TEXT(U1105,"yyyy")),VALUE(TEXT(U1105,"mm")),VALUE(TEXT(U1105,"dd"))),HolidayTable[Date],0)),WEEKDAY(E1105,1)=1,HOUR(U1105)&gt;=21,HOUR(U1105)&lt;5),"OP","P")</f>
        <v>P</v>
      </c>
      <c r="AD1105" s="31"/>
      <c r="AE1105" s="31" t="e">
        <f t="shared" si="228"/>
        <v>#N/A</v>
      </c>
      <c r="AF1105" s="31">
        <f t="shared" si="229"/>
        <v>88.5</v>
      </c>
      <c r="AG1105" s="31">
        <f t="shared" si="230"/>
        <v>6</v>
      </c>
      <c r="AH1105" s="31" t="str">
        <f t="shared" si="231"/>
        <v>ALS KRONOS425N</v>
      </c>
      <c r="AI1105" s="31" t="str">
        <f t="shared" si="232"/>
        <v>MRSU 3453060</v>
      </c>
      <c r="AJ1105" s="17" t="s">
        <v>624</v>
      </c>
    </row>
    <row r="1106" spans="1:36" ht="18" x14ac:dyDescent="0.35">
      <c r="A1106" s="30" t="s">
        <v>625</v>
      </c>
      <c r="B1106" s="30" t="s">
        <v>4283</v>
      </c>
      <c r="C1106" s="30" t="s">
        <v>412</v>
      </c>
      <c r="D1106" s="30" t="s">
        <v>3265</v>
      </c>
      <c r="E1106" s="33">
        <v>45471.543055555558</v>
      </c>
      <c r="F1106" s="30" t="s">
        <v>2479</v>
      </c>
      <c r="G1106" s="30" t="s">
        <v>627</v>
      </c>
      <c r="H1106" s="30" t="s">
        <v>773</v>
      </c>
      <c r="I1106" s="30" t="s">
        <v>724</v>
      </c>
      <c r="J1106" s="30">
        <v>26750</v>
      </c>
      <c r="K1106" s="30" t="s">
        <v>630</v>
      </c>
      <c r="L1106" s="30" t="s">
        <v>3266</v>
      </c>
      <c r="M1106" s="30" t="s">
        <v>725</v>
      </c>
      <c r="N1106" s="30" t="s">
        <v>899</v>
      </c>
      <c r="O1106" s="30" t="s">
        <v>904</v>
      </c>
      <c r="P1106" s="30">
        <v>912992</v>
      </c>
      <c r="Q1106" s="30"/>
      <c r="R1106" s="30"/>
      <c r="S1106" s="39" t="e">
        <f>VLOOKUP(AH1106,export!G:T,13,FALSE)</f>
        <v>#N/A</v>
      </c>
      <c r="T1106" s="42" t="str">
        <f t="shared" si="221"/>
        <v>20</v>
      </c>
      <c r="U1106" s="32">
        <f t="shared" si="222"/>
        <v>45471.543055555558</v>
      </c>
      <c r="V1106" s="31" t="e">
        <f t="shared" si="223"/>
        <v>#N/A</v>
      </c>
      <c r="W1106" s="31" t="e">
        <f t="shared" si="224"/>
        <v>#N/A</v>
      </c>
      <c r="X1106" s="31" t="e">
        <f t="shared" si="225"/>
        <v>#N/A</v>
      </c>
      <c r="Y1106" s="31" t="e">
        <f t="shared" si="226"/>
        <v>#N/A</v>
      </c>
      <c r="Z1106" s="31" t="str">
        <f t="shared" si="233"/>
        <v>No</v>
      </c>
      <c r="AA1106" s="31"/>
      <c r="AB1106" s="31" t="e">
        <f t="shared" si="227"/>
        <v>#N/A</v>
      </c>
      <c r="AC1106" s="31" t="str">
        <f>IF(OR(ISNUMBER(MATCH(DATE(VALUE(TEXT(U1106,"yyyy")),VALUE(TEXT(U1106,"mm")),VALUE(TEXT(U1106,"dd"))),HolidayTable[Date],0)),WEEKDAY(E1106,1)=1,HOUR(U1106)&gt;=21,HOUR(U1106)&lt;5),"OP","P")</f>
        <v>P</v>
      </c>
      <c r="AD1106" s="31"/>
      <c r="AE1106" s="31" t="e">
        <f t="shared" si="228"/>
        <v>#N/A</v>
      </c>
      <c r="AF1106" s="31">
        <f t="shared" si="229"/>
        <v>59</v>
      </c>
      <c r="AG1106" s="31">
        <f t="shared" si="230"/>
        <v>6</v>
      </c>
      <c r="AH1106" s="31" t="str">
        <f t="shared" si="231"/>
        <v>DANU BHUM548N</v>
      </c>
      <c r="AI1106" s="31" t="str">
        <f t="shared" si="232"/>
        <v>EOLU 8205914</v>
      </c>
      <c r="AJ1106" s="17" t="s">
        <v>624</v>
      </c>
    </row>
    <row r="1107" spans="1:36" ht="18" x14ac:dyDescent="0.35">
      <c r="A1107" s="30" t="s">
        <v>625</v>
      </c>
      <c r="B1107" s="30" t="s">
        <v>4284</v>
      </c>
      <c r="C1107" s="30" t="s">
        <v>3496</v>
      </c>
      <c r="D1107" s="30" t="s">
        <v>3497</v>
      </c>
      <c r="E1107" s="33">
        <v>45471.547222222223</v>
      </c>
      <c r="F1107" s="30" t="s">
        <v>649</v>
      </c>
      <c r="G1107" s="30" t="s">
        <v>627</v>
      </c>
      <c r="H1107" s="30" t="s">
        <v>672</v>
      </c>
      <c r="I1107" s="30" t="s">
        <v>646</v>
      </c>
      <c r="J1107" s="30">
        <v>29250</v>
      </c>
      <c r="K1107" s="30" t="s">
        <v>630</v>
      </c>
      <c r="L1107" s="30" t="s">
        <v>4277</v>
      </c>
      <c r="M1107" s="30" t="s">
        <v>4285</v>
      </c>
      <c r="N1107" s="30" t="s">
        <v>836</v>
      </c>
      <c r="O1107" s="30" t="s">
        <v>837</v>
      </c>
      <c r="P1107" s="30">
        <v>913642</v>
      </c>
      <c r="Q1107" s="30"/>
      <c r="R1107" s="30"/>
      <c r="S1107" s="39">
        <v>45475.5</v>
      </c>
      <c r="T1107" s="42" t="str">
        <f t="shared" si="221"/>
        <v>40</v>
      </c>
      <c r="U1107" s="32">
        <f t="shared" si="222"/>
        <v>45471.547222222223</v>
      </c>
      <c r="V1107" s="31">
        <f t="shared" si="223"/>
        <v>3.952777777776646</v>
      </c>
      <c r="W1107" s="31">
        <f t="shared" si="224"/>
        <v>0</v>
      </c>
      <c r="X1107" s="31">
        <f t="shared" si="225"/>
        <v>0</v>
      </c>
      <c r="Y1107" s="31">
        <f t="shared" si="226"/>
        <v>1</v>
      </c>
      <c r="Z1107" s="31" t="str">
        <f t="shared" si="233"/>
        <v>No</v>
      </c>
      <c r="AA1107" s="31"/>
      <c r="AB1107" s="31">
        <f t="shared" si="227"/>
        <v>0</v>
      </c>
      <c r="AC1107" s="31" t="str">
        <f>IF(OR(ISNUMBER(MATCH(DATE(VALUE(TEXT(U1107,"yyyy")),VALUE(TEXT(U1107,"mm")),VALUE(TEXT(U1107,"dd"))),HolidayTable[Date],0)),WEEKDAY(E1107,1)=1,HOUR(U1107)&gt;=21,HOUR(U1107)&lt;5),"OP","P")</f>
        <v>P</v>
      </c>
      <c r="AD1107" s="31"/>
      <c r="AE1107" s="31">
        <f t="shared" si="228"/>
        <v>0</v>
      </c>
      <c r="AF1107" s="31">
        <f t="shared" si="229"/>
        <v>88.5</v>
      </c>
      <c r="AG1107" s="31">
        <f t="shared" si="230"/>
        <v>6</v>
      </c>
      <c r="AH1107" s="31" t="str">
        <f t="shared" si="231"/>
        <v>XPRESS GANG24009N</v>
      </c>
      <c r="AI1107" s="31" t="str">
        <f t="shared" si="232"/>
        <v>TGBU 5008993</v>
      </c>
      <c r="AJ1107" s="17" t="s">
        <v>624</v>
      </c>
    </row>
    <row r="1108" spans="1:36" ht="18" x14ac:dyDescent="0.35">
      <c r="A1108" s="30" t="s">
        <v>625</v>
      </c>
      <c r="B1108" s="30" t="s">
        <v>4286</v>
      </c>
      <c r="C1108" s="30" t="s">
        <v>3496</v>
      </c>
      <c r="D1108" s="30" t="s">
        <v>3497</v>
      </c>
      <c r="E1108" s="33">
        <v>45471.548611111109</v>
      </c>
      <c r="F1108" s="30" t="s">
        <v>649</v>
      </c>
      <c r="G1108" s="30" t="s">
        <v>627</v>
      </c>
      <c r="H1108" s="30" t="s">
        <v>672</v>
      </c>
      <c r="I1108" s="30" t="s">
        <v>646</v>
      </c>
      <c r="J1108" s="30">
        <v>29250</v>
      </c>
      <c r="K1108" s="30" t="s">
        <v>630</v>
      </c>
      <c r="L1108" s="30" t="s">
        <v>4287</v>
      </c>
      <c r="M1108" s="30" t="s">
        <v>4288</v>
      </c>
      <c r="N1108" s="30" t="s">
        <v>675</v>
      </c>
      <c r="O1108" s="30" t="s">
        <v>676</v>
      </c>
      <c r="P1108" s="30">
        <v>957830</v>
      </c>
      <c r="Q1108" s="30"/>
      <c r="R1108" s="30"/>
      <c r="S1108" s="39">
        <v>45475.5</v>
      </c>
      <c r="T1108" s="42" t="str">
        <f t="shared" si="221"/>
        <v>40</v>
      </c>
      <c r="U1108" s="32">
        <f t="shared" si="222"/>
        <v>45471.548611111109</v>
      </c>
      <c r="V1108" s="31">
        <f t="shared" si="223"/>
        <v>3.9513888888905058</v>
      </c>
      <c r="W1108" s="31">
        <f t="shared" si="224"/>
        <v>0</v>
      </c>
      <c r="X1108" s="31">
        <f t="shared" si="225"/>
        <v>0</v>
      </c>
      <c r="Y1108" s="31">
        <f t="shared" si="226"/>
        <v>1</v>
      </c>
      <c r="Z1108" s="31" t="str">
        <f t="shared" si="233"/>
        <v>No</v>
      </c>
      <c r="AA1108" s="31"/>
      <c r="AB1108" s="31">
        <f t="shared" si="227"/>
        <v>0</v>
      </c>
      <c r="AC1108" s="31" t="str">
        <f>IF(OR(ISNUMBER(MATCH(DATE(VALUE(TEXT(U1108,"yyyy")),VALUE(TEXT(U1108,"mm")),VALUE(TEXT(U1108,"dd"))),HolidayTable[Date],0)),WEEKDAY(E1108,1)=1,HOUR(U1108)&gt;=21,HOUR(U1108)&lt;5),"OP","P")</f>
        <v>P</v>
      </c>
      <c r="AD1108" s="31"/>
      <c r="AE1108" s="31">
        <f t="shared" si="228"/>
        <v>0</v>
      </c>
      <c r="AF1108" s="31">
        <f t="shared" si="229"/>
        <v>88.5</v>
      </c>
      <c r="AG1108" s="31">
        <f t="shared" si="230"/>
        <v>6</v>
      </c>
      <c r="AH1108" s="31" t="str">
        <f t="shared" si="231"/>
        <v>XPRESS GANG24009N</v>
      </c>
      <c r="AI1108" s="31" t="str">
        <f t="shared" si="232"/>
        <v>GCXU 5154491</v>
      </c>
      <c r="AJ1108" s="17" t="s">
        <v>624</v>
      </c>
    </row>
    <row r="1109" spans="1:36" ht="18" x14ac:dyDescent="0.35">
      <c r="A1109" s="30" t="s">
        <v>625</v>
      </c>
      <c r="B1109" s="30" t="s">
        <v>4289</v>
      </c>
      <c r="C1109" s="30" t="s">
        <v>3496</v>
      </c>
      <c r="D1109" s="30" t="s">
        <v>3497</v>
      </c>
      <c r="E1109" s="33">
        <v>45471.550694444442</v>
      </c>
      <c r="F1109" s="30" t="s">
        <v>649</v>
      </c>
      <c r="G1109" s="30" t="s">
        <v>627</v>
      </c>
      <c r="H1109" s="30" t="s">
        <v>672</v>
      </c>
      <c r="I1109" s="30" t="s">
        <v>646</v>
      </c>
      <c r="J1109" s="30">
        <v>29250</v>
      </c>
      <c r="K1109" s="30" t="s">
        <v>630</v>
      </c>
      <c r="L1109" s="30" t="s">
        <v>4287</v>
      </c>
      <c r="M1109" s="30" t="s">
        <v>4290</v>
      </c>
      <c r="N1109" s="30" t="s">
        <v>788</v>
      </c>
      <c r="O1109" s="30" t="s">
        <v>789</v>
      </c>
      <c r="P1109" s="30">
        <v>753249</v>
      </c>
      <c r="Q1109" s="30"/>
      <c r="R1109" s="30"/>
      <c r="S1109" s="39">
        <v>45475.5</v>
      </c>
      <c r="T1109" s="42" t="str">
        <f t="shared" si="221"/>
        <v>40</v>
      </c>
      <c r="U1109" s="32">
        <f t="shared" si="222"/>
        <v>45471.550694444442</v>
      </c>
      <c r="V1109" s="31">
        <f t="shared" si="223"/>
        <v>3.9493055555576575</v>
      </c>
      <c r="W1109" s="31">
        <f t="shared" si="224"/>
        <v>0</v>
      </c>
      <c r="X1109" s="31">
        <f t="shared" si="225"/>
        <v>0</v>
      </c>
      <c r="Y1109" s="31">
        <f t="shared" si="226"/>
        <v>1</v>
      </c>
      <c r="Z1109" s="31" t="str">
        <f t="shared" si="233"/>
        <v>No</v>
      </c>
      <c r="AA1109" s="31"/>
      <c r="AB1109" s="31">
        <f t="shared" si="227"/>
        <v>0</v>
      </c>
      <c r="AC1109" s="31" t="str">
        <f>IF(OR(ISNUMBER(MATCH(DATE(VALUE(TEXT(U1109,"yyyy")),VALUE(TEXT(U1109,"mm")),VALUE(TEXT(U1109,"dd"))),HolidayTable[Date],0)),WEEKDAY(E1109,1)=1,HOUR(U1109)&gt;=21,HOUR(U1109)&lt;5),"OP","P")</f>
        <v>P</v>
      </c>
      <c r="AD1109" s="31"/>
      <c r="AE1109" s="31">
        <f t="shared" si="228"/>
        <v>0</v>
      </c>
      <c r="AF1109" s="31">
        <f t="shared" si="229"/>
        <v>88.5</v>
      </c>
      <c r="AG1109" s="31">
        <f t="shared" si="230"/>
        <v>6</v>
      </c>
      <c r="AH1109" s="31" t="str">
        <f t="shared" si="231"/>
        <v>XPRESS GANG24009N</v>
      </c>
      <c r="AI1109" s="31" t="str">
        <f t="shared" si="232"/>
        <v>SEGU 6982650</v>
      </c>
      <c r="AJ1109" s="17" t="s">
        <v>624</v>
      </c>
    </row>
    <row r="1110" spans="1:36" ht="18" x14ac:dyDescent="0.35">
      <c r="A1110" s="30" t="s">
        <v>625</v>
      </c>
      <c r="B1110" s="30" t="s">
        <v>4291</v>
      </c>
      <c r="C1110" s="30" t="s">
        <v>412</v>
      </c>
      <c r="D1110" s="30" t="s">
        <v>3265</v>
      </c>
      <c r="E1110" s="33">
        <v>45471.551388888889</v>
      </c>
      <c r="F1110" s="30" t="s">
        <v>2479</v>
      </c>
      <c r="G1110" s="30" t="s">
        <v>627</v>
      </c>
      <c r="H1110" s="30" t="s">
        <v>773</v>
      </c>
      <c r="I1110" s="30" t="s">
        <v>724</v>
      </c>
      <c r="J1110" s="30">
        <v>26730</v>
      </c>
      <c r="K1110" s="30" t="s">
        <v>630</v>
      </c>
      <c r="L1110" s="30" t="s">
        <v>3840</v>
      </c>
      <c r="M1110" s="30" t="s">
        <v>725</v>
      </c>
      <c r="N1110" s="30" t="s">
        <v>814</v>
      </c>
      <c r="O1110" s="30" t="s">
        <v>815</v>
      </c>
      <c r="P1110" s="30">
        <v>957471</v>
      </c>
      <c r="Q1110" s="30"/>
      <c r="R1110" s="30"/>
      <c r="S1110" s="39" t="e">
        <f>VLOOKUP(AH1110,export!G:T,13,FALSE)</f>
        <v>#N/A</v>
      </c>
      <c r="T1110" s="42" t="str">
        <f t="shared" si="221"/>
        <v>20</v>
      </c>
      <c r="U1110" s="32">
        <f t="shared" si="222"/>
        <v>45471.551388888889</v>
      </c>
      <c r="V1110" s="31" t="e">
        <f t="shared" si="223"/>
        <v>#N/A</v>
      </c>
      <c r="W1110" s="31" t="e">
        <f t="shared" si="224"/>
        <v>#N/A</v>
      </c>
      <c r="X1110" s="31" t="e">
        <f t="shared" si="225"/>
        <v>#N/A</v>
      </c>
      <c r="Y1110" s="31" t="e">
        <f t="shared" si="226"/>
        <v>#N/A</v>
      </c>
      <c r="Z1110" s="31" t="str">
        <f t="shared" si="233"/>
        <v>No</v>
      </c>
      <c r="AA1110" s="31"/>
      <c r="AB1110" s="31" t="e">
        <f t="shared" si="227"/>
        <v>#N/A</v>
      </c>
      <c r="AC1110" s="31" t="str">
        <f>IF(OR(ISNUMBER(MATCH(DATE(VALUE(TEXT(U1110,"yyyy")),VALUE(TEXT(U1110,"mm")),VALUE(TEXT(U1110,"dd"))),HolidayTable[Date],0)),WEEKDAY(E1110,1)=1,HOUR(U1110)&gt;=21,HOUR(U1110)&lt;5),"OP","P")</f>
        <v>P</v>
      </c>
      <c r="AD1110" s="31"/>
      <c r="AE1110" s="31" t="e">
        <f t="shared" si="228"/>
        <v>#N/A</v>
      </c>
      <c r="AF1110" s="31">
        <f t="shared" si="229"/>
        <v>59</v>
      </c>
      <c r="AG1110" s="31">
        <f t="shared" si="230"/>
        <v>6</v>
      </c>
      <c r="AH1110" s="31" t="str">
        <f t="shared" si="231"/>
        <v>DANU BHUM548N</v>
      </c>
      <c r="AI1110" s="31" t="str">
        <f t="shared" si="232"/>
        <v>EOLU 8201565</v>
      </c>
      <c r="AJ1110" s="17" t="s">
        <v>624</v>
      </c>
    </row>
    <row r="1111" spans="1:36" ht="18" x14ac:dyDescent="0.35">
      <c r="A1111" s="30" t="s">
        <v>625</v>
      </c>
      <c r="B1111" s="30" t="s">
        <v>4292</v>
      </c>
      <c r="C1111" s="30" t="s">
        <v>3496</v>
      </c>
      <c r="D1111" s="30" t="s">
        <v>3497</v>
      </c>
      <c r="E1111" s="33">
        <v>45471.552083333336</v>
      </c>
      <c r="F1111" s="30" t="s">
        <v>649</v>
      </c>
      <c r="G1111" s="30" t="s">
        <v>627</v>
      </c>
      <c r="H1111" s="30" t="s">
        <v>672</v>
      </c>
      <c r="I1111" s="30" t="s">
        <v>646</v>
      </c>
      <c r="J1111" s="30">
        <v>30000</v>
      </c>
      <c r="K1111" s="30" t="s">
        <v>630</v>
      </c>
      <c r="L1111" s="30" t="s">
        <v>4293</v>
      </c>
      <c r="M1111" s="30" t="s">
        <v>4294</v>
      </c>
      <c r="N1111" s="30" t="s">
        <v>735</v>
      </c>
      <c r="O1111" s="30" t="s">
        <v>736</v>
      </c>
      <c r="P1111" s="30">
        <v>908907</v>
      </c>
      <c r="Q1111" s="30"/>
      <c r="R1111" s="30"/>
      <c r="S1111" s="39">
        <v>45475.5</v>
      </c>
      <c r="T1111" s="42" t="str">
        <f t="shared" si="221"/>
        <v>40</v>
      </c>
      <c r="U1111" s="32">
        <f t="shared" si="222"/>
        <v>45471.552083333336</v>
      </c>
      <c r="V1111" s="31">
        <f t="shared" si="223"/>
        <v>3.9479166666642413</v>
      </c>
      <c r="W1111" s="31">
        <f t="shared" si="224"/>
        <v>0</v>
      </c>
      <c r="X1111" s="31">
        <f t="shared" si="225"/>
        <v>0</v>
      </c>
      <c r="Y1111" s="31">
        <f t="shared" si="226"/>
        <v>1</v>
      </c>
      <c r="Z1111" s="31" t="str">
        <f t="shared" si="233"/>
        <v>No</v>
      </c>
      <c r="AA1111" s="31"/>
      <c r="AB1111" s="31">
        <f t="shared" si="227"/>
        <v>0</v>
      </c>
      <c r="AC1111" s="31" t="str">
        <f>IF(OR(ISNUMBER(MATCH(DATE(VALUE(TEXT(U1111,"yyyy")),VALUE(TEXT(U1111,"mm")),VALUE(TEXT(U1111,"dd"))),HolidayTable[Date],0)),WEEKDAY(E1111,1)=1,HOUR(U1111)&gt;=21,HOUR(U1111)&lt;5),"OP","P")</f>
        <v>P</v>
      </c>
      <c r="AD1111" s="31"/>
      <c r="AE1111" s="31">
        <f t="shared" si="228"/>
        <v>0</v>
      </c>
      <c r="AF1111" s="31">
        <f t="shared" si="229"/>
        <v>88.5</v>
      </c>
      <c r="AG1111" s="31">
        <f t="shared" si="230"/>
        <v>6</v>
      </c>
      <c r="AH1111" s="31" t="str">
        <f t="shared" si="231"/>
        <v>XPRESS GANG24009N</v>
      </c>
      <c r="AI1111" s="31" t="str">
        <f t="shared" si="232"/>
        <v>CCLU 7665925</v>
      </c>
      <c r="AJ1111" s="17" t="s">
        <v>624</v>
      </c>
    </row>
    <row r="1112" spans="1:36" ht="18" x14ac:dyDescent="0.35">
      <c r="A1112" s="30" t="s">
        <v>625</v>
      </c>
      <c r="B1112" s="30" t="s">
        <v>4295</v>
      </c>
      <c r="C1112" s="30" t="s">
        <v>3496</v>
      </c>
      <c r="D1112" s="30" t="s">
        <v>3497</v>
      </c>
      <c r="E1112" s="33">
        <v>45471.552777777775</v>
      </c>
      <c r="F1112" s="30" t="s">
        <v>649</v>
      </c>
      <c r="G1112" s="30" t="s">
        <v>627</v>
      </c>
      <c r="H1112" s="30">
        <v>4510</v>
      </c>
      <c r="I1112" s="30" t="s">
        <v>646</v>
      </c>
      <c r="J1112" s="30">
        <v>30000</v>
      </c>
      <c r="K1112" s="30" t="s">
        <v>630</v>
      </c>
      <c r="L1112" s="30" t="s">
        <v>4293</v>
      </c>
      <c r="M1112" s="30" t="s">
        <v>4296</v>
      </c>
      <c r="N1112" s="30" t="s">
        <v>737</v>
      </c>
      <c r="O1112" s="30" t="s">
        <v>738</v>
      </c>
      <c r="P1112" s="30">
        <v>912351</v>
      </c>
      <c r="Q1112" s="30"/>
      <c r="R1112" s="30"/>
      <c r="S1112" s="39">
        <v>45475.5</v>
      </c>
      <c r="T1112" s="42" t="str">
        <f t="shared" si="221"/>
        <v>40</v>
      </c>
      <c r="U1112" s="32">
        <f t="shared" si="222"/>
        <v>45471.552777777775</v>
      </c>
      <c r="V1112" s="31">
        <f t="shared" si="223"/>
        <v>3.9472222222248092</v>
      </c>
      <c r="W1112" s="31">
        <f t="shared" si="224"/>
        <v>0</v>
      </c>
      <c r="X1112" s="31">
        <f t="shared" si="225"/>
        <v>0</v>
      </c>
      <c r="Y1112" s="31">
        <f t="shared" si="226"/>
        <v>1</v>
      </c>
      <c r="Z1112" s="31" t="str">
        <f t="shared" si="233"/>
        <v>No</v>
      </c>
      <c r="AA1112" s="31"/>
      <c r="AB1112" s="31">
        <f t="shared" si="227"/>
        <v>0</v>
      </c>
      <c r="AC1112" s="31" t="str">
        <f>IF(OR(ISNUMBER(MATCH(DATE(VALUE(TEXT(U1112,"yyyy")),VALUE(TEXT(U1112,"mm")),VALUE(TEXT(U1112,"dd"))),HolidayTable[Date],0)),WEEKDAY(E1112,1)=1,HOUR(U1112)&gt;=21,HOUR(U1112)&lt;5),"OP","P")</f>
        <v>P</v>
      </c>
      <c r="AD1112" s="31"/>
      <c r="AE1112" s="31">
        <f t="shared" si="228"/>
        <v>0</v>
      </c>
      <c r="AF1112" s="31">
        <f t="shared" si="229"/>
        <v>88.5</v>
      </c>
      <c r="AG1112" s="31">
        <f t="shared" si="230"/>
        <v>6</v>
      </c>
      <c r="AH1112" s="31" t="str">
        <f t="shared" si="231"/>
        <v>XPRESS GANG24009N</v>
      </c>
      <c r="AI1112" s="31" t="str">
        <f t="shared" si="232"/>
        <v>CBHU 7079518</v>
      </c>
      <c r="AJ1112" s="17" t="s">
        <v>624</v>
      </c>
    </row>
    <row r="1113" spans="1:36" ht="18" x14ac:dyDescent="0.35">
      <c r="A1113" s="30" t="s">
        <v>625</v>
      </c>
      <c r="B1113" s="30" t="s">
        <v>4297</v>
      </c>
      <c r="C1113" s="30" t="s">
        <v>3496</v>
      </c>
      <c r="D1113" s="30" t="s">
        <v>3497</v>
      </c>
      <c r="E1113" s="33">
        <v>45471.555555555555</v>
      </c>
      <c r="F1113" s="30" t="s">
        <v>649</v>
      </c>
      <c r="G1113" s="30" t="s">
        <v>627</v>
      </c>
      <c r="H1113" s="30" t="s">
        <v>672</v>
      </c>
      <c r="I1113" s="30" t="s">
        <v>646</v>
      </c>
      <c r="J1113" s="30">
        <v>30000</v>
      </c>
      <c r="K1113" s="30" t="s">
        <v>630</v>
      </c>
      <c r="L1113" s="30" t="s">
        <v>4293</v>
      </c>
      <c r="M1113" s="30" t="s">
        <v>4298</v>
      </c>
      <c r="N1113" s="30"/>
      <c r="O1113" s="30" t="s">
        <v>704</v>
      </c>
      <c r="P1113" s="30">
        <v>947739</v>
      </c>
      <c r="Q1113" s="30"/>
      <c r="R1113" s="30"/>
      <c r="S1113" s="39">
        <v>45475.5</v>
      </c>
      <c r="T1113" s="42" t="str">
        <f t="shared" si="221"/>
        <v>40</v>
      </c>
      <c r="U1113" s="32">
        <f t="shared" si="222"/>
        <v>45471.555555555555</v>
      </c>
      <c r="V1113" s="31">
        <f t="shared" si="223"/>
        <v>3.9444444444452529</v>
      </c>
      <c r="W1113" s="31">
        <f t="shared" si="224"/>
        <v>0</v>
      </c>
      <c r="X1113" s="31">
        <f t="shared" si="225"/>
        <v>0</v>
      </c>
      <c r="Y1113" s="31">
        <f t="shared" si="226"/>
        <v>1</v>
      </c>
      <c r="Z1113" s="31" t="str">
        <f t="shared" si="233"/>
        <v>No</v>
      </c>
      <c r="AA1113" s="31"/>
      <c r="AB1113" s="31">
        <f t="shared" si="227"/>
        <v>0</v>
      </c>
      <c r="AC1113" s="31" t="str">
        <f>IF(OR(ISNUMBER(MATCH(DATE(VALUE(TEXT(U1113,"yyyy")),VALUE(TEXT(U1113,"mm")),VALUE(TEXT(U1113,"dd"))),HolidayTable[Date],0)),WEEKDAY(E1113,1)=1,HOUR(U1113)&gt;=21,HOUR(U1113)&lt;5),"OP","P")</f>
        <v>P</v>
      </c>
      <c r="AD1113" s="31"/>
      <c r="AE1113" s="31">
        <f t="shared" si="228"/>
        <v>0</v>
      </c>
      <c r="AF1113" s="31">
        <f t="shared" si="229"/>
        <v>88.5</v>
      </c>
      <c r="AG1113" s="31">
        <f t="shared" si="230"/>
        <v>6</v>
      </c>
      <c r="AH1113" s="31" t="str">
        <f t="shared" si="231"/>
        <v>XPRESS GANG24009N</v>
      </c>
      <c r="AI1113" s="31" t="str">
        <f t="shared" si="232"/>
        <v>CSNU 6799358</v>
      </c>
      <c r="AJ1113" s="17" t="s">
        <v>624</v>
      </c>
    </row>
    <row r="1114" spans="1:36" ht="18" x14ac:dyDescent="0.35">
      <c r="A1114" s="30" t="s">
        <v>625</v>
      </c>
      <c r="B1114" s="30" t="s">
        <v>4299</v>
      </c>
      <c r="C1114" s="30" t="s">
        <v>3496</v>
      </c>
      <c r="D1114" s="30" t="s">
        <v>3497</v>
      </c>
      <c r="E1114" s="33">
        <v>45471.556250000001</v>
      </c>
      <c r="F1114" s="30" t="s">
        <v>649</v>
      </c>
      <c r="G1114" s="30" t="s">
        <v>627</v>
      </c>
      <c r="H1114" s="30" t="s">
        <v>672</v>
      </c>
      <c r="I1114" s="30" t="s">
        <v>646</v>
      </c>
      <c r="J1114" s="30">
        <v>30000</v>
      </c>
      <c r="K1114" s="30" t="s">
        <v>630</v>
      </c>
      <c r="L1114" s="30" t="s">
        <v>4300</v>
      </c>
      <c r="M1114" s="30" t="s">
        <v>4301</v>
      </c>
      <c r="N1114" s="30" t="s">
        <v>633</v>
      </c>
      <c r="O1114" s="30" t="s">
        <v>4302</v>
      </c>
      <c r="P1114" s="30">
        <v>717004</v>
      </c>
      <c r="Q1114" s="30"/>
      <c r="R1114" s="30"/>
      <c r="S1114" s="39">
        <v>45475.5</v>
      </c>
      <c r="T1114" s="42" t="str">
        <f t="shared" si="221"/>
        <v>40</v>
      </c>
      <c r="U1114" s="32">
        <f t="shared" si="222"/>
        <v>45471.556250000001</v>
      </c>
      <c r="V1114" s="31">
        <f t="shared" si="223"/>
        <v>3.9437499999985448</v>
      </c>
      <c r="W1114" s="31">
        <f t="shared" si="224"/>
        <v>0</v>
      </c>
      <c r="X1114" s="31">
        <f t="shared" si="225"/>
        <v>0</v>
      </c>
      <c r="Y1114" s="31">
        <f t="shared" si="226"/>
        <v>1</v>
      </c>
      <c r="Z1114" s="31" t="str">
        <f t="shared" si="233"/>
        <v>No</v>
      </c>
      <c r="AA1114" s="31"/>
      <c r="AB1114" s="31">
        <f t="shared" si="227"/>
        <v>0</v>
      </c>
      <c r="AC1114" s="31" t="str">
        <f>IF(OR(ISNUMBER(MATCH(DATE(VALUE(TEXT(U1114,"yyyy")),VALUE(TEXT(U1114,"mm")),VALUE(TEXT(U1114,"dd"))),HolidayTable[Date],0)),WEEKDAY(E1114,1)=1,HOUR(U1114)&gt;=21,HOUR(U1114)&lt;5),"OP","P")</f>
        <v>P</v>
      </c>
      <c r="AD1114" s="31"/>
      <c r="AE1114" s="31">
        <f t="shared" si="228"/>
        <v>0</v>
      </c>
      <c r="AF1114" s="31">
        <f t="shared" si="229"/>
        <v>88.5</v>
      </c>
      <c r="AG1114" s="31">
        <f t="shared" si="230"/>
        <v>6</v>
      </c>
      <c r="AH1114" s="31" t="str">
        <f t="shared" si="231"/>
        <v>XPRESS GANG24009N</v>
      </c>
      <c r="AI1114" s="31" t="str">
        <f t="shared" si="232"/>
        <v>FCIU 9972240</v>
      </c>
      <c r="AJ1114" s="17" t="s">
        <v>624</v>
      </c>
    </row>
    <row r="1115" spans="1:36" ht="18" x14ac:dyDescent="0.35">
      <c r="A1115" s="30" t="s">
        <v>625</v>
      </c>
      <c r="B1115" s="30" t="s">
        <v>4303</v>
      </c>
      <c r="C1115" s="30" t="s">
        <v>3496</v>
      </c>
      <c r="D1115" s="30" t="s">
        <v>3497</v>
      </c>
      <c r="E1115" s="33">
        <v>45471.557638888888</v>
      </c>
      <c r="F1115" s="30" t="s">
        <v>649</v>
      </c>
      <c r="G1115" s="30" t="s">
        <v>627</v>
      </c>
      <c r="H1115" s="30" t="s">
        <v>672</v>
      </c>
      <c r="I1115" s="30" t="s">
        <v>646</v>
      </c>
      <c r="J1115" s="30">
        <v>30000</v>
      </c>
      <c r="K1115" s="30" t="s">
        <v>630</v>
      </c>
      <c r="L1115" s="30" t="s">
        <v>4300</v>
      </c>
      <c r="M1115" s="30" t="s">
        <v>4304</v>
      </c>
      <c r="N1115" s="30" t="s">
        <v>700</v>
      </c>
      <c r="O1115" s="30" t="s">
        <v>701</v>
      </c>
      <c r="P1115" s="30">
        <v>781152</v>
      </c>
      <c r="Q1115" s="30"/>
      <c r="R1115" s="30"/>
      <c r="S1115" s="39">
        <v>45475.5</v>
      </c>
      <c r="T1115" s="42" t="str">
        <f t="shared" si="221"/>
        <v>40</v>
      </c>
      <c r="U1115" s="32">
        <f t="shared" si="222"/>
        <v>45471.557638888888</v>
      </c>
      <c r="V1115" s="31">
        <f t="shared" si="223"/>
        <v>3.9423611111124046</v>
      </c>
      <c r="W1115" s="31">
        <f t="shared" si="224"/>
        <v>0</v>
      </c>
      <c r="X1115" s="31">
        <f t="shared" si="225"/>
        <v>0</v>
      </c>
      <c r="Y1115" s="31">
        <f t="shared" si="226"/>
        <v>1</v>
      </c>
      <c r="Z1115" s="31" t="str">
        <f t="shared" si="233"/>
        <v>No</v>
      </c>
      <c r="AA1115" s="31"/>
      <c r="AB1115" s="31">
        <f t="shared" si="227"/>
        <v>0</v>
      </c>
      <c r="AC1115" s="31" t="str">
        <f>IF(OR(ISNUMBER(MATCH(DATE(VALUE(TEXT(U1115,"yyyy")),VALUE(TEXT(U1115,"mm")),VALUE(TEXT(U1115,"dd"))),HolidayTable[Date],0)),WEEKDAY(E1115,1)=1,HOUR(U1115)&gt;=21,HOUR(U1115)&lt;5),"OP","P")</f>
        <v>P</v>
      </c>
      <c r="AD1115" s="31"/>
      <c r="AE1115" s="31">
        <f t="shared" si="228"/>
        <v>0</v>
      </c>
      <c r="AF1115" s="31">
        <f t="shared" si="229"/>
        <v>88.5</v>
      </c>
      <c r="AG1115" s="31">
        <f t="shared" si="230"/>
        <v>6</v>
      </c>
      <c r="AH1115" s="31" t="str">
        <f t="shared" si="231"/>
        <v>XPRESS GANG24009N</v>
      </c>
      <c r="AI1115" s="31" t="str">
        <f t="shared" si="232"/>
        <v>SEKU 4561410</v>
      </c>
      <c r="AJ1115" s="17" t="s">
        <v>624</v>
      </c>
    </row>
    <row r="1116" spans="1:36" ht="18" x14ac:dyDescent="0.35">
      <c r="A1116" s="30" t="s">
        <v>625</v>
      </c>
      <c r="B1116" s="30" t="s">
        <v>4305</v>
      </c>
      <c r="C1116" s="30" t="s">
        <v>412</v>
      </c>
      <c r="D1116" s="30" t="s">
        <v>3265</v>
      </c>
      <c r="E1116" s="33">
        <v>45471.5625</v>
      </c>
      <c r="F1116" s="30" t="s">
        <v>2479</v>
      </c>
      <c r="G1116" s="30" t="s">
        <v>627</v>
      </c>
      <c r="H1116" s="30" t="s">
        <v>773</v>
      </c>
      <c r="I1116" s="30" t="s">
        <v>724</v>
      </c>
      <c r="J1116" s="30">
        <v>26660</v>
      </c>
      <c r="K1116" s="30" t="s">
        <v>630</v>
      </c>
      <c r="L1116" s="30" t="s">
        <v>3840</v>
      </c>
      <c r="M1116" s="30" t="s">
        <v>3911</v>
      </c>
      <c r="N1116" s="30" t="s">
        <v>899</v>
      </c>
      <c r="O1116" s="30" t="s">
        <v>904</v>
      </c>
      <c r="P1116" s="30">
        <v>912992</v>
      </c>
      <c r="Q1116" s="30"/>
      <c r="R1116" s="30"/>
      <c r="S1116" s="39" t="e">
        <f>VLOOKUP(AH1116,export!G:T,13,FALSE)</f>
        <v>#N/A</v>
      </c>
      <c r="T1116" s="42" t="str">
        <f t="shared" si="221"/>
        <v>20</v>
      </c>
      <c r="U1116" s="32">
        <f t="shared" si="222"/>
        <v>45471.5625</v>
      </c>
      <c r="V1116" s="31" t="e">
        <f t="shared" si="223"/>
        <v>#N/A</v>
      </c>
      <c r="W1116" s="31" t="e">
        <f t="shared" si="224"/>
        <v>#N/A</v>
      </c>
      <c r="X1116" s="31" t="e">
        <f t="shared" si="225"/>
        <v>#N/A</v>
      </c>
      <c r="Y1116" s="31" t="e">
        <f t="shared" si="226"/>
        <v>#N/A</v>
      </c>
      <c r="Z1116" s="31" t="str">
        <f t="shared" si="233"/>
        <v>No</v>
      </c>
      <c r="AA1116" s="31"/>
      <c r="AB1116" s="31" t="e">
        <f t="shared" si="227"/>
        <v>#N/A</v>
      </c>
      <c r="AC1116" s="31" t="str">
        <f>IF(OR(ISNUMBER(MATCH(DATE(VALUE(TEXT(U1116,"yyyy")),VALUE(TEXT(U1116,"mm")),VALUE(TEXT(U1116,"dd"))),HolidayTable[Date],0)),WEEKDAY(E1116,1)=1,HOUR(U1116)&gt;=21,HOUR(U1116)&lt;5),"OP","P")</f>
        <v>P</v>
      </c>
      <c r="AD1116" s="31"/>
      <c r="AE1116" s="31" t="e">
        <f t="shared" si="228"/>
        <v>#N/A</v>
      </c>
      <c r="AF1116" s="31">
        <f t="shared" si="229"/>
        <v>59</v>
      </c>
      <c r="AG1116" s="31">
        <f t="shared" si="230"/>
        <v>6</v>
      </c>
      <c r="AH1116" s="31" t="str">
        <f t="shared" si="231"/>
        <v>DANU BHUM548N</v>
      </c>
      <c r="AI1116" s="31" t="str">
        <f t="shared" si="232"/>
        <v>EOLU 8207049</v>
      </c>
      <c r="AJ1116" s="17" t="s">
        <v>624</v>
      </c>
    </row>
    <row r="1117" spans="1:36" ht="18" x14ac:dyDescent="0.35">
      <c r="A1117" s="30" t="s">
        <v>625</v>
      </c>
      <c r="B1117" s="30" t="s">
        <v>4306</v>
      </c>
      <c r="C1117" s="30" t="s">
        <v>3496</v>
      </c>
      <c r="D1117" s="30" t="s">
        <v>3497</v>
      </c>
      <c r="E1117" s="33">
        <v>45471.566666666666</v>
      </c>
      <c r="F1117" s="30" t="s">
        <v>649</v>
      </c>
      <c r="G1117" s="30" t="s">
        <v>627</v>
      </c>
      <c r="H1117" s="30" t="s">
        <v>672</v>
      </c>
      <c r="I1117" s="30" t="s">
        <v>646</v>
      </c>
      <c r="J1117" s="30">
        <v>30000</v>
      </c>
      <c r="K1117" s="30" t="s">
        <v>630</v>
      </c>
      <c r="L1117" s="30" t="s">
        <v>4300</v>
      </c>
      <c r="M1117" s="30" t="s">
        <v>4307</v>
      </c>
      <c r="N1117" s="30" t="s">
        <v>745</v>
      </c>
      <c r="O1117" s="30" t="s">
        <v>746</v>
      </c>
      <c r="P1117" s="30">
        <v>697577</v>
      </c>
      <c r="Q1117" s="30"/>
      <c r="R1117" s="30"/>
      <c r="S1117" s="39">
        <v>45475.5</v>
      </c>
      <c r="T1117" s="42" t="str">
        <f t="shared" si="221"/>
        <v>40</v>
      </c>
      <c r="U1117" s="32">
        <f t="shared" si="222"/>
        <v>45471.566666666666</v>
      </c>
      <c r="V1117" s="31">
        <f t="shared" si="223"/>
        <v>3.9333333333343035</v>
      </c>
      <c r="W1117" s="31">
        <f t="shared" si="224"/>
        <v>0</v>
      </c>
      <c r="X1117" s="31">
        <f t="shared" si="225"/>
        <v>0</v>
      </c>
      <c r="Y1117" s="31">
        <f t="shared" si="226"/>
        <v>1</v>
      </c>
      <c r="Z1117" s="31" t="str">
        <f t="shared" si="233"/>
        <v>No</v>
      </c>
      <c r="AA1117" s="31"/>
      <c r="AB1117" s="31">
        <f t="shared" si="227"/>
        <v>0</v>
      </c>
      <c r="AC1117" s="31" t="str">
        <f>IF(OR(ISNUMBER(MATCH(DATE(VALUE(TEXT(U1117,"yyyy")),VALUE(TEXT(U1117,"mm")),VALUE(TEXT(U1117,"dd"))),HolidayTable[Date],0)),WEEKDAY(E1117,1)=1,HOUR(U1117)&gt;=21,HOUR(U1117)&lt;5),"OP","P")</f>
        <v>P</v>
      </c>
      <c r="AD1117" s="31"/>
      <c r="AE1117" s="31">
        <f t="shared" si="228"/>
        <v>0</v>
      </c>
      <c r="AF1117" s="31">
        <f t="shared" si="229"/>
        <v>88.5</v>
      </c>
      <c r="AG1117" s="31">
        <f t="shared" si="230"/>
        <v>6</v>
      </c>
      <c r="AH1117" s="31" t="str">
        <f t="shared" si="231"/>
        <v>XPRESS GANG24009N</v>
      </c>
      <c r="AI1117" s="31" t="str">
        <f t="shared" si="232"/>
        <v>CSNU 7877692</v>
      </c>
      <c r="AJ1117" s="17" t="s">
        <v>624</v>
      </c>
    </row>
    <row r="1118" spans="1:36" ht="18" x14ac:dyDescent="0.35">
      <c r="A1118" s="30" t="s">
        <v>625</v>
      </c>
      <c r="B1118" s="30" t="s">
        <v>4308</v>
      </c>
      <c r="C1118" s="30" t="s">
        <v>502</v>
      </c>
      <c r="D1118" s="30" t="s">
        <v>4309</v>
      </c>
      <c r="E1118" s="33">
        <v>45471.569444444445</v>
      </c>
      <c r="F1118" s="30" t="s">
        <v>649</v>
      </c>
      <c r="G1118" s="30" t="s">
        <v>627</v>
      </c>
      <c r="H1118" s="30" t="s">
        <v>672</v>
      </c>
      <c r="I1118" s="30" t="s">
        <v>646</v>
      </c>
      <c r="J1118" s="30">
        <v>30000</v>
      </c>
      <c r="K1118" s="30" t="s">
        <v>630</v>
      </c>
      <c r="L1118" s="30" t="s">
        <v>4310</v>
      </c>
      <c r="M1118" s="30" t="s">
        <v>4311</v>
      </c>
      <c r="N1118" s="30" t="s">
        <v>836</v>
      </c>
      <c r="O1118" s="30" t="s">
        <v>837</v>
      </c>
      <c r="P1118" s="30">
        <v>913642</v>
      </c>
      <c r="Q1118" s="30"/>
      <c r="R1118" s="30"/>
      <c r="S1118" s="39" t="e">
        <f>VLOOKUP(AH1118,export!G:T,13,FALSE)</f>
        <v>#N/A</v>
      </c>
      <c r="T1118" s="42" t="str">
        <f t="shared" si="221"/>
        <v>40</v>
      </c>
      <c r="U1118" s="32">
        <f t="shared" si="222"/>
        <v>45471.569444444445</v>
      </c>
      <c r="V1118" s="31" t="e">
        <f t="shared" si="223"/>
        <v>#N/A</v>
      </c>
      <c r="W1118" s="31" t="e">
        <f t="shared" si="224"/>
        <v>#N/A</v>
      </c>
      <c r="X1118" s="31" t="e">
        <f t="shared" si="225"/>
        <v>#N/A</v>
      </c>
      <c r="Y1118" s="31" t="e">
        <f t="shared" si="226"/>
        <v>#N/A</v>
      </c>
      <c r="Z1118" s="31" t="str">
        <f t="shared" si="233"/>
        <v>No</v>
      </c>
      <c r="AA1118" s="31"/>
      <c r="AB1118" s="31" t="e">
        <f t="shared" si="227"/>
        <v>#N/A</v>
      </c>
      <c r="AC1118" s="31" t="str">
        <f>IF(OR(ISNUMBER(MATCH(DATE(VALUE(TEXT(U1118,"yyyy")),VALUE(TEXT(U1118,"mm")),VALUE(TEXT(U1118,"dd"))),HolidayTable[Date],0)),WEEKDAY(E1118,1)=1,HOUR(U1118)&gt;=21,HOUR(U1118)&lt;5),"OP","P")</f>
        <v>P</v>
      </c>
      <c r="AD1118" s="31"/>
      <c r="AE1118" s="31" t="e">
        <f t="shared" si="228"/>
        <v>#N/A</v>
      </c>
      <c r="AF1118" s="31">
        <f t="shared" si="229"/>
        <v>88.5</v>
      </c>
      <c r="AG1118" s="31">
        <f t="shared" si="230"/>
        <v>6</v>
      </c>
      <c r="AH1118" s="31" t="str">
        <f t="shared" si="231"/>
        <v>INSPIRE091N</v>
      </c>
      <c r="AI1118" s="31" t="str">
        <f t="shared" si="232"/>
        <v>CSNU 6437940</v>
      </c>
      <c r="AJ1118" s="17" t="s">
        <v>624</v>
      </c>
    </row>
    <row r="1119" spans="1:36" ht="18" x14ac:dyDescent="0.35">
      <c r="A1119" s="30" t="s">
        <v>625</v>
      </c>
      <c r="B1119" s="30" t="s">
        <v>4312</v>
      </c>
      <c r="C1119" s="30" t="s">
        <v>3496</v>
      </c>
      <c r="D1119" s="30" t="s">
        <v>3497</v>
      </c>
      <c r="E1119" s="33">
        <v>45471.570833333331</v>
      </c>
      <c r="F1119" s="30" t="s">
        <v>649</v>
      </c>
      <c r="G1119" s="30" t="s">
        <v>627</v>
      </c>
      <c r="H1119" s="30" t="s">
        <v>672</v>
      </c>
      <c r="I1119" s="30" t="s">
        <v>646</v>
      </c>
      <c r="J1119" s="30">
        <v>30000</v>
      </c>
      <c r="K1119" s="30" t="s">
        <v>630</v>
      </c>
      <c r="L1119" s="30" t="s">
        <v>4313</v>
      </c>
      <c r="M1119" s="30" t="s">
        <v>4314</v>
      </c>
      <c r="N1119" s="30" t="s">
        <v>675</v>
      </c>
      <c r="O1119" s="30" t="s">
        <v>676</v>
      </c>
      <c r="P1119" s="30">
        <v>957830</v>
      </c>
      <c r="Q1119" s="30"/>
      <c r="R1119" s="30"/>
      <c r="S1119" s="39">
        <v>45475.5</v>
      </c>
      <c r="T1119" s="42" t="str">
        <f t="shared" si="221"/>
        <v>40</v>
      </c>
      <c r="U1119" s="32">
        <f t="shared" si="222"/>
        <v>45471.570833333331</v>
      </c>
      <c r="V1119" s="31">
        <f t="shared" si="223"/>
        <v>3.9291666666686069</v>
      </c>
      <c r="W1119" s="31">
        <f t="shared" si="224"/>
        <v>0</v>
      </c>
      <c r="X1119" s="31">
        <f t="shared" si="225"/>
        <v>0</v>
      </c>
      <c r="Y1119" s="31">
        <f t="shared" si="226"/>
        <v>1</v>
      </c>
      <c r="Z1119" s="31" t="str">
        <f t="shared" si="233"/>
        <v>No</v>
      </c>
      <c r="AA1119" s="31"/>
      <c r="AB1119" s="31">
        <f t="shared" si="227"/>
        <v>0</v>
      </c>
      <c r="AC1119" s="31" t="str">
        <f>IF(OR(ISNUMBER(MATCH(DATE(VALUE(TEXT(U1119,"yyyy")),VALUE(TEXT(U1119,"mm")),VALUE(TEXT(U1119,"dd"))),HolidayTable[Date],0)),WEEKDAY(E1119,1)=1,HOUR(U1119)&gt;=21,HOUR(U1119)&lt;5),"OP","P")</f>
        <v>P</v>
      </c>
      <c r="AD1119" s="31"/>
      <c r="AE1119" s="31">
        <f t="shared" si="228"/>
        <v>0</v>
      </c>
      <c r="AF1119" s="31">
        <f t="shared" si="229"/>
        <v>88.5</v>
      </c>
      <c r="AG1119" s="31">
        <f t="shared" si="230"/>
        <v>6</v>
      </c>
      <c r="AH1119" s="31" t="str">
        <f t="shared" si="231"/>
        <v>XPRESS GANG24009N</v>
      </c>
      <c r="AI1119" s="31" t="str">
        <f t="shared" si="232"/>
        <v>SEGU 4685015</v>
      </c>
      <c r="AJ1119" s="17" t="s">
        <v>624</v>
      </c>
    </row>
    <row r="1120" spans="1:36" ht="18" x14ac:dyDescent="0.35">
      <c r="A1120" s="30" t="s">
        <v>625</v>
      </c>
      <c r="B1120" s="30" t="s">
        <v>4315</v>
      </c>
      <c r="C1120" s="30" t="s">
        <v>502</v>
      </c>
      <c r="D1120" s="30" t="s">
        <v>4309</v>
      </c>
      <c r="E1120" s="33">
        <v>45471.570833333331</v>
      </c>
      <c r="F1120" s="30" t="s">
        <v>649</v>
      </c>
      <c r="G1120" s="30" t="s">
        <v>627</v>
      </c>
      <c r="H1120" s="30" t="s">
        <v>672</v>
      </c>
      <c r="I1120" s="30" t="s">
        <v>646</v>
      </c>
      <c r="J1120" s="30">
        <v>30000</v>
      </c>
      <c r="K1120" s="30" t="s">
        <v>630</v>
      </c>
      <c r="L1120" s="30" t="s">
        <v>4310</v>
      </c>
      <c r="M1120" s="30" t="s">
        <v>4316</v>
      </c>
      <c r="N1120" s="30" t="s">
        <v>739</v>
      </c>
      <c r="O1120" s="30" t="s">
        <v>740</v>
      </c>
      <c r="P1120" s="30">
        <v>686467</v>
      </c>
      <c r="Q1120" s="30"/>
      <c r="R1120" s="30"/>
      <c r="S1120" s="39" t="e">
        <f>VLOOKUP(AH1120,export!G:T,13,FALSE)</f>
        <v>#N/A</v>
      </c>
      <c r="T1120" s="42" t="str">
        <f t="shared" si="221"/>
        <v>40</v>
      </c>
      <c r="U1120" s="32">
        <f t="shared" si="222"/>
        <v>45471.570833333331</v>
      </c>
      <c r="V1120" s="31" t="e">
        <f t="shared" si="223"/>
        <v>#N/A</v>
      </c>
      <c r="W1120" s="31" t="e">
        <f t="shared" si="224"/>
        <v>#N/A</v>
      </c>
      <c r="X1120" s="31" t="e">
        <f t="shared" si="225"/>
        <v>#N/A</v>
      </c>
      <c r="Y1120" s="31" t="e">
        <f t="shared" si="226"/>
        <v>#N/A</v>
      </c>
      <c r="Z1120" s="31" t="str">
        <f t="shared" si="233"/>
        <v>No</v>
      </c>
      <c r="AA1120" s="31"/>
      <c r="AB1120" s="31" t="e">
        <f t="shared" si="227"/>
        <v>#N/A</v>
      </c>
      <c r="AC1120" s="31" t="str">
        <f>IF(OR(ISNUMBER(MATCH(DATE(VALUE(TEXT(U1120,"yyyy")),VALUE(TEXT(U1120,"mm")),VALUE(TEXT(U1120,"dd"))),HolidayTable[Date],0)),WEEKDAY(E1120,1)=1,HOUR(U1120)&gt;=21,HOUR(U1120)&lt;5),"OP","P")</f>
        <v>P</v>
      </c>
      <c r="AD1120" s="31"/>
      <c r="AE1120" s="31" t="e">
        <f t="shared" si="228"/>
        <v>#N/A</v>
      </c>
      <c r="AF1120" s="31">
        <f t="shared" si="229"/>
        <v>88.5</v>
      </c>
      <c r="AG1120" s="31">
        <f t="shared" si="230"/>
        <v>6</v>
      </c>
      <c r="AH1120" s="31" t="str">
        <f t="shared" si="231"/>
        <v>INSPIRE091N</v>
      </c>
      <c r="AI1120" s="31" t="str">
        <f t="shared" si="232"/>
        <v>CAIU 8799359</v>
      </c>
      <c r="AJ1120" s="17" t="s">
        <v>624</v>
      </c>
    </row>
    <row r="1121" spans="1:36" ht="18" x14ac:dyDescent="0.35">
      <c r="A1121" s="30" t="s">
        <v>625</v>
      </c>
      <c r="B1121" s="30" t="s">
        <v>4317</v>
      </c>
      <c r="C1121" s="30" t="s">
        <v>3496</v>
      </c>
      <c r="D1121" s="30" t="s">
        <v>3497</v>
      </c>
      <c r="E1121" s="33">
        <v>45471.572222222225</v>
      </c>
      <c r="F1121" s="30" t="s">
        <v>649</v>
      </c>
      <c r="G1121" s="30" t="s">
        <v>627</v>
      </c>
      <c r="H1121" s="30" t="s">
        <v>672</v>
      </c>
      <c r="I1121" s="30" t="s">
        <v>646</v>
      </c>
      <c r="J1121" s="30">
        <v>30000</v>
      </c>
      <c r="K1121" s="30" t="s">
        <v>630</v>
      </c>
      <c r="L1121" s="30" t="s">
        <v>4313</v>
      </c>
      <c r="M1121" s="30" t="s">
        <v>4318</v>
      </c>
      <c r="N1121" s="30" t="s">
        <v>788</v>
      </c>
      <c r="O1121" s="30" t="s">
        <v>789</v>
      </c>
      <c r="P1121" s="30">
        <v>753249</v>
      </c>
      <c r="Q1121" s="30"/>
      <c r="R1121" s="30"/>
      <c r="S1121" s="39">
        <v>45475.5</v>
      </c>
      <c r="T1121" s="42" t="str">
        <f t="shared" si="221"/>
        <v>40</v>
      </c>
      <c r="U1121" s="32">
        <f t="shared" si="222"/>
        <v>45471.572222222225</v>
      </c>
      <c r="V1121" s="31">
        <f t="shared" si="223"/>
        <v>3.9277777777751908</v>
      </c>
      <c r="W1121" s="31">
        <f t="shared" si="224"/>
        <v>0</v>
      </c>
      <c r="X1121" s="31">
        <f t="shared" si="225"/>
        <v>0</v>
      </c>
      <c r="Y1121" s="31">
        <f t="shared" si="226"/>
        <v>1</v>
      </c>
      <c r="Z1121" s="31" t="str">
        <f t="shared" si="233"/>
        <v>No</v>
      </c>
      <c r="AA1121" s="31"/>
      <c r="AB1121" s="31">
        <f t="shared" si="227"/>
        <v>0</v>
      </c>
      <c r="AC1121" s="31" t="str">
        <f>IF(OR(ISNUMBER(MATCH(DATE(VALUE(TEXT(U1121,"yyyy")),VALUE(TEXT(U1121,"mm")),VALUE(TEXT(U1121,"dd"))),HolidayTable[Date],0)),WEEKDAY(E1121,1)=1,HOUR(U1121)&gt;=21,HOUR(U1121)&lt;5),"OP","P")</f>
        <v>P</v>
      </c>
      <c r="AD1121" s="31"/>
      <c r="AE1121" s="31">
        <f t="shared" si="228"/>
        <v>0</v>
      </c>
      <c r="AF1121" s="31">
        <f t="shared" si="229"/>
        <v>88.5</v>
      </c>
      <c r="AG1121" s="31">
        <f t="shared" si="230"/>
        <v>6</v>
      </c>
      <c r="AH1121" s="31" t="str">
        <f t="shared" si="231"/>
        <v>XPRESS GANG24009N</v>
      </c>
      <c r="AI1121" s="31" t="str">
        <f t="shared" si="232"/>
        <v>OOLU 8881230</v>
      </c>
      <c r="AJ1121" s="17" t="s">
        <v>624</v>
      </c>
    </row>
    <row r="1122" spans="1:36" ht="18" x14ac:dyDescent="0.35">
      <c r="A1122" s="30" t="s">
        <v>625</v>
      </c>
      <c r="B1122" s="30" t="s">
        <v>4319</v>
      </c>
      <c r="C1122" s="30" t="s">
        <v>4320</v>
      </c>
      <c r="D1122" s="30" t="s">
        <v>4321</v>
      </c>
      <c r="E1122" s="33">
        <v>45471.573611111111</v>
      </c>
      <c r="F1122" s="30" t="s">
        <v>663</v>
      </c>
      <c r="G1122" s="30" t="s">
        <v>627</v>
      </c>
      <c r="H1122" s="30">
        <v>4500</v>
      </c>
      <c r="I1122" s="30" t="s">
        <v>646</v>
      </c>
      <c r="J1122" s="30">
        <v>28500</v>
      </c>
      <c r="K1122" s="30" t="s">
        <v>630</v>
      </c>
      <c r="L1122" s="30" t="s">
        <v>4322</v>
      </c>
      <c r="M1122" s="30" t="s">
        <v>4323</v>
      </c>
      <c r="N1122" s="30" t="s">
        <v>735</v>
      </c>
      <c r="O1122" s="30" t="s">
        <v>736</v>
      </c>
      <c r="P1122" s="30">
        <v>908907</v>
      </c>
      <c r="Q1122" s="30"/>
      <c r="R1122" s="30"/>
      <c r="S1122" s="39" t="e">
        <f>VLOOKUP(AH1122,export!G:T,13,FALSE)</f>
        <v>#N/A</v>
      </c>
      <c r="T1122" s="42" t="str">
        <f t="shared" si="221"/>
        <v>40</v>
      </c>
      <c r="U1122" s="32">
        <f t="shared" si="222"/>
        <v>45471.573611111111</v>
      </c>
      <c r="V1122" s="31" t="e">
        <f t="shared" si="223"/>
        <v>#N/A</v>
      </c>
      <c r="W1122" s="31" t="e">
        <f t="shared" si="224"/>
        <v>#N/A</v>
      </c>
      <c r="X1122" s="31" t="e">
        <f t="shared" si="225"/>
        <v>#N/A</v>
      </c>
      <c r="Y1122" s="31" t="e">
        <f t="shared" si="226"/>
        <v>#N/A</v>
      </c>
      <c r="Z1122" s="31" t="str">
        <f t="shared" si="233"/>
        <v>No</v>
      </c>
      <c r="AA1122" s="31"/>
      <c r="AB1122" s="31" t="e">
        <f t="shared" si="227"/>
        <v>#N/A</v>
      </c>
      <c r="AC1122" s="31" t="str">
        <f>IF(OR(ISNUMBER(MATCH(DATE(VALUE(TEXT(U1122,"yyyy")),VALUE(TEXT(U1122,"mm")),VALUE(TEXT(U1122,"dd"))),HolidayTable[Date],0)),WEEKDAY(E1122,1)=1,HOUR(U1122)&gt;=21,HOUR(U1122)&lt;5),"OP","P")</f>
        <v>P</v>
      </c>
      <c r="AD1122" s="31"/>
      <c r="AE1122" s="31" t="e">
        <f t="shared" si="228"/>
        <v>#N/A</v>
      </c>
      <c r="AF1122" s="31">
        <f t="shared" si="229"/>
        <v>88.5</v>
      </c>
      <c r="AG1122" s="31">
        <f t="shared" si="230"/>
        <v>6</v>
      </c>
      <c r="AH1122" s="31" t="str">
        <f t="shared" si="231"/>
        <v>PARIS E029E</v>
      </c>
      <c r="AI1122" s="31" t="str">
        <f t="shared" si="232"/>
        <v>TCLU 6678354</v>
      </c>
      <c r="AJ1122" s="17" t="s">
        <v>624</v>
      </c>
    </row>
    <row r="1123" spans="1:36" ht="18" x14ac:dyDescent="0.35">
      <c r="A1123" s="30" t="s">
        <v>625</v>
      </c>
      <c r="B1123" s="30" t="s">
        <v>4324</v>
      </c>
      <c r="C1123" s="30" t="s">
        <v>4320</v>
      </c>
      <c r="D1123" s="30" t="s">
        <v>4321</v>
      </c>
      <c r="E1123" s="33">
        <v>45471.574999999997</v>
      </c>
      <c r="F1123" s="30" t="s">
        <v>663</v>
      </c>
      <c r="G1123" s="30" t="s">
        <v>627</v>
      </c>
      <c r="H1123" s="30" t="s">
        <v>672</v>
      </c>
      <c r="I1123" s="30" t="s">
        <v>646</v>
      </c>
      <c r="J1123" s="30">
        <v>28500</v>
      </c>
      <c r="K1123" s="30" t="s">
        <v>630</v>
      </c>
      <c r="L1123" s="30" t="s">
        <v>4322</v>
      </c>
      <c r="M1123" s="30" t="s">
        <v>4325</v>
      </c>
      <c r="N1123" s="30" t="s">
        <v>741</v>
      </c>
      <c r="O1123" s="30" t="s">
        <v>742</v>
      </c>
      <c r="P1123" s="30">
        <v>711999</v>
      </c>
      <c r="Q1123" s="30"/>
      <c r="R1123" s="30"/>
      <c r="S1123" s="39" t="e">
        <f>VLOOKUP(AH1123,export!G:T,13,FALSE)</f>
        <v>#N/A</v>
      </c>
      <c r="T1123" s="42" t="str">
        <f t="shared" si="221"/>
        <v>40</v>
      </c>
      <c r="U1123" s="32">
        <f t="shared" si="222"/>
        <v>45471.574999999997</v>
      </c>
      <c r="V1123" s="31" t="e">
        <f t="shared" si="223"/>
        <v>#N/A</v>
      </c>
      <c r="W1123" s="31" t="e">
        <f t="shared" si="224"/>
        <v>#N/A</v>
      </c>
      <c r="X1123" s="31" t="e">
        <f t="shared" si="225"/>
        <v>#N/A</v>
      </c>
      <c r="Y1123" s="31" t="e">
        <f t="shared" si="226"/>
        <v>#N/A</v>
      </c>
      <c r="Z1123" s="31" t="str">
        <f t="shared" si="233"/>
        <v>No</v>
      </c>
      <c r="AA1123" s="31"/>
      <c r="AB1123" s="31" t="e">
        <f t="shared" si="227"/>
        <v>#N/A</v>
      </c>
      <c r="AC1123" s="31" t="str">
        <f>IF(OR(ISNUMBER(MATCH(DATE(VALUE(TEXT(U1123,"yyyy")),VALUE(TEXT(U1123,"mm")),VALUE(TEXT(U1123,"dd"))),HolidayTable[Date],0)),WEEKDAY(E1123,1)=1,HOUR(U1123)&gt;=21,HOUR(U1123)&lt;5),"OP","P")</f>
        <v>P</v>
      </c>
      <c r="AD1123" s="31"/>
      <c r="AE1123" s="31" t="e">
        <f t="shared" si="228"/>
        <v>#N/A</v>
      </c>
      <c r="AF1123" s="31">
        <f t="shared" si="229"/>
        <v>88.5</v>
      </c>
      <c r="AG1123" s="31">
        <f t="shared" si="230"/>
        <v>6</v>
      </c>
      <c r="AH1123" s="31" t="str">
        <f t="shared" si="231"/>
        <v>PARIS E029E</v>
      </c>
      <c r="AI1123" s="31" t="str">
        <f t="shared" si="232"/>
        <v>CAAU 6713986</v>
      </c>
      <c r="AJ1123" s="17" t="s">
        <v>624</v>
      </c>
    </row>
    <row r="1124" spans="1:36" ht="18" x14ac:dyDescent="0.35">
      <c r="A1124" s="30" t="s">
        <v>625</v>
      </c>
      <c r="B1124" s="30" t="s">
        <v>4326</v>
      </c>
      <c r="C1124" s="30" t="s">
        <v>3496</v>
      </c>
      <c r="D1124" s="30" t="s">
        <v>3497</v>
      </c>
      <c r="E1124" s="33">
        <v>45471.576388888891</v>
      </c>
      <c r="F1124" s="30" t="s">
        <v>649</v>
      </c>
      <c r="G1124" s="30" t="s">
        <v>627</v>
      </c>
      <c r="H1124" s="30" t="s">
        <v>672</v>
      </c>
      <c r="I1124" s="30" t="s">
        <v>646</v>
      </c>
      <c r="J1124" s="30">
        <v>30000</v>
      </c>
      <c r="K1124" s="30" t="s">
        <v>630</v>
      </c>
      <c r="L1124" s="30" t="s">
        <v>4313</v>
      </c>
      <c r="M1124" s="30" t="s">
        <v>4327</v>
      </c>
      <c r="N1124" s="30" t="s">
        <v>737</v>
      </c>
      <c r="O1124" s="30" t="s">
        <v>738</v>
      </c>
      <c r="P1124" s="30">
        <v>912351</v>
      </c>
      <c r="Q1124" s="30"/>
      <c r="R1124" s="30"/>
      <c r="S1124" s="39">
        <v>45475.5</v>
      </c>
      <c r="T1124" s="42" t="str">
        <f t="shared" si="221"/>
        <v>40</v>
      </c>
      <c r="U1124" s="32">
        <f t="shared" si="222"/>
        <v>45471.576388888891</v>
      </c>
      <c r="V1124" s="31">
        <f t="shared" si="223"/>
        <v>3.9236111111094942</v>
      </c>
      <c r="W1124" s="31">
        <f t="shared" si="224"/>
        <v>0</v>
      </c>
      <c r="X1124" s="31">
        <f t="shared" si="225"/>
        <v>0</v>
      </c>
      <c r="Y1124" s="31">
        <f t="shared" si="226"/>
        <v>1</v>
      </c>
      <c r="Z1124" s="31" t="str">
        <f t="shared" si="233"/>
        <v>No</v>
      </c>
      <c r="AA1124" s="31"/>
      <c r="AB1124" s="31">
        <f t="shared" si="227"/>
        <v>0</v>
      </c>
      <c r="AC1124" s="31" t="str">
        <f>IF(OR(ISNUMBER(MATCH(DATE(VALUE(TEXT(U1124,"yyyy")),VALUE(TEXT(U1124,"mm")),VALUE(TEXT(U1124,"dd"))),HolidayTable[Date],0)),WEEKDAY(E1124,1)=1,HOUR(U1124)&gt;=21,HOUR(U1124)&lt;5),"OP","P")</f>
        <v>P</v>
      </c>
      <c r="AD1124" s="31"/>
      <c r="AE1124" s="31">
        <f t="shared" si="228"/>
        <v>0</v>
      </c>
      <c r="AF1124" s="31">
        <f t="shared" si="229"/>
        <v>88.5</v>
      </c>
      <c r="AG1124" s="31">
        <f t="shared" si="230"/>
        <v>6</v>
      </c>
      <c r="AH1124" s="31" t="str">
        <f t="shared" si="231"/>
        <v>XPRESS GANG24009N</v>
      </c>
      <c r="AI1124" s="31" t="str">
        <f t="shared" si="232"/>
        <v>FFAU 3132153</v>
      </c>
      <c r="AJ1124" s="17" t="s">
        <v>624</v>
      </c>
    </row>
    <row r="1125" spans="1:36" ht="18" x14ac:dyDescent="0.35">
      <c r="A1125" s="30" t="s">
        <v>625</v>
      </c>
      <c r="B1125" s="30" t="s">
        <v>4328</v>
      </c>
      <c r="C1125" s="30" t="s">
        <v>4320</v>
      </c>
      <c r="D1125" s="30" t="s">
        <v>4321</v>
      </c>
      <c r="E1125" s="33">
        <v>45471.577777777777</v>
      </c>
      <c r="F1125" s="30" t="s">
        <v>663</v>
      </c>
      <c r="G1125" s="30" t="s">
        <v>627</v>
      </c>
      <c r="H1125" s="30" t="s">
        <v>672</v>
      </c>
      <c r="I1125" s="30" t="s">
        <v>646</v>
      </c>
      <c r="J1125" s="30">
        <v>28500</v>
      </c>
      <c r="K1125" s="30" t="s">
        <v>630</v>
      </c>
      <c r="L1125" s="30" t="s">
        <v>4322</v>
      </c>
      <c r="M1125" s="30" t="s">
        <v>4329</v>
      </c>
      <c r="N1125" s="30"/>
      <c r="O1125" s="30" t="s">
        <v>704</v>
      </c>
      <c r="P1125" s="30">
        <v>947739</v>
      </c>
      <c r="Q1125" s="30"/>
      <c r="R1125" s="30"/>
      <c r="S1125" s="39" t="e">
        <f>VLOOKUP(AH1125,export!G:T,13,FALSE)</f>
        <v>#N/A</v>
      </c>
      <c r="T1125" s="42" t="str">
        <f t="shared" si="221"/>
        <v>40</v>
      </c>
      <c r="U1125" s="32">
        <f t="shared" si="222"/>
        <v>45471.577777777777</v>
      </c>
      <c r="V1125" s="31" t="e">
        <f t="shared" si="223"/>
        <v>#N/A</v>
      </c>
      <c r="W1125" s="31" t="e">
        <f t="shared" si="224"/>
        <v>#N/A</v>
      </c>
      <c r="X1125" s="31" t="e">
        <f t="shared" si="225"/>
        <v>#N/A</v>
      </c>
      <c r="Y1125" s="31" t="e">
        <f t="shared" si="226"/>
        <v>#N/A</v>
      </c>
      <c r="Z1125" s="31" t="str">
        <f t="shared" si="233"/>
        <v>No</v>
      </c>
      <c r="AA1125" s="31"/>
      <c r="AB1125" s="31" t="e">
        <f t="shared" si="227"/>
        <v>#N/A</v>
      </c>
      <c r="AC1125" s="31" t="str">
        <f>IF(OR(ISNUMBER(MATCH(DATE(VALUE(TEXT(U1125,"yyyy")),VALUE(TEXT(U1125,"mm")),VALUE(TEXT(U1125,"dd"))),HolidayTable[Date],0)),WEEKDAY(E1125,1)=1,HOUR(U1125)&gt;=21,HOUR(U1125)&lt;5),"OP","P")</f>
        <v>P</v>
      </c>
      <c r="AD1125" s="31"/>
      <c r="AE1125" s="31" t="e">
        <f t="shared" si="228"/>
        <v>#N/A</v>
      </c>
      <c r="AF1125" s="31">
        <f t="shared" si="229"/>
        <v>88.5</v>
      </c>
      <c r="AG1125" s="31">
        <f t="shared" si="230"/>
        <v>6</v>
      </c>
      <c r="AH1125" s="31" t="str">
        <f t="shared" si="231"/>
        <v>PARIS E029E</v>
      </c>
      <c r="AI1125" s="31" t="str">
        <f t="shared" si="232"/>
        <v>SEKU 5619250</v>
      </c>
      <c r="AJ1125" s="17" t="s">
        <v>624</v>
      </c>
    </row>
    <row r="1126" spans="1:36" ht="18" x14ac:dyDescent="0.35">
      <c r="A1126" s="30" t="s">
        <v>625</v>
      </c>
      <c r="B1126" s="30" t="s">
        <v>4330</v>
      </c>
      <c r="C1126" s="30" t="s">
        <v>4320</v>
      </c>
      <c r="D1126" s="30" t="s">
        <v>4321</v>
      </c>
      <c r="E1126" s="33">
        <v>45471.578472222223</v>
      </c>
      <c r="F1126" s="30" t="s">
        <v>658</v>
      </c>
      <c r="G1126" s="30" t="s">
        <v>627</v>
      </c>
      <c r="H1126" s="30" t="s">
        <v>672</v>
      </c>
      <c r="I1126" s="30" t="s">
        <v>646</v>
      </c>
      <c r="J1126" s="30">
        <v>29250</v>
      </c>
      <c r="K1126" s="30" t="s">
        <v>630</v>
      </c>
      <c r="L1126" s="30" t="s">
        <v>4331</v>
      </c>
      <c r="M1126" s="30" t="s">
        <v>4332</v>
      </c>
      <c r="N1126" s="30" t="s">
        <v>633</v>
      </c>
      <c r="O1126" s="30" t="s">
        <v>4302</v>
      </c>
      <c r="P1126" s="30">
        <v>717004</v>
      </c>
      <c r="Q1126" s="30"/>
      <c r="R1126" s="30"/>
      <c r="S1126" s="39" t="e">
        <f>VLOOKUP(AH1126,export!G:T,13,FALSE)</f>
        <v>#N/A</v>
      </c>
      <c r="T1126" s="42" t="str">
        <f t="shared" si="221"/>
        <v>40</v>
      </c>
      <c r="U1126" s="32">
        <f t="shared" si="222"/>
        <v>45471.578472222223</v>
      </c>
      <c r="V1126" s="31" t="e">
        <f t="shared" si="223"/>
        <v>#N/A</v>
      </c>
      <c r="W1126" s="31" t="e">
        <f t="shared" si="224"/>
        <v>#N/A</v>
      </c>
      <c r="X1126" s="31" t="e">
        <f t="shared" si="225"/>
        <v>#N/A</v>
      </c>
      <c r="Y1126" s="31" t="e">
        <f t="shared" si="226"/>
        <v>#N/A</v>
      </c>
      <c r="Z1126" s="31" t="str">
        <f t="shared" si="233"/>
        <v>No</v>
      </c>
      <c r="AA1126" s="31"/>
      <c r="AB1126" s="31" t="e">
        <f t="shared" si="227"/>
        <v>#N/A</v>
      </c>
      <c r="AC1126" s="31" t="str">
        <f>IF(OR(ISNUMBER(MATCH(DATE(VALUE(TEXT(U1126,"yyyy")),VALUE(TEXT(U1126,"mm")),VALUE(TEXT(U1126,"dd"))),HolidayTable[Date],0)),WEEKDAY(E1126,1)=1,HOUR(U1126)&gt;=21,HOUR(U1126)&lt;5),"OP","P")</f>
        <v>P</v>
      </c>
      <c r="AD1126" s="31"/>
      <c r="AE1126" s="31" t="e">
        <f t="shared" si="228"/>
        <v>#N/A</v>
      </c>
      <c r="AF1126" s="31">
        <f t="shared" si="229"/>
        <v>88.5</v>
      </c>
      <c r="AG1126" s="31">
        <f t="shared" si="230"/>
        <v>6</v>
      </c>
      <c r="AH1126" s="31" t="str">
        <f t="shared" si="231"/>
        <v>PARIS E029E</v>
      </c>
      <c r="AI1126" s="31" t="str">
        <f t="shared" si="232"/>
        <v>GCXU 5238289</v>
      </c>
      <c r="AJ1126" s="17" t="s">
        <v>624</v>
      </c>
    </row>
    <row r="1127" spans="1:36" ht="18" x14ac:dyDescent="0.35">
      <c r="A1127" s="30" t="s">
        <v>625</v>
      </c>
      <c r="B1127" s="30" t="s">
        <v>4333</v>
      </c>
      <c r="C1127" s="30" t="s">
        <v>4320</v>
      </c>
      <c r="D1127" s="30" t="s">
        <v>4321</v>
      </c>
      <c r="E1127" s="33">
        <v>45471.579861111109</v>
      </c>
      <c r="F1127" s="30" t="s">
        <v>658</v>
      </c>
      <c r="G1127" s="30" t="s">
        <v>627</v>
      </c>
      <c r="H1127" s="30" t="s">
        <v>672</v>
      </c>
      <c r="I1127" s="30" t="s">
        <v>646</v>
      </c>
      <c r="J1127" s="30">
        <v>29250</v>
      </c>
      <c r="K1127" s="30" t="s">
        <v>630</v>
      </c>
      <c r="L1127" s="30" t="s">
        <v>4331</v>
      </c>
      <c r="M1127" s="30" t="s">
        <v>4334</v>
      </c>
      <c r="N1127" s="30" t="s">
        <v>700</v>
      </c>
      <c r="O1127" s="30" t="s">
        <v>701</v>
      </c>
      <c r="P1127" s="30">
        <v>781152</v>
      </c>
      <c r="Q1127" s="30"/>
      <c r="R1127" s="30"/>
      <c r="S1127" s="39" t="e">
        <f>VLOOKUP(AH1127,export!G:T,13,FALSE)</f>
        <v>#N/A</v>
      </c>
      <c r="T1127" s="42" t="str">
        <f t="shared" si="221"/>
        <v>40</v>
      </c>
      <c r="U1127" s="32">
        <f t="shared" si="222"/>
        <v>45471.579861111109</v>
      </c>
      <c r="V1127" s="31" t="e">
        <f t="shared" si="223"/>
        <v>#N/A</v>
      </c>
      <c r="W1127" s="31" t="e">
        <f t="shared" si="224"/>
        <v>#N/A</v>
      </c>
      <c r="X1127" s="31" t="e">
        <f t="shared" si="225"/>
        <v>#N/A</v>
      </c>
      <c r="Y1127" s="31" t="e">
        <f t="shared" si="226"/>
        <v>#N/A</v>
      </c>
      <c r="Z1127" s="31" t="str">
        <f t="shared" si="233"/>
        <v>No</v>
      </c>
      <c r="AA1127" s="31"/>
      <c r="AB1127" s="31" t="e">
        <f t="shared" si="227"/>
        <v>#N/A</v>
      </c>
      <c r="AC1127" s="31" t="str">
        <f>IF(OR(ISNUMBER(MATCH(DATE(VALUE(TEXT(U1127,"yyyy")),VALUE(TEXT(U1127,"mm")),VALUE(TEXT(U1127,"dd"))),HolidayTable[Date],0)),WEEKDAY(E1127,1)=1,HOUR(U1127)&gt;=21,HOUR(U1127)&lt;5),"OP","P")</f>
        <v>P</v>
      </c>
      <c r="AD1127" s="31"/>
      <c r="AE1127" s="31" t="e">
        <f t="shared" si="228"/>
        <v>#N/A</v>
      </c>
      <c r="AF1127" s="31">
        <f t="shared" si="229"/>
        <v>88.5</v>
      </c>
      <c r="AG1127" s="31">
        <f t="shared" si="230"/>
        <v>6</v>
      </c>
      <c r="AH1127" s="31" t="str">
        <f t="shared" si="231"/>
        <v>PARIS E029E</v>
      </c>
      <c r="AI1127" s="31" t="str">
        <f t="shared" si="232"/>
        <v>TGBU 4398198</v>
      </c>
      <c r="AJ1127" s="17" t="s">
        <v>624</v>
      </c>
    </row>
    <row r="1128" spans="1:36" ht="18" x14ac:dyDescent="0.35">
      <c r="A1128" s="30" t="s">
        <v>625</v>
      </c>
      <c r="B1128" s="30" t="s">
        <v>4335</v>
      </c>
      <c r="C1128" s="30" t="s">
        <v>4320</v>
      </c>
      <c r="D1128" s="30" t="s">
        <v>4321</v>
      </c>
      <c r="E1128" s="33">
        <v>45471.581250000003</v>
      </c>
      <c r="F1128" s="30" t="s">
        <v>658</v>
      </c>
      <c r="G1128" s="30" t="s">
        <v>627</v>
      </c>
      <c r="H1128" s="30" t="s">
        <v>672</v>
      </c>
      <c r="I1128" s="30" t="s">
        <v>646</v>
      </c>
      <c r="J1128" s="30">
        <v>29250</v>
      </c>
      <c r="K1128" s="30" t="s">
        <v>630</v>
      </c>
      <c r="L1128" s="30" t="s">
        <v>4331</v>
      </c>
      <c r="M1128" s="30" t="s">
        <v>4336</v>
      </c>
      <c r="N1128" s="30" t="s">
        <v>829</v>
      </c>
      <c r="O1128" s="30" t="s">
        <v>830</v>
      </c>
      <c r="P1128" s="30">
        <v>742484</v>
      </c>
      <c r="Q1128" s="30"/>
      <c r="R1128" s="30"/>
      <c r="S1128" s="39" t="e">
        <f>VLOOKUP(AH1128,export!G:T,13,FALSE)</f>
        <v>#N/A</v>
      </c>
      <c r="T1128" s="42" t="str">
        <f t="shared" si="221"/>
        <v>40</v>
      </c>
      <c r="U1128" s="32">
        <f t="shared" si="222"/>
        <v>45471.581250000003</v>
      </c>
      <c r="V1128" s="31" t="e">
        <f t="shared" si="223"/>
        <v>#N/A</v>
      </c>
      <c r="W1128" s="31" t="e">
        <f t="shared" si="224"/>
        <v>#N/A</v>
      </c>
      <c r="X1128" s="31" t="e">
        <f t="shared" si="225"/>
        <v>#N/A</v>
      </c>
      <c r="Y1128" s="31" t="e">
        <f t="shared" si="226"/>
        <v>#N/A</v>
      </c>
      <c r="Z1128" s="31" t="str">
        <f t="shared" si="233"/>
        <v>No</v>
      </c>
      <c r="AA1128" s="31"/>
      <c r="AB1128" s="31" t="e">
        <f t="shared" si="227"/>
        <v>#N/A</v>
      </c>
      <c r="AC1128" s="31" t="str">
        <f>IF(OR(ISNUMBER(MATCH(DATE(VALUE(TEXT(U1128,"yyyy")),VALUE(TEXT(U1128,"mm")),VALUE(TEXT(U1128,"dd"))),HolidayTable[Date],0)),WEEKDAY(E1128,1)=1,HOUR(U1128)&gt;=21,HOUR(U1128)&lt;5),"OP","P")</f>
        <v>P</v>
      </c>
      <c r="AD1128" s="31"/>
      <c r="AE1128" s="31" t="e">
        <f t="shared" si="228"/>
        <v>#N/A</v>
      </c>
      <c r="AF1128" s="31">
        <f t="shared" si="229"/>
        <v>88.5</v>
      </c>
      <c r="AG1128" s="31">
        <f t="shared" si="230"/>
        <v>6</v>
      </c>
      <c r="AH1128" s="31" t="str">
        <f t="shared" si="231"/>
        <v>PARIS E029E</v>
      </c>
      <c r="AI1128" s="31" t="str">
        <f t="shared" si="232"/>
        <v>ONEU 5042345</v>
      </c>
      <c r="AJ1128" s="17" t="s">
        <v>624</v>
      </c>
    </row>
    <row r="1129" spans="1:36" ht="18" x14ac:dyDescent="0.35">
      <c r="A1129" s="30" t="s">
        <v>625</v>
      </c>
      <c r="B1129" s="30" t="s">
        <v>4337</v>
      </c>
      <c r="C1129" s="30" t="s">
        <v>412</v>
      </c>
      <c r="D1129" s="30" t="s">
        <v>3265</v>
      </c>
      <c r="E1129" s="33">
        <v>45471.590277777781</v>
      </c>
      <c r="F1129" s="30" t="s">
        <v>2479</v>
      </c>
      <c r="G1129" s="30" t="s">
        <v>627</v>
      </c>
      <c r="H1129" s="30" t="s">
        <v>773</v>
      </c>
      <c r="I1129" s="30" t="s">
        <v>724</v>
      </c>
      <c r="J1129" s="30">
        <v>26720</v>
      </c>
      <c r="K1129" s="30" t="s">
        <v>630</v>
      </c>
      <c r="L1129" s="30" t="s">
        <v>3840</v>
      </c>
      <c r="M1129" s="30" t="s">
        <v>725</v>
      </c>
      <c r="N1129" s="30" t="s">
        <v>774</v>
      </c>
      <c r="O1129" s="30" t="s">
        <v>775</v>
      </c>
      <c r="P1129" s="30">
        <v>769535</v>
      </c>
      <c r="Q1129" s="30"/>
      <c r="R1129" s="30"/>
      <c r="S1129" s="39" t="e">
        <f>VLOOKUP(AH1129,export!G:T,13,FALSE)</f>
        <v>#N/A</v>
      </c>
      <c r="T1129" s="42" t="str">
        <f t="shared" si="221"/>
        <v>20</v>
      </c>
      <c r="U1129" s="32">
        <f t="shared" si="222"/>
        <v>45471.590277777781</v>
      </c>
      <c r="V1129" s="31" t="e">
        <f t="shared" si="223"/>
        <v>#N/A</v>
      </c>
      <c r="W1129" s="31" t="e">
        <f t="shared" si="224"/>
        <v>#N/A</v>
      </c>
      <c r="X1129" s="31" t="e">
        <f t="shared" si="225"/>
        <v>#N/A</v>
      </c>
      <c r="Y1129" s="31" t="e">
        <f t="shared" si="226"/>
        <v>#N/A</v>
      </c>
      <c r="Z1129" s="31" t="str">
        <f t="shared" si="233"/>
        <v>No</v>
      </c>
      <c r="AA1129" s="31"/>
      <c r="AB1129" s="31" t="e">
        <f t="shared" si="227"/>
        <v>#N/A</v>
      </c>
      <c r="AC1129" s="31" t="str">
        <f>IF(OR(ISNUMBER(MATCH(DATE(VALUE(TEXT(U1129,"yyyy")),VALUE(TEXT(U1129,"mm")),VALUE(TEXT(U1129,"dd"))),HolidayTable[Date],0)),WEEKDAY(E1129,1)=1,HOUR(U1129)&gt;=21,HOUR(U1129)&lt;5),"OP","P")</f>
        <v>P</v>
      </c>
      <c r="AD1129" s="31"/>
      <c r="AE1129" s="31" t="e">
        <f t="shared" si="228"/>
        <v>#N/A</v>
      </c>
      <c r="AF1129" s="31">
        <f t="shared" si="229"/>
        <v>59</v>
      </c>
      <c r="AG1129" s="31">
        <f t="shared" si="230"/>
        <v>6</v>
      </c>
      <c r="AH1129" s="31" t="str">
        <f t="shared" si="231"/>
        <v>DANU BHUM548N</v>
      </c>
      <c r="AI1129" s="31" t="str">
        <f t="shared" si="232"/>
        <v>EOLU 8252979</v>
      </c>
      <c r="AJ1129" s="17" t="s">
        <v>624</v>
      </c>
    </row>
    <row r="1130" spans="1:36" ht="18" x14ac:dyDescent="0.35">
      <c r="A1130" s="30" t="s">
        <v>625</v>
      </c>
      <c r="B1130" s="30" t="s">
        <v>4338</v>
      </c>
      <c r="C1130" s="30" t="s">
        <v>412</v>
      </c>
      <c r="D1130" s="30" t="s">
        <v>3265</v>
      </c>
      <c r="E1130" s="33">
        <v>45471.59097222222</v>
      </c>
      <c r="F1130" s="30" t="s">
        <v>2479</v>
      </c>
      <c r="G1130" s="30" t="s">
        <v>627</v>
      </c>
      <c r="H1130" s="30" t="s">
        <v>773</v>
      </c>
      <c r="I1130" s="30" t="s">
        <v>724</v>
      </c>
      <c r="J1130" s="30">
        <v>26730</v>
      </c>
      <c r="K1130" s="30" t="s">
        <v>630</v>
      </c>
      <c r="L1130" s="30" t="s">
        <v>3840</v>
      </c>
      <c r="M1130" s="30" t="s">
        <v>3911</v>
      </c>
      <c r="N1130" s="30" t="s">
        <v>899</v>
      </c>
      <c r="O1130" s="30" t="s">
        <v>904</v>
      </c>
      <c r="P1130" s="30">
        <v>912992</v>
      </c>
      <c r="Q1130" s="30"/>
      <c r="R1130" s="30"/>
      <c r="S1130" s="39" t="e">
        <f>VLOOKUP(AH1130,export!G:T,13,FALSE)</f>
        <v>#N/A</v>
      </c>
      <c r="T1130" s="42" t="str">
        <f t="shared" si="221"/>
        <v>20</v>
      </c>
      <c r="U1130" s="32">
        <f t="shared" si="222"/>
        <v>45471.59097222222</v>
      </c>
      <c r="V1130" s="31" t="e">
        <f t="shared" si="223"/>
        <v>#N/A</v>
      </c>
      <c r="W1130" s="31" t="e">
        <f t="shared" si="224"/>
        <v>#N/A</v>
      </c>
      <c r="X1130" s="31" t="e">
        <f t="shared" si="225"/>
        <v>#N/A</v>
      </c>
      <c r="Y1130" s="31" t="e">
        <f t="shared" si="226"/>
        <v>#N/A</v>
      </c>
      <c r="Z1130" s="31" t="str">
        <f t="shared" si="233"/>
        <v>No</v>
      </c>
      <c r="AA1130" s="31"/>
      <c r="AB1130" s="31" t="e">
        <f t="shared" si="227"/>
        <v>#N/A</v>
      </c>
      <c r="AC1130" s="31" t="str">
        <f>IF(OR(ISNUMBER(MATCH(DATE(VALUE(TEXT(U1130,"yyyy")),VALUE(TEXT(U1130,"mm")),VALUE(TEXT(U1130,"dd"))),HolidayTable[Date],0)),WEEKDAY(E1130,1)=1,HOUR(U1130)&gt;=21,HOUR(U1130)&lt;5),"OP","P")</f>
        <v>P</v>
      </c>
      <c r="AD1130" s="31"/>
      <c r="AE1130" s="31" t="e">
        <f t="shared" si="228"/>
        <v>#N/A</v>
      </c>
      <c r="AF1130" s="31">
        <f t="shared" si="229"/>
        <v>59</v>
      </c>
      <c r="AG1130" s="31">
        <f t="shared" si="230"/>
        <v>6</v>
      </c>
      <c r="AH1130" s="31" t="str">
        <f t="shared" si="231"/>
        <v>DANU BHUM548N</v>
      </c>
      <c r="AI1130" s="31" t="str">
        <f t="shared" si="232"/>
        <v>EOLU 8234506</v>
      </c>
      <c r="AJ1130" s="17" t="s">
        <v>624</v>
      </c>
    </row>
    <row r="1131" spans="1:36" ht="18" x14ac:dyDescent="0.35">
      <c r="A1131" s="30" t="s">
        <v>625</v>
      </c>
      <c r="B1131" s="30" t="s">
        <v>4339</v>
      </c>
      <c r="C1131" s="30" t="s">
        <v>4320</v>
      </c>
      <c r="D1131" s="30" t="s">
        <v>4321</v>
      </c>
      <c r="E1131" s="33">
        <v>45471.59097222222</v>
      </c>
      <c r="F1131" s="30" t="s">
        <v>658</v>
      </c>
      <c r="G1131" s="30" t="s">
        <v>627</v>
      </c>
      <c r="H1131" s="30" t="s">
        <v>672</v>
      </c>
      <c r="I1131" s="30" t="s">
        <v>646</v>
      </c>
      <c r="J1131" s="30">
        <v>29250</v>
      </c>
      <c r="K1131" s="30" t="s">
        <v>630</v>
      </c>
      <c r="L1131" s="30" t="s">
        <v>4331</v>
      </c>
      <c r="M1131" s="30" t="s">
        <v>4340</v>
      </c>
      <c r="N1131" s="30" t="s">
        <v>681</v>
      </c>
      <c r="O1131" s="30" t="s">
        <v>682</v>
      </c>
      <c r="P1131" s="30">
        <v>901896</v>
      </c>
      <c r="Q1131" s="30"/>
      <c r="R1131" s="30"/>
      <c r="S1131" s="39" t="e">
        <f>VLOOKUP(AH1131,export!G:T,13,FALSE)</f>
        <v>#N/A</v>
      </c>
      <c r="T1131" s="42" t="str">
        <f t="shared" si="221"/>
        <v>40</v>
      </c>
      <c r="U1131" s="32">
        <f t="shared" si="222"/>
        <v>45471.59097222222</v>
      </c>
      <c r="V1131" s="31" t="e">
        <f t="shared" si="223"/>
        <v>#N/A</v>
      </c>
      <c r="W1131" s="31" t="e">
        <f t="shared" si="224"/>
        <v>#N/A</v>
      </c>
      <c r="X1131" s="31" t="e">
        <f t="shared" si="225"/>
        <v>#N/A</v>
      </c>
      <c r="Y1131" s="31" t="e">
        <f t="shared" si="226"/>
        <v>#N/A</v>
      </c>
      <c r="Z1131" s="31" t="str">
        <f t="shared" si="233"/>
        <v>No</v>
      </c>
      <c r="AA1131" s="31"/>
      <c r="AB1131" s="31" t="e">
        <f t="shared" si="227"/>
        <v>#N/A</v>
      </c>
      <c r="AC1131" s="31" t="str">
        <f>IF(OR(ISNUMBER(MATCH(DATE(VALUE(TEXT(U1131,"yyyy")),VALUE(TEXT(U1131,"mm")),VALUE(TEXT(U1131,"dd"))),HolidayTable[Date],0)),WEEKDAY(E1131,1)=1,HOUR(U1131)&gt;=21,HOUR(U1131)&lt;5),"OP","P")</f>
        <v>P</v>
      </c>
      <c r="AD1131" s="31"/>
      <c r="AE1131" s="31" t="e">
        <f t="shared" si="228"/>
        <v>#N/A</v>
      </c>
      <c r="AF1131" s="31">
        <f t="shared" si="229"/>
        <v>88.5</v>
      </c>
      <c r="AG1131" s="31">
        <f t="shared" si="230"/>
        <v>6</v>
      </c>
      <c r="AH1131" s="31" t="str">
        <f t="shared" si="231"/>
        <v>PARIS E029E</v>
      </c>
      <c r="AI1131" s="31" t="str">
        <f t="shared" si="232"/>
        <v>ONEU 0482547</v>
      </c>
      <c r="AJ1131" s="17" t="s">
        <v>624</v>
      </c>
    </row>
    <row r="1132" spans="1:36" ht="18" x14ac:dyDescent="0.35">
      <c r="A1132" s="30" t="s">
        <v>625</v>
      </c>
      <c r="B1132" s="30" t="s">
        <v>4341</v>
      </c>
      <c r="C1132" s="30" t="s">
        <v>4342</v>
      </c>
      <c r="D1132" s="30" t="s">
        <v>4343</v>
      </c>
      <c r="E1132" s="33">
        <v>45471.591666666667</v>
      </c>
      <c r="F1132" s="30" t="s">
        <v>658</v>
      </c>
      <c r="G1132" s="30" t="s">
        <v>627</v>
      </c>
      <c r="H1132" s="30" t="s">
        <v>672</v>
      </c>
      <c r="I1132" s="30" t="s">
        <v>646</v>
      </c>
      <c r="J1132" s="30">
        <v>29250</v>
      </c>
      <c r="K1132" s="30" t="s">
        <v>630</v>
      </c>
      <c r="L1132" s="30" t="s">
        <v>4344</v>
      </c>
      <c r="M1132" s="30" t="s">
        <v>4345</v>
      </c>
      <c r="N1132" s="30" t="s">
        <v>747</v>
      </c>
      <c r="O1132" s="30" t="s">
        <v>748</v>
      </c>
      <c r="P1132" s="30">
        <v>619336</v>
      </c>
      <c r="Q1132" s="30"/>
      <c r="R1132" s="30"/>
      <c r="S1132" s="39" t="e">
        <f>VLOOKUP(AH1132,export!G:T,13,FALSE)</f>
        <v>#N/A</v>
      </c>
      <c r="T1132" s="42" t="str">
        <f t="shared" si="221"/>
        <v>40</v>
      </c>
      <c r="U1132" s="32">
        <f t="shared" si="222"/>
        <v>45471.591666666667</v>
      </c>
      <c r="V1132" s="31" t="e">
        <f t="shared" si="223"/>
        <v>#N/A</v>
      </c>
      <c r="W1132" s="31" t="e">
        <f t="shared" si="224"/>
        <v>#N/A</v>
      </c>
      <c r="X1132" s="31" t="e">
        <f t="shared" si="225"/>
        <v>#N/A</v>
      </c>
      <c r="Y1132" s="31" t="e">
        <f t="shared" si="226"/>
        <v>#N/A</v>
      </c>
      <c r="Z1132" s="31" t="str">
        <f t="shared" si="233"/>
        <v>No</v>
      </c>
      <c r="AA1132" s="31"/>
      <c r="AB1132" s="31" t="e">
        <f t="shared" si="227"/>
        <v>#N/A</v>
      </c>
      <c r="AC1132" s="31" t="str">
        <f>IF(OR(ISNUMBER(MATCH(DATE(VALUE(TEXT(U1132,"yyyy")),VALUE(TEXT(U1132,"mm")),VALUE(TEXT(U1132,"dd"))),HolidayTable[Date],0)),WEEKDAY(E1132,1)=1,HOUR(U1132)&gt;=21,HOUR(U1132)&lt;5),"OP","P")</f>
        <v>P</v>
      </c>
      <c r="AD1132" s="31"/>
      <c r="AE1132" s="31" t="e">
        <f t="shared" si="228"/>
        <v>#N/A</v>
      </c>
      <c r="AF1132" s="31">
        <f t="shared" si="229"/>
        <v>88.5</v>
      </c>
      <c r="AG1132" s="31">
        <f t="shared" si="230"/>
        <v>6</v>
      </c>
      <c r="AH1132" s="31" t="str">
        <f t="shared" si="231"/>
        <v>SAF PRISM010W</v>
      </c>
      <c r="AI1132" s="31" t="str">
        <f t="shared" si="232"/>
        <v>TRHU 5186197</v>
      </c>
      <c r="AJ1132" s="17" t="s">
        <v>624</v>
      </c>
    </row>
    <row r="1133" spans="1:36" ht="18" x14ac:dyDescent="0.35">
      <c r="A1133" s="30" t="s">
        <v>625</v>
      </c>
      <c r="B1133" s="30" t="s">
        <v>4346</v>
      </c>
      <c r="C1133" s="30" t="s">
        <v>4342</v>
      </c>
      <c r="D1133" s="30" t="s">
        <v>4343</v>
      </c>
      <c r="E1133" s="33">
        <v>45471.593055555553</v>
      </c>
      <c r="F1133" s="30" t="s">
        <v>658</v>
      </c>
      <c r="G1133" s="30" t="s">
        <v>627</v>
      </c>
      <c r="H1133" s="30">
        <v>4500</v>
      </c>
      <c r="I1133" s="30" t="s">
        <v>646</v>
      </c>
      <c r="J1133" s="30">
        <v>29250</v>
      </c>
      <c r="K1133" s="30" t="s">
        <v>630</v>
      </c>
      <c r="L1133" s="30" t="s">
        <v>4344</v>
      </c>
      <c r="M1133" s="30" t="s">
        <v>4347</v>
      </c>
      <c r="N1133" s="30" t="s">
        <v>864</v>
      </c>
      <c r="O1133" s="30" t="s">
        <v>865</v>
      </c>
      <c r="P1133" s="30">
        <v>714653</v>
      </c>
      <c r="Q1133" s="30"/>
      <c r="R1133" s="30"/>
      <c r="S1133" s="39" t="e">
        <f>VLOOKUP(AH1133,export!G:T,13,FALSE)</f>
        <v>#N/A</v>
      </c>
      <c r="T1133" s="42" t="str">
        <f t="shared" si="221"/>
        <v>40</v>
      </c>
      <c r="U1133" s="32">
        <f t="shared" si="222"/>
        <v>45471.593055555553</v>
      </c>
      <c r="V1133" s="31" t="e">
        <f t="shared" si="223"/>
        <v>#N/A</v>
      </c>
      <c r="W1133" s="31" t="e">
        <f t="shared" si="224"/>
        <v>#N/A</v>
      </c>
      <c r="X1133" s="31" t="e">
        <f t="shared" si="225"/>
        <v>#N/A</v>
      </c>
      <c r="Y1133" s="31" t="e">
        <f t="shared" si="226"/>
        <v>#N/A</v>
      </c>
      <c r="Z1133" s="31" t="str">
        <f t="shared" si="233"/>
        <v>No</v>
      </c>
      <c r="AA1133" s="31"/>
      <c r="AB1133" s="31" t="e">
        <f t="shared" si="227"/>
        <v>#N/A</v>
      </c>
      <c r="AC1133" s="31" t="str">
        <f>IF(OR(ISNUMBER(MATCH(DATE(VALUE(TEXT(U1133,"yyyy")),VALUE(TEXT(U1133,"mm")),VALUE(TEXT(U1133,"dd"))),HolidayTable[Date],0)),WEEKDAY(E1133,1)=1,HOUR(U1133)&gt;=21,HOUR(U1133)&lt;5),"OP","P")</f>
        <v>P</v>
      </c>
      <c r="AD1133" s="31"/>
      <c r="AE1133" s="31" t="e">
        <f t="shared" si="228"/>
        <v>#N/A</v>
      </c>
      <c r="AF1133" s="31">
        <f t="shared" si="229"/>
        <v>88.5</v>
      </c>
      <c r="AG1133" s="31">
        <f t="shared" si="230"/>
        <v>6</v>
      </c>
      <c r="AH1133" s="31" t="str">
        <f t="shared" si="231"/>
        <v>SAF PRISM010W</v>
      </c>
      <c r="AI1133" s="31" t="str">
        <f t="shared" si="232"/>
        <v>KKFU 8138993</v>
      </c>
      <c r="AJ1133" s="17" t="s">
        <v>624</v>
      </c>
    </row>
    <row r="1134" spans="1:36" ht="18" x14ac:dyDescent="0.35">
      <c r="A1134" s="30" t="s">
        <v>625</v>
      </c>
      <c r="B1134" s="30" t="s">
        <v>4348</v>
      </c>
      <c r="C1134" s="30" t="s">
        <v>4342</v>
      </c>
      <c r="D1134" s="30" t="s">
        <v>4343</v>
      </c>
      <c r="E1134" s="33">
        <v>45471.594444444447</v>
      </c>
      <c r="F1134" s="30" t="s">
        <v>658</v>
      </c>
      <c r="G1134" s="30" t="s">
        <v>627</v>
      </c>
      <c r="H1134" s="30" t="s">
        <v>672</v>
      </c>
      <c r="I1134" s="30" t="s">
        <v>646</v>
      </c>
      <c r="J1134" s="30">
        <v>30000</v>
      </c>
      <c r="K1134" s="30" t="s">
        <v>630</v>
      </c>
      <c r="L1134" s="30" t="s">
        <v>4349</v>
      </c>
      <c r="M1134" s="30" t="s">
        <v>4350</v>
      </c>
      <c r="N1134" s="30"/>
      <c r="O1134" s="30" t="s">
        <v>687</v>
      </c>
      <c r="P1134" s="30">
        <v>742106</v>
      </c>
      <c r="Q1134" s="30"/>
      <c r="R1134" s="30"/>
      <c r="S1134" s="39" t="e">
        <f>VLOOKUP(AH1134,export!G:T,13,FALSE)</f>
        <v>#N/A</v>
      </c>
      <c r="T1134" s="42" t="str">
        <f t="shared" si="221"/>
        <v>40</v>
      </c>
      <c r="U1134" s="32">
        <f t="shared" si="222"/>
        <v>45471.594444444447</v>
      </c>
      <c r="V1134" s="31" t="e">
        <f t="shared" si="223"/>
        <v>#N/A</v>
      </c>
      <c r="W1134" s="31" t="e">
        <f t="shared" si="224"/>
        <v>#N/A</v>
      </c>
      <c r="X1134" s="31" t="e">
        <f t="shared" si="225"/>
        <v>#N/A</v>
      </c>
      <c r="Y1134" s="31" t="e">
        <f t="shared" si="226"/>
        <v>#N/A</v>
      </c>
      <c r="Z1134" s="31" t="str">
        <f t="shared" si="233"/>
        <v>No</v>
      </c>
      <c r="AA1134" s="31"/>
      <c r="AB1134" s="31" t="e">
        <f t="shared" si="227"/>
        <v>#N/A</v>
      </c>
      <c r="AC1134" s="31" t="str">
        <f>IF(OR(ISNUMBER(MATCH(DATE(VALUE(TEXT(U1134,"yyyy")),VALUE(TEXT(U1134,"mm")),VALUE(TEXT(U1134,"dd"))),HolidayTable[Date],0)),WEEKDAY(E1134,1)=1,HOUR(U1134)&gt;=21,HOUR(U1134)&lt;5),"OP","P")</f>
        <v>P</v>
      </c>
      <c r="AD1134" s="31"/>
      <c r="AE1134" s="31" t="e">
        <f t="shared" si="228"/>
        <v>#N/A</v>
      </c>
      <c r="AF1134" s="31">
        <f t="shared" si="229"/>
        <v>88.5</v>
      </c>
      <c r="AG1134" s="31">
        <f t="shared" si="230"/>
        <v>6</v>
      </c>
      <c r="AH1134" s="31" t="str">
        <f t="shared" si="231"/>
        <v>SAF PRISM010W</v>
      </c>
      <c r="AI1134" s="31" t="str">
        <f t="shared" si="232"/>
        <v>NYKU 0738159</v>
      </c>
      <c r="AJ1134" s="17" t="s">
        <v>624</v>
      </c>
    </row>
    <row r="1135" spans="1:36" ht="18" x14ac:dyDescent="0.35">
      <c r="A1135" s="30" t="s">
        <v>625</v>
      </c>
      <c r="B1135" s="30" t="s">
        <v>4351</v>
      </c>
      <c r="C1135" s="30" t="s">
        <v>4342</v>
      </c>
      <c r="D1135" s="30" t="s">
        <v>4343</v>
      </c>
      <c r="E1135" s="33">
        <v>45471.595833333333</v>
      </c>
      <c r="F1135" s="30" t="s">
        <v>658</v>
      </c>
      <c r="G1135" s="30" t="s">
        <v>627</v>
      </c>
      <c r="H1135" s="30" t="s">
        <v>672</v>
      </c>
      <c r="I1135" s="30" t="s">
        <v>646</v>
      </c>
      <c r="J1135" s="30">
        <v>29250</v>
      </c>
      <c r="K1135" s="30" t="s">
        <v>630</v>
      </c>
      <c r="L1135" s="30" t="s">
        <v>4344</v>
      </c>
      <c r="M1135" s="30" t="s">
        <v>4352</v>
      </c>
      <c r="N1135" s="30" t="s">
        <v>733</v>
      </c>
      <c r="O1135" s="30" t="s">
        <v>734</v>
      </c>
      <c r="P1135" s="30">
        <v>724385</v>
      </c>
      <c r="Q1135" s="30"/>
      <c r="R1135" s="30"/>
      <c r="S1135" s="39" t="e">
        <f>VLOOKUP(AH1135,export!G:T,13,FALSE)</f>
        <v>#N/A</v>
      </c>
      <c r="T1135" s="42" t="str">
        <f t="shared" si="221"/>
        <v>40</v>
      </c>
      <c r="U1135" s="32">
        <f t="shared" si="222"/>
        <v>45471.595833333333</v>
      </c>
      <c r="V1135" s="31" t="e">
        <f t="shared" si="223"/>
        <v>#N/A</v>
      </c>
      <c r="W1135" s="31" t="e">
        <f t="shared" si="224"/>
        <v>#N/A</v>
      </c>
      <c r="X1135" s="31" t="e">
        <f t="shared" si="225"/>
        <v>#N/A</v>
      </c>
      <c r="Y1135" s="31" t="e">
        <f t="shared" si="226"/>
        <v>#N/A</v>
      </c>
      <c r="Z1135" s="31" t="str">
        <f t="shared" si="233"/>
        <v>No</v>
      </c>
      <c r="AA1135" s="31"/>
      <c r="AB1135" s="31" t="e">
        <f t="shared" si="227"/>
        <v>#N/A</v>
      </c>
      <c r="AC1135" s="31" t="str">
        <f>IF(OR(ISNUMBER(MATCH(DATE(VALUE(TEXT(U1135,"yyyy")),VALUE(TEXT(U1135,"mm")),VALUE(TEXT(U1135,"dd"))),HolidayTable[Date],0)),WEEKDAY(E1135,1)=1,HOUR(U1135)&gt;=21,HOUR(U1135)&lt;5),"OP","P")</f>
        <v>P</v>
      </c>
      <c r="AD1135" s="31"/>
      <c r="AE1135" s="31" t="e">
        <f t="shared" si="228"/>
        <v>#N/A</v>
      </c>
      <c r="AF1135" s="31">
        <f t="shared" si="229"/>
        <v>88.5</v>
      </c>
      <c r="AG1135" s="31">
        <f t="shared" si="230"/>
        <v>6</v>
      </c>
      <c r="AH1135" s="31" t="str">
        <f t="shared" si="231"/>
        <v>SAF PRISM010W</v>
      </c>
      <c r="AI1135" s="31" t="str">
        <f t="shared" si="232"/>
        <v>TGBU 4445767</v>
      </c>
      <c r="AJ1135" s="17" t="s">
        <v>624</v>
      </c>
    </row>
    <row r="1136" spans="1:36" ht="18" x14ac:dyDescent="0.35">
      <c r="A1136" s="30" t="s">
        <v>625</v>
      </c>
      <c r="B1136" s="30" t="s">
        <v>4353</v>
      </c>
      <c r="C1136" s="30" t="s">
        <v>583</v>
      </c>
      <c r="D1136" s="30" t="s">
        <v>764</v>
      </c>
      <c r="E1136" s="33">
        <v>45471.606944444444</v>
      </c>
      <c r="F1136" s="30" t="s">
        <v>674</v>
      </c>
      <c r="G1136" s="30" t="s">
        <v>627</v>
      </c>
      <c r="H1136" s="30" t="s">
        <v>672</v>
      </c>
      <c r="I1136" s="30" t="s">
        <v>646</v>
      </c>
      <c r="J1136" s="30">
        <v>29250</v>
      </c>
      <c r="K1136" s="30" t="s">
        <v>630</v>
      </c>
      <c r="L1136" s="30" t="s">
        <v>4253</v>
      </c>
      <c r="M1136" s="30" t="s">
        <v>4354</v>
      </c>
      <c r="N1136" s="30" t="s">
        <v>836</v>
      </c>
      <c r="O1136" s="30" t="s">
        <v>837</v>
      </c>
      <c r="P1136" s="30">
        <v>913642</v>
      </c>
      <c r="Q1136" s="30"/>
      <c r="R1136" s="30"/>
      <c r="S1136" s="39" t="e">
        <f>VLOOKUP(AH1136,export!G:T,13,FALSE)</f>
        <v>#N/A</v>
      </c>
      <c r="T1136" s="42" t="str">
        <f t="shared" si="221"/>
        <v>40</v>
      </c>
      <c r="U1136" s="32">
        <f t="shared" si="222"/>
        <v>45471.606944444444</v>
      </c>
      <c r="V1136" s="31" t="e">
        <f t="shared" si="223"/>
        <v>#N/A</v>
      </c>
      <c r="W1136" s="31" t="e">
        <f t="shared" si="224"/>
        <v>#N/A</v>
      </c>
      <c r="X1136" s="31" t="e">
        <f t="shared" si="225"/>
        <v>#N/A</v>
      </c>
      <c r="Y1136" s="31" t="e">
        <f t="shared" si="226"/>
        <v>#N/A</v>
      </c>
      <c r="Z1136" s="31" t="str">
        <f t="shared" si="233"/>
        <v>No</v>
      </c>
      <c r="AA1136" s="31"/>
      <c r="AB1136" s="31" t="e">
        <f t="shared" si="227"/>
        <v>#N/A</v>
      </c>
      <c r="AC1136" s="31" t="str">
        <f>IF(OR(ISNUMBER(MATCH(DATE(VALUE(TEXT(U1136,"yyyy")),VALUE(TEXT(U1136,"mm")),VALUE(TEXT(U1136,"dd"))),HolidayTable[Date],0)),WEEKDAY(E1136,1)=1,HOUR(U1136)&gt;=21,HOUR(U1136)&lt;5),"OP","P")</f>
        <v>P</v>
      </c>
      <c r="AD1136" s="31"/>
      <c r="AE1136" s="31" t="e">
        <f t="shared" si="228"/>
        <v>#N/A</v>
      </c>
      <c r="AF1136" s="31">
        <f t="shared" si="229"/>
        <v>88.5</v>
      </c>
      <c r="AG1136" s="31">
        <f t="shared" si="230"/>
        <v>6</v>
      </c>
      <c r="AH1136" s="31" t="str">
        <f t="shared" si="231"/>
        <v>ALS KRONOS425N</v>
      </c>
      <c r="AI1136" s="31" t="str">
        <f t="shared" si="232"/>
        <v>MRKU 4572311</v>
      </c>
      <c r="AJ1136" s="17" t="s">
        <v>624</v>
      </c>
    </row>
    <row r="1137" spans="1:36" ht="18" x14ac:dyDescent="0.35">
      <c r="A1137" s="30" t="s">
        <v>625</v>
      </c>
      <c r="B1137" s="30" t="s">
        <v>4355</v>
      </c>
      <c r="C1137" s="30" t="s">
        <v>2810</v>
      </c>
      <c r="D1137" s="30" t="s">
        <v>764</v>
      </c>
      <c r="E1137" s="33">
        <v>45471.613194444442</v>
      </c>
      <c r="F1137" s="30" t="s">
        <v>674</v>
      </c>
      <c r="G1137" s="30" t="s">
        <v>627</v>
      </c>
      <c r="H1137" s="30" t="s">
        <v>672</v>
      </c>
      <c r="I1137" s="30" t="s">
        <v>646</v>
      </c>
      <c r="J1137" s="30">
        <v>29250</v>
      </c>
      <c r="K1137" s="30" t="s">
        <v>630</v>
      </c>
      <c r="L1137" s="30" t="s">
        <v>4356</v>
      </c>
      <c r="M1137" s="30" t="s">
        <v>4357</v>
      </c>
      <c r="N1137" s="30" t="s">
        <v>745</v>
      </c>
      <c r="O1137" s="30" t="s">
        <v>746</v>
      </c>
      <c r="P1137" s="30">
        <v>697577</v>
      </c>
      <c r="Q1137" s="30"/>
      <c r="R1137" s="30"/>
      <c r="S1137" s="39" t="e">
        <f>VLOOKUP(AH1137,export!G:T,13,FALSE)</f>
        <v>#N/A</v>
      </c>
      <c r="T1137" s="42" t="str">
        <f t="shared" si="221"/>
        <v>40</v>
      </c>
      <c r="U1137" s="32">
        <f t="shared" si="222"/>
        <v>45471.613194444442</v>
      </c>
      <c r="V1137" s="31" t="e">
        <f t="shared" si="223"/>
        <v>#N/A</v>
      </c>
      <c r="W1137" s="31" t="e">
        <f t="shared" si="224"/>
        <v>#N/A</v>
      </c>
      <c r="X1137" s="31" t="e">
        <f t="shared" si="225"/>
        <v>#N/A</v>
      </c>
      <c r="Y1137" s="31" t="e">
        <f t="shared" si="226"/>
        <v>#N/A</v>
      </c>
      <c r="Z1137" s="31" t="str">
        <f t="shared" si="233"/>
        <v>No</v>
      </c>
      <c r="AA1137" s="31"/>
      <c r="AB1137" s="31" t="e">
        <f t="shared" si="227"/>
        <v>#N/A</v>
      </c>
      <c r="AC1137" s="31" t="str">
        <f>IF(OR(ISNUMBER(MATCH(DATE(VALUE(TEXT(U1137,"yyyy")),VALUE(TEXT(U1137,"mm")),VALUE(TEXT(U1137,"dd"))),HolidayTable[Date],0)),WEEKDAY(E1137,1)=1,HOUR(U1137)&gt;=21,HOUR(U1137)&lt;5),"OP","P")</f>
        <v>P</v>
      </c>
      <c r="AD1137" s="31"/>
      <c r="AE1137" s="31" t="e">
        <f t="shared" si="228"/>
        <v>#N/A</v>
      </c>
      <c r="AF1137" s="31">
        <f t="shared" si="229"/>
        <v>88.5</v>
      </c>
      <c r="AG1137" s="31">
        <f t="shared" si="230"/>
        <v>6</v>
      </c>
      <c r="AH1137" s="31" t="str">
        <f t="shared" si="231"/>
        <v>MAE CHATTOGR425N</v>
      </c>
      <c r="AI1137" s="31" t="str">
        <f t="shared" si="232"/>
        <v>MSKU 9481200</v>
      </c>
      <c r="AJ1137" s="17" t="s">
        <v>624</v>
      </c>
    </row>
    <row r="1138" spans="1:36" ht="18" x14ac:dyDescent="0.35">
      <c r="A1138" s="30" t="s">
        <v>625</v>
      </c>
      <c r="B1138" s="30" t="s">
        <v>4358</v>
      </c>
      <c r="C1138" s="30" t="s">
        <v>4342</v>
      </c>
      <c r="D1138" s="30" t="s">
        <v>4343</v>
      </c>
      <c r="E1138" s="33">
        <v>45471.617361111108</v>
      </c>
      <c r="F1138" s="30" t="s">
        <v>658</v>
      </c>
      <c r="G1138" s="30" t="s">
        <v>627</v>
      </c>
      <c r="H1138" s="30" t="s">
        <v>672</v>
      </c>
      <c r="I1138" s="30" t="s">
        <v>646</v>
      </c>
      <c r="J1138" s="30">
        <v>29250</v>
      </c>
      <c r="K1138" s="30" t="s">
        <v>630</v>
      </c>
      <c r="L1138" s="30" t="s">
        <v>4344</v>
      </c>
      <c r="M1138" s="30" t="s">
        <v>4359</v>
      </c>
      <c r="N1138" s="30" t="s">
        <v>705</v>
      </c>
      <c r="O1138" s="30" t="s">
        <v>706</v>
      </c>
      <c r="P1138" s="30">
        <v>900766</v>
      </c>
      <c r="Q1138" s="30"/>
      <c r="R1138" s="30"/>
      <c r="S1138" s="39" t="e">
        <f>VLOOKUP(AH1138,export!G:T,13,FALSE)</f>
        <v>#N/A</v>
      </c>
      <c r="T1138" s="42" t="str">
        <f t="shared" si="221"/>
        <v>40</v>
      </c>
      <c r="U1138" s="32">
        <f t="shared" si="222"/>
        <v>45471.617361111108</v>
      </c>
      <c r="V1138" s="31" t="e">
        <f t="shared" si="223"/>
        <v>#N/A</v>
      </c>
      <c r="W1138" s="31" t="e">
        <f t="shared" si="224"/>
        <v>#N/A</v>
      </c>
      <c r="X1138" s="31" t="e">
        <f t="shared" si="225"/>
        <v>#N/A</v>
      </c>
      <c r="Y1138" s="31" t="e">
        <f t="shared" si="226"/>
        <v>#N/A</v>
      </c>
      <c r="Z1138" s="31" t="str">
        <f t="shared" si="233"/>
        <v>No</v>
      </c>
      <c r="AA1138" s="31"/>
      <c r="AB1138" s="31" t="e">
        <f t="shared" si="227"/>
        <v>#N/A</v>
      </c>
      <c r="AC1138" s="31" t="str">
        <f>IF(OR(ISNUMBER(MATCH(DATE(VALUE(TEXT(U1138,"yyyy")),VALUE(TEXT(U1138,"mm")),VALUE(TEXT(U1138,"dd"))),HolidayTable[Date],0)),WEEKDAY(E1138,1)=1,HOUR(U1138)&gt;=21,HOUR(U1138)&lt;5),"OP","P")</f>
        <v>P</v>
      </c>
      <c r="AD1138" s="31"/>
      <c r="AE1138" s="31" t="e">
        <f t="shared" si="228"/>
        <v>#N/A</v>
      </c>
      <c r="AF1138" s="31">
        <f t="shared" si="229"/>
        <v>88.5</v>
      </c>
      <c r="AG1138" s="31">
        <f t="shared" si="230"/>
        <v>6</v>
      </c>
      <c r="AH1138" s="31" t="str">
        <f t="shared" si="231"/>
        <v>SAF PRISM010W</v>
      </c>
      <c r="AI1138" s="31" t="str">
        <f t="shared" si="232"/>
        <v>TRHU 6634418</v>
      </c>
      <c r="AJ1138" s="17" t="s">
        <v>624</v>
      </c>
    </row>
    <row r="1139" spans="1:36" ht="18" x14ac:dyDescent="0.35">
      <c r="A1139" s="30" t="s">
        <v>625</v>
      </c>
      <c r="B1139" s="30" t="s">
        <v>4360</v>
      </c>
      <c r="C1139" s="30" t="s">
        <v>2810</v>
      </c>
      <c r="D1139" s="30" t="s">
        <v>764</v>
      </c>
      <c r="E1139" s="33">
        <v>45471.618055555555</v>
      </c>
      <c r="F1139" s="30" t="s">
        <v>674</v>
      </c>
      <c r="G1139" s="30" t="s">
        <v>627</v>
      </c>
      <c r="H1139" s="30" t="s">
        <v>672</v>
      </c>
      <c r="I1139" s="30" t="s">
        <v>646</v>
      </c>
      <c r="J1139" s="30">
        <v>29250</v>
      </c>
      <c r="K1139" s="30" t="s">
        <v>630</v>
      </c>
      <c r="L1139" s="30" t="s">
        <v>4361</v>
      </c>
      <c r="M1139" s="30" t="s">
        <v>4362</v>
      </c>
      <c r="N1139" s="30" t="s">
        <v>675</v>
      </c>
      <c r="O1139" s="30" t="s">
        <v>676</v>
      </c>
      <c r="P1139" s="30">
        <v>957830</v>
      </c>
      <c r="Q1139" s="30"/>
      <c r="R1139" s="30"/>
      <c r="S1139" s="39" t="e">
        <f>VLOOKUP(AH1139,export!G:T,13,FALSE)</f>
        <v>#N/A</v>
      </c>
      <c r="T1139" s="42" t="str">
        <f t="shared" si="221"/>
        <v>40</v>
      </c>
      <c r="U1139" s="32">
        <f t="shared" si="222"/>
        <v>45471.618055555555</v>
      </c>
      <c r="V1139" s="31" t="e">
        <f t="shared" si="223"/>
        <v>#N/A</v>
      </c>
      <c r="W1139" s="31" t="e">
        <f t="shared" si="224"/>
        <v>#N/A</v>
      </c>
      <c r="X1139" s="31" t="e">
        <f t="shared" si="225"/>
        <v>#N/A</v>
      </c>
      <c r="Y1139" s="31" t="e">
        <f t="shared" si="226"/>
        <v>#N/A</v>
      </c>
      <c r="Z1139" s="31" t="str">
        <f t="shared" si="233"/>
        <v>No</v>
      </c>
      <c r="AA1139" s="31"/>
      <c r="AB1139" s="31" t="e">
        <f t="shared" si="227"/>
        <v>#N/A</v>
      </c>
      <c r="AC1139" s="31" t="str">
        <f>IF(OR(ISNUMBER(MATCH(DATE(VALUE(TEXT(U1139,"yyyy")),VALUE(TEXT(U1139,"mm")),VALUE(TEXT(U1139,"dd"))),HolidayTable[Date],0)),WEEKDAY(E1139,1)=1,HOUR(U1139)&gt;=21,HOUR(U1139)&lt;5),"OP","P")</f>
        <v>P</v>
      </c>
      <c r="AD1139" s="31"/>
      <c r="AE1139" s="31" t="e">
        <f t="shared" si="228"/>
        <v>#N/A</v>
      </c>
      <c r="AF1139" s="31">
        <f t="shared" si="229"/>
        <v>88.5</v>
      </c>
      <c r="AG1139" s="31">
        <f t="shared" si="230"/>
        <v>6</v>
      </c>
      <c r="AH1139" s="31" t="str">
        <f t="shared" si="231"/>
        <v>MAE CHATTOGR425N</v>
      </c>
      <c r="AI1139" s="31" t="str">
        <f t="shared" si="232"/>
        <v>MRKU 3058648</v>
      </c>
      <c r="AJ1139" s="17" t="s">
        <v>624</v>
      </c>
    </row>
    <row r="1140" spans="1:36" ht="18" x14ac:dyDescent="0.35">
      <c r="A1140" s="30" t="s">
        <v>625</v>
      </c>
      <c r="B1140" s="30" t="s">
        <v>4363</v>
      </c>
      <c r="C1140" s="30" t="s">
        <v>583</v>
      </c>
      <c r="D1140" s="30" t="s">
        <v>764</v>
      </c>
      <c r="E1140" s="33">
        <v>45471.621527777781</v>
      </c>
      <c r="F1140" s="30" t="s">
        <v>674</v>
      </c>
      <c r="G1140" s="30" t="s">
        <v>627</v>
      </c>
      <c r="H1140" s="30" t="s">
        <v>672</v>
      </c>
      <c r="I1140" s="30" t="s">
        <v>646</v>
      </c>
      <c r="J1140" s="30">
        <v>29250</v>
      </c>
      <c r="K1140" s="30" t="s">
        <v>630</v>
      </c>
      <c r="L1140" s="30" t="s">
        <v>4364</v>
      </c>
      <c r="M1140" s="30" t="s">
        <v>4365</v>
      </c>
      <c r="N1140" s="30" t="s">
        <v>739</v>
      </c>
      <c r="O1140" s="30" t="s">
        <v>740</v>
      </c>
      <c r="P1140" s="30">
        <v>686467</v>
      </c>
      <c r="Q1140" s="30"/>
      <c r="R1140" s="30"/>
      <c r="S1140" s="39" t="e">
        <f>VLOOKUP(AH1140,export!G:T,13,FALSE)</f>
        <v>#N/A</v>
      </c>
      <c r="T1140" s="42" t="str">
        <f t="shared" si="221"/>
        <v>40</v>
      </c>
      <c r="U1140" s="32">
        <f t="shared" si="222"/>
        <v>45471.621527777781</v>
      </c>
      <c r="V1140" s="31" t="e">
        <f t="shared" si="223"/>
        <v>#N/A</v>
      </c>
      <c r="W1140" s="31" t="e">
        <f t="shared" si="224"/>
        <v>#N/A</v>
      </c>
      <c r="X1140" s="31" t="e">
        <f t="shared" si="225"/>
        <v>#N/A</v>
      </c>
      <c r="Y1140" s="31" t="e">
        <f t="shared" si="226"/>
        <v>#N/A</v>
      </c>
      <c r="Z1140" s="31" t="str">
        <f t="shared" si="233"/>
        <v>No</v>
      </c>
      <c r="AA1140" s="31"/>
      <c r="AB1140" s="31" t="e">
        <f t="shared" si="227"/>
        <v>#N/A</v>
      </c>
      <c r="AC1140" s="31" t="str">
        <f>IF(OR(ISNUMBER(MATCH(DATE(VALUE(TEXT(U1140,"yyyy")),VALUE(TEXT(U1140,"mm")),VALUE(TEXT(U1140,"dd"))),HolidayTable[Date],0)),WEEKDAY(E1140,1)=1,HOUR(U1140)&gt;=21,HOUR(U1140)&lt;5),"OP","P")</f>
        <v>P</v>
      </c>
      <c r="AD1140" s="31"/>
      <c r="AE1140" s="31" t="e">
        <f t="shared" si="228"/>
        <v>#N/A</v>
      </c>
      <c r="AF1140" s="31">
        <f t="shared" si="229"/>
        <v>88.5</v>
      </c>
      <c r="AG1140" s="31">
        <f t="shared" si="230"/>
        <v>6</v>
      </c>
      <c r="AH1140" s="31" t="str">
        <f t="shared" si="231"/>
        <v>ALS KRONOS425N</v>
      </c>
      <c r="AI1140" s="31" t="str">
        <f t="shared" si="232"/>
        <v>UETU 5853923</v>
      </c>
      <c r="AJ1140" s="17" t="s">
        <v>624</v>
      </c>
    </row>
    <row r="1141" spans="1:36" ht="18" x14ac:dyDescent="0.35">
      <c r="A1141" s="30" t="s">
        <v>625</v>
      </c>
      <c r="B1141" s="30" t="s">
        <v>4366</v>
      </c>
      <c r="C1141" s="30" t="s">
        <v>2810</v>
      </c>
      <c r="D1141" s="30" t="s">
        <v>764</v>
      </c>
      <c r="E1141" s="33">
        <v>45471.623611111114</v>
      </c>
      <c r="F1141" s="30" t="s">
        <v>674</v>
      </c>
      <c r="G1141" s="30" t="s">
        <v>627</v>
      </c>
      <c r="H1141" s="30" t="s">
        <v>672</v>
      </c>
      <c r="I1141" s="30" t="s">
        <v>646</v>
      </c>
      <c r="J1141" s="30">
        <v>29250</v>
      </c>
      <c r="K1141" s="30" t="s">
        <v>630</v>
      </c>
      <c r="L1141" s="30" t="s">
        <v>4361</v>
      </c>
      <c r="M1141" s="30" t="s">
        <v>4367</v>
      </c>
      <c r="N1141" s="30" t="s">
        <v>788</v>
      </c>
      <c r="O1141" s="30" t="s">
        <v>789</v>
      </c>
      <c r="P1141" s="30">
        <v>753249</v>
      </c>
      <c r="Q1141" s="30"/>
      <c r="R1141" s="30"/>
      <c r="S1141" s="39" t="e">
        <f>VLOOKUP(AH1141,export!G:T,13,FALSE)</f>
        <v>#N/A</v>
      </c>
      <c r="T1141" s="42" t="str">
        <f t="shared" si="221"/>
        <v>40</v>
      </c>
      <c r="U1141" s="32">
        <f t="shared" si="222"/>
        <v>45471.623611111114</v>
      </c>
      <c r="V1141" s="31" t="e">
        <f t="shared" si="223"/>
        <v>#N/A</v>
      </c>
      <c r="W1141" s="31" t="e">
        <f t="shared" si="224"/>
        <v>#N/A</v>
      </c>
      <c r="X1141" s="31" t="e">
        <f t="shared" si="225"/>
        <v>#N/A</v>
      </c>
      <c r="Y1141" s="31" t="e">
        <f t="shared" si="226"/>
        <v>#N/A</v>
      </c>
      <c r="Z1141" s="31" t="str">
        <f t="shared" si="233"/>
        <v>No</v>
      </c>
      <c r="AA1141" s="31"/>
      <c r="AB1141" s="31" t="e">
        <f t="shared" si="227"/>
        <v>#N/A</v>
      </c>
      <c r="AC1141" s="31" t="str">
        <f>IF(OR(ISNUMBER(MATCH(DATE(VALUE(TEXT(U1141,"yyyy")),VALUE(TEXT(U1141,"mm")),VALUE(TEXT(U1141,"dd"))),HolidayTable[Date],0)),WEEKDAY(E1141,1)=1,HOUR(U1141)&gt;=21,HOUR(U1141)&lt;5),"OP","P")</f>
        <v>P</v>
      </c>
      <c r="AD1141" s="31"/>
      <c r="AE1141" s="31" t="e">
        <f t="shared" si="228"/>
        <v>#N/A</v>
      </c>
      <c r="AF1141" s="31">
        <f t="shared" si="229"/>
        <v>88.5</v>
      </c>
      <c r="AG1141" s="31">
        <f t="shared" si="230"/>
        <v>6</v>
      </c>
      <c r="AH1141" s="31" t="str">
        <f t="shared" si="231"/>
        <v>MAE CHATTOGR425N</v>
      </c>
      <c r="AI1141" s="31" t="str">
        <f t="shared" si="232"/>
        <v>TLLU 5862880</v>
      </c>
      <c r="AJ1141" s="17" t="s">
        <v>624</v>
      </c>
    </row>
    <row r="1142" spans="1:36" ht="18" x14ac:dyDescent="0.35">
      <c r="A1142" s="30" t="s">
        <v>625</v>
      </c>
      <c r="B1142" s="30" t="s">
        <v>4368</v>
      </c>
      <c r="C1142" s="30" t="s">
        <v>3005</v>
      </c>
      <c r="D1142" s="30" t="s">
        <v>3006</v>
      </c>
      <c r="E1142" s="33">
        <v>45471.62777777778</v>
      </c>
      <c r="F1142" s="30" t="s">
        <v>663</v>
      </c>
      <c r="G1142" s="30" t="s">
        <v>627</v>
      </c>
      <c r="H1142" s="30" t="s">
        <v>672</v>
      </c>
      <c r="I1142" s="30" t="s">
        <v>646</v>
      </c>
      <c r="J1142" s="30">
        <v>29250</v>
      </c>
      <c r="K1142" s="30" t="s">
        <v>630</v>
      </c>
      <c r="L1142" s="30" t="s">
        <v>4369</v>
      </c>
      <c r="M1142" s="30" t="s">
        <v>4370</v>
      </c>
      <c r="N1142" s="30" t="s">
        <v>735</v>
      </c>
      <c r="O1142" s="30" t="s">
        <v>736</v>
      </c>
      <c r="P1142" s="30">
        <v>908907</v>
      </c>
      <c r="Q1142" s="30"/>
      <c r="R1142" s="30"/>
      <c r="S1142" s="39">
        <v>45478.5</v>
      </c>
      <c r="T1142" s="42" t="str">
        <f t="shared" si="221"/>
        <v>40</v>
      </c>
      <c r="U1142" s="32">
        <f t="shared" si="222"/>
        <v>45471.62777777778</v>
      </c>
      <c r="V1142" s="31">
        <f t="shared" si="223"/>
        <v>6.8722222222204437</v>
      </c>
      <c r="W1142" s="31">
        <f t="shared" si="224"/>
        <v>0</v>
      </c>
      <c r="X1142" s="31">
        <f t="shared" si="225"/>
        <v>0</v>
      </c>
      <c r="Y1142" s="31">
        <f t="shared" si="226"/>
        <v>1</v>
      </c>
      <c r="Z1142" s="31" t="str">
        <f t="shared" si="233"/>
        <v>No</v>
      </c>
      <c r="AA1142" s="31"/>
      <c r="AB1142" s="31">
        <f t="shared" si="227"/>
        <v>0</v>
      </c>
      <c r="AC1142" s="31" t="str">
        <f>IF(OR(ISNUMBER(MATCH(DATE(VALUE(TEXT(U1142,"yyyy")),VALUE(TEXT(U1142,"mm")),VALUE(TEXT(U1142,"dd"))),HolidayTable[Date],0)),WEEKDAY(E1142,1)=1,HOUR(U1142)&gt;=21,HOUR(U1142)&lt;5),"OP","P")</f>
        <v>P</v>
      </c>
      <c r="AD1142" s="31"/>
      <c r="AE1142" s="31">
        <f t="shared" si="228"/>
        <v>0</v>
      </c>
      <c r="AF1142" s="31">
        <f t="shared" si="229"/>
        <v>88.5</v>
      </c>
      <c r="AG1142" s="31">
        <f t="shared" si="230"/>
        <v>6</v>
      </c>
      <c r="AH1142" s="31" t="str">
        <f t="shared" si="231"/>
        <v>HMM RAON015E</v>
      </c>
      <c r="AI1142" s="31" t="str">
        <f t="shared" si="232"/>
        <v>HLBU 2790505</v>
      </c>
      <c r="AJ1142" s="17" t="s">
        <v>624</v>
      </c>
    </row>
    <row r="1143" spans="1:36" ht="18" x14ac:dyDescent="0.35">
      <c r="A1143" s="30" t="s">
        <v>625</v>
      </c>
      <c r="B1143" s="30" t="s">
        <v>4371</v>
      </c>
      <c r="C1143" s="30" t="s">
        <v>1142</v>
      </c>
      <c r="D1143" s="30" t="s">
        <v>4372</v>
      </c>
      <c r="E1143" s="33">
        <v>45471.629166666666</v>
      </c>
      <c r="F1143" s="30" t="s">
        <v>654</v>
      </c>
      <c r="G1143" s="30" t="s">
        <v>627</v>
      </c>
      <c r="H1143" s="30" t="s">
        <v>645</v>
      </c>
      <c r="I1143" s="30" t="s">
        <v>646</v>
      </c>
      <c r="J1143" s="30">
        <v>30000</v>
      </c>
      <c r="K1143" s="30" t="s">
        <v>630</v>
      </c>
      <c r="L1143" s="30" t="s">
        <v>4373</v>
      </c>
      <c r="M1143" s="30" t="s">
        <v>4374</v>
      </c>
      <c r="N1143" s="30" t="s">
        <v>633</v>
      </c>
      <c r="O1143" s="30" t="s">
        <v>4302</v>
      </c>
      <c r="P1143" s="30">
        <v>717004</v>
      </c>
      <c r="Q1143" s="30"/>
      <c r="R1143" s="30"/>
      <c r="S1143" s="39" t="e">
        <f>VLOOKUP(AH1143,export!G:T,13,FALSE)</f>
        <v>#N/A</v>
      </c>
      <c r="T1143" s="42" t="str">
        <f t="shared" si="221"/>
        <v>40</v>
      </c>
      <c r="U1143" s="32">
        <f t="shared" si="222"/>
        <v>45471.629166666666</v>
      </c>
      <c r="V1143" s="31" t="e">
        <f t="shared" si="223"/>
        <v>#N/A</v>
      </c>
      <c r="W1143" s="31" t="e">
        <f t="shared" si="224"/>
        <v>#N/A</v>
      </c>
      <c r="X1143" s="31" t="e">
        <f t="shared" si="225"/>
        <v>#N/A</v>
      </c>
      <c r="Y1143" s="31" t="e">
        <f t="shared" si="226"/>
        <v>#N/A</v>
      </c>
      <c r="Z1143" s="31" t="str">
        <f t="shared" si="233"/>
        <v>No</v>
      </c>
      <c r="AA1143" s="31"/>
      <c r="AB1143" s="31" t="e">
        <f t="shared" si="227"/>
        <v>#N/A</v>
      </c>
      <c r="AC1143" s="31" t="str">
        <f>IF(OR(ISNUMBER(MATCH(DATE(VALUE(TEXT(U1143,"yyyy")),VALUE(TEXT(U1143,"mm")),VALUE(TEXT(U1143,"dd"))),HolidayTable[Date],0)),WEEKDAY(E1143,1)=1,HOUR(U1143)&gt;=21,HOUR(U1143)&lt;5),"OP","P")</f>
        <v>P</v>
      </c>
      <c r="AD1143" s="31"/>
      <c r="AE1143" s="31" t="e">
        <f t="shared" si="228"/>
        <v>#N/A</v>
      </c>
      <c r="AF1143" s="31">
        <f t="shared" si="229"/>
        <v>88.5</v>
      </c>
      <c r="AG1143" s="31">
        <f t="shared" si="230"/>
        <v>6</v>
      </c>
      <c r="AH1143" s="31" t="str">
        <f t="shared" si="231"/>
        <v>CMA ARKANSASIFE1MA</v>
      </c>
      <c r="AI1143" s="31" t="str">
        <f t="shared" si="232"/>
        <v>APZU 4752535</v>
      </c>
      <c r="AJ1143" s="17" t="s">
        <v>624</v>
      </c>
    </row>
    <row r="1144" spans="1:36" ht="18" x14ac:dyDescent="0.35">
      <c r="A1144" s="30" t="s">
        <v>625</v>
      </c>
      <c r="B1144" s="30" t="s">
        <v>4375</v>
      </c>
      <c r="C1144" s="30" t="s">
        <v>583</v>
      </c>
      <c r="D1144" s="30" t="s">
        <v>764</v>
      </c>
      <c r="E1144" s="33">
        <v>45471.631249999999</v>
      </c>
      <c r="F1144" s="30" t="s">
        <v>674</v>
      </c>
      <c r="G1144" s="30" t="s">
        <v>627</v>
      </c>
      <c r="H1144" s="30" t="s">
        <v>645</v>
      </c>
      <c r="I1144" s="30" t="s">
        <v>646</v>
      </c>
      <c r="J1144" s="30">
        <v>29250</v>
      </c>
      <c r="K1144" s="30" t="s">
        <v>630</v>
      </c>
      <c r="L1144" s="30" t="s">
        <v>4376</v>
      </c>
      <c r="M1144" s="30" t="s">
        <v>4377</v>
      </c>
      <c r="N1144" s="30" t="s">
        <v>741</v>
      </c>
      <c r="O1144" s="30" t="s">
        <v>742</v>
      </c>
      <c r="P1144" s="30">
        <v>711999</v>
      </c>
      <c r="Q1144" s="30"/>
      <c r="R1144" s="30"/>
      <c r="S1144" s="39" t="e">
        <f>VLOOKUP(AH1144,export!G:T,13,FALSE)</f>
        <v>#N/A</v>
      </c>
      <c r="T1144" s="42" t="str">
        <f t="shared" si="221"/>
        <v>40</v>
      </c>
      <c r="U1144" s="32">
        <f t="shared" si="222"/>
        <v>45471.631249999999</v>
      </c>
      <c r="V1144" s="31" t="e">
        <f t="shared" si="223"/>
        <v>#N/A</v>
      </c>
      <c r="W1144" s="31" t="e">
        <f t="shared" si="224"/>
        <v>#N/A</v>
      </c>
      <c r="X1144" s="31" t="e">
        <f t="shared" si="225"/>
        <v>#N/A</v>
      </c>
      <c r="Y1144" s="31" t="e">
        <f t="shared" si="226"/>
        <v>#N/A</v>
      </c>
      <c r="Z1144" s="31" t="str">
        <f t="shared" si="233"/>
        <v>No</v>
      </c>
      <c r="AA1144" s="31"/>
      <c r="AB1144" s="31" t="e">
        <f t="shared" si="227"/>
        <v>#N/A</v>
      </c>
      <c r="AC1144" s="31" t="str">
        <f>IF(OR(ISNUMBER(MATCH(DATE(VALUE(TEXT(U1144,"yyyy")),VALUE(TEXT(U1144,"mm")),VALUE(TEXT(U1144,"dd"))),HolidayTable[Date],0)),WEEKDAY(E1144,1)=1,HOUR(U1144)&gt;=21,HOUR(U1144)&lt;5),"OP","P")</f>
        <v>P</v>
      </c>
      <c r="AD1144" s="31"/>
      <c r="AE1144" s="31" t="e">
        <f t="shared" si="228"/>
        <v>#N/A</v>
      </c>
      <c r="AF1144" s="31">
        <f t="shared" si="229"/>
        <v>88.5</v>
      </c>
      <c r="AG1144" s="31">
        <f t="shared" si="230"/>
        <v>6</v>
      </c>
      <c r="AH1144" s="31" t="str">
        <f t="shared" si="231"/>
        <v>ALS KRONOS425N</v>
      </c>
      <c r="AI1144" s="31" t="str">
        <f t="shared" si="232"/>
        <v>MRKU 0312281</v>
      </c>
      <c r="AJ1144" s="17" t="s">
        <v>624</v>
      </c>
    </row>
    <row r="1145" spans="1:36" ht="18" x14ac:dyDescent="0.35">
      <c r="A1145" s="30" t="s">
        <v>625</v>
      </c>
      <c r="B1145" s="30" t="s">
        <v>4378</v>
      </c>
      <c r="C1145" s="30" t="s">
        <v>1142</v>
      </c>
      <c r="D1145" s="30" t="s">
        <v>4372</v>
      </c>
      <c r="E1145" s="33">
        <v>45471.632638888892</v>
      </c>
      <c r="F1145" s="30" t="s">
        <v>654</v>
      </c>
      <c r="G1145" s="30" t="s">
        <v>627</v>
      </c>
      <c r="H1145" s="30" t="s">
        <v>645</v>
      </c>
      <c r="I1145" s="30" t="s">
        <v>646</v>
      </c>
      <c r="J1145" s="30">
        <v>30000</v>
      </c>
      <c r="K1145" s="30" t="s">
        <v>630</v>
      </c>
      <c r="L1145" s="30" t="s">
        <v>4373</v>
      </c>
      <c r="M1145" s="30" t="s">
        <v>4379</v>
      </c>
      <c r="N1145" s="30" t="s">
        <v>681</v>
      </c>
      <c r="O1145" s="30" t="s">
        <v>682</v>
      </c>
      <c r="P1145" s="30">
        <v>901896</v>
      </c>
      <c r="Q1145" s="30"/>
      <c r="R1145" s="30"/>
      <c r="S1145" s="39" t="e">
        <f>VLOOKUP(AH1145,export!G:T,13,FALSE)</f>
        <v>#N/A</v>
      </c>
      <c r="T1145" s="42" t="str">
        <f t="shared" si="221"/>
        <v>40</v>
      </c>
      <c r="U1145" s="32">
        <f t="shared" si="222"/>
        <v>45471.632638888892</v>
      </c>
      <c r="V1145" s="31" t="e">
        <f t="shared" si="223"/>
        <v>#N/A</v>
      </c>
      <c r="W1145" s="31" t="e">
        <f t="shared" si="224"/>
        <v>#N/A</v>
      </c>
      <c r="X1145" s="31" t="e">
        <f t="shared" si="225"/>
        <v>#N/A</v>
      </c>
      <c r="Y1145" s="31" t="e">
        <f t="shared" si="226"/>
        <v>#N/A</v>
      </c>
      <c r="Z1145" s="31" t="str">
        <f t="shared" si="233"/>
        <v>No</v>
      </c>
      <c r="AA1145" s="31"/>
      <c r="AB1145" s="31" t="e">
        <f t="shared" si="227"/>
        <v>#N/A</v>
      </c>
      <c r="AC1145" s="31" t="str">
        <f>IF(OR(ISNUMBER(MATCH(DATE(VALUE(TEXT(U1145,"yyyy")),VALUE(TEXT(U1145,"mm")),VALUE(TEXT(U1145,"dd"))),HolidayTable[Date],0)),WEEKDAY(E1145,1)=1,HOUR(U1145)&gt;=21,HOUR(U1145)&lt;5),"OP","P")</f>
        <v>P</v>
      </c>
      <c r="AD1145" s="31"/>
      <c r="AE1145" s="31" t="e">
        <f t="shared" si="228"/>
        <v>#N/A</v>
      </c>
      <c r="AF1145" s="31">
        <f t="shared" si="229"/>
        <v>88.5</v>
      </c>
      <c r="AG1145" s="31">
        <f t="shared" si="230"/>
        <v>6</v>
      </c>
      <c r="AH1145" s="31" t="str">
        <f t="shared" si="231"/>
        <v>CMA ARKANSASIFE1MA</v>
      </c>
      <c r="AI1145" s="31" t="str">
        <f t="shared" si="232"/>
        <v>TGHU 5218651</v>
      </c>
      <c r="AJ1145" s="17" t="s">
        <v>624</v>
      </c>
    </row>
    <row r="1146" spans="1:36" ht="18" x14ac:dyDescent="0.35">
      <c r="A1146" s="30" t="s">
        <v>625</v>
      </c>
      <c r="B1146" s="30" t="s">
        <v>4380</v>
      </c>
      <c r="C1146" s="30" t="s">
        <v>1142</v>
      </c>
      <c r="D1146" s="30" t="s">
        <v>4372</v>
      </c>
      <c r="E1146" s="33">
        <v>45471.634722222225</v>
      </c>
      <c r="F1146" s="30" t="s">
        <v>654</v>
      </c>
      <c r="G1146" s="30" t="s">
        <v>627</v>
      </c>
      <c r="H1146" s="30" t="s">
        <v>645</v>
      </c>
      <c r="I1146" s="30" t="s">
        <v>646</v>
      </c>
      <c r="J1146" s="30">
        <v>30000</v>
      </c>
      <c r="K1146" s="30" t="s">
        <v>630</v>
      </c>
      <c r="L1146" s="30" t="s">
        <v>4373</v>
      </c>
      <c r="M1146" s="30" t="s">
        <v>4381</v>
      </c>
      <c r="N1146" s="30" t="s">
        <v>747</v>
      </c>
      <c r="O1146" s="30" t="s">
        <v>748</v>
      </c>
      <c r="P1146" s="30">
        <v>619336</v>
      </c>
      <c r="Q1146" s="30"/>
      <c r="R1146" s="30"/>
      <c r="S1146" s="39" t="e">
        <f>VLOOKUP(AH1146,export!G:T,13,FALSE)</f>
        <v>#N/A</v>
      </c>
      <c r="T1146" s="42" t="str">
        <f t="shared" si="221"/>
        <v>40</v>
      </c>
      <c r="U1146" s="32">
        <f t="shared" si="222"/>
        <v>45471.634722222225</v>
      </c>
      <c r="V1146" s="31" t="e">
        <f t="shared" si="223"/>
        <v>#N/A</v>
      </c>
      <c r="W1146" s="31" t="e">
        <f t="shared" si="224"/>
        <v>#N/A</v>
      </c>
      <c r="X1146" s="31" t="e">
        <f t="shared" si="225"/>
        <v>#N/A</v>
      </c>
      <c r="Y1146" s="31" t="e">
        <f t="shared" si="226"/>
        <v>#N/A</v>
      </c>
      <c r="Z1146" s="31" t="str">
        <f t="shared" si="233"/>
        <v>No</v>
      </c>
      <c r="AA1146" s="31"/>
      <c r="AB1146" s="31" t="e">
        <f t="shared" si="227"/>
        <v>#N/A</v>
      </c>
      <c r="AC1146" s="31" t="str">
        <f>IF(OR(ISNUMBER(MATCH(DATE(VALUE(TEXT(U1146,"yyyy")),VALUE(TEXT(U1146,"mm")),VALUE(TEXT(U1146,"dd"))),HolidayTable[Date],0)),WEEKDAY(E1146,1)=1,HOUR(U1146)&gt;=21,HOUR(U1146)&lt;5),"OP","P")</f>
        <v>P</v>
      </c>
      <c r="AD1146" s="31"/>
      <c r="AE1146" s="31" t="e">
        <f t="shared" si="228"/>
        <v>#N/A</v>
      </c>
      <c r="AF1146" s="31">
        <f t="shared" si="229"/>
        <v>88.5</v>
      </c>
      <c r="AG1146" s="31">
        <f t="shared" si="230"/>
        <v>6</v>
      </c>
      <c r="AH1146" s="31" t="str">
        <f t="shared" si="231"/>
        <v>CMA ARKANSASIFE1MA</v>
      </c>
      <c r="AI1146" s="31" t="str">
        <f t="shared" si="232"/>
        <v>APZU 4698645</v>
      </c>
      <c r="AJ1146" s="17" t="s">
        <v>624</v>
      </c>
    </row>
    <row r="1147" spans="1:36" ht="18" x14ac:dyDescent="0.35">
      <c r="A1147" s="30" t="s">
        <v>625</v>
      </c>
      <c r="B1147" s="30" t="s">
        <v>4382</v>
      </c>
      <c r="C1147" s="30" t="s">
        <v>1142</v>
      </c>
      <c r="D1147" s="30" t="s">
        <v>4372</v>
      </c>
      <c r="E1147" s="33">
        <v>45471.643055555556</v>
      </c>
      <c r="F1147" s="30" t="s">
        <v>654</v>
      </c>
      <c r="G1147" s="30" t="s">
        <v>627</v>
      </c>
      <c r="H1147" s="30" t="s">
        <v>645</v>
      </c>
      <c r="I1147" s="30" t="s">
        <v>646</v>
      </c>
      <c r="J1147" s="30">
        <v>30000</v>
      </c>
      <c r="K1147" s="30" t="s">
        <v>630</v>
      </c>
      <c r="L1147" s="30" t="s">
        <v>4373</v>
      </c>
      <c r="M1147" s="30" t="s">
        <v>4383</v>
      </c>
      <c r="N1147" s="30" t="s">
        <v>864</v>
      </c>
      <c r="O1147" s="30" t="s">
        <v>865</v>
      </c>
      <c r="P1147" s="30">
        <v>714653</v>
      </c>
      <c r="Q1147" s="30"/>
      <c r="R1147" s="30"/>
      <c r="S1147" s="39" t="e">
        <f>VLOOKUP(AH1147,export!G:T,13,FALSE)</f>
        <v>#N/A</v>
      </c>
      <c r="T1147" s="42" t="str">
        <f t="shared" si="221"/>
        <v>40</v>
      </c>
      <c r="U1147" s="32">
        <f t="shared" si="222"/>
        <v>45471.643055555556</v>
      </c>
      <c r="V1147" s="31" t="e">
        <f t="shared" si="223"/>
        <v>#N/A</v>
      </c>
      <c r="W1147" s="31" t="e">
        <f t="shared" si="224"/>
        <v>#N/A</v>
      </c>
      <c r="X1147" s="31" t="e">
        <f t="shared" si="225"/>
        <v>#N/A</v>
      </c>
      <c r="Y1147" s="31" t="e">
        <f t="shared" si="226"/>
        <v>#N/A</v>
      </c>
      <c r="Z1147" s="31" t="str">
        <f t="shared" si="233"/>
        <v>No</v>
      </c>
      <c r="AA1147" s="31"/>
      <c r="AB1147" s="31" t="e">
        <f t="shared" si="227"/>
        <v>#N/A</v>
      </c>
      <c r="AC1147" s="31" t="str">
        <f>IF(OR(ISNUMBER(MATCH(DATE(VALUE(TEXT(U1147,"yyyy")),VALUE(TEXT(U1147,"mm")),VALUE(TEXT(U1147,"dd"))),HolidayTable[Date],0)),WEEKDAY(E1147,1)=1,HOUR(U1147)&gt;=21,HOUR(U1147)&lt;5),"OP","P")</f>
        <v>P</v>
      </c>
      <c r="AD1147" s="31"/>
      <c r="AE1147" s="31" t="e">
        <f t="shared" si="228"/>
        <v>#N/A</v>
      </c>
      <c r="AF1147" s="31">
        <f t="shared" si="229"/>
        <v>88.5</v>
      </c>
      <c r="AG1147" s="31">
        <f t="shared" si="230"/>
        <v>6</v>
      </c>
      <c r="AH1147" s="31" t="str">
        <f t="shared" si="231"/>
        <v>CMA ARKANSASIFE1MA</v>
      </c>
      <c r="AI1147" s="31" t="str">
        <f t="shared" si="232"/>
        <v>APZU 4788158</v>
      </c>
      <c r="AJ1147" s="17" t="s">
        <v>624</v>
      </c>
    </row>
    <row r="1148" spans="1:36" ht="18" x14ac:dyDescent="0.35">
      <c r="A1148" s="30" t="s">
        <v>625</v>
      </c>
      <c r="B1148" s="30" t="s">
        <v>4384</v>
      </c>
      <c r="C1148" s="30" t="s">
        <v>2858</v>
      </c>
      <c r="D1148" s="30" t="s">
        <v>2859</v>
      </c>
      <c r="E1148" s="33">
        <v>45471.646527777775</v>
      </c>
      <c r="F1148" s="30" t="s">
        <v>677</v>
      </c>
      <c r="G1148" s="30" t="s">
        <v>627</v>
      </c>
      <c r="H1148" s="30" t="s">
        <v>672</v>
      </c>
      <c r="I1148" s="30" t="s">
        <v>646</v>
      </c>
      <c r="J1148" s="30">
        <v>30000</v>
      </c>
      <c r="K1148" s="30" t="s">
        <v>630</v>
      </c>
      <c r="L1148" s="30" t="s">
        <v>4207</v>
      </c>
      <c r="M1148" s="30" t="s">
        <v>4385</v>
      </c>
      <c r="N1148" s="30" t="s">
        <v>713</v>
      </c>
      <c r="O1148" s="30" t="s">
        <v>714</v>
      </c>
      <c r="P1148" s="30">
        <v>934367</v>
      </c>
      <c r="Q1148" s="30"/>
      <c r="R1148" s="30"/>
      <c r="S1148" s="39">
        <v>45475.395833333336</v>
      </c>
      <c r="T1148" s="42" t="str">
        <f t="shared" si="221"/>
        <v>40</v>
      </c>
      <c r="U1148" s="32">
        <f t="shared" si="222"/>
        <v>45471.646527777775</v>
      </c>
      <c r="V1148" s="31">
        <f t="shared" si="223"/>
        <v>3.7493055555605679</v>
      </c>
      <c r="W1148" s="31">
        <f t="shared" si="224"/>
        <v>0</v>
      </c>
      <c r="X1148" s="31">
        <f t="shared" si="225"/>
        <v>0</v>
      </c>
      <c r="Y1148" s="31">
        <f t="shared" si="226"/>
        <v>1</v>
      </c>
      <c r="Z1148" s="31" t="str">
        <f t="shared" si="233"/>
        <v>No</v>
      </c>
      <c r="AA1148" s="31"/>
      <c r="AB1148" s="31">
        <f t="shared" si="227"/>
        <v>0</v>
      </c>
      <c r="AC1148" s="31" t="str">
        <f>IF(OR(ISNUMBER(MATCH(DATE(VALUE(TEXT(U1148,"yyyy")),VALUE(TEXT(U1148,"mm")),VALUE(TEXT(U1148,"dd"))),HolidayTable[Date],0)),WEEKDAY(E1148,1)=1,HOUR(U1148)&gt;=21,HOUR(U1148)&lt;5),"OP","P")</f>
        <v>P</v>
      </c>
      <c r="AD1148" s="31"/>
      <c r="AE1148" s="31">
        <f t="shared" si="228"/>
        <v>0</v>
      </c>
      <c r="AF1148" s="31">
        <f t="shared" si="229"/>
        <v>88.5</v>
      </c>
      <c r="AG1148" s="31">
        <f t="shared" si="230"/>
        <v>6</v>
      </c>
      <c r="AH1148" s="31" t="str">
        <f t="shared" si="231"/>
        <v>PUSAN32W</v>
      </c>
      <c r="AI1148" s="31" t="str">
        <f t="shared" si="232"/>
        <v>DFSU 6669492</v>
      </c>
      <c r="AJ1148" s="17" t="s">
        <v>624</v>
      </c>
    </row>
    <row r="1149" spans="1:36" ht="18" x14ac:dyDescent="0.35">
      <c r="A1149" s="30" t="s">
        <v>625</v>
      </c>
      <c r="B1149" s="30" t="s">
        <v>4386</v>
      </c>
      <c r="C1149" s="30" t="s">
        <v>583</v>
      </c>
      <c r="D1149" s="30" t="s">
        <v>764</v>
      </c>
      <c r="E1149" s="33">
        <v>45471.654861111114</v>
      </c>
      <c r="F1149" s="30" t="s">
        <v>674</v>
      </c>
      <c r="G1149" s="30" t="s">
        <v>627</v>
      </c>
      <c r="H1149" s="30" t="s">
        <v>672</v>
      </c>
      <c r="I1149" s="30" t="s">
        <v>646</v>
      </c>
      <c r="J1149" s="30">
        <v>29250</v>
      </c>
      <c r="K1149" s="30" t="s">
        <v>630</v>
      </c>
      <c r="L1149" s="30" t="s">
        <v>4387</v>
      </c>
      <c r="M1149" s="30" t="s">
        <v>4388</v>
      </c>
      <c r="N1149" s="30" t="s">
        <v>737</v>
      </c>
      <c r="O1149" s="30" t="s">
        <v>738</v>
      </c>
      <c r="P1149" s="30">
        <v>912351</v>
      </c>
      <c r="Q1149" s="30"/>
      <c r="R1149" s="30"/>
      <c r="S1149" s="39" t="e">
        <f>VLOOKUP(AH1149,export!G:T,13,FALSE)</f>
        <v>#N/A</v>
      </c>
      <c r="T1149" s="42" t="str">
        <f t="shared" si="221"/>
        <v>40</v>
      </c>
      <c r="U1149" s="32">
        <f t="shared" si="222"/>
        <v>45471.654861111114</v>
      </c>
      <c r="V1149" s="31" t="e">
        <f t="shared" si="223"/>
        <v>#N/A</v>
      </c>
      <c r="W1149" s="31" t="e">
        <f t="shared" si="224"/>
        <v>#N/A</v>
      </c>
      <c r="X1149" s="31" t="e">
        <f t="shared" si="225"/>
        <v>#N/A</v>
      </c>
      <c r="Y1149" s="31" t="e">
        <f t="shared" si="226"/>
        <v>#N/A</v>
      </c>
      <c r="Z1149" s="31" t="str">
        <f t="shared" si="233"/>
        <v>No</v>
      </c>
      <c r="AA1149" s="31"/>
      <c r="AB1149" s="31" t="e">
        <f t="shared" si="227"/>
        <v>#N/A</v>
      </c>
      <c r="AC1149" s="31" t="str">
        <f>IF(OR(ISNUMBER(MATCH(DATE(VALUE(TEXT(U1149,"yyyy")),VALUE(TEXT(U1149,"mm")),VALUE(TEXT(U1149,"dd"))),HolidayTable[Date],0)),WEEKDAY(E1149,1)=1,HOUR(U1149)&gt;=21,HOUR(U1149)&lt;5),"OP","P")</f>
        <v>P</v>
      </c>
      <c r="AD1149" s="31"/>
      <c r="AE1149" s="31" t="e">
        <f t="shared" si="228"/>
        <v>#N/A</v>
      </c>
      <c r="AF1149" s="31">
        <f t="shared" si="229"/>
        <v>88.5</v>
      </c>
      <c r="AG1149" s="31">
        <f t="shared" si="230"/>
        <v>6</v>
      </c>
      <c r="AH1149" s="31" t="str">
        <f t="shared" si="231"/>
        <v>ALS KRONOS425N</v>
      </c>
      <c r="AI1149" s="31" t="str">
        <f t="shared" si="232"/>
        <v>TCNU 1800359</v>
      </c>
      <c r="AJ1149" s="17" t="s">
        <v>624</v>
      </c>
    </row>
    <row r="1150" spans="1:36" ht="18" x14ac:dyDescent="0.35">
      <c r="A1150" s="30" t="s">
        <v>625</v>
      </c>
      <c r="B1150" s="30" t="s">
        <v>4389</v>
      </c>
      <c r="C1150" s="30" t="s">
        <v>583</v>
      </c>
      <c r="D1150" s="30" t="s">
        <v>764</v>
      </c>
      <c r="E1150" s="33">
        <v>45471.656944444447</v>
      </c>
      <c r="F1150" s="30" t="s">
        <v>674</v>
      </c>
      <c r="G1150" s="30" t="s">
        <v>627</v>
      </c>
      <c r="H1150" s="30" t="s">
        <v>645</v>
      </c>
      <c r="I1150" s="30" t="s">
        <v>646</v>
      </c>
      <c r="J1150" s="30">
        <v>29250</v>
      </c>
      <c r="K1150" s="30" t="s">
        <v>630</v>
      </c>
      <c r="L1150" s="30" t="s">
        <v>4390</v>
      </c>
      <c r="M1150" s="30" t="s">
        <v>4391</v>
      </c>
      <c r="N1150" s="30"/>
      <c r="O1150" s="30" t="s">
        <v>704</v>
      </c>
      <c r="P1150" s="30">
        <v>947739</v>
      </c>
      <c r="Q1150" s="30"/>
      <c r="R1150" s="30"/>
      <c r="S1150" s="39" t="e">
        <f>VLOOKUP(AH1150,export!G:T,13,FALSE)</f>
        <v>#N/A</v>
      </c>
      <c r="T1150" s="42" t="str">
        <f t="shared" si="221"/>
        <v>40</v>
      </c>
      <c r="U1150" s="32">
        <f t="shared" si="222"/>
        <v>45471.656944444447</v>
      </c>
      <c r="V1150" s="31" t="e">
        <f t="shared" si="223"/>
        <v>#N/A</v>
      </c>
      <c r="W1150" s="31" t="e">
        <f t="shared" si="224"/>
        <v>#N/A</v>
      </c>
      <c r="X1150" s="31" t="e">
        <f t="shared" si="225"/>
        <v>#N/A</v>
      </c>
      <c r="Y1150" s="31" t="e">
        <f t="shared" si="226"/>
        <v>#N/A</v>
      </c>
      <c r="Z1150" s="31" t="str">
        <f t="shared" si="233"/>
        <v>No</v>
      </c>
      <c r="AA1150" s="31"/>
      <c r="AB1150" s="31" t="e">
        <f t="shared" si="227"/>
        <v>#N/A</v>
      </c>
      <c r="AC1150" s="31" t="str">
        <f>IF(OR(ISNUMBER(MATCH(DATE(VALUE(TEXT(U1150,"yyyy")),VALUE(TEXT(U1150,"mm")),VALUE(TEXT(U1150,"dd"))),HolidayTable[Date],0)),WEEKDAY(E1150,1)=1,HOUR(U1150)&gt;=21,HOUR(U1150)&lt;5),"OP","P")</f>
        <v>P</v>
      </c>
      <c r="AD1150" s="31"/>
      <c r="AE1150" s="31" t="e">
        <f t="shared" si="228"/>
        <v>#N/A</v>
      </c>
      <c r="AF1150" s="31">
        <f t="shared" si="229"/>
        <v>88.5</v>
      </c>
      <c r="AG1150" s="31">
        <f t="shared" si="230"/>
        <v>6</v>
      </c>
      <c r="AH1150" s="31" t="str">
        <f t="shared" si="231"/>
        <v>ALS KRONOS425N</v>
      </c>
      <c r="AI1150" s="31" t="str">
        <f t="shared" si="232"/>
        <v>MRKU 0075003</v>
      </c>
      <c r="AJ1150" s="17" t="s">
        <v>624</v>
      </c>
    </row>
    <row r="1151" spans="1:36" ht="18" x14ac:dyDescent="0.35">
      <c r="A1151" s="30" t="s">
        <v>625</v>
      </c>
      <c r="B1151" s="30" t="s">
        <v>4392</v>
      </c>
      <c r="C1151" s="30" t="s">
        <v>583</v>
      </c>
      <c r="D1151" s="30" t="s">
        <v>764</v>
      </c>
      <c r="E1151" s="33">
        <v>45471.660416666666</v>
      </c>
      <c r="F1151" s="30" t="s">
        <v>674</v>
      </c>
      <c r="G1151" s="30" t="s">
        <v>627</v>
      </c>
      <c r="H1151" s="30" t="s">
        <v>672</v>
      </c>
      <c r="I1151" s="30" t="s">
        <v>646</v>
      </c>
      <c r="J1151" s="30">
        <v>29250</v>
      </c>
      <c r="K1151" s="30" t="s">
        <v>630</v>
      </c>
      <c r="L1151" s="30" t="s">
        <v>4387</v>
      </c>
      <c r="M1151" s="30" t="s">
        <v>4393</v>
      </c>
      <c r="N1151" s="30" t="s">
        <v>700</v>
      </c>
      <c r="O1151" s="30" t="s">
        <v>701</v>
      </c>
      <c r="P1151" s="30">
        <v>781152</v>
      </c>
      <c r="Q1151" s="30"/>
      <c r="R1151" s="30"/>
      <c r="S1151" s="39" t="e">
        <f>VLOOKUP(AH1151,export!G:T,13,FALSE)</f>
        <v>#N/A</v>
      </c>
      <c r="T1151" s="42" t="str">
        <f t="shared" si="221"/>
        <v>40</v>
      </c>
      <c r="U1151" s="32">
        <f t="shared" si="222"/>
        <v>45471.660416666666</v>
      </c>
      <c r="V1151" s="31" t="e">
        <f t="shared" si="223"/>
        <v>#N/A</v>
      </c>
      <c r="W1151" s="31" t="e">
        <f t="shared" si="224"/>
        <v>#N/A</v>
      </c>
      <c r="X1151" s="31" t="e">
        <f t="shared" si="225"/>
        <v>#N/A</v>
      </c>
      <c r="Y1151" s="31" t="e">
        <f t="shared" si="226"/>
        <v>#N/A</v>
      </c>
      <c r="Z1151" s="31" t="str">
        <f t="shared" si="233"/>
        <v>No</v>
      </c>
      <c r="AA1151" s="31"/>
      <c r="AB1151" s="31" t="e">
        <f t="shared" si="227"/>
        <v>#N/A</v>
      </c>
      <c r="AC1151" s="31" t="str">
        <f>IF(OR(ISNUMBER(MATCH(DATE(VALUE(TEXT(U1151,"yyyy")),VALUE(TEXT(U1151,"mm")),VALUE(TEXT(U1151,"dd"))),HolidayTable[Date],0)),WEEKDAY(E1151,1)=1,HOUR(U1151)&gt;=21,HOUR(U1151)&lt;5),"OP","P")</f>
        <v>P</v>
      </c>
      <c r="AD1151" s="31"/>
      <c r="AE1151" s="31" t="e">
        <f t="shared" si="228"/>
        <v>#N/A</v>
      </c>
      <c r="AF1151" s="31">
        <f t="shared" si="229"/>
        <v>88.5</v>
      </c>
      <c r="AG1151" s="31">
        <f t="shared" si="230"/>
        <v>6</v>
      </c>
      <c r="AH1151" s="31" t="str">
        <f t="shared" si="231"/>
        <v>ALS KRONOS425N</v>
      </c>
      <c r="AI1151" s="31" t="str">
        <f t="shared" si="232"/>
        <v>TCNU 6329961</v>
      </c>
      <c r="AJ1151" s="17" t="s">
        <v>624</v>
      </c>
    </row>
    <row r="1152" spans="1:36" ht="18" x14ac:dyDescent="0.35">
      <c r="A1152" s="30" t="s">
        <v>625</v>
      </c>
      <c r="B1152" s="30" t="s">
        <v>4394</v>
      </c>
      <c r="C1152" s="30" t="s">
        <v>583</v>
      </c>
      <c r="D1152" s="30" t="s">
        <v>764</v>
      </c>
      <c r="E1152" s="33">
        <v>45471.661805555559</v>
      </c>
      <c r="F1152" s="30" t="s">
        <v>674</v>
      </c>
      <c r="G1152" s="30" t="s">
        <v>627</v>
      </c>
      <c r="H1152" s="30" t="s">
        <v>672</v>
      </c>
      <c r="I1152" s="30" t="s">
        <v>646</v>
      </c>
      <c r="J1152" s="30">
        <v>29250</v>
      </c>
      <c r="K1152" s="30" t="s">
        <v>630</v>
      </c>
      <c r="L1152" s="30" t="s">
        <v>4395</v>
      </c>
      <c r="M1152" s="30" t="s">
        <v>4396</v>
      </c>
      <c r="N1152" s="30" t="s">
        <v>836</v>
      </c>
      <c r="O1152" s="30" t="s">
        <v>837</v>
      </c>
      <c r="P1152" s="30">
        <v>913642</v>
      </c>
      <c r="Q1152" s="30"/>
      <c r="R1152" s="30"/>
      <c r="S1152" s="39" t="e">
        <f>VLOOKUP(AH1152,export!G:T,13,FALSE)</f>
        <v>#N/A</v>
      </c>
      <c r="T1152" s="42" t="str">
        <f t="shared" si="221"/>
        <v>40</v>
      </c>
      <c r="U1152" s="32">
        <f t="shared" si="222"/>
        <v>45471.661805555559</v>
      </c>
      <c r="V1152" s="31" t="e">
        <f t="shared" si="223"/>
        <v>#N/A</v>
      </c>
      <c r="W1152" s="31" t="e">
        <f t="shared" si="224"/>
        <v>#N/A</v>
      </c>
      <c r="X1152" s="31" t="e">
        <f t="shared" si="225"/>
        <v>#N/A</v>
      </c>
      <c r="Y1152" s="31" t="e">
        <f t="shared" si="226"/>
        <v>#N/A</v>
      </c>
      <c r="Z1152" s="31" t="str">
        <f t="shared" si="233"/>
        <v>No</v>
      </c>
      <c r="AA1152" s="31"/>
      <c r="AB1152" s="31" t="e">
        <f t="shared" si="227"/>
        <v>#N/A</v>
      </c>
      <c r="AC1152" s="31" t="str">
        <f>IF(OR(ISNUMBER(MATCH(DATE(VALUE(TEXT(U1152,"yyyy")),VALUE(TEXT(U1152,"mm")),VALUE(TEXT(U1152,"dd"))),HolidayTable[Date],0)),WEEKDAY(E1152,1)=1,HOUR(U1152)&gt;=21,HOUR(U1152)&lt;5),"OP","P")</f>
        <v>P</v>
      </c>
      <c r="AD1152" s="31"/>
      <c r="AE1152" s="31" t="e">
        <f t="shared" si="228"/>
        <v>#N/A</v>
      </c>
      <c r="AF1152" s="31">
        <f t="shared" si="229"/>
        <v>88.5</v>
      </c>
      <c r="AG1152" s="31">
        <f t="shared" si="230"/>
        <v>6</v>
      </c>
      <c r="AH1152" s="31" t="str">
        <f t="shared" si="231"/>
        <v>ALS KRONOS425N</v>
      </c>
      <c r="AI1152" s="31" t="str">
        <f t="shared" si="232"/>
        <v>TCNU 8840707</v>
      </c>
      <c r="AJ1152" s="17" t="s">
        <v>624</v>
      </c>
    </row>
    <row r="1153" spans="1:36" ht="18" x14ac:dyDescent="0.35">
      <c r="A1153" s="30" t="s">
        <v>625</v>
      </c>
      <c r="B1153" s="30" t="s">
        <v>4397</v>
      </c>
      <c r="C1153" s="30" t="s">
        <v>3686</v>
      </c>
      <c r="D1153" s="30" t="s">
        <v>810</v>
      </c>
      <c r="E1153" s="33">
        <v>45471.665277777778</v>
      </c>
      <c r="F1153" s="30" t="s">
        <v>658</v>
      </c>
      <c r="G1153" s="30" t="s">
        <v>627</v>
      </c>
      <c r="H1153" s="30">
        <v>4500</v>
      </c>
      <c r="I1153" s="30" t="s">
        <v>646</v>
      </c>
      <c r="J1153" s="30">
        <v>29090</v>
      </c>
      <c r="K1153" s="30" t="s">
        <v>630</v>
      </c>
      <c r="L1153" s="30" t="s">
        <v>4398</v>
      </c>
      <c r="M1153" s="30" t="s">
        <v>4399</v>
      </c>
      <c r="N1153" s="30" t="s">
        <v>751</v>
      </c>
      <c r="O1153" s="30" t="s">
        <v>752</v>
      </c>
      <c r="P1153" s="30">
        <v>935494</v>
      </c>
      <c r="Q1153" s="30"/>
      <c r="R1153" s="30"/>
      <c r="S1153" s="39" t="e">
        <f>VLOOKUP(AH1153,export!G:T,13,FALSE)</f>
        <v>#N/A</v>
      </c>
      <c r="T1153" s="42" t="str">
        <f t="shared" si="221"/>
        <v>40</v>
      </c>
      <c r="U1153" s="32">
        <f t="shared" si="222"/>
        <v>45471.665277777778</v>
      </c>
      <c r="V1153" s="31" t="e">
        <f t="shared" si="223"/>
        <v>#N/A</v>
      </c>
      <c r="W1153" s="31" t="e">
        <f t="shared" si="224"/>
        <v>#N/A</v>
      </c>
      <c r="X1153" s="31" t="e">
        <f t="shared" si="225"/>
        <v>#N/A</v>
      </c>
      <c r="Y1153" s="31" t="e">
        <f t="shared" si="226"/>
        <v>#N/A</v>
      </c>
      <c r="Z1153" s="31" t="str">
        <f t="shared" si="233"/>
        <v>No</v>
      </c>
      <c r="AA1153" s="31"/>
      <c r="AB1153" s="31" t="e">
        <f t="shared" si="227"/>
        <v>#N/A</v>
      </c>
      <c r="AC1153" s="31" t="str">
        <f>IF(OR(ISNUMBER(MATCH(DATE(VALUE(TEXT(U1153,"yyyy")),VALUE(TEXT(U1153,"mm")),VALUE(TEXT(U1153,"dd"))),HolidayTable[Date],0)),WEEKDAY(E1153,1)=1,HOUR(U1153)&gt;=21,HOUR(U1153)&lt;5),"OP","P")</f>
        <v>P</v>
      </c>
      <c r="AD1153" s="31"/>
      <c r="AE1153" s="31" t="e">
        <f t="shared" si="228"/>
        <v>#N/A</v>
      </c>
      <c r="AF1153" s="31">
        <f t="shared" si="229"/>
        <v>88.5</v>
      </c>
      <c r="AG1153" s="31">
        <f t="shared" si="230"/>
        <v>6</v>
      </c>
      <c r="AH1153" s="31" t="str">
        <f t="shared" si="231"/>
        <v>ONE INNOVATI004E</v>
      </c>
      <c r="AI1153" s="31" t="str">
        <f t="shared" si="232"/>
        <v>KKFU 8152116</v>
      </c>
      <c r="AJ1153" s="17" t="s">
        <v>624</v>
      </c>
    </row>
    <row r="1154" spans="1:36" ht="18" x14ac:dyDescent="0.35">
      <c r="A1154" s="30" t="s">
        <v>625</v>
      </c>
      <c r="B1154" s="30" t="s">
        <v>4400</v>
      </c>
      <c r="C1154" s="30" t="s">
        <v>583</v>
      </c>
      <c r="D1154" s="30" t="s">
        <v>764</v>
      </c>
      <c r="E1154" s="33">
        <v>45471.670138888891</v>
      </c>
      <c r="F1154" s="30" t="s">
        <v>674</v>
      </c>
      <c r="G1154" s="30" t="s">
        <v>627</v>
      </c>
      <c r="H1154" s="30" t="s">
        <v>645</v>
      </c>
      <c r="I1154" s="30" t="s">
        <v>646</v>
      </c>
      <c r="J1154" s="30">
        <v>29250</v>
      </c>
      <c r="K1154" s="30" t="s">
        <v>630</v>
      </c>
      <c r="L1154" s="30" t="s">
        <v>4376</v>
      </c>
      <c r="M1154" s="30" t="s">
        <v>4401</v>
      </c>
      <c r="N1154" s="30" t="s">
        <v>745</v>
      </c>
      <c r="O1154" s="30" t="s">
        <v>746</v>
      </c>
      <c r="P1154" s="30">
        <v>697577</v>
      </c>
      <c r="Q1154" s="30"/>
      <c r="R1154" s="30"/>
      <c r="S1154" s="39" t="e">
        <f>VLOOKUP(AH1154,export!G:T,13,FALSE)</f>
        <v>#N/A</v>
      </c>
      <c r="T1154" s="42" t="str">
        <f t="shared" ref="T1154:T1217" si="234">LEFT(I1154,2)</f>
        <v>40</v>
      </c>
      <c r="U1154" s="32">
        <f t="shared" ref="U1154:U1217" si="235">E1154</f>
        <v>45471.670138888891</v>
      </c>
      <c r="V1154" s="31" t="e">
        <f t="shared" ref="V1154:V1217" si="236">IF(A1154="ARRIVE",S1154-U1154,IF(A1154="EXIT",U1154-S1154,"Odd Event"))</f>
        <v>#N/A</v>
      </c>
      <c r="W1154" s="31" t="e">
        <f t="shared" ref="W1154:W1217" si="237">IF(V1154&lt;=1,1,0)</f>
        <v>#N/A</v>
      </c>
      <c r="X1154" s="31" t="e">
        <f t="shared" ref="X1154:X1217" si="238">IF(AND(V1154&gt;1,V1154&lt;2),1,0)</f>
        <v>#N/A</v>
      </c>
      <c r="Y1154" s="31" t="e">
        <f t="shared" ref="Y1154:Y1217" si="239">IF(V1154&gt;2,1,0)</f>
        <v>#N/A</v>
      </c>
      <c r="Z1154" s="31" t="str">
        <f t="shared" si="233"/>
        <v>No</v>
      </c>
      <c r="AA1154" s="31"/>
      <c r="AB1154" s="31" t="e">
        <f t="shared" ref="AB1154:AB1217" si="240">IF(W1154=1,1,IF(X1154=1,2,0))</f>
        <v>#N/A</v>
      </c>
      <c r="AC1154" s="31" t="str">
        <f>IF(OR(ISNUMBER(MATCH(DATE(VALUE(TEXT(U1154,"yyyy")),VALUE(TEXT(U1154,"mm")),VALUE(TEXT(U1154,"dd"))),HolidayTable[Date],0)),WEEKDAY(E1154,1)=1,HOUR(U1154)&gt;=21,HOUR(U1154)&lt;5),"OP","P")</f>
        <v>P</v>
      </c>
      <c r="AD1154" s="31"/>
      <c r="AE1154" s="31" t="e">
        <f t="shared" ref="AE1154:AE1217" si="241">IF(AB1154=0,0,IF(OR(T1154="40",T1154="45"),IF(AC1154="OP",IF(AB1154=1,52.5,22.5),IF(AB1154=1,37.5,15)),IF(T1154="20",IF(AC1154="OP",IF(AB1154=1,35,15),IF(AB1154=1,25,10)),"Odd Size")))</f>
        <v>#N/A</v>
      </c>
      <c r="AF1154" s="31">
        <f t="shared" ref="AF1154:AF1217" si="242">IF(OR(T1154="45",T1154="40"),88.5,0)+IF(T1154="20",59,0)</f>
        <v>88.5</v>
      </c>
      <c r="AG1154" s="31">
        <f t="shared" ref="AG1154:AG1217" si="243">WEEKDAY(E1154,1)</f>
        <v>6</v>
      </c>
      <c r="AH1154" s="31" t="str">
        <f t="shared" ref="AH1154:AH1217" si="244">C1154&amp;D1154</f>
        <v>ALS KRONOS425N</v>
      </c>
      <c r="AI1154" s="31" t="str">
        <f t="shared" ref="AI1154:AI1217" si="245">B1154</f>
        <v>SUDU 5325409</v>
      </c>
      <c r="AJ1154" s="17" t="s">
        <v>624</v>
      </c>
    </row>
    <row r="1155" spans="1:36" ht="18" x14ac:dyDescent="0.35">
      <c r="A1155" s="30" t="s">
        <v>625</v>
      </c>
      <c r="B1155" s="30" t="s">
        <v>974</v>
      </c>
      <c r="C1155" s="30" t="s">
        <v>429</v>
      </c>
      <c r="D1155" s="30" t="s">
        <v>1076</v>
      </c>
      <c r="E1155" s="33">
        <v>45471.672222222223</v>
      </c>
      <c r="F1155" s="30" t="s">
        <v>663</v>
      </c>
      <c r="G1155" s="30" t="s">
        <v>627</v>
      </c>
      <c r="H1155" s="30" t="s">
        <v>628</v>
      </c>
      <c r="I1155" s="30" t="s">
        <v>629</v>
      </c>
      <c r="J1155" s="30">
        <v>17673</v>
      </c>
      <c r="K1155" s="30" t="s">
        <v>630</v>
      </c>
      <c r="L1155" s="30" t="s">
        <v>4402</v>
      </c>
      <c r="M1155" s="30" t="s">
        <v>4403</v>
      </c>
      <c r="N1155" s="30" t="s">
        <v>684</v>
      </c>
      <c r="O1155" s="30" t="s">
        <v>685</v>
      </c>
      <c r="P1155" s="30">
        <v>779249</v>
      </c>
      <c r="Q1155" s="30"/>
      <c r="R1155" s="30"/>
      <c r="S1155" s="39">
        <f>VLOOKUP(AH1155,export!G:T,13,FALSE)</f>
        <v>45472.743055555555</v>
      </c>
      <c r="T1155" s="42" t="str">
        <f t="shared" si="234"/>
        <v>20</v>
      </c>
      <c r="U1155" s="32">
        <f t="shared" si="235"/>
        <v>45471.672222222223</v>
      </c>
      <c r="V1155" s="31">
        <f t="shared" si="236"/>
        <v>1.0708333333313931</v>
      </c>
      <c r="W1155" s="31">
        <f t="shared" si="237"/>
        <v>0</v>
      </c>
      <c r="X1155" s="31">
        <f t="shared" si="238"/>
        <v>1</v>
      </c>
      <c r="Y1155" s="31">
        <f t="shared" si="239"/>
        <v>0</v>
      </c>
      <c r="Z1155" s="31" t="str">
        <f t="shared" ref="Z1155:Z1218" si="246">IF(OR(MOD(E1155,1)&gt;=TIME(21,0,0),MOD(E1155,1)&lt;=TIME(4,59,0)),"Yes","No")</f>
        <v>No</v>
      </c>
      <c r="AA1155" s="31"/>
      <c r="AB1155" s="31">
        <f t="shared" si="240"/>
        <v>2</v>
      </c>
      <c r="AC1155" s="31" t="str">
        <f>IF(OR(ISNUMBER(MATCH(DATE(VALUE(TEXT(U1155,"yyyy")),VALUE(TEXT(U1155,"mm")),VALUE(TEXT(U1155,"dd"))),HolidayTable[Date],0)),WEEKDAY(E1155,1)=1,HOUR(U1155)&gt;=21,HOUR(U1155)&lt;5),"OP","P")</f>
        <v>P</v>
      </c>
      <c r="AD1155" s="31"/>
      <c r="AE1155" s="31">
        <f t="shared" si="241"/>
        <v>10</v>
      </c>
      <c r="AF1155" s="31">
        <f t="shared" si="242"/>
        <v>59</v>
      </c>
      <c r="AG1155" s="31">
        <f t="shared" si="243"/>
        <v>6</v>
      </c>
      <c r="AH1155" s="31" t="str">
        <f t="shared" si="244"/>
        <v>CNC SATURN59E1NC</v>
      </c>
      <c r="AI1155" s="31" t="str">
        <f t="shared" si="245"/>
        <v>CAIU 2643712</v>
      </c>
    </row>
    <row r="1156" spans="1:36" ht="18" x14ac:dyDescent="0.35">
      <c r="A1156" s="30" t="s">
        <v>625</v>
      </c>
      <c r="B1156" s="30" t="s">
        <v>4404</v>
      </c>
      <c r="C1156" s="30" t="s">
        <v>429</v>
      </c>
      <c r="D1156" s="30" t="s">
        <v>1076</v>
      </c>
      <c r="E1156" s="33">
        <v>45471.672222222223</v>
      </c>
      <c r="F1156" s="30" t="s">
        <v>649</v>
      </c>
      <c r="G1156" s="30" t="s">
        <v>627</v>
      </c>
      <c r="H1156" s="30">
        <v>2210</v>
      </c>
      <c r="I1156" s="30" t="s">
        <v>629</v>
      </c>
      <c r="J1156" s="30">
        <v>17673</v>
      </c>
      <c r="K1156" s="30" t="s">
        <v>630</v>
      </c>
      <c r="L1156" s="30" t="s">
        <v>4405</v>
      </c>
      <c r="M1156" s="30">
        <v>27366618</v>
      </c>
      <c r="N1156" s="30" t="s">
        <v>684</v>
      </c>
      <c r="O1156" s="30" t="s">
        <v>685</v>
      </c>
      <c r="P1156" s="30">
        <v>779249</v>
      </c>
      <c r="Q1156" s="30"/>
      <c r="R1156" s="30"/>
      <c r="S1156" s="39">
        <f>VLOOKUP(AH1156,export!G:T,13,FALSE)</f>
        <v>45472.743055555555</v>
      </c>
      <c r="T1156" s="42" t="str">
        <f t="shared" si="234"/>
        <v>20</v>
      </c>
      <c r="U1156" s="32">
        <f t="shared" si="235"/>
        <v>45471.672222222223</v>
      </c>
      <c r="V1156" s="31">
        <f t="shared" si="236"/>
        <v>1.0708333333313931</v>
      </c>
      <c r="W1156" s="31">
        <f t="shared" si="237"/>
        <v>0</v>
      </c>
      <c r="X1156" s="31">
        <f t="shared" si="238"/>
        <v>1</v>
      </c>
      <c r="Y1156" s="31">
        <f t="shared" si="239"/>
        <v>0</v>
      </c>
      <c r="Z1156" s="31" t="str">
        <f t="shared" si="246"/>
        <v>No</v>
      </c>
      <c r="AA1156" s="31"/>
      <c r="AB1156" s="31">
        <f t="shared" si="240"/>
        <v>2</v>
      </c>
      <c r="AC1156" s="31" t="str">
        <f>IF(OR(ISNUMBER(MATCH(DATE(VALUE(TEXT(U1156,"yyyy")),VALUE(TEXT(U1156,"mm")),VALUE(TEXT(U1156,"dd"))),HolidayTable[Date],0)),WEEKDAY(E1156,1)=1,HOUR(U1156)&gt;=21,HOUR(U1156)&lt;5),"OP","P")</f>
        <v>P</v>
      </c>
      <c r="AD1156" s="31"/>
      <c r="AE1156" s="31">
        <f t="shared" si="241"/>
        <v>10</v>
      </c>
      <c r="AF1156" s="31">
        <f t="shared" si="242"/>
        <v>59</v>
      </c>
      <c r="AG1156" s="31">
        <f t="shared" si="243"/>
        <v>6</v>
      </c>
      <c r="AH1156" s="31" t="str">
        <f t="shared" si="244"/>
        <v>CNC SATURN59E1NC</v>
      </c>
      <c r="AI1156" s="31" t="str">
        <f t="shared" si="245"/>
        <v>CXDU 2355680</v>
      </c>
    </row>
    <row r="1157" spans="1:36" ht="18" x14ac:dyDescent="0.35">
      <c r="A1157" s="30" t="s">
        <v>625</v>
      </c>
      <c r="B1157" s="30" t="s">
        <v>4406</v>
      </c>
      <c r="C1157" s="30" t="s">
        <v>332</v>
      </c>
      <c r="D1157" s="30" t="s">
        <v>2396</v>
      </c>
      <c r="E1157" s="33">
        <v>45471.679166666669</v>
      </c>
      <c r="F1157" s="30" t="s">
        <v>658</v>
      </c>
      <c r="G1157" s="30" t="s">
        <v>627</v>
      </c>
      <c r="H1157" s="30" t="s">
        <v>672</v>
      </c>
      <c r="I1157" s="30" t="s">
        <v>646</v>
      </c>
      <c r="J1157" s="30">
        <v>29250</v>
      </c>
      <c r="K1157" s="30" t="s">
        <v>630</v>
      </c>
      <c r="L1157" s="30" t="s">
        <v>4407</v>
      </c>
      <c r="M1157" s="30" t="s">
        <v>4408</v>
      </c>
      <c r="N1157" s="30" t="s">
        <v>739</v>
      </c>
      <c r="O1157" s="30" t="s">
        <v>740</v>
      </c>
      <c r="P1157" s="30">
        <v>686467</v>
      </c>
      <c r="Q1157" s="30"/>
      <c r="R1157" s="30"/>
      <c r="S1157" s="39" t="e">
        <f>VLOOKUP(AH1157,export!G:T,13,FALSE)</f>
        <v>#N/A</v>
      </c>
      <c r="T1157" s="42" t="str">
        <f t="shared" si="234"/>
        <v>40</v>
      </c>
      <c r="U1157" s="32">
        <f t="shared" si="235"/>
        <v>45471.679166666669</v>
      </c>
      <c r="V1157" s="31" t="e">
        <f t="shared" si="236"/>
        <v>#N/A</v>
      </c>
      <c r="W1157" s="31" t="e">
        <f t="shared" si="237"/>
        <v>#N/A</v>
      </c>
      <c r="X1157" s="31" t="e">
        <f t="shared" si="238"/>
        <v>#N/A</v>
      </c>
      <c r="Y1157" s="31" t="e">
        <f t="shared" si="239"/>
        <v>#N/A</v>
      </c>
      <c r="Z1157" s="31" t="str">
        <f t="shared" si="246"/>
        <v>No</v>
      </c>
      <c r="AA1157" s="31"/>
      <c r="AB1157" s="31" t="e">
        <f t="shared" si="240"/>
        <v>#N/A</v>
      </c>
      <c r="AC1157" s="31" t="str">
        <f>IF(OR(ISNUMBER(MATCH(DATE(VALUE(TEXT(U1157,"yyyy")),VALUE(TEXT(U1157,"mm")),VALUE(TEXT(U1157,"dd"))),HolidayTable[Date],0)),WEEKDAY(E1157,1)=1,HOUR(U1157)&gt;=21,HOUR(U1157)&lt;5),"OP","P")</f>
        <v>P</v>
      </c>
      <c r="AD1157" s="31"/>
      <c r="AE1157" s="31" t="e">
        <f t="shared" si="241"/>
        <v>#N/A</v>
      </c>
      <c r="AF1157" s="31">
        <f t="shared" si="242"/>
        <v>88.5</v>
      </c>
      <c r="AG1157" s="31">
        <f t="shared" si="243"/>
        <v>6</v>
      </c>
      <c r="AH1157" s="31" t="str">
        <f t="shared" si="244"/>
        <v>CAP ANDREAS012W</v>
      </c>
      <c r="AI1157" s="31" t="str">
        <f t="shared" si="245"/>
        <v>ONEU 5548673</v>
      </c>
      <c r="AJ1157" s="17" t="s">
        <v>624</v>
      </c>
    </row>
    <row r="1158" spans="1:36" ht="18" x14ac:dyDescent="0.35">
      <c r="A1158" s="30" t="s">
        <v>625</v>
      </c>
      <c r="B1158" s="30" t="s">
        <v>4409</v>
      </c>
      <c r="C1158" s="30" t="s">
        <v>332</v>
      </c>
      <c r="D1158" s="30" t="s">
        <v>2396</v>
      </c>
      <c r="E1158" s="33">
        <v>45471.708333333336</v>
      </c>
      <c r="F1158" s="30" t="s">
        <v>658</v>
      </c>
      <c r="G1158" s="30" t="s">
        <v>627</v>
      </c>
      <c r="H1158" s="30" t="s">
        <v>672</v>
      </c>
      <c r="I1158" s="30" t="s">
        <v>646</v>
      </c>
      <c r="J1158" s="30">
        <v>29250</v>
      </c>
      <c r="K1158" s="30" t="s">
        <v>630</v>
      </c>
      <c r="L1158" s="30" t="s">
        <v>4407</v>
      </c>
      <c r="M1158" s="30" t="s">
        <v>4410</v>
      </c>
      <c r="N1158" s="30" t="s">
        <v>836</v>
      </c>
      <c r="O1158" s="30" t="s">
        <v>837</v>
      </c>
      <c r="P1158" s="30">
        <v>913642</v>
      </c>
      <c r="Q1158" s="30"/>
      <c r="R1158" s="30"/>
      <c r="S1158" s="39" t="e">
        <f>VLOOKUP(AH1158,export!G:T,13,FALSE)</f>
        <v>#N/A</v>
      </c>
      <c r="T1158" s="42" t="str">
        <f t="shared" si="234"/>
        <v>40</v>
      </c>
      <c r="U1158" s="32">
        <f t="shared" si="235"/>
        <v>45471.708333333336</v>
      </c>
      <c r="V1158" s="31" t="e">
        <f t="shared" si="236"/>
        <v>#N/A</v>
      </c>
      <c r="W1158" s="31" t="e">
        <f t="shared" si="237"/>
        <v>#N/A</v>
      </c>
      <c r="X1158" s="31" t="e">
        <f t="shared" si="238"/>
        <v>#N/A</v>
      </c>
      <c r="Y1158" s="31" t="e">
        <f t="shared" si="239"/>
        <v>#N/A</v>
      </c>
      <c r="Z1158" s="31" t="str">
        <f t="shared" si="246"/>
        <v>No</v>
      </c>
      <c r="AA1158" s="31"/>
      <c r="AB1158" s="31" t="e">
        <f t="shared" si="240"/>
        <v>#N/A</v>
      </c>
      <c r="AC1158" s="31" t="str">
        <f>IF(OR(ISNUMBER(MATCH(DATE(VALUE(TEXT(U1158,"yyyy")),VALUE(TEXT(U1158,"mm")),VALUE(TEXT(U1158,"dd"))),HolidayTable[Date],0)),WEEKDAY(E1158,1)=1,HOUR(U1158)&gt;=21,HOUR(U1158)&lt;5),"OP","P")</f>
        <v>P</v>
      </c>
      <c r="AD1158" s="31"/>
      <c r="AE1158" s="31" t="e">
        <f t="shared" si="241"/>
        <v>#N/A</v>
      </c>
      <c r="AF1158" s="31">
        <f t="shared" si="242"/>
        <v>88.5</v>
      </c>
      <c r="AG1158" s="31">
        <f t="shared" si="243"/>
        <v>6</v>
      </c>
      <c r="AH1158" s="31" t="str">
        <f t="shared" si="244"/>
        <v>CAP ANDREAS012W</v>
      </c>
      <c r="AI1158" s="31" t="str">
        <f t="shared" si="245"/>
        <v>TRHU 8608660</v>
      </c>
      <c r="AJ1158" s="17" t="s">
        <v>624</v>
      </c>
    </row>
    <row r="1159" spans="1:36" ht="18" x14ac:dyDescent="0.35">
      <c r="A1159" s="30" t="s">
        <v>625</v>
      </c>
      <c r="B1159" s="30" t="s">
        <v>4411</v>
      </c>
      <c r="C1159" s="30" t="s">
        <v>369</v>
      </c>
      <c r="D1159" s="30" t="s">
        <v>854</v>
      </c>
      <c r="E1159" s="33">
        <v>45471.729861111111</v>
      </c>
      <c r="F1159" s="30" t="s">
        <v>658</v>
      </c>
      <c r="G1159" s="30" t="s">
        <v>627</v>
      </c>
      <c r="H1159" s="30">
        <v>2200</v>
      </c>
      <c r="I1159" s="30" t="s">
        <v>629</v>
      </c>
      <c r="J1159" s="30">
        <v>18327</v>
      </c>
      <c r="K1159" s="30" t="s">
        <v>630</v>
      </c>
      <c r="L1159" s="30" t="s">
        <v>4108</v>
      </c>
      <c r="M1159" s="30" t="s">
        <v>4412</v>
      </c>
      <c r="N1159" s="30"/>
      <c r="O1159" s="30" t="s">
        <v>792</v>
      </c>
      <c r="P1159" s="30">
        <v>954358</v>
      </c>
      <c r="Q1159" s="30"/>
      <c r="R1159" s="30"/>
      <c r="S1159" s="39">
        <v>45472.065972222219</v>
      </c>
      <c r="T1159" s="42" t="str">
        <f t="shared" si="234"/>
        <v>20</v>
      </c>
      <c r="U1159" s="32">
        <f t="shared" si="235"/>
        <v>45471.729861111111</v>
      </c>
      <c r="V1159" s="31">
        <f t="shared" si="236"/>
        <v>0.33611111110803904</v>
      </c>
      <c r="W1159" s="31">
        <f t="shared" si="237"/>
        <v>1</v>
      </c>
      <c r="X1159" s="31">
        <f t="shared" si="238"/>
        <v>0</v>
      </c>
      <c r="Y1159" s="31">
        <f t="shared" si="239"/>
        <v>0</v>
      </c>
      <c r="Z1159" s="31" t="str">
        <f t="shared" si="246"/>
        <v>No</v>
      </c>
      <c r="AA1159" s="31"/>
      <c r="AB1159" s="31">
        <f t="shared" si="240"/>
        <v>1</v>
      </c>
      <c r="AC1159" s="31" t="str">
        <f>IF(OR(ISNUMBER(MATCH(DATE(VALUE(TEXT(U1159,"yyyy")),VALUE(TEXT(U1159,"mm")),VALUE(TEXT(U1159,"dd"))),HolidayTable[Date],0)),WEEKDAY(E1159,1)=1,HOUR(U1159)&gt;=21,HOUR(U1159)&lt;5),"OP","P")</f>
        <v>P</v>
      </c>
      <c r="AD1159" s="31"/>
      <c r="AE1159" s="31">
        <f t="shared" si="241"/>
        <v>25</v>
      </c>
      <c r="AF1159" s="31">
        <f t="shared" si="242"/>
        <v>59</v>
      </c>
      <c r="AG1159" s="31">
        <f t="shared" si="243"/>
        <v>6</v>
      </c>
      <c r="AH1159" s="31" t="str">
        <f t="shared" si="244"/>
        <v>SEVILLIA934S</v>
      </c>
      <c r="AI1159" s="31" t="str">
        <f t="shared" si="245"/>
        <v>TCLU 7494346</v>
      </c>
    </row>
    <row r="1160" spans="1:36" ht="18" x14ac:dyDescent="0.35">
      <c r="A1160" s="30" t="s">
        <v>625</v>
      </c>
      <c r="B1160" s="30" t="s">
        <v>4413</v>
      </c>
      <c r="C1160" s="30" t="s">
        <v>369</v>
      </c>
      <c r="D1160" s="30" t="s">
        <v>854</v>
      </c>
      <c r="E1160" s="33">
        <v>45471.759722222225</v>
      </c>
      <c r="F1160" s="30" t="s">
        <v>658</v>
      </c>
      <c r="G1160" s="30" t="s">
        <v>627</v>
      </c>
      <c r="H1160" s="30" t="s">
        <v>628</v>
      </c>
      <c r="I1160" s="30" t="s">
        <v>629</v>
      </c>
      <c r="J1160" s="30">
        <v>18327</v>
      </c>
      <c r="K1160" s="30" t="s">
        <v>630</v>
      </c>
      <c r="L1160" s="30" t="s">
        <v>4108</v>
      </c>
      <c r="M1160" s="30" t="s">
        <v>4414</v>
      </c>
      <c r="N1160" s="30" t="s">
        <v>749</v>
      </c>
      <c r="O1160" s="30" t="s">
        <v>750</v>
      </c>
      <c r="P1160" s="30">
        <v>946283</v>
      </c>
      <c r="Q1160" s="30"/>
      <c r="R1160" s="30"/>
      <c r="S1160" s="39">
        <v>45472.065972222219</v>
      </c>
      <c r="T1160" s="42" t="str">
        <f t="shared" si="234"/>
        <v>20</v>
      </c>
      <c r="U1160" s="32">
        <f t="shared" si="235"/>
        <v>45471.759722222225</v>
      </c>
      <c r="V1160" s="31">
        <f t="shared" si="236"/>
        <v>0.30624999999417923</v>
      </c>
      <c r="W1160" s="31">
        <f t="shared" si="237"/>
        <v>1</v>
      </c>
      <c r="X1160" s="31">
        <f t="shared" si="238"/>
        <v>0</v>
      </c>
      <c r="Y1160" s="31">
        <f t="shared" si="239"/>
        <v>0</v>
      </c>
      <c r="Z1160" s="31" t="str">
        <f t="shared" si="246"/>
        <v>No</v>
      </c>
      <c r="AA1160" s="31"/>
      <c r="AB1160" s="31">
        <f t="shared" si="240"/>
        <v>1</v>
      </c>
      <c r="AC1160" s="31" t="str">
        <f>IF(OR(ISNUMBER(MATCH(DATE(VALUE(TEXT(U1160,"yyyy")),VALUE(TEXT(U1160,"mm")),VALUE(TEXT(U1160,"dd"))),HolidayTable[Date],0)),WEEKDAY(E1160,1)=1,HOUR(U1160)&gt;=21,HOUR(U1160)&lt;5),"OP","P")</f>
        <v>P</v>
      </c>
      <c r="AD1160" s="31"/>
      <c r="AE1160" s="31">
        <f t="shared" si="241"/>
        <v>25</v>
      </c>
      <c r="AF1160" s="31">
        <f t="shared" si="242"/>
        <v>59</v>
      </c>
      <c r="AG1160" s="31">
        <f t="shared" si="243"/>
        <v>6</v>
      </c>
      <c r="AH1160" s="31" t="str">
        <f t="shared" si="244"/>
        <v>SEVILLIA934S</v>
      </c>
      <c r="AI1160" s="31" t="str">
        <f t="shared" si="245"/>
        <v>GCXU 2272063</v>
      </c>
    </row>
    <row r="1161" spans="1:36" ht="18" x14ac:dyDescent="0.35">
      <c r="A1161" s="30" t="s">
        <v>625</v>
      </c>
      <c r="B1161" s="30" t="s">
        <v>4415</v>
      </c>
      <c r="C1161" s="30" t="s">
        <v>369</v>
      </c>
      <c r="D1161" s="30" t="s">
        <v>854</v>
      </c>
      <c r="E1161" s="33">
        <v>45471.768750000003</v>
      </c>
      <c r="F1161" s="30" t="s">
        <v>658</v>
      </c>
      <c r="G1161" s="30" t="s">
        <v>627</v>
      </c>
      <c r="H1161" s="30">
        <v>2200</v>
      </c>
      <c r="I1161" s="30" t="s">
        <v>629</v>
      </c>
      <c r="J1161" s="30">
        <v>18327</v>
      </c>
      <c r="K1161" s="30" t="s">
        <v>630</v>
      </c>
      <c r="L1161" s="30" t="s">
        <v>4129</v>
      </c>
      <c r="M1161" s="30" t="s">
        <v>4416</v>
      </c>
      <c r="N1161" s="30" t="s">
        <v>681</v>
      </c>
      <c r="O1161" s="30" t="s">
        <v>682</v>
      </c>
      <c r="P1161" s="30">
        <v>901896</v>
      </c>
      <c r="Q1161" s="30"/>
      <c r="R1161" s="30"/>
      <c r="S1161" s="39">
        <v>45472.065972222219</v>
      </c>
      <c r="T1161" s="42" t="str">
        <f t="shared" si="234"/>
        <v>20</v>
      </c>
      <c r="U1161" s="32">
        <f t="shared" si="235"/>
        <v>45471.768750000003</v>
      </c>
      <c r="V1161" s="31">
        <f t="shared" si="236"/>
        <v>0.29722222221607808</v>
      </c>
      <c r="W1161" s="31">
        <f t="shared" si="237"/>
        <v>1</v>
      </c>
      <c r="X1161" s="31">
        <f t="shared" si="238"/>
        <v>0</v>
      </c>
      <c r="Y1161" s="31">
        <f t="shared" si="239"/>
        <v>0</v>
      </c>
      <c r="Z1161" s="31" t="str">
        <f t="shared" si="246"/>
        <v>No</v>
      </c>
      <c r="AA1161" s="31"/>
      <c r="AB1161" s="31">
        <f t="shared" si="240"/>
        <v>1</v>
      </c>
      <c r="AC1161" s="31" t="str">
        <f>IF(OR(ISNUMBER(MATCH(DATE(VALUE(TEXT(U1161,"yyyy")),VALUE(TEXT(U1161,"mm")),VALUE(TEXT(U1161,"dd"))),HolidayTable[Date],0)),WEEKDAY(E1161,1)=1,HOUR(U1161)&gt;=21,HOUR(U1161)&lt;5),"OP","P")</f>
        <v>P</v>
      </c>
      <c r="AD1161" s="31"/>
      <c r="AE1161" s="31">
        <f t="shared" si="241"/>
        <v>25</v>
      </c>
      <c r="AF1161" s="31">
        <f t="shared" si="242"/>
        <v>59</v>
      </c>
      <c r="AG1161" s="31">
        <f t="shared" si="243"/>
        <v>6</v>
      </c>
      <c r="AH1161" s="31" t="str">
        <f t="shared" si="244"/>
        <v>SEVILLIA934S</v>
      </c>
      <c r="AI1161" s="31" t="str">
        <f t="shared" si="245"/>
        <v>TRHU 3460328</v>
      </c>
    </row>
    <row r="1162" spans="1:36" ht="18" x14ac:dyDescent="0.35">
      <c r="A1162" s="30" t="s">
        <v>625</v>
      </c>
      <c r="B1162" s="30" t="s">
        <v>4417</v>
      </c>
      <c r="C1162" s="30" t="s">
        <v>369</v>
      </c>
      <c r="D1162" s="30" t="s">
        <v>854</v>
      </c>
      <c r="E1162" s="33">
        <v>45471.775694444441</v>
      </c>
      <c r="F1162" s="30" t="s">
        <v>658</v>
      </c>
      <c r="G1162" s="30" t="s">
        <v>627</v>
      </c>
      <c r="H1162" s="30">
        <v>2200</v>
      </c>
      <c r="I1162" s="30" t="s">
        <v>629</v>
      </c>
      <c r="J1162" s="30">
        <v>18327</v>
      </c>
      <c r="K1162" s="30" t="s">
        <v>630</v>
      </c>
      <c r="L1162" s="30" t="s">
        <v>4129</v>
      </c>
      <c r="M1162" s="30" t="s">
        <v>4418</v>
      </c>
      <c r="N1162" s="30" t="s">
        <v>751</v>
      </c>
      <c r="O1162" s="30" t="s">
        <v>752</v>
      </c>
      <c r="P1162" s="30">
        <v>935494</v>
      </c>
      <c r="Q1162" s="30"/>
      <c r="R1162" s="30"/>
      <c r="S1162" s="39">
        <v>45472.065972222219</v>
      </c>
      <c r="T1162" s="42" t="str">
        <f t="shared" si="234"/>
        <v>20</v>
      </c>
      <c r="U1162" s="32">
        <f t="shared" si="235"/>
        <v>45471.775694444441</v>
      </c>
      <c r="V1162" s="31">
        <f t="shared" si="236"/>
        <v>0.29027777777810115</v>
      </c>
      <c r="W1162" s="31">
        <f t="shared" si="237"/>
        <v>1</v>
      </c>
      <c r="X1162" s="31">
        <f t="shared" si="238"/>
        <v>0</v>
      </c>
      <c r="Y1162" s="31">
        <f t="shared" si="239"/>
        <v>0</v>
      </c>
      <c r="Z1162" s="31" t="str">
        <f t="shared" si="246"/>
        <v>No</v>
      </c>
      <c r="AA1162" s="31"/>
      <c r="AB1162" s="31">
        <f t="shared" si="240"/>
        <v>1</v>
      </c>
      <c r="AC1162" s="31" t="str">
        <f>IF(OR(ISNUMBER(MATCH(DATE(VALUE(TEXT(U1162,"yyyy")),VALUE(TEXT(U1162,"mm")),VALUE(TEXT(U1162,"dd"))),HolidayTable[Date],0)),WEEKDAY(E1162,1)=1,HOUR(U1162)&gt;=21,HOUR(U1162)&lt;5),"OP","P")</f>
        <v>P</v>
      </c>
      <c r="AD1162" s="31"/>
      <c r="AE1162" s="31">
        <f t="shared" si="241"/>
        <v>25</v>
      </c>
      <c r="AF1162" s="31">
        <f t="shared" si="242"/>
        <v>59</v>
      </c>
      <c r="AG1162" s="31">
        <f t="shared" si="243"/>
        <v>6</v>
      </c>
      <c r="AH1162" s="31" t="str">
        <f t="shared" si="244"/>
        <v>SEVILLIA934S</v>
      </c>
      <c r="AI1162" s="31" t="str">
        <f t="shared" si="245"/>
        <v>KKTU 8208652</v>
      </c>
    </row>
    <row r="1163" spans="1:36" ht="18" x14ac:dyDescent="0.35">
      <c r="A1163" s="30" t="s">
        <v>625</v>
      </c>
      <c r="B1163" s="30" t="s">
        <v>4419</v>
      </c>
      <c r="C1163" s="30" t="s">
        <v>369</v>
      </c>
      <c r="D1163" s="30" t="s">
        <v>854</v>
      </c>
      <c r="E1163" s="33">
        <v>45471.779166666667</v>
      </c>
      <c r="F1163" s="30" t="s">
        <v>658</v>
      </c>
      <c r="G1163" s="30" t="s">
        <v>627</v>
      </c>
      <c r="H1163" s="30" t="s">
        <v>628</v>
      </c>
      <c r="I1163" s="30" t="s">
        <v>629</v>
      </c>
      <c r="J1163" s="30">
        <v>18327</v>
      </c>
      <c r="K1163" s="30" t="s">
        <v>630</v>
      </c>
      <c r="L1163" s="30" t="s">
        <v>4129</v>
      </c>
      <c r="M1163" s="30" t="s">
        <v>4420</v>
      </c>
      <c r="N1163" s="30" t="s">
        <v>678</v>
      </c>
      <c r="O1163" s="30" t="s">
        <v>679</v>
      </c>
      <c r="P1163" s="30">
        <v>920454</v>
      </c>
      <c r="Q1163" s="30"/>
      <c r="R1163" s="30"/>
      <c r="S1163" s="39">
        <v>45472.065972222219</v>
      </c>
      <c r="T1163" s="42" t="str">
        <f t="shared" si="234"/>
        <v>20</v>
      </c>
      <c r="U1163" s="32">
        <f t="shared" si="235"/>
        <v>45471.779166666667</v>
      </c>
      <c r="V1163" s="31">
        <f t="shared" si="236"/>
        <v>0.28680555555183673</v>
      </c>
      <c r="W1163" s="31">
        <f t="shared" si="237"/>
        <v>1</v>
      </c>
      <c r="X1163" s="31">
        <f t="shared" si="238"/>
        <v>0</v>
      </c>
      <c r="Y1163" s="31">
        <f t="shared" si="239"/>
        <v>0</v>
      </c>
      <c r="Z1163" s="31" t="str">
        <f t="shared" si="246"/>
        <v>No</v>
      </c>
      <c r="AA1163" s="31"/>
      <c r="AB1163" s="31">
        <f t="shared" si="240"/>
        <v>1</v>
      </c>
      <c r="AC1163" s="31" t="str">
        <f>IF(OR(ISNUMBER(MATCH(DATE(VALUE(TEXT(U1163,"yyyy")),VALUE(TEXT(U1163,"mm")),VALUE(TEXT(U1163,"dd"))),HolidayTable[Date],0)),WEEKDAY(E1163,1)=1,HOUR(U1163)&gt;=21,HOUR(U1163)&lt;5),"OP","P")</f>
        <v>P</v>
      </c>
      <c r="AD1163" s="31"/>
      <c r="AE1163" s="31">
        <f t="shared" si="241"/>
        <v>25</v>
      </c>
      <c r="AF1163" s="31">
        <f t="shared" si="242"/>
        <v>59</v>
      </c>
      <c r="AG1163" s="31">
        <f t="shared" si="243"/>
        <v>6</v>
      </c>
      <c r="AH1163" s="31" t="str">
        <f t="shared" si="244"/>
        <v>SEVILLIA934S</v>
      </c>
      <c r="AI1163" s="31" t="str">
        <f t="shared" si="245"/>
        <v>ONEU 2470360</v>
      </c>
    </row>
    <row r="1164" spans="1:36" ht="18" x14ac:dyDescent="0.35">
      <c r="A1164" s="30" t="s">
        <v>625</v>
      </c>
      <c r="B1164" s="30" t="s">
        <v>4421</v>
      </c>
      <c r="C1164" s="30" t="s">
        <v>369</v>
      </c>
      <c r="D1164" s="30" t="s">
        <v>854</v>
      </c>
      <c r="E1164" s="33">
        <v>45471.788194444445</v>
      </c>
      <c r="F1164" s="30" t="s">
        <v>658</v>
      </c>
      <c r="G1164" s="30" t="s">
        <v>627</v>
      </c>
      <c r="H1164" s="30">
        <v>2200</v>
      </c>
      <c r="I1164" s="30" t="s">
        <v>629</v>
      </c>
      <c r="J1164" s="30">
        <v>18327</v>
      </c>
      <c r="K1164" s="30" t="s">
        <v>630</v>
      </c>
      <c r="L1164" s="30" t="s">
        <v>4129</v>
      </c>
      <c r="M1164" s="30" t="s">
        <v>4422</v>
      </c>
      <c r="N1164" s="30" t="s">
        <v>698</v>
      </c>
      <c r="O1164" s="30" t="s">
        <v>699</v>
      </c>
      <c r="P1164" s="30">
        <v>780136</v>
      </c>
      <c r="Q1164" s="30"/>
      <c r="R1164" s="30"/>
      <c r="S1164" s="39">
        <v>45472.065972222219</v>
      </c>
      <c r="T1164" s="42" t="str">
        <f t="shared" si="234"/>
        <v>20</v>
      </c>
      <c r="U1164" s="32">
        <f t="shared" si="235"/>
        <v>45471.788194444445</v>
      </c>
      <c r="V1164" s="31">
        <f t="shared" si="236"/>
        <v>0.27777777777373558</v>
      </c>
      <c r="W1164" s="31">
        <f t="shared" si="237"/>
        <v>1</v>
      </c>
      <c r="X1164" s="31">
        <f t="shared" si="238"/>
        <v>0</v>
      </c>
      <c r="Y1164" s="31">
        <f t="shared" si="239"/>
        <v>0</v>
      </c>
      <c r="Z1164" s="31" t="str">
        <f t="shared" si="246"/>
        <v>No</v>
      </c>
      <c r="AA1164" s="31"/>
      <c r="AB1164" s="31">
        <f t="shared" si="240"/>
        <v>1</v>
      </c>
      <c r="AC1164" s="31" t="str">
        <f>IF(OR(ISNUMBER(MATCH(DATE(VALUE(TEXT(U1164,"yyyy")),VALUE(TEXT(U1164,"mm")),VALUE(TEXT(U1164,"dd"))),HolidayTable[Date],0)),WEEKDAY(E1164,1)=1,HOUR(U1164)&gt;=21,HOUR(U1164)&lt;5),"OP","P")</f>
        <v>P</v>
      </c>
      <c r="AD1164" s="31"/>
      <c r="AE1164" s="31">
        <f t="shared" si="241"/>
        <v>25</v>
      </c>
      <c r="AF1164" s="31">
        <f t="shared" si="242"/>
        <v>59</v>
      </c>
      <c r="AG1164" s="31">
        <f t="shared" si="243"/>
        <v>6</v>
      </c>
      <c r="AH1164" s="31" t="str">
        <f t="shared" si="244"/>
        <v>SEVILLIA934S</v>
      </c>
      <c r="AI1164" s="31" t="str">
        <f t="shared" si="245"/>
        <v>GESU 3540970</v>
      </c>
    </row>
    <row r="1165" spans="1:36" ht="18" x14ac:dyDescent="0.35">
      <c r="A1165" s="30" t="s">
        <v>625</v>
      </c>
      <c r="B1165" s="30" t="s">
        <v>4423</v>
      </c>
      <c r="C1165" s="30" t="s">
        <v>369</v>
      </c>
      <c r="D1165" s="30" t="s">
        <v>854</v>
      </c>
      <c r="E1165" s="33">
        <v>45471.79791666667</v>
      </c>
      <c r="F1165" s="30" t="s">
        <v>658</v>
      </c>
      <c r="G1165" s="30" t="s">
        <v>627</v>
      </c>
      <c r="H1165" s="30">
        <v>2210</v>
      </c>
      <c r="I1165" s="30" t="s">
        <v>629</v>
      </c>
      <c r="J1165" s="30">
        <v>18327</v>
      </c>
      <c r="K1165" s="30" t="s">
        <v>630</v>
      </c>
      <c r="L1165" s="30" t="s">
        <v>4129</v>
      </c>
      <c r="M1165" s="30" t="s">
        <v>4424</v>
      </c>
      <c r="N1165" s="30" t="s">
        <v>713</v>
      </c>
      <c r="O1165" s="30" t="s">
        <v>714</v>
      </c>
      <c r="P1165" s="30">
        <v>934367</v>
      </c>
      <c r="Q1165" s="30"/>
      <c r="R1165" s="30"/>
      <c r="S1165" s="39">
        <v>45472.065972222219</v>
      </c>
      <c r="T1165" s="42" t="str">
        <f t="shared" si="234"/>
        <v>20</v>
      </c>
      <c r="U1165" s="32">
        <f t="shared" si="235"/>
        <v>45471.79791666667</v>
      </c>
      <c r="V1165" s="31">
        <f t="shared" si="236"/>
        <v>0.26805555554892635</v>
      </c>
      <c r="W1165" s="31">
        <f t="shared" si="237"/>
        <v>1</v>
      </c>
      <c r="X1165" s="31">
        <f t="shared" si="238"/>
        <v>0</v>
      </c>
      <c r="Y1165" s="31">
        <f t="shared" si="239"/>
        <v>0</v>
      </c>
      <c r="Z1165" s="31" t="str">
        <f t="shared" si="246"/>
        <v>No</v>
      </c>
      <c r="AA1165" s="31"/>
      <c r="AB1165" s="31">
        <f t="shared" si="240"/>
        <v>1</v>
      </c>
      <c r="AC1165" s="31" t="str">
        <f>IF(OR(ISNUMBER(MATCH(DATE(VALUE(TEXT(U1165,"yyyy")),VALUE(TEXT(U1165,"mm")),VALUE(TEXT(U1165,"dd"))),HolidayTable[Date],0)),WEEKDAY(E1165,1)=1,HOUR(U1165)&gt;=21,HOUR(U1165)&lt;5),"OP","P")</f>
        <v>P</v>
      </c>
      <c r="AD1165" s="31"/>
      <c r="AE1165" s="31">
        <f t="shared" si="241"/>
        <v>25</v>
      </c>
      <c r="AF1165" s="31">
        <f t="shared" si="242"/>
        <v>59</v>
      </c>
      <c r="AG1165" s="31">
        <f t="shared" si="243"/>
        <v>6</v>
      </c>
      <c r="AH1165" s="31" t="str">
        <f t="shared" si="244"/>
        <v>SEVILLIA934S</v>
      </c>
      <c r="AI1165" s="31" t="str">
        <f t="shared" si="245"/>
        <v>TEMU 5938602</v>
      </c>
    </row>
    <row r="1166" spans="1:36" ht="18" x14ac:dyDescent="0.35">
      <c r="A1166" s="30" t="s">
        <v>625</v>
      </c>
      <c r="B1166" s="30" t="s">
        <v>4425</v>
      </c>
      <c r="C1166" s="30" t="s">
        <v>369</v>
      </c>
      <c r="D1166" s="30" t="s">
        <v>854</v>
      </c>
      <c r="E1166" s="33">
        <v>45471.803472222222</v>
      </c>
      <c r="F1166" s="30" t="s">
        <v>658</v>
      </c>
      <c r="G1166" s="30" t="s">
        <v>627</v>
      </c>
      <c r="H1166" s="30" t="s">
        <v>628</v>
      </c>
      <c r="I1166" s="30" t="s">
        <v>629</v>
      </c>
      <c r="J1166" s="30">
        <v>18327</v>
      </c>
      <c r="K1166" s="30" t="s">
        <v>630</v>
      </c>
      <c r="L1166" s="30" t="s">
        <v>4129</v>
      </c>
      <c r="M1166" s="30" t="s">
        <v>4426</v>
      </c>
      <c r="N1166" s="30" t="s">
        <v>688</v>
      </c>
      <c r="O1166" s="30" t="s">
        <v>689</v>
      </c>
      <c r="P1166" s="30">
        <v>939548</v>
      </c>
      <c r="Q1166" s="30"/>
      <c r="R1166" s="30"/>
      <c r="S1166" s="39">
        <v>45472.065972222219</v>
      </c>
      <c r="T1166" s="42" t="str">
        <f t="shared" si="234"/>
        <v>20</v>
      </c>
      <c r="U1166" s="32">
        <f t="shared" si="235"/>
        <v>45471.803472222222</v>
      </c>
      <c r="V1166" s="31">
        <f t="shared" si="236"/>
        <v>0.26249999999708962</v>
      </c>
      <c r="W1166" s="31">
        <f t="shared" si="237"/>
        <v>1</v>
      </c>
      <c r="X1166" s="31">
        <f t="shared" si="238"/>
        <v>0</v>
      </c>
      <c r="Y1166" s="31">
        <f t="shared" si="239"/>
        <v>0</v>
      </c>
      <c r="Z1166" s="31" t="str">
        <f t="shared" si="246"/>
        <v>No</v>
      </c>
      <c r="AA1166" s="31"/>
      <c r="AB1166" s="31">
        <f t="shared" si="240"/>
        <v>1</v>
      </c>
      <c r="AC1166" s="31" t="str">
        <f>IF(OR(ISNUMBER(MATCH(DATE(VALUE(TEXT(U1166,"yyyy")),VALUE(TEXT(U1166,"mm")),VALUE(TEXT(U1166,"dd"))),HolidayTable[Date],0)),WEEKDAY(E1166,1)=1,HOUR(U1166)&gt;=21,HOUR(U1166)&lt;5),"OP","P")</f>
        <v>P</v>
      </c>
      <c r="AD1166" s="31"/>
      <c r="AE1166" s="31">
        <f t="shared" si="241"/>
        <v>25</v>
      </c>
      <c r="AF1166" s="31">
        <f t="shared" si="242"/>
        <v>59</v>
      </c>
      <c r="AG1166" s="31">
        <f t="shared" si="243"/>
        <v>6</v>
      </c>
      <c r="AH1166" s="31" t="str">
        <f t="shared" si="244"/>
        <v>SEVILLIA934S</v>
      </c>
      <c r="AI1166" s="31" t="str">
        <f t="shared" si="245"/>
        <v>UETU 2765480</v>
      </c>
    </row>
    <row r="1167" spans="1:36" ht="18" x14ac:dyDescent="0.35">
      <c r="A1167" s="30" t="s">
        <v>625</v>
      </c>
      <c r="B1167" s="30" t="s">
        <v>4427</v>
      </c>
      <c r="C1167" s="30" t="s">
        <v>1068</v>
      </c>
      <c r="D1167" s="30" t="s">
        <v>1067</v>
      </c>
      <c r="E1167" s="33">
        <v>45471.84652777778</v>
      </c>
      <c r="F1167" s="30" t="s">
        <v>663</v>
      </c>
      <c r="G1167" s="30" t="s">
        <v>627</v>
      </c>
      <c r="H1167" s="30" t="s">
        <v>672</v>
      </c>
      <c r="I1167" s="30" t="s">
        <v>646</v>
      </c>
      <c r="J1167" s="30">
        <v>29250</v>
      </c>
      <c r="K1167" s="30" t="s">
        <v>630</v>
      </c>
      <c r="L1167" s="30" t="s">
        <v>4428</v>
      </c>
      <c r="M1167" s="30" t="s">
        <v>4429</v>
      </c>
      <c r="N1167" s="30" t="s">
        <v>670</v>
      </c>
      <c r="O1167" s="30" t="s">
        <v>671</v>
      </c>
      <c r="P1167" s="30">
        <v>650107</v>
      </c>
      <c r="Q1167" s="30"/>
      <c r="R1167" s="30"/>
      <c r="S1167" s="39">
        <f>VLOOKUP(AH1167,export!G:T,13,FALSE)</f>
        <v>45472.857638888891</v>
      </c>
      <c r="T1167" s="42" t="str">
        <f t="shared" si="234"/>
        <v>40</v>
      </c>
      <c r="U1167" s="32">
        <f t="shared" si="235"/>
        <v>45471.84652777778</v>
      </c>
      <c r="V1167" s="31">
        <f t="shared" si="236"/>
        <v>1.0111111111109494</v>
      </c>
      <c r="W1167" s="31">
        <f t="shared" si="237"/>
        <v>0</v>
      </c>
      <c r="X1167" s="31">
        <f t="shared" si="238"/>
        <v>1</v>
      </c>
      <c r="Y1167" s="31">
        <f t="shared" si="239"/>
        <v>0</v>
      </c>
      <c r="Z1167" s="31" t="str">
        <f t="shared" si="246"/>
        <v>No</v>
      </c>
      <c r="AA1167" s="31"/>
      <c r="AB1167" s="31">
        <f t="shared" si="240"/>
        <v>2</v>
      </c>
      <c r="AC1167" s="31" t="str">
        <f>IF(OR(ISNUMBER(MATCH(DATE(VALUE(TEXT(U1167,"yyyy")),VALUE(TEXT(U1167,"mm")),VALUE(TEXT(U1167,"dd"))),HolidayTable[Date],0)),WEEKDAY(E1167,1)=1,HOUR(U1167)&gt;=21,HOUR(U1167)&lt;5),"OP","P")</f>
        <v>P</v>
      </c>
      <c r="AD1167" s="31"/>
      <c r="AE1167" s="31">
        <f t="shared" si="241"/>
        <v>15</v>
      </c>
      <c r="AF1167" s="31">
        <f t="shared" si="242"/>
        <v>88.5</v>
      </c>
      <c r="AG1167" s="31">
        <f t="shared" si="243"/>
        <v>6</v>
      </c>
      <c r="AH1167" s="31" t="str">
        <f t="shared" si="244"/>
        <v>ONE INTEGRIT004W</v>
      </c>
      <c r="AI1167" s="31" t="str">
        <f t="shared" si="245"/>
        <v>FANU 3225835</v>
      </c>
    </row>
    <row r="1168" spans="1:36" ht="18" x14ac:dyDescent="0.35">
      <c r="A1168" s="30" t="s">
        <v>625</v>
      </c>
      <c r="B1168" s="30" t="s">
        <v>4430</v>
      </c>
      <c r="C1168" s="30" t="s">
        <v>901</v>
      </c>
      <c r="D1168" s="30" t="s">
        <v>902</v>
      </c>
      <c r="E1168" s="33">
        <v>45471.855555555558</v>
      </c>
      <c r="F1168" s="30" t="s">
        <v>680</v>
      </c>
      <c r="G1168" s="30" t="s">
        <v>627</v>
      </c>
      <c r="H1168" s="30">
        <v>4500</v>
      </c>
      <c r="I1168" s="30" t="s">
        <v>646</v>
      </c>
      <c r="J1168" s="30">
        <v>26886</v>
      </c>
      <c r="K1168" s="30" t="s">
        <v>630</v>
      </c>
      <c r="L1168" s="30" t="s">
        <v>4431</v>
      </c>
      <c r="M1168" s="30" t="s">
        <v>4432</v>
      </c>
      <c r="N1168" s="30"/>
      <c r="O1168" s="30" t="s">
        <v>686</v>
      </c>
      <c r="P1168" s="30">
        <v>900868</v>
      </c>
      <c r="Q1168" s="30"/>
      <c r="R1168" s="30"/>
      <c r="S1168" s="39">
        <f>VLOOKUP(AH1168,export!G:T,13,FALSE)</f>
        <v>45472.298611111109</v>
      </c>
      <c r="T1168" s="42" t="str">
        <f t="shared" si="234"/>
        <v>40</v>
      </c>
      <c r="U1168" s="32">
        <f t="shared" si="235"/>
        <v>45471.855555555558</v>
      </c>
      <c r="V1168" s="31">
        <f t="shared" si="236"/>
        <v>0.44305555555183673</v>
      </c>
      <c r="W1168" s="31">
        <f t="shared" si="237"/>
        <v>1</v>
      </c>
      <c r="X1168" s="31">
        <f t="shared" si="238"/>
        <v>0</v>
      </c>
      <c r="Y1168" s="31">
        <f t="shared" si="239"/>
        <v>0</v>
      </c>
      <c r="Z1168" s="31" t="str">
        <f t="shared" si="246"/>
        <v>No</v>
      </c>
      <c r="AA1168" s="31"/>
      <c r="AB1168" s="31">
        <f t="shared" si="240"/>
        <v>1</v>
      </c>
      <c r="AC1168" s="31" t="str">
        <f>IF(OR(ISNUMBER(MATCH(DATE(VALUE(TEXT(U1168,"yyyy")),VALUE(TEXT(U1168,"mm")),VALUE(TEXT(U1168,"dd"))),HolidayTable[Date],0)),WEEKDAY(E1168,1)=1,HOUR(U1168)&gt;=21,HOUR(U1168)&lt;5),"OP","P")</f>
        <v>P</v>
      </c>
      <c r="AD1168" s="31"/>
      <c r="AE1168" s="31">
        <f t="shared" si="241"/>
        <v>37.5</v>
      </c>
      <c r="AF1168" s="31">
        <f t="shared" si="242"/>
        <v>88.5</v>
      </c>
      <c r="AG1168" s="31">
        <f t="shared" si="243"/>
        <v>6</v>
      </c>
      <c r="AH1168" s="31" t="str">
        <f t="shared" si="244"/>
        <v>YM COSMOS177E</v>
      </c>
      <c r="AI1168" s="31" t="str">
        <f t="shared" si="245"/>
        <v>BEAU 4310640</v>
      </c>
    </row>
    <row r="1169" spans="1:36" ht="18" x14ac:dyDescent="0.35">
      <c r="A1169" s="30" t="s">
        <v>625</v>
      </c>
      <c r="B1169" s="30" t="s">
        <v>4433</v>
      </c>
      <c r="C1169" s="30" t="s">
        <v>901</v>
      </c>
      <c r="D1169" s="30" t="s">
        <v>902</v>
      </c>
      <c r="E1169" s="33">
        <v>45471.868055555555</v>
      </c>
      <c r="F1169" s="30" t="s">
        <v>680</v>
      </c>
      <c r="G1169" s="30" t="s">
        <v>627</v>
      </c>
      <c r="H1169" s="30">
        <v>4500</v>
      </c>
      <c r="I1169" s="30" t="s">
        <v>646</v>
      </c>
      <c r="J1169" s="30">
        <v>26886</v>
      </c>
      <c r="K1169" s="30" t="s">
        <v>630</v>
      </c>
      <c r="L1169" s="30" t="s">
        <v>4431</v>
      </c>
      <c r="M1169" s="30" t="s">
        <v>4434</v>
      </c>
      <c r="N1169" s="30" t="s">
        <v>705</v>
      </c>
      <c r="O1169" s="30" t="s">
        <v>706</v>
      </c>
      <c r="P1169" s="30">
        <v>900766</v>
      </c>
      <c r="Q1169" s="30"/>
      <c r="R1169" s="30"/>
      <c r="S1169" s="39">
        <f>VLOOKUP(AH1169,export!G:T,13,FALSE)</f>
        <v>45472.298611111109</v>
      </c>
      <c r="T1169" s="42" t="str">
        <f t="shared" si="234"/>
        <v>40</v>
      </c>
      <c r="U1169" s="32">
        <f t="shared" si="235"/>
        <v>45471.868055555555</v>
      </c>
      <c r="V1169" s="31">
        <f t="shared" si="236"/>
        <v>0.43055555555474712</v>
      </c>
      <c r="W1169" s="31">
        <f t="shared" si="237"/>
        <v>1</v>
      </c>
      <c r="X1169" s="31">
        <f t="shared" si="238"/>
        <v>0</v>
      </c>
      <c r="Y1169" s="31">
        <f t="shared" si="239"/>
        <v>0</v>
      </c>
      <c r="Z1169" s="31" t="str">
        <f t="shared" si="246"/>
        <v>No</v>
      </c>
      <c r="AA1169" s="31"/>
      <c r="AB1169" s="31">
        <f t="shared" si="240"/>
        <v>1</v>
      </c>
      <c r="AC1169" s="31" t="str">
        <f>IF(OR(ISNUMBER(MATCH(DATE(VALUE(TEXT(U1169,"yyyy")),VALUE(TEXT(U1169,"mm")),VALUE(TEXT(U1169,"dd"))),HolidayTable[Date],0)),WEEKDAY(E1169,1)=1,HOUR(U1169)&gt;=21,HOUR(U1169)&lt;5),"OP","P")</f>
        <v>P</v>
      </c>
      <c r="AD1169" s="31"/>
      <c r="AE1169" s="31">
        <f t="shared" si="241"/>
        <v>37.5</v>
      </c>
      <c r="AF1169" s="31">
        <f t="shared" si="242"/>
        <v>88.5</v>
      </c>
      <c r="AG1169" s="31">
        <f t="shared" si="243"/>
        <v>6</v>
      </c>
      <c r="AH1169" s="31" t="str">
        <f t="shared" si="244"/>
        <v>YM COSMOS177E</v>
      </c>
      <c r="AI1169" s="31" t="str">
        <f t="shared" si="245"/>
        <v>BMOU 6313895</v>
      </c>
    </row>
    <row r="1170" spans="1:36" ht="18" x14ac:dyDescent="0.35">
      <c r="A1170" s="30" t="s">
        <v>625</v>
      </c>
      <c r="B1170" s="30" t="s">
        <v>4435</v>
      </c>
      <c r="C1170" s="30" t="s">
        <v>1068</v>
      </c>
      <c r="D1170" s="30" t="s">
        <v>1067</v>
      </c>
      <c r="E1170" s="33">
        <v>45471.881249999999</v>
      </c>
      <c r="F1170" s="30" t="s">
        <v>663</v>
      </c>
      <c r="G1170" s="30" t="s">
        <v>627</v>
      </c>
      <c r="H1170" s="30" t="s">
        <v>672</v>
      </c>
      <c r="I1170" s="30" t="s">
        <v>646</v>
      </c>
      <c r="J1170" s="30">
        <v>29250</v>
      </c>
      <c r="K1170" s="30" t="s">
        <v>630</v>
      </c>
      <c r="L1170" s="30" t="s">
        <v>4428</v>
      </c>
      <c r="M1170" s="30" t="s">
        <v>4436</v>
      </c>
      <c r="N1170" s="30" t="s">
        <v>675</v>
      </c>
      <c r="O1170" s="30" t="s">
        <v>676</v>
      </c>
      <c r="P1170" s="30">
        <v>957830</v>
      </c>
      <c r="Q1170" s="30"/>
      <c r="R1170" s="30"/>
      <c r="S1170" s="39">
        <f>VLOOKUP(AH1170,export!G:T,13,FALSE)</f>
        <v>45472.857638888891</v>
      </c>
      <c r="T1170" s="42" t="str">
        <f t="shared" si="234"/>
        <v>40</v>
      </c>
      <c r="U1170" s="32">
        <f t="shared" si="235"/>
        <v>45471.881249999999</v>
      </c>
      <c r="V1170" s="31">
        <f t="shared" si="236"/>
        <v>0.97638888889196096</v>
      </c>
      <c r="W1170" s="31">
        <f t="shared" si="237"/>
        <v>1</v>
      </c>
      <c r="X1170" s="31">
        <f t="shared" si="238"/>
        <v>0</v>
      </c>
      <c r="Y1170" s="31">
        <f t="shared" si="239"/>
        <v>0</v>
      </c>
      <c r="Z1170" s="31" t="str">
        <f t="shared" si="246"/>
        <v>Yes</v>
      </c>
      <c r="AA1170" s="31"/>
      <c r="AB1170" s="31">
        <f t="shared" si="240"/>
        <v>1</v>
      </c>
      <c r="AC1170" s="31" t="str">
        <f>IF(OR(ISNUMBER(MATCH(DATE(VALUE(TEXT(U1170,"yyyy")),VALUE(TEXT(U1170,"mm")),VALUE(TEXT(U1170,"dd"))),HolidayTable[Date],0)),WEEKDAY(E1170,1)=1,HOUR(U1170)&gt;=21,HOUR(U1170)&lt;5),"OP","P")</f>
        <v>OP</v>
      </c>
      <c r="AD1170" s="31"/>
      <c r="AE1170" s="31">
        <f t="shared" si="241"/>
        <v>52.5</v>
      </c>
      <c r="AF1170" s="31">
        <f t="shared" si="242"/>
        <v>88.5</v>
      </c>
      <c r="AG1170" s="31">
        <f t="shared" si="243"/>
        <v>6</v>
      </c>
      <c r="AH1170" s="31" t="str">
        <f t="shared" si="244"/>
        <v>ONE INTEGRIT004W</v>
      </c>
      <c r="AI1170" s="31" t="str">
        <f t="shared" si="245"/>
        <v>HAMU 1423779</v>
      </c>
    </row>
    <row r="1171" spans="1:36" ht="18" x14ac:dyDescent="0.35">
      <c r="A1171" s="30" t="s">
        <v>625</v>
      </c>
      <c r="B1171" s="30" t="s">
        <v>4437</v>
      </c>
      <c r="C1171" s="30" t="s">
        <v>4064</v>
      </c>
      <c r="D1171" s="30" t="s">
        <v>4065</v>
      </c>
      <c r="E1171" s="33">
        <v>45471.890972222223</v>
      </c>
      <c r="F1171" s="30" t="s">
        <v>939</v>
      </c>
      <c r="G1171" s="30" t="s">
        <v>627</v>
      </c>
      <c r="H1171" s="30">
        <v>2200</v>
      </c>
      <c r="I1171" s="30" t="s">
        <v>629</v>
      </c>
      <c r="J1171" s="30">
        <v>18327</v>
      </c>
      <c r="K1171" s="30" t="s">
        <v>630</v>
      </c>
      <c r="L1171" s="30" t="s">
        <v>4438</v>
      </c>
      <c r="M1171" s="30" t="s">
        <v>4439</v>
      </c>
      <c r="N1171" s="30" t="s">
        <v>633</v>
      </c>
      <c r="O1171" s="30" t="s">
        <v>4302</v>
      </c>
      <c r="P1171" s="30">
        <v>717004</v>
      </c>
      <c r="Q1171" s="30"/>
      <c r="R1171" s="30"/>
      <c r="S1171" s="39">
        <v>45479.1875</v>
      </c>
      <c r="T1171" s="42" t="str">
        <f t="shared" si="234"/>
        <v>20</v>
      </c>
      <c r="U1171" s="32">
        <f t="shared" si="235"/>
        <v>45471.890972222223</v>
      </c>
      <c r="V1171" s="31">
        <f t="shared" si="236"/>
        <v>7.296527777776646</v>
      </c>
      <c r="W1171" s="31">
        <f t="shared" si="237"/>
        <v>0</v>
      </c>
      <c r="X1171" s="31">
        <f t="shared" si="238"/>
        <v>0</v>
      </c>
      <c r="Y1171" s="31">
        <f t="shared" si="239"/>
        <v>1</v>
      </c>
      <c r="Z1171" s="31" t="str">
        <f t="shared" si="246"/>
        <v>Yes</v>
      </c>
      <c r="AA1171" s="31"/>
      <c r="AB1171" s="31">
        <f t="shared" si="240"/>
        <v>0</v>
      </c>
      <c r="AC1171" s="31" t="str">
        <f>IF(OR(ISNUMBER(MATCH(DATE(VALUE(TEXT(U1171,"yyyy")),VALUE(TEXT(U1171,"mm")),VALUE(TEXT(U1171,"dd"))),HolidayTable[Date],0)),WEEKDAY(E1171,1)=1,HOUR(U1171)&gt;=21,HOUR(U1171)&lt;5),"OP","P")</f>
        <v>OP</v>
      </c>
      <c r="AD1171" s="31"/>
      <c r="AE1171" s="31">
        <f t="shared" si="241"/>
        <v>0</v>
      </c>
      <c r="AF1171" s="31">
        <f t="shared" si="242"/>
        <v>59</v>
      </c>
      <c r="AG1171" s="31">
        <f t="shared" si="243"/>
        <v>6</v>
      </c>
      <c r="AH1171" s="31" t="str">
        <f t="shared" si="244"/>
        <v>PELION5ZS1NC</v>
      </c>
      <c r="AI1171" s="31" t="str">
        <f t="shared" si="245"/>
        <v>GESU 3923665</v>
      </c>
      <c r="AJ1171" s="17" t="s">
        <v>5293</v>
      </c>
    </row>
    <row r="1172" spans="1:36" ht="18" x14ac:dyDescent="0.35">
      <c r="A1172" s="30" t="s">
        <v>625</v>
      </c>
      <c r="B1172" s="30" t="s">
        <v>4440</v>
      </c>
      <c r="C1172" s="30" t="s">
        <v>4064</v>
      </c>
      <c r="D1172" s="30" t="s">
        <v>4065</v>
      </c>
      <c r="E1172" s="33">
        <v>45471.890972222223</v>
      </c>
      <c r="F1172" s="30" t="s">
        <v>939</v>
      </c>
      <c r="G1172" s="30" t="s">
        <v>627</v>
      </c>
      <c r="H1172" s="30" t="s">
        <v>628</v>
      </c>
      <c r="I1172" s="30" t="s">
        <v>629</v>
      </c>
      <c r="J1172" s="30">
        <v>18327</v>
      </c>
      <c r="K1172" s="30" t="s">
        <v>630</v>
      </c>
      <c r="L1172" s="30" t="s">
        <v>4438</v>
      </c>
      <c r="M1172" s="30" t="s">
        <v>4441</v>
      </c>
      <c r="N1172" s="30" t="s">
        <v>633</v>
      </c>
      <c r="O1172" s="30" t="s">
        <v>4302</v>
      </c>
      <c r="P1172" s="30">
        <v>717004</v>
      </c>
      <c r="Q1172" s="30"/>
      <c r="R1172" s="30"/>
      <c r="S1172" s="39">
        <v>45479.1875</v>
      </c>
      <c r="T1172" s="42" t="str">
        <f t="shared" si="234"/>
        <v>20</v>
      </c>
      <c r="U1172" s="32">
        <f t="shared" si="235"/>
        <v>45471.890972222223</v>
      </c>
      <c r="V1172" s="31">
        <f t="shared" si="236"/>
        <v>7.296527777776646</v>
      </c>
      <c r="W1172" s="31">
        <f t="shared" si="237"/>
        <v>0</v>
      </c>
      <c r="X1172" s="31">
        <f t="shared" si="238"/>
        <v>0</v>
      </c>
      <c r="Y1172" s="31">
        <f t="shared" si="239"/>
        <v>1</v>
      </c>
      <c r="Z1172" s="31" t="str">
        <f t="shared" si="246"/>
        <v>Yes</v>
      </c>
      <c r="AA1172" s="31"/>
      <c r="AB1172" s="31">
        <f t="shared" si="240"/>
        <v>0</v>
      </c>
      <c r="AC1172" s="31" t="str">
        <f>IF(OR(ISNUMBER(MATCH(DATE(VALUE(TEXT(U1172,"yyyy")),VALUE(TEXT(U1172,"mm")),VALUE(TEXT(U1172,"dd"))),HolidayTable[Date],0)),WEEKDAY(E1172,1)=1,HOUR(U1172)&gt;=21,HOUR(U1172)&lt;5),"OP","P")</f>
        <v>OP</v>
      </c>
      <c r="AD1172" s="31"/>
      <c r="AE1172" s="31">
        <f t="shared" si="241"/>
        <v>0</v>
      </c>
      <c r="AF1172" s="31">
        <f t="shared" si="242"/>
        <v>59</v>
      </c>
      <c r="AG1172" s="31">
        <f t="shared" si="243"/>
        <v>6</v>
      </c>
      <c r="AH1172" s="31" t="str">
        <f t="shared" si="244"/>
        <v>PELION5ZS1NC</v>
      </c>
      <c r="AI1172" s="31" t="str">
        <f t="shared" si="245"/>
        <v>TEMU 2646320</v>
      </c>
      <c r="AJ1172" s="17" t="s">
        <v>5293</v>
      </c>
    </row>
    <row r="1173" spans="1:36" ht="18" x14ac:dyDescent="0.35">
      <c r="A1173" s="30" t="s">
        <v>625</v>
      </c>
      <c r="B1173" s="30" t="s">
        <v>4442</v>
      </c>
      <c r="C1173" s="30" t="s">
        <v>1074</v>
      </c>
      <c r="D1173" s="30" t="s">
        <v>508</v>
      </c>
      <c r="E1173" s="33">
        <v>45471.89166666667</v>
      </c>
      <c r="F1173" s="30" t="s">
        <v>654</v>
      </c>
      <c r="G1173" s="30" t="s">
        <v>627</v>
      </c>
      <c r="H1173" s="30">
        <v>2200</v>
      </c>
      <c r="I1173" s="30" t="s">
        <v>629</v>
      </c>
      <c r="J1173" s="30">
        <v>6450</v>
      </c>
      <c r="K1173" s="30" t="s">
        <v>630</v>
      </c>
      <c r="L1173" s="30" t="s">
        <v>4443</v>
      </c>
      <c r="M1173" s="30" t="s">
        <v>4444</v>
      </c>
      <c r="N1173" s="30" t="s">
        <v>642</v>
      </c>
      <c r="O1173" s="30" t="s">
        <v>643</v>
      </c>
      <c r="P1173" s="30">
        <v>938546</v>
      </c>
      <c r="Q1173" s="30"/>
      <c r="R1173" s="30"/>
      <c r="S1173" s="39">
        <f>VLOOKUP(AH1173,export!G:T,13,FALSE)</f>
        <v>45472.833333333336</v>
      </c>
      <c r="T1173" s="42" t="str">
        <f t="shared" si="234"/>
        <v>20</v>
      </c>
      <c r="U1173" s="32">
        <f t="shared" si="235"/>
        <v>45471.89166666667</v>
      </c>
      <c r="V1173" s="31">
        <f t="shared" si="236"/>
        <v>0.94166666666569654</v>
      </c>
      <c r="W1173" s="31">
        <f t="shared" si="237"/>
        <v>1</v>
      </c>
      <c r="X1173" s="31">
        <f t="shared" si="238"/>
        <v>0</v>
      </c>
      <c r="Y1173" s="31">
        <f t="shared" si="239"/>
        <v>0</v>
      </c>
      <c r="Z1173" s="31" t="str">
        <f t="shared" si="246"/>
        <v>Yes</v>
      </c>
      <c r="AA1173" s="31"/>
      <c r="AB1173" s="31">
        <f t="shared" si="240"/>
        <v>1</v>
      </c>
      <c r="AC1173" s="31" t="str">
        <f>IF(OR(ISNUMBER(MATCH(DATE(VALUE(TEXT(U1173,"yyyy")),VALUE(TEXT(U1173,"mm")),VALUE(TEXT(U1173,"dd"))),HolidayTable[Date],0)),WEEKDAY(E1173,1)=1,HOUR(U1173)&gt;=21,HOUR(U1173)&lt;5),"OP","P")</f>
        <v>OP</v>
      </c>
      <c r="AD1173" s="31"/>
      <c r="AE1173" s="31">
        <f t="shared" si="241"/>
        <v>35</v>
      </c>
      <c r="AF1173" s="31">
        <f t="shared" si="242"/>
        <v>59</v>
      </c>
      <c r="AG1173" s="31">
        <f t="shared" si="243"/>
        <v>6</v>
      </c>
      <c r="AH1173" s="31" t="str">
        <f t="shared" si="244"/>
        <v>MS EDIRNE423W</v>
      </c>
      <c r="AI1173" s="31" t="str">
        <f t="shared" si="245"/>
        <v>BMOU 1250135</v>
      </c>
    </row>
    <row r="1174" spans="1:36" ht="18" x14ac:dyDescent="0.35">
      <c r="A1174" s="30" t="s">
        <v>625</v>
      </c>
      <c r="B1174" s="30" t="s">
        <v>4445</v>
      </c>
      <c r="C1174" s="30" t="s">
        <v>790</v>
      </c>
      <c r="D1174" s="30" t="s">
        <v>791</v>
      </c>
      <c r="E1174" s="33">
        <v>45471.893750000003</v>
      </c>
      <c r="F1174" s="30" t="s">
        <v>663</v>
      </c>
      <c r="G1174" s="30" t="s">
        <v>627</v>
      </c>
      <c r="H1174" s="30" t="s">
        <v>628</v>
      </c>
      <c r="I1174" s="30" t="s">
        <v>629</v>
      </c>
      <c r="J1174" s="30">
        <v>16494</v>
      </c>
      <c r="K1174" s="30" t="s">
        <v>630</v>
      </c>
      <c r="L1174" s="30" t="s">
        <v>4446</v>
      </c>
      <c r="M1174" s="30" t="s">
        <v>4447</v>
      </c>
      <c r="N1174" s="30"/>
      <c r="O1174" s="30" t="s">
        <v>655</v>
      </c>
      <c r="P1174" s="30">
        <v>726860</v>
      </c>
      <c r="Q1174" s="30"/>
      <c r="R1174" s="30"/>
      <c r="S1174" s="39">
        <f>VLOOKUP(AH1174,export!G:T,13,FALSE)</f>
        <v>45472.663194444445</v>
      </c>
      <c r="T1174" s="42" t="str">
        <f t="shared" si="234"/>
        <v>20</v>
      </c>
      <c r="U1174" s="32">
        <f t="shared" si="235"/>
        <v>45471.893750000003</v>
      </c>
      <c r="V1174" s="31">
        <f t="shared" si="236"/>
        <v>0.7694444444423425</v>
      </c>
      <c r="W1174" s="31">
        <f t="shared" si="237"/>
        <v>1</v>
      </c>
      <c r="X1174" s="31">
        <f t="shared" si="238"/>
        <v>0</v>
      </c>
      <c r="Y1174" s="31">
        <f t="shared" si="239"/>
        <v>0</v>
      </c>
      <c r="Z1174" s="31" t="str">
        <f t="shared" si="246"/>
        <v>Yes</v>
      </c>
      <c r="AA1174" s="31"/>
      <c r="AB1174" s="31">
        <f t="shared" si="240"/>
        <v>1</v>
      </c>
      <c r="AC1174" s="31" t="str">
        <f>IF(OR(ISNUMBER(MATCH(DATE(VALUE(TEXT(U1174,"yyyy")),VALUE(TEXT(U1174,"mm")),VALUE(TEXT(U1174,"dd"))),HolidayTable[Date],0)),WEEKDAY(E1174,1)=1,HOUR(U1174)&gt;=21,HOUR(U1174)&lt;5),"OP","P")</f>
        <v>OP</v>
      </c>
      <c r="AD1174" s="31"/>
      <c r="AE1174" s="31">
        <f t="shared" si="241"/>
        <v>35</v>
      </c>
      <c r="AF1174" s="31">
        <f t="shared" si="242"/>
        <v>59</v>
      </c>
      <c r="AG1174" s="31">
        <f t="shared" si="243"/>
        <v>6</v>
      </c>
      <c r="AH1174" s="31" t="str">
        <f t="shared" si="244"/>
        <v>CAT LAI E061N</v>
      </c>
      <c r="AI1174" s="31" t="str">
        <f t="shared" si="245"/>
        <v>HAMU 1078728</v>
      </c>
    </row>
    <row r="1175" spans="1:36" ht="18" x14ac:dyDescent="0.35">
      <c r="A1175" s="30" t="s">
        <v>625</v>
      </c>
      <c r="B1175" s="30" t="s">
        <v>4448</v>
      </c>
      <c r="C1175" s="30" t="s">
        <v>790</v>
      </c>
      <c r="D1175" s="30" t="s">
        <v>791</v>
      </c>
      <c r="E1175" s="33">
        <v>45471.893750000003</v>
      </c>
      <c r="F1175" s="30" t="s">
        <v>663</v>
      </c>
      <c r="G1175" s="30" t="s">
        <v>627</v>
      </c>
      <c r="H1175" s="30" t="s">
        <v>628</v>
      </c>
      <c r="I1175" s="30" t="s">
        <v>629</v>
      </c>
      <c r="J1175" s="30">
        <v>16456</v>
      </c>
      <c r="K1175" s="30" t="s">
        <v>630</v>
      </c>
      <c r="L1175" s="30" t="s">
        <v>4449</v>
      </c>
      <c r="M1175" s="30" t="s">
        <v>4450</v>
      </c>
      <c r="N1175" s="30"/>
      <c r="O1175" s="30" t="s">
        <v>655</v>
      </c>
      <c r="P1175" s="30">
        <v>726860</v>
      </c>
      <c r="Q1175" s="30"/>
      <c r="R1175" s="30"/>
      <c r="S1175" s="39">
        <f>VLOOKUP(AH1175,export!G:T,13,FALSE)</f>
        <v>45472.663194444445</v>
      </c>
      <c r="T1175" s="42" t="str">
        <f t="shared" si="234"/>
        <v>20</v>
      </c>
      <c r="U1175" s="32">
        <f t="shared" si="235"/>
        <v>45471.893750000003</v>
      </c>
      <c r="V1175" s="31">
        <f t="shared" si="236"/>
        <v>0.7694444444423425</v>
      </c>
      <c r="W1175" s="31">
        <f t="shared" si="237"/>
        <v>1</v>
      </c>
      <c r="X1175" s="31">
        <f t="shared" si="238"/>
        <v>0</v>
      </c>
      <c r="Y1175" s="31">
        <f t="shared" si="239"/>
        <v>0</v>
      </c>
      <c r="Z1175" s="31" t="str">
        <f t="shared" si="246"/>
        <v>Yes</v>
      </c>
      <c r="AA1175" s="31"/>
      <c r="AB1175" s="31">
        <f t="shared" si="240"/>
        <v>1</v>
      </c>
      <c r="AC1175" s="31" t="str">
        <f>IF(OR(ISNUMBER(MATCH(DATE(VALUE(TEXT(U1175,"yyyy")),VALUE(TEXT(U1175,"mm")),VALUE(TEXT(U1175,"dd"))),HolidayTable[Date],0)),WEEKDAY(E1175,1)=1,HOUR(U1175)&gt;=21,HOUR(U1175)&lt;5),"OP","P")</f>
        <v>OP</v>
      </c>
      <c r="AD1175" s="31"/>
      <c r="AE1175" s="31">
        <f t="shared" si="241"/>
        <v>35</v>
      </c>
      <c r="AF1175" s="31">
        <f t="shared" si="242"/>
        <v>59</v>
      </c>
      <c r="AG1175" s="31">
        <f t="shared" si="243"/>
        <v>6</v>
      </c>
      <c r="AH1175" s="31" t="str">
        <f t="shared" si="244"/>
        <v>CAT LAI E061N</v>
      </c>
      <c r="AI1175" s="31" t="str">
        <f t="shared" si="245"/>
        <v>TGHU 0375051</v>
      </c>
    </row>
    <row r="1176" spans="1:36" ht="18" x14ac:dyDescent="0.35">
      <c r="A1176" s="30" t="s">
        <v>625</v>
      </c>
      <c r="B1176" s="30" t="s">
        <v>4451</v>
      </c>
      <c r="C1176" s="30" t="s">
        <v>1094</v>
      </c>
      <c r="D1176" s="30" t="s">
        <v>1096</v>
      </c>
      <c r="E1176" s="33">
        <v>45471.893750000003</v>
      </c>
      <c r="F1176" s="30" t="s">
        <v>726</v>
      </c>
      <c r="G1176" s="30" t="s">
        <v>627</v>
      </c>
      <c r="H1176" s="30">
        <v>2200</v>
      </c>
      <c r="I1176" s="30" t="s">
        <v>629</v>
      </c>
      <c r="J1176" s="30">
        <v>18327</v>
      </c>
      <c r="K1176" s="30" t="s">
        <v>630</v>
      </c>
      <c r="L1176" s="30" t="s">
        <v>4452</v>
      </c>
      <c r="M1176" s="30" t="s">
        <v>4453</v>
      </c>
      <c r="N1176" s="30" t="s">
        <v>661</v>
      </c>
      <c r="O1176" s="30" t="s">
        <v>662</v>
      </c>
      <c r="P1176" s="30">
        <v>692047</v>
      </c>
      <c r="Q1176" s="30"/>
      <c r="R1176" s="30"/>
      <c r="S1176" s="39">
        <f>VLOOKUP(AH1176,export!G:T,13,FALSE)</f>
        <v>45472.440972222219</v>
      </c>
      <c r="T1176" s="42" t="str">
        <f t="shared" si="234"/>
        <v>20</v>
      </c>
      <c r="U1176" s="32">
        <f t="shared" si="235"/>
        <v>45471.893750000003</v>
      </c>
      <c r="V1176" s="31">
        <f t="shared" si="236"/>
        <v>0.54722222221607808</v>
      </c>
      <c r="W1176" s="31">
        <f t="shared" si="237"/>
        <v>1</v>
      </c>
      <c r="X1176" s="31">
        <f t="shared" si="238"/>
        <v>0</v>
      </c>
      <c r="Y1176" s="31">
        <f t="shared" si="239"/>
        <v>0</v>
      </c>
      <c r="Z1176" s="31" t="str">
        <f t="shared" si="246"/>
        <v>Yes</v>
      </c>
      <c r="AA1176" s="31"/>
      <c r="AB1176" s="31">
        <f t="shared" si="240"/>
        <v>1</v>
      </c>
      <c r="AC1176" s="31" t="str">
        <f>IF(OR(ISNUMBER(MATCH(DATE(VALUE(TEXT(U1176,"yyyy")),VALUE(TEXT(U1176,"mm")),VALUE(TEXT(U1176,"dd"))),HolidayTable[Date],0)),WEEKDAY(E1176,1)=1,HOUR(U1176)&gt;=21,HOUR(U1176)&lt;5),"OP","P")</f>
        <v>OP</v>
      </c>
      <c r="AD1176" s="31"/>
      <c r="AE1176" s="31">
        <f t="shared" si="241"/>
        <v>35</v>
      </c>
      <c r="AF1176" s="31">
        <f t="shared" si="242"/>
        <v>59</v>
      </c>
      <c r="AG1176" s="31">
        <f t="shared" si="243"/>
        <v>6</v>
      </c>
      <c r="AH1176" s="31" t="str">
        <f t="shared" si="244"/>
        <v>ALS HERCULES5XS1NC</v>
      </c>
      <c r="AI1176" s="31" t="str">
        <f t="shared" si="245"/>
        <v>CAIU 6354343</v>
      </c>
    </row>
    <row r="1177" spans="1:36" ht="18" x14ac:dyDescent="0.35">
      <c r="A1177" s="30" t="s">
        <v>625</v>
      </c>
      <c r="B1177" s="30" t="s">
        <v>4454</v>
      </c>
      <c r="C1177" s="30" t="s">
        <v>4064</v>
      </c>
      <c r="D1177" s="30" t="s">
        <v>4065</v>
      </c>
      <c r="E1177" s="33">
        <v>45471.893750000003</v>
      </c>
      <c r="F1177" s="30" t="s">
        <v>939</v>
      </c>
      <c r="G1177" s="30" t="s">
        <v>627</v>
      </c>
      <c r="H1177" s="30" t="s">
        <v>628</v>
      </c>
      <c r="I1177" s="30" t="s">
        <v>629</v>
      </c>
      <c r="J1177" s="30">
        <v>18327</v>
      </c>
      <c r="K1177" s="30" t="s">
        <v>630</v>
      </c>
      <c r="L1177" s="30" t="s">
        <v>4438</v>
      </c>
      <c r="M1177" s="30" t="s">
        <v>4455</v>
      </c>
      <c r="N1177" s="30" t="s">
        <v>661</v>
      </c>
      <c r="O1177" s="30" t="s">
        <v>662</v>
      </c>
      <c r="P1177" s="30">
        <v>692047</v>
      </c>
      <c r="Q1177" s="30"/>
      <c r="R1177" s="30"/>
      <c r="S1177" s="39">
        <v>45479.1875</v>
      </c>
      <c r="T1177" s="42" t="str">
        <f t="shared" si="234"/>
        <v>20</v>
      </c>
      <c r="U1177" s="32">
        <f t="shared" si="235"/>
        <v>45471.893750000003</v>
      </c>
      <c r="V1177" s="31">
        <f t="shared" si="236"/>
        <v>7.2937499999970896</v>
      </c>
      <c r="W1177" s="31">
        <f t="shared" si="237"/>
        <v>0</v>
      </c>
      <c r="X1177" s="31">
        <f t="shared" si="238"/>
        <v>0</v>
      </c>
      <c r="Y1177" s="31">
        <f t="shared" si="239"/>
        <v>1</v>
      </c>
      <c r="Z1177" s="31" t="str">
        <f t="shared" si="246"/>
        <v>Yes</v>
      </c>
      <c r="AA1177" s="31"/>
      <c r="AB1177" s="31">
        <f t="shared" si="240"/>
        <v>0</v>
      </c>
      <c r="AC1177" s="31" t="str">
        <f>IF(OR(ISNUMBER(MATCH(DATE(VALUE(TEXT(U1177,"yyyy")),VALUE(TEXT(U1177,"mm")),VALUE(TEXT(U1177,"dd"))),HolidayTable[Date],0)),WEEKDAY(E1177,1)=1,HOUR(U1177)&gt;=21,HOUR(U1177)&lt;5),"OP","P")</f>
        <v>OP</v>
      </c>
      <c r="AD1177" s="31"/>
      <c r="AE1177" s="31">
        <f t="shared" si="241"/>
        <v>0</v>
      </c>
      <c r="AF1177" s="31">
        <f t="shared" si="242"/>
        <v>59</v>
      </c>
      <c r="AG1177" s="31">
        <f t="shared" si="243"/>
        <v>6</v>
      </c>
      <c r="AH1177" s="31" t="str">
        <f t="shared" si="244"/>
        <v>PELION5ZS1NC</v>
      </c>
      <c r="AI1177" s="31" t="str">
        <f t="shared" si="245"/>
        <v>CMAU 1954414</v>
      </c>
      <c r="AJ1177" s="17" t="s">
        <v>5293</v>
      </c>
    </row>
    <row r="1178" spans="1:36" ht="18" x14ac:dyDescent="0.35">
      <c r="A1178" s="30" t="s">
        <v>625</v>
      </c>
      <c r="B1178" s="30" t="s">
        <v>4456</v>
      </c>
      <c r="C1178" s="30" t="s">
        <v>1068</v>
      </c>
      <c r="D1178" s="30" t="s">
        <v>1067</v>
      </c>
      <c r="E1178" s="33">
        <v>45471.90902777778</v>
      </c>
      <c r="F1178" s="30" t="s">
        <v>663</v>
      </c>
      <c r="G1178" s="30" t="s">
        <v>627</v>
      </c>
      <c r="H1178" s="30" t="s">
        <v>672</v>
      </c>
      <c r="I1178" s="30" t="s">
        <v>646</v>
      </c>
      <c r="J1178" s="30">
        <v>29250</v>
      </c>
      <c r="K1178" s="30" t="s">
        <v>630</v>
      </c>
      <c r="L1178" s="30" t="s">
        <v>4428</v>
      </c>
      <c r="M1178" s="30" t="s">
        <v>4457</v>
      </c>
      <c r="N1178" s="30" t="s">
        <v>639</v>
      </c>
      <c r="O1178" s="30" t="s">
        <v>640</v>
      </c>
      <c r="P1178" s="30">
        <v>920041</v>
      </c>
      <c r="Q1178" s="30"/>
      <c r="R1178" s="30"/>
      <c r="S1178" s="39">
        <f>VLOOKUP(AH1178,export!G:T,13,FALSE)</f>
        <v>45472.857638888891</v>
      </c>
      <c r="T1178" s="42" t="str">
        <f t="shared" si="234"/>
        <v>40</v>
      </c>
      <c r="U1178" s="32">
        <f t="shared" si="235"/>
        <v>45471.90902777778</v>
      </c>
      <c r="V1178" s="31">
        <f t="shared" si="236"/>
        <v>0.94861111111094942</v>
      </c>
      <c r="W1178" s="31">
        <f t="shared" si="237"/>
        <v>1</v>
      </c>
      <c r="X1178" s="31">
        <f t="shared" si="238"/>
        <v>0</v>
      </c>
      <c r="Y1178" s="31">
        <f t="shared" si="239"/>
        <v>0</v>
      </c>
      <c r="Z1178" s="31" t="str">
        <f t="shared" si="246"/>
        <v>Yes</v>
      </c>
      <c r="AA1178" s="31"/>
      <c r="AB1178" s="31">
        <f t="shared" si="240"/>
        <v>1</v>
      </c>
      <c r="AC1178" s="31" t="str">
        <f>IF(OR(ISNUMBER(MATCH(DATE(VALUE(TEXT(U1178,"yyyy")),VALUE(TEXT(U1178,"mm")),VALUE(TEXT(U1178,"dd"))),HolidayTable[Date],0)),WEEKDAY(E1178,1)=1,HOUR(U1178)&gt;=21,HOUR(U1178)&lt;5),"OP","P")</f>
        <v>OP</v>
      </c>
      <c r="AD1178" s="31"/>
      <c r="AE1178" s="31">
        <f t="shared" si="241"/>
        <v>52.5</v>
      </c>
      <c r="AF1178" s="31">
        <f t="shared" si="242"/>
        <v>88.5</v>
      </c>
      <c r="AG1178" s="31">
        <f t="shared" si="243"/>
        <v>6</v>
      </c>
      <c r="AH1178" s="31" t="str">
        <f t="shared" si="244"/>
        <v>ONE INTEGRIT004W</v>
      </c>
      <c r="AI1178" s="31" t="str">
        <f t="shared" si="245"/>
        <v>HAMU 1423212</v>
      </c>
    </row>
    <row r="1179" spans="1:36" ht="18" x14ac:dyDescent="0.35">
      <c r="A1179" s="30" t="s">
        <v>625</v>
      </c>
      <c r="B1179" s="30" t="s">
        <v>4458</v>
      </c>
      <c r="C1179" s="30" t="s">
        <v>1068</v>
      </c>
      <c r="D1179" s="30" t="s">
        <v>1067</v>
      </c>
      <c r="E1179" s="33">
        <v>45471.911111111112</v>
      </c>
      <c r="F1179" s="30" t="s">
        <v>663</v>
      </c>
      <c r="G1179" s="30" t="s">
        <v>627</v>
      </c>
      <c r="H1179" s="30">
        <v>4500</v>
      </c>
      <c r="I1179" s="30" t="s">
        <v>646</v>
      </c>
      <c r="J1179" s="30">
        <v>29250</v>
      </c>
      <c r="K1179" s="30" t="s">
        <v>630</v>
      </c>
      <c r="L1179" s="30" t="s">
        <v>4428</v>
      </c>
      <c r="M1179" s="30" t="s">
        <v>4459</v>
      </c>
      <c r="N1179" s="30" t="s">
        <v>631</v>
      </c>
      <c r="O1179" s="30" t="s">
        <v>632</v>
      </c>
      <c r="P1179" s="30">
        <v>726322</v>
      </c>
      <c r="Q1179" s="30"/>
      <c r="R1179" s="30"/>
      <c r="S1179" s="39">
        <f>VLOOKUP(AH1179,export!G:T,13,FALSE)</f>
        <v>45472.857638888891</v>
      </c>
      <c r="T1179" s="42" t="str">
        <f t="shared" si="234"/>
        <v>40</v>
      </c>
      <c r="U1179" s="32">
        <f t="shared" si="235"/>
        <v>45471.911111111112</v>
      </c>
      <c r="V1179" s="31">
        <f t="shared" si="236"/>
        <v>0.94652777777810115</v>
      </c>
      <c r="W1179" s="31">
        <f t="shared" si="237"/>
        <v>1</v>
      </c>
      <c r="X1179" s="31">
        <f t="shared" si="238"/>
        <v>0</v>
      </c>
      <c r="Y1179" s="31">
        <f t="shared" si="239"/>
        <v>0</v>
      </c>
      <c r="Z1179" s="31" t="str">
        <f t="shared" si="246"/>
        <v>Yes</v>
      </c>
      <c r="AA1179" s="31"/>
      <c r="AB1179" s="31">
        <f t="shared" si="240"/>
        <v>1</v>
      </c>
      <c r="AC1179" s="31" t="str">
        <f>IF(OR(ISNUMBER(MATCH(DATE(VALUE(TEXT(U1179,"yyyy")),VALUE(TEXT(U1179,"mm")),VALUE(TEXT(U1179,"dd"))),HolidayTable[Date],0)),WEEKDAY(E1179,1)=1,HOUR(U1179)&gt;=21,HOUR(U1179)&lt;5),"OP","P")</f>
        <v>OP</v>
      </c>
      <c r="AD1179" s="31"/>
      <c r="AE1179" s="31">
        <f t="shared" si="241"/>
        <v>52.5</v>
      </c>
      <c r="AF1179" s="31">
        <f t="shared" si="242"/>
        <v>88.5</v>
      </c>
      <c r="AG1179" s="31">
        <f t="shared" si="243"/>
        <v>6</v>
      </c>
      <c r="AH1179" s="31" t="str">
        <f t="shared" si="244"/>
        <v>ONE INTEGRIT004W</v>
      </c>
      <c r="AI1179" s="31" t="str">
        <f t="shared" si="245"/>
        <v>GESU 6301346</v>
      </c>
    </row>
    <row r="1180" spans="1:36" ht="18" x14ac:dyDescent="0.35">
      <c r="A1180" s="30" t="s">
        <v>625</v>
      </c>
      <c r="B1180" s="30" t="s">
        <v>4460</v>
      </c>
      <c r="C1180" s="30" t="s">
        <v>790</v>
      </c>
      <c r="D1180" s="30" t="s">
        <v>791</v>
      </c>
      <c r="E1180" s="33">
        <v>45471.911111111112</v>
      </c>
      <c r="F1180" s="30" t="s">
        <v>663</v>
      </c>
      <c r="G1180" s="30" t="s">
        <v>627</v>
      </c>
      <c r="H1180" s="30" t="s">
        <v>628</v>
      </c>
      <c r="I1180" s="30" t="s">
        <v>629</v>
      </c>
      <c r="J1180" s="30">
        <v>17747</v>
      </c>
      <c r="K1180" s="30" t="s">
        <v>630</v>
      </c>
      <c r="L1180" s="30" t="s">
        <v>4461</v>
      </c>
      <c r="M1180" s="30" t="s">
        <v>4462</v>
      </c>
      <c r="N1180" s="30" t="s">
        <v>652</v>
      </c>
      <c r="O1180" s="30" t="s">
        <v>653</v>
      </c>
      <c r="P1180" s="30">
        <v>678927</v>
      </c>
      <c r="Q1180" s="30"/>
      <c r="R1180" s="30"/>
      <c r="S1180" s="39">
        <f>VLOOKUP(AH1180,export!G:T,13,FALSE)</f>
        <v>45472.663194444445</v>
      </c>
      <c r="T1180" s="42" t="str">
        <f t="shared" si="234"/>
        <v>20</v>
      </c>
      <c r="U1180" s="32">
        <f t="shared" si="235"/>
        <v>45471.911111111112</v>
      </c>
      <c r="V1180" s="31">
        <f t="shared" si="236"/>
        <v>0.75208333333284827</v>
      </c>
      <c r="W1180" s="31">
        <f t="shared" si="237"/>
        <v>1</v>
      </c>
      <c r="X1180" s="31">
        <f t="shared" si="238"/>
        <v>0</v>
      </c>
      <c r="Y1180" s="31">
        <f t="shared" si="239"/>
        <v>0</v>
      </c>
      <c r="Z1180" s="31" t="str">
        <f t="shared" si="246"/>
        <v>Yes</v>
      </c>
      <c r="AA1180" s="31"/>
      <c r="AB1180" s="31">
        <f t="shared" si="240"/>
        <v>1</v>
      </c>
      <c r="AC1180" s="31" t="str">
        <f>IF(OR(ISNUMBER(MATCH(DATE(VALUE(TEXT(U1180,"yyyy")),VALUE(TEXT(U1180,"mm")),VALUE(TEXT(U1180,"dd"))),HolidayTable[Date],0)),WEEKDAY(E1180,1)=1,HOUR(U1180)&gt;=21,HOUR(U1180)&lt;5),"OP","P")</f>
        <v>OP</v>
      </c>
      <c r="AD1180" s="31"/>
      <c r="AE1180" s="31">
        <f t="shared" si="241"/>
        <v>35</v>
      </c>
      <c r="AF1180" s="31">
        <f t="shared" si="242"/>
        <v>59</v>
      </c>
      <c r="AG1180" s="31">
        <f t="shared" si="243"/>
        <v>6</v>
      </c>
      <c r="AH1180" s="31" t="str">
        <f t="shared" si="244"/>
        <v>CAT LAI E061N</v>
      </c>
      <c r="AI1180" s="31" t="str">
        <f t="shared" si="245"/>
        <v>CAIU 2655605</v>
      </c>
    </row>
    <row r="1181" spans="1:36" ht="18" x14ac:dyDescent="0.35">
      <c r="A1181" s="30" t="s">
        <v>625</v>
      </c>
      <c r="B1181" s="30" t="s">
        <v>4463</v>
      </c>
      <c r="C1181" s="30" t="s">
        <v>790</v>
      </c>
      <c r="D1181" s="30" t="s">
        <v>791</v>
      </c>
      <c r="E1181" s="33">
        <v>45471.911111111112</v>
      </c>
      <c r="F1181" s="30" t="s">
        <v>663</v>
      </c>
      <c r="G1181" s="30" t="s">
        <v>627</v>
      </c>
      <c r="H1181" s="30" t="s">
        <v>628</v>
      </c>
      <c r="I1181" s="30" t="s">
        <v>629</v>
      </c>
      <c r="J1181" s="30">
        <v>14854</v>
      </c>
      <c r="K1181" s="30" t="s">
        <v>630</v>
      </c>
      <c r="L1181" s="30" t="s">
        <v>4464</v>
      </c>
      <c r="M1181" s="30" t="s">
        <v>4465</v>
      </c>
      <c r="N1181" s="30" t="s">
        <v>652</v>
      </c>
      <c r="O1181" s="30" t="s">
        <v>653</v>
      </c>
      <c r="P1181" s="30">
        <v>678927</v>
      </c>
      <c r="Q1181" s="30"/>
      <c r="R1181" s="30"/>
      <c r="S1181" s="39">
        <f>VLOOKUP(AH1181,export!G:T,13,FALSE)</f>
        <v>45472.663194444445</v>
      </c>
      <c r="T1181" s="42" t="str">
        <f t="shared" si="234"/>
        <v>20</v>
      </c>
      <c r="U1181" s="32">
        <f t="shared" si="235"/>
        <v>45471.911111111112</v>
      </c>
      <c r="V1181" s="31">
        <f t="shared" si="236"/>
        <v>0.75208333333284827</v>
      </c>
      <c r="W1181" s="31">
        <f t="shared" si="237"/>
        <v>1</v>
      </c>
      <c r="X1181" s="31">
        <f t="shared" si="238"/>
        <v>0</v>
      </c>
      <c r="Y1181" s="31">
        <f t="shared" si="239"/>
        <v>0</v>
      </c>
      <c r="Z1181" s="31" t="str">
        <f t="shared" si="246"/>
        <v>Yes</v>
      </c>
      <c r="AA1181" s="31"/>
      <c r="AB1181" s="31">
        <f t="shared" si="240"/>
        <v>1</v>
      </c>
      <c r="AC1181" s="31" t="str">
        <f>IF(OR(ISNUMBER(MATCH(DATE(VALUE(TEXT(U1181,"yyyy")),VALUE(TEXT(U1181,"mm")),VALUE(TEXT(U1181,"dd"))),HolidayTable[Date],0)),WEEKDAY(E1181,1)=1,HOUR(U1181)&gt;=21,HOUR(U1181)&lt;5),"OP","P")</f>
        <v>OP</v>
      </c>
      <c r="AD1181" s="31"/>
      <c r="AE1181" s="31">
        <f t="shared" si="241"/>
        <v>35</v>
      </c>
      <c r="AF1181" s="31">
        <f t="shared" si="242"/>
        <v>59</v>
      </c>
      <c r="AG1181" s="31">
        <f t="shared" si="243"/>
        <v>6</v>
      </c>
      <c r="AH1181" s="31" t="str">
        <f t="shared" si="244"/>
        <v>CAT LAI E061N</v>
      </c>
      <c r="AI1181" s="31" t="str">
        <f t="shared" si="245"/>
        <v>HAMU 1125590</v>
      </c>
    </row>
    <row r="1182" spans="1:36" ht="18" x14ac:dyDescent="0.35">
      <c r="A1182" s="30" t="s">
        <v>625</v>
      </c>
      <c r="B1182" s="30" t="s">
        <v>4466</v>
      </c>
      <c r="C1182" s="30" t="s">
        <v>1094</v>
      </c>
      <c r="D1182" s="30" t="s">
        <v>1096</v>
      </c>
      <c r="E1182" s="33">
        <v>45471.911111111112</v>
      </c>
      <c r="F1182" s="30" t="s">
        <v>726</v>
      </c>
      <c r="G1182" s="30" t="s">
        <v>627</v>
      </c>
      <c r="H1182" s="30">
        <v>2200</v>
      </c>
      <c r="I1182" s="30" t="s">
        <v>629</v>
      </c>
      <c r="J1182" s="30">
        <v>18327</v>
      </c>
      <c r="K1182" s="30" t="s">
        <v>630</v>
      </c>
      <c r="L1182" s="30" t="s">
        <v>4452</v>
      </c>
      <c r="M1182" s="30" t="s">
        <v>4467</v>
      </c>
      <c r="N1182" s="30" t="s">
        <v>656</v>
      </c>
      <c r="O1182" s="30" t="s">
        <v>657</v>
      </c>
      <c r="P1182" s="30">
        <v>927332</v>
      </c>
      <c r="Q1182" s="30"/>
      <c r="R1182" s="30"/>
      <c r="S1182" s="39">
        <f>VLOOKUP(AH1182,export!G:T,13,FALSE)</f>
        <v>45472.440972222219</v>
      </c>
      <c r="T1182" s="42" t="str">
        <f t="shared" si="234"/>
        <v>20</v>
      </c>
      <c r="U1182" s="32">
        <f t="shared" si="235"/>
        <v>45471.911111111112</v>
      </c>
      <c r="V1182" s="31">
        <f t="shared" si="236"/>
        <v>0.52986111110658385</v>
      </c>
      <c r="W1182" s="31">
        <f t="shared" si="237"/>
        <v>1</v>
      </c>
      <c r="X1182" s="31">
        <f t="shared" si="238"/>
        <v>0</v>
      </c>
      <c r="Y1182" s="31">
        <f t="shared" si="239"/>
        <v>0</v>
      </c>
      <c r="Z1182" s="31" t="str">
        <f t="shared" si="246"/>
        <v>Yes</v>
      </c>
      <c r="AA1182" s="31"/>
      <c r="AB1182" s="31">
        <f t="shared" si="240"/>
        <v>1</v>
      </c>
      <c r="AC1182" s="31" t="str">
        <f>IF(OR(ISNUMBER(MATCH(DATE(VALUE(TEXT(U1182,"yyyy")),VALUE(TEXT(U1182,"mm")),VALUE(TEXT(U1182,"dd"))),HolidayTable[Date],0)),WEEKDAY(E1182,1)=1,HOUR(U1182)&gt;=21,HOUR(U1182)&lt;5),"OP","P")</f>
        <v>OP</v>
      </c>
      <c r="AD1182" s="31"/>
      <c r="AE1182" s="31">
        <f t="shared" si="241"/>
        <v>35</v>
      </c>
      <c r="AF1182" s="31">
        <f t="shared" si="242"/>
        <v>59</v>
      </c>
      <c r="AG1182" s="31">
        <f t="shared" si="243"/>
        <v>6</v>
      </c>
      <c r="AH1182" s="31" t="str">
        <f t="shared" si="244"/>
        <v>ALS HERCULES5XS1NC</v>
      </c>
      <c r="AI1182" s="31" t="str">
        <f t="shared" si="245"/>
        <v>BMOU 1677620</v>
      </c>
    </row>
    <row r="1183" spans="1:36" ht="18" x14ac:dyDescent="0.35">
      <c r="A1183" s="30" t="s">
        <v>625</v>
      </c>
      <c r="B1183" s="30" t="s">
        <v>4468</v>
      </c>
      <c r="C1183" s="30" t="s">
        <v>1094</v>
      </c>
      <c r="D1183" s="30" t="s">
        <v>1096</v>
      </c>
      <c r="E1183" s="33">
        <v>45471.911111111112</v>
      </c>
      <c r="F1183" s="30" t="s">
        <v>726</v>
      </c>
      <c r="G1183" s="30" t="s">
        <v>627</v>
      </c>
      <c r="H1183" s="30">
        <v>2200</v>
      </c>
      <c r="I1183" s="30" t="s">
        <v>629</v>
      </c>
      <c r="J1183" s="30">
        <v>18327</v>
      </c>
      <c r="K1183" s="30" t="s">
        <v>630</v>
      </c>
      <c r="L1183" s="30" t="s">
        <v>4452</v>
      </c>
      <c r="M1183" s="30" t="s">
        <v>4469</v>
      </c>
      <c r="N1183" s="30" t="s">
        <v>656</v>
      </c>
      <c r="O1183" s="30" t="s">
        <v>657</v>
      </c>
      <c r="P1183" s="30">
        <v>927332</v>
      </c>
      <c r="Q1183" s="30"/>
      <c r="R1183" s="30"/>
      <c r="S1183" s="39">
        <f>VLOOKUP(AH1183,export!G:T,13,FALSE)</f>
        <v>45472.440972222219</v>
      </c>
      <c r="T1183" s="42" t="str">
        <f t="shared" si="234"/>
        <v>20</v>
      </c>
      <c r="U1183" s="32">
        <f t="shared" si="235"/>
        <v>45471.911111111112</v>
      </c>
      <c r="V1183" s="31">
        <f t="shared" si="236"/>
        <v>0.52986111110658385</v>
      </c>
      <c r="W1183" s="31">
        <f t="shared" si="237"/>
        <v>1</v>
      </c>
      <c r="X1183" s="31">
        <f t="shared" si="238"/>
        <v>0</v>
      </c>
      <c r="Y1183" s="31">
        <f t="shared" si="239"/>
        <v>0</v>
      </c>
      <c r="Z1183" s="31" t="str">
        <f t="shared" si="246"/>
        <v>Yes</v>
      </c>
      <c r="AA1183" s="31"/>
      <c r="AB1183" s="31">
        <f t="shared" si="240"/>
        <v>1</v>
      </c>
      <c r="AC1183" s="31" t="str">
        <f>IF(OR(ISNUMBER(MATCH(DATE(VALUE(TEXT(U1183,"yyyy")),VALUE(TEXT(U1183,"mm")),VALUE(TEXT(U1183,"dd"))),HolidayTable[Date],0)),WEEKDAY(E1183,1)=1,HOUR(U1183)&gt;=21,HOUR(U1183)&lt;5),"OP","P")</f>
        <v>OP</v>
      </c>
      <c r="AD1183" s="31"/>
      <c r="AE1183" s="31">
        <f t="shared" si="241"/>
        <v>35</v>
      </c>
      <c r="AF1183" s="31">
        <f t="shared" si="242"/>
        <v>59</v>
      </c>
      <c r="AG1183" s="31">
        <f t="shared" si="243"/>
        <v>6</v>
      </c>
      <c r="AH1183" s="31" t="str">
        <f t="shared" si="244"/>
        <v>ALS HERCULES5XS1NC</v>
      </c>
      <c r="AI1183" s="31" t="str">
        <f t="shared" si="245"/>
        <v>CAIU 6424590</v>
      </c>
    </row>
    <row r="1184" spans="1:36" ht="18" x14ac:dyDescent="0.35">
      <c r="A1184" s="30" t="s">
        <v>625</v>
      </c>
      <c r="B1184" s="30" t="s">
        <v>936</v>
      </c>
      <c r="C1184" s="30" t="s">
        <v>4470</v>
      </c>
      <c r="D1184" s="30" t="s">
        <v>4471</v>
      </c>
      <c r="E1184" s="33">
        <v>45471.912499999999</v>
      </c>
      <c r="F1184" s="30" t="s">
        <v>654</v>
      </c>
      <c r="G1184" s="30" t="s">
        <v>627</v>
      </c>
      <c r="H1184" s="30" t="s">
        <v>628</v>
      </c>
      <c r="I1184" s="30" t="s">
        <v>629</v>
      </c>
      <c r="J1184" s="30">
        <v>15517</v>
      </c>
      <c r="K1184" s="30" t="s">
        <v>630</v>
      </c>
      <c r="L1184" s="30" t="s">
        <v>4472</v>
      </c>
      <c r="M1184" s="30" t="s">
        <v>4473</v>
      </c>
      <c r="N1184" s="30"/>
      <c r="O1184" s="30" t="s">
        <v>664</v>
      </c>
      <c r="P1184" s="30">
        <v>919491</v>
      </c>
      <c r="Q1184" s="30"/>
      <c r="R1184" s="30"/>
      <c r="S1184" s="39">
        <v>45481.083333333336</v>
      </c>
      <c r="T1184" s="42" t="str">
        <f t="shared" si="234"/>
        <v>20</v>
      </c>
      <c r="U1184" s="32">
        <f t="shared" si="235"/>
        <v>45471.912499999999</v>
      </c>
      <c r="V1184" s="31">
        <f t="shared" si="236"/>
        <v>9.1708333333372138</v>
      </c>
      <c r="W1184" s="31">
        <f t="shared" si="237"/>
        <v>0</v>
      </c>
      <c r="X1184" s="31">
        <f t="shared" si="238"/>
        <v>0</v>
      </c>
      <c r="Y1184" s="31">
        <f t="shared" si="239"/>
        <v>1</v>
      </c>
      <c r="Z1184" s="31" t="str">
        <f t="shared" si="246"/>
        <v>Yes</v>
      </c>
      <c r="AA1184" s="31"/>
      <c r="AB1184" s="31">
        <f t="shared" si="240"/>
        <v>0</v>
      </c>
      <c r="AC1184" s="31" t="str">
        <f>IF(OR(ISNUMBER(MATCH(DATE(VALUE(TEXT(U1184,"yyyy")),VALUE(TEXT(U1184,"mm")),VALUE(TEXT(U1184,"dd"))),HolidayTable[Date],0)),WEEKDAY(E1184,1)=1,HOUR(U1184)&gt;=21,HOUR(U1184)&lt;5),"OP","P")</f>
        <v>OP</v>
      </c>
      <c r="AD1184" s="31"/>
      <c r="AE1184" s="31">
        <f t="shared" si="241"/>
        <v>0</v>
      </c>
      <c r="AF1184" s="31">
        <f t="shared" si="242"/>
        <v>59</v>
      </c>
      <c r="AG1184" s="31">
        <f t="shared" si="243"/>
        <v>6</v>
      </c>
      <c r="AH1184" s="31" t="str">
        <f t="shared" si="244"/>
        <v>SINGAPOR181S</v>
      </c>
      <c r="AI1184" s="31" t="str">
        <f t="shared" si="245"/>
        <v>SEGU 1269307</v>
      </c>
      <c r="AJ1184" s="17" t="s">
        <v>624</v>
      </c>
    </row>
    <row r="1185" spans="1:36" ht="18" x14ac:dyDescent="0.35">
      <c r="A1185" s="30" t="s">
        <v>625</v>
      </c>
      <c r="B1185" s="30" t="s">
        <v>937</v>
      </c>
      <c r="C1185" s="30" t="s">
        <v>4470</v>
      </c>
      <c r="D1185" s="30" t="s">
        <v>4471</v>
      </c>
      <c r="E1185" s="33">
        <v>45471.912499999999</v>
      </c>
      <c r="F1185" s="30" t="s">
        <v>654</v>
      </c>
      <c r="G1185" s="30" t="s">
        <v>627</v>
      </c>
      <c r="H1185" s="30" t="s">
        <v>628</v>
      </c>
      <c r="I1185" s="30" t="s">
        <v>629</v>
      </c>
      <c r="J1185" s="30">
        <v>14527</v>
      </c>
      <c r="K1185" s="30" t="s">
        <v>630</v>
      </c>
      <c r="L1185" s="30" t="s">
        <v>4474</v>
      </c>
      <c r="M1185" s="30" t="s">
        <v>4475</v>
      </c>
      <c r="N1185" s="30"/>
      <c r="O1185" s="30" t="s">
        <v>664</v>
      </c>
      <c r="P1185" s="30">
        <v>919491</v>
      </c>
      <c r="Q1185" s="30"/>
      <c r="R1185" s="30"/>
      <c r="S1185" s="39">
        <v>45481.083333333336</v>
      </c>
      <c r="T1185" s="42" t="str">
        <f t="shared" si="234"/>
        <v>20</v>
      </c>
      <c r="U1185" s="32">
        <f t="shared" si="235"/>
        <v>45471.912499999999</v>
      </c>
      <c r="V1185" s="31">
        <f t="shared" si="236"/>
        <v>9.1708333333372138</v>
      </c>
      <c r="W1185" s="31">
        <f t="shared" si="237"/>
        <v>0</v>
      </c>
      <c r="X1185" s="31">
        <f t="shared" si="238"/>
        <v>0</v>
      </c>
      <c r="Y1185" s="31">
        <f t="shared" si="239"/>
        <v>1</v>
      </c>
      <c r="Z1185" s="31" t="str">
        <f t="shared" si="246"/>
        <v>Yes</v>
      </c>
      <c r="AA1185" s="31"/>
      <c r="AB1185" s="31">
        <f t="shared" si="240"/>
        <v>0</v>
      </c>
      <c r="AC1185" s="31" t="str">
        <f>IF(OR(ISNUMBER(MATCH(DATE(VALUE(TEXT(U1185,"yyyy")),VALUE(TEXT(U1185,"mm")),VALUE(TEXT(U1185,"dd"))),HolidayTable[Date],0)),WEEKDAY(E1185,1)=1,HOUR(U1185)&gt;=21,HOUR(U1185)&lt;5),"OP","P")</f>
        <v>OP</v>
      </c>
      <c r="AD1185" s="31"/>
      <c r="AE1185" s="31">
        <f t="shared" si="241"/>
        <v>0</v>
      </c>
      <c r="AF1185" s="31">
        <f t="shared" si="242"/>
        <v>59</v>
      </c>
      <c r="AG1185" s="31">
        <f t="shared" si="243"/>
        <v>6</v>
      </c>
      <c r="AH1185" s="31" t="str">
        <f t="shared" si="244"/>
        <v>SINGAPOR181S</v>
      </c>
      <c r="AI1185" s="31" t="str">
        <f t="shared" si="245"/>
        <v>TRHU 1115750</v>
      </c>
      <c r="AJ1185" s="17" t="s">
        <v>624</v>
      </c>
    </row>
    <row r="1186" spans="1:36" ht="18" x14ac:dyDescent="0.35">
      <c r="A1186" s="30" t="s">
        <v>625</v>
      </c>
      <c r="B1186" s="30" t="s">
        <v>4476</v>
      </c>
      <c r="C1186" s="30" t="s">
        <v>1068</v>
      </c>
      <c r="D1186" s="30" t="s">
        <v>1067</v>
      </c>
      <c r="E1186" s="33">
        <v>45471.913194444445</v>
      </c>
      <c r="F1186" s="30" t="s">
        <v>663</v>
      </c>
      <c r="G1186" s="30" t="s">
        <v>627</v>
      </c>
      <c r="H1186" s="30" t="s">
        <v>672</v>
      </c>
      <c r="I1186" s="30" t="s">
        <v>646</v>
      </c>
      <c r="J1186" s="30">
        <v>29250</v>
      </c>
      <c r="K1186" s="30" t="s">
        <v>630</v>
      </c>
      <c r="L1186" s="30" t="s">
        <v>4428</v>
      </c>
      <c r="M1186" s="30" t="s">
        <v>4477</v>
      </c>
      <c r="N1186" s="30"/>
      <c r="O1186" s="30" t="s">
        <v>641</v>
      </c>
      <c r="P1186" s="30">
        <v>902929</v>
      </c>
      <c r="Q1186" s="30"/>
      <c r="R1186" s="30"/>
      <c r="S1186" s="39">
        <f>VLOOKUP(AH1186,export!G:T,13,FALSE)</f>
        <v>45472.857638888891</v>
      </c>
      <c r="T1186" s="42" t="str">
        <f t="shared" si="234"/>
        <v>40</v>
      </c>
      <c r="U1186" s="32">
        <f t="shared" si="235"/>
        <v>45471.913194444445</v>
      </c>
      <c r="V1186" s="31">
        <f t="shared" si="236"/>
        <v>0.94444444444525288</v>
      </c>
      <c r="W1186" s="31">
        <f t="shared" si="237"/>
        <v>1</v>
      </c>
      <c r="X1186" s="31">
        <f t="shared" si="238"/>
        <v>0</v>
      </c>
      <c r="Y1186" s="31">
        <f t="shared" si="239"/>
        <v>0</v>
      </c>
      <c r="Z1186" s="31" t="str">
        <f t="shared" si="246"/>
        <v>Yes</v>
      </c>
      <c r="AA1186" s="31"/>
      <c r="AB1186" s="31">
        <f t="shared" si="240"/>
        <v>1</v>
      </c>
      <c r="AC1186" s="31" t="str">
        <f>IF(OR(ISNUMBER(MATCH(DATE(VALUE(TEXT(U1186,"yyyy")),VALUE(TEXT(U1186,"mm")),VALUE(TEXT(U1186,"dd"))),HolidayTable[Date],0)),WEEKDAY(E1186,1)=1,HOUR(U1186)&gt;=21,HOUR(U1186)&lt;5),"OP","P")</f>
        <v>OP</v>
      </c>
      <c r="AD1186" s="31"/>
      <c r="AE1186" s="31">
        <f t="shared" si="241"/>
        <v>52.5</v>
      </c>
      <c r="AF1186" s="31">
        <f t="shared" si="242"/>
        <v>88.5</v>
      </c>
      <c r="AG1186" s="31">
        <f t="shared" si="243"/>
        <v>6</v>
      </c>
      <c r="AH1186" s="31" t="str">
        <f t="shared" si="244"/>
        <v>ONE INTEGRIT004W</v>
      </c>
      <c r="AI1186" s="31" t="str">
        <f t="shared" si="245"/>
        <v>HLBU 2094111</v>
      </c>
    </row>
    <row r="1187" spans="1:36" ht="18" x14ac:dyDescent="0.35">
      <c r="A1187" s="30" t="s">
        <v>625</v>
      </c>
      <c r="B1187" s="30" t="s">
        <v>4478</v>
      </c>
      <c r="C1187" s="30" t="s">
        <v>1094</v>
      </c>
      <c r="D1187" s="30" t="s">
        <v>1096</v>
      </c>
      <c r="E1187" s="33">
        <v>45471.913888888892</v>
      </c>
      <c r="F1187" s="30" t="s">
        <v>726</v>
      </c>
      <c r="G1187" s="30" t="s">
        <v>627</v>
      </c>
      <c r="H1187" s="30" t="s">
        <v>628</v>
      </c>
      <c r="I1187" s="30" t="s">
        <v>629</v>
      </c>
      <c r="J1187" s="30">
        <v>18327</v>
      </c>
      <c r="K1187" s="30" t="s">
        <v>630</v>
      </c>
      <c r="L1187" s="30" t="s">
        <v>4452</v>
      </c>
      <c r="M1187" s="30" t="s">
        <v>4479</v>
      </c>
      <c r="N1187" s="30" t="s">
        <v>659</v>
      </c>
      <c r="O1187" s="30" t="s">
        <v>660</v>
      </c>
      <c r="P1187" s="30">
        <v>906314</v>
      </c>
      <c r="Q1187" s="30"/>
      <c r="R1187" s="30"/>
      <c r="S1187" s="39">
        <f>VLOOKUP(AH1187,export!G:T,13,FALSE)</f>
        <v>45472.440972222219</v>
      </c>
      <c r="T1187" s="42" t="str">
        <f t="shared" si="234"/>
        <v>20</v>
      </c>
      <c r="U1187" s="32">
        <f t="shared" si="235"/>
        <v>45471.913888888892</v>
      </c>
      <c r="V1187" s="31">
        <f t="shared" si="236"/>
        <v>0.5270833333270275</v>
      </c>
      <c r="W1187" s="31">
        <f t="shared" si="237"/>
        <v>1</v>
      </c>
      <c r="X1187" s="31">
        <f t="shared" si="238"/>
        <v>0</v>
      </c>
      <c r="Y1187" s="31">
        <f t="shared" si="239"/>
        <v>0</v>
      </c>
      <c r="Z1187" s="31" t="str">
        <f t="shared" si="246"/>
        <v>Yes</v>
      </c>
      <c r="AA1187" s="31"/>
      <c r="AB1187" s="31">
        <f t="shared" si="240"/>
        <v>1</v>
      </c>
      <c r="AC1187" s="31" t="str">
        <f>IF(OR(ISNUMBER(MATCH(DATE(VALUE(TEXT(U1187,"yyyy")),VALUE(TEXT(U1187,"mm")),VALUE(TEXT(U1187,"dd"))),HolidayTable[Date],0)),WEEKDAY(E1187,1)=1,HOUR(U1187)&gt;=21,HOUR(U1187)&lt;5),"OP","P")</f>
        <v>OP</v>
      </c>
      <c r="AD1187" s="31"/>
      <c r="AE1187" s="31">
        <f t="shared" si="241"/>
        <v>35</v>
      </c>
      <c r="AF1187" s="31">
        <f t="shared" si="242"/>
        <v>59</v>
      </c>
      <c r="AG1187" s="31">
        <f t="shared" si="243"/>
        <v>6</v>
      </c>
      <c r="AH1187" s="31" t="str">
        <f t="shared" si="244"/>
        <v>ALS HERCULES5XS1NC</v>
      </c>
      <c r="AI1187" s="31" t="str">
        <f t="shared" si="245"/>
        <v>CAIU 2635091</v>
      </c>
    </row>
    <row r="1188" spans="1:36" ht="18" x14ac:dyDescent="0.35">
      <c r="A1188" s="30" t="s">
        <v>625</v>
      </c>
      <c r="B1188" s="30" t="s">
        <v>4480</v>
      </c>
      <c r="C1188" s="30" t="s">
        <v>2292</v>
      </c>
      <c r="D1188" s="30" t="s">
        <v>2293</v>
      </c>
      <c r="E1188" s="33">
        <v>45471.918055555558</v>
      </c>
      <c r="F1188" s="30" t="s">
        <v>658</v>
      </c>
      <c r="G1188" s="30" t="s">
        <v>627</v>
      </c>
      <c r="H1188" s="30">
        <v>2200</v>
      </c>
      <c r="I1188" s="30" t="s">
        <v>629</v>
      </c>
      <c r="J1188" s="30">
        <v>14250</v>
      </c>
      <c r="K1188" s="30" t="s">
        <v>630</v>
      </c>
      <c r="L1188" s="30" t="s">
        <v>4481</v>
      </c>
      <c r="M1188" s="30" t="s">
        <v>4482</v>
      </c>
      <c r="N1188" s="30" t="s">
        <v>647</v>
      </c>
      <c r="O1188" s="30" t="s">
        <v>648</v>
      </c>
      <c r="P1188" s="30">
        <v>762019</v>
      </c>
      <c r="Q1188" s="30"/>
      <c r="R1188" s="30"/>
      <c r="S1188" s="39">
        <v>45473.065972222219</v>
      </c>
      <c r="T1188" s="42" t="str">
        <f t="shared" si="234"/>
        <v>20</v>
      </c>
      <c r="U1188" s="32">
        <f t="shared" si="235"/>
        <v>45471.918055555558</v>
      </c>
      <c r="V1188" s="31">
        <f t="shared" si="236"/>
        <v>1.147916666661331</v>
      </c>
      <c r="W1188" s="31">
        <f t="shared" si="237"/>
        <v>0</v>
      </c>
      <c r="X1188" s="31">
        <f t="shared" si="238"/>
        <v>1</v>
      </c>
      <c r="Y1188" s="31">
        <f t="shared" si="239"/>
        <v>0</v>
      </c>
      <c r="Z1188" s="31" t="str">
        <f t="shared" si="246"/>
        <v>Yes</v>
      </c>
      <c r="AA1188" s="31"/>
      <c r="AB1188" s="31">
        <f t="shared" si="240"/>
        <v>2</v>
      </c>
      <c r="AC1188" s="31" t="str">
        <f>IF(OR(ISNUMBER(MATCH(DATE(VALUE(TEXT(U1188,"yyyy")),VALUE(TEXT(U1188,"mm")),VALUE(TEXT(U1188,"dd"))),HolidayTable[Date],0)),WEEKDAY(E1188,1)=1,HOUR(U1188)&gt;=21,HOUR(U1188)&lt;5),"OP","P")</f>
        <v>OP</v>
      </c>
      <c r="AD1188" s="31"/>
      <c r="AE1188" s="31">
        <f t="shared" si="241"/>
        <v>15</v>
      </c>
      <c r="AF1188" s="31">
        <f t="shared" si="242"/>
        <v>59</v>
      </c>
      <c r="AG1188" s="31">
        <f t="shared" si="243"/>
        <v>6</v>
      </c>
      <c r="AH1188" s="31" t="str">
        <f t="shared" si="244"/>
        <v>NYK ISABEL152N</v>
      </c>
      <c r="AI1188" s="31" t="str">
        <f t="shared" si="245"/>
        <v>MOAU 1428413</v>
      </c>
    </row>
    <row r="1189" spans="1:36" ht="18" x14ac:dyDescent="0.35">
      <c r="A1189" s="30" t="s">
        <v>625</v>
      </c>
      <c r="B1189" s="30" t="s">
        <v>4483</v>
      </c>
      <c r="C1189" s="30" t="s">
        <v>2292</v>
      </c>
      <c r="D1189" s="30" t="s">
        <v>2293</v>
      </c>
      <c r="E1189" s="33">
        <v>45471.920138888891</v>
      </c>
      <c r="F1189" s="30" t="s">
        <v>658</v>
      </c>
      <c r="G1189" s="30" t="s">
        <v>627</v>
      </c>
      <c r="H1189" s="30">
        <v>2200</v>
      </c>
      <c r="I1189" s="30" t="s">
        <v>629</v>
      </c>
      <c r="J1189" s="30">
        <v>17729</v>
      </c>
      <c r="K1189" s="30" t="s">
        <v>630</v>
      </c>
      <c r="L1189" s="30" t="s">
        <v>4484</v>
      </c>
      <c r="M1189" s="30" t="s">
        <v>4485</v>
      </c>
      <c r="N1189" s="30" t="s">
        <v>3616</v>
      </c>
      <c r="O1189" s="30" t="s">
        <v>3617</v>
      </c>
      <c r="P1189" s="30">
        <v>767807</v>
      </c>
      <c r="Q1189" s="30"/>
      <c r="R1189" s="30"/>
      <c r="S1189" s="39">
        <v>45473.065972222219</v>
      </c>
      <c r="T1189" s="42" t="str">
        <f t="shared" si="234"/>
        <v>20</v>
      </c>
      <c r="U1189" s="32">
        <f t="shared" si="235"/>
        <v>45471.920138888891</v>
      </c>
      <c r="V1189" s="31">
        <f t="shared" si="236"/>
        <v>1.1458333333284827</v>
      </c>
      <c r="W1189" s="31">
        <f t="shared" si="237"/>
        <v>0</v>
      </c>
      <c r="X1189" s="31">
        <f t="shared" si="238"/>
        <v>1</v>
      </c>
      <c r="Y1189" s="31">
        <f t="shared" si="239"/>
        <v>0</v>
      </c>
      <c r="Z1189" s="31" t="str">
        <f t="shared" si="246"/>
        <v>Yes</v>
      </c>
      <c r="AA1189" s="31"/>
      <c r="AB1189" s="31">
        <f t="shared" si="240"/>
        <v>2</v>
      </c>
      <c r="AC1189" s="31" t="str">
        <f>IF(OR(ISNUMBER(MATCH(DATE(VALUE(TEXT(U1189,"yyyy")),VALUE(TEXT(U1189,"mm")),VALUE(TEXT(U1189,"dd"))),HolidayTable[Date],0)),WEEKDAY(E1189,1)=1,HOUR(U1189)&gt;=21,HOUR(U1189)&lt;5),"OP","P")</f>
        <v>OP</v>
      </c>
      <c r="AD1189" s="31"/>
      <c r="AE1189" s="31">
        <f t="shared" si="241"/>
        <v>15</v>
      </c>
      <c r="AF1189" s="31">
        <f t="shared" si="242"/>
        <v>59</v>
      </c>
      <c r="AG1189" s="31">
        <f t="shared" si="243"/>
        <v>6</v>
      </c>
      <c r="AH1189" s="31" t="str">
        <f t="shared" si="244"/>
        <v>NYK ISABEL152N</v>
      </c>
      <c r="AI1189" s="31" t="str">
        <f t="shared" si="245"/>
        <v>MOAU 5805794</v>
      </c>
    </row>
    <row r="1190" spans="1:36" ht="18" x14ac:dyDescent="0.35">
      <c r="A1190" s="30" t="s">
        <v>625</v>
      </c>
      <c r="B1190" s="30" t="s">
        <v>4486</v>
      </c>
      <c r="C1190" s="30" t="s">
        <v>2292</v>
      </c>
      <c r="D1190" s="30" t="s">
        <v>2293</v>
      </c>
      <c r="E1190" s="33">
        <v>45471.920138888891</v>
      </c>
      <c r="F1190" s="30" t="s">
        <v>658</v>
      </c>
      <c r="G1190" s="30" t="s">
        <v>627</v>
      </c>
      <c r="H1190" s="30">
        <v>2200</v>
      </c>
      <c r="I1190" s="30" t="s">
        <v>629</v>
      </c>
      <c r="J1190" s="30">
        <v>17729</v>
      </c>
      <c r="K1190" s="30" t="s">
        <v>630</v>
      </c>
      <c r="L1190" s="30" t="s">
        <v>4487</v>
      </c>
      <c r="M1190" s="30" t="s">
        <v>4488</v>
      </c>
      <c r="N1190" s="30" t="s">
        <v>3616</v>
      </c>
      <c r="O1190" s="30" t="s">
        <v>3617</v>
      </c>
      <c r="P1190" s="30">
        <v>767807</v>
      </c>
      <c r="Q1190" s="30"/>
      <c r="R1190" s="30"/>
      <c r="S1190" s="39">
        <v>45473.065972222219</v>
      </c>
      <c r="T1190" s="42" t="str">
        <f t="shared" si="234"/>
        <v>20</v>
      </c>
      <c r="U1190" s="32">
        <f t="shared" si="235"/>
        <v>45471.920138888891</v>
      </c>
      <c r="V1190" s="31">
        <f t="shared" si="236"/>
        <v>1.1458333333284827</v>
      </c>
      <c r="W1190" s="31">
        <f t="shared" si="237"/>
        <v>0</v>
      </c>
      <c r="X1190" s="31">
        <f t="shared" si="238"/>
        <v>1</v>
      </c>
      <c r="Y1190" s="31">
        <f t="shared" si="239"/>
        <v>0</v>
      </c>
      <c r="Z1190" s="31" t="str">
        <f t="shared" si="246"/>
        <v>Yes</v>
      </c>
      <c r="AA1190" s="31"/>
      <c r="AB1190" s="31">
        <f t="shared" si="240"/>
        <v>2</v>
      </c>
      <c r="AC1190" s="31" t="str">
        <f>IF(OR(ISNUMBER(MATCH(DATE(VALUE(TEXT(U1190,"yyyy")),VALUE(TEXT(U1190,"mm")),VALUE(TEXT(U1190,"dd"))),HolidayTable[Date],0)),WEEKDAY(E1190,1)=1,HOUR(U1190)&gt;=21,HOUR(U1190)&lt;5),"OP","P")</f>
        <v>OP</v>
      </c>
      <c r="AD1190" s="31"/>
      <c r="AE1190" s="31">
        <f t="shared" si="241"/>
        <v>15</v>
      </c>
      <c r="AF1190" s="31">
        <f t="shared" si="242"/>
        <v>59</v>
      </c>
      <c r="AG1190" s="31">
        <f t="shared" si="243"/>
        <v>6</v>
      </c>
      <c r="AH1190" s="31" t="str">
        <f t="shared" si="244"/>
        <v>NYK ISABEL152N</v>
      </c>
      <c r="AI1190" s="31" t="str">
        <f t="shared" si="245"/>
        <v>NYKU 3626189</v>
      </c>
    </row>
    <row r="1191" spans="1:36" ht="18" x14ac:dyDescent="0.35">
      <c r="A1191" s="30" t="s">
        <v>625</v>
      </c>
      <c r="B1191" s="30" t="s">
        <v>4489</v>
      </c>
      <c r="C1191" s="30" t="s">
        <v>790</v>
      </c>
      <c r="D1191" s="30" t="s">
        <v>791</v>
      </c>
      <c r="E1191" s="33">
        <v>45471.925000000003</v>
      </c>
      <c r="F1191" s="30" t="s">
        <v>663</v>
      </c>
      <c r="G1191" s="30" t="s">
        <v>627</v>
      </c>
      <c r="H1191" s="30" t="s">
        <v>628</v>
      </c>
      <c r="I1191" s="30" t="s">
        <v>629</v>
      </c>
      <c r="J1191" s="30">
        <v>13090</v>
      </c>
      <c r="K1191" s="30" t="s">
        <v>630</v>
      </c>
      <c r="L1191" s="30" t="s">
        <v>4490</v>
      </c>
      <c r="M1191" s="30" t="s">
        <v>4491</v>
      </c>
      <c r="N1191" s="30" t="s">
        <v>666</v>
      </c>
      <c r="O1191" s="30" t="s">
        <v>667</v>
      </c>
      <c r="P1191" s="30">
        <v>958934</v>
      </c>
      <c r="Q1191" s="30"/>
      <c r="R1191" s="30"/>
      <c r="S1191" s="39">
        <f>VLOOKUP(AH1191,export!G:T,13,FALSE)</f>
        <v>45472.663194444445</v>
      </c>
      <c r="T1191" s="42" t="str">
        <f t="shared" si="234"/>
        <v>20</v>
      </c>
      <c r="U1191" s="32">
        <f t="shared" si="235"/>
        <v>45471.925000000003</v>
      </c>
      <c r="V1191" s="31">
        <f t="shared" si="236"/>
        <v>0.7381944444423425</v>
      </c>
      <c r="W1191" s="31">
        <f t="shared" si="237"/>
        <v>1</v>
      </c>
      <c r="X1191" s="31">
        <f t="shared" si="238"/>
        <v>0</v>
      </c>
      <c r="Y1191" s="31">
        <f t="shared" si="239"/>
        <v>0</v>
      </c>
      <c r="Z1191" s="31" t="str">
        <f t="shared" si="246"/>
        <v>Yes</v>
      </c>
      <c r="AA1191" s="31"/>
      <c r="AB1191" s="31">
        <f t="shared" si="240"/>
        <v>1</v>
      </c>
      <c r="AC1191" s="31" t="str">
        <f>IF(OR(ISNUMBER(MATCH(DATE(VALUE(TEXT(U1191,"yyyy")),VALUE(TEXT(U1191,"mm")),VALUE(TEXT(U1191,"dd"))),HolidayTable[Date],0)),WEEKDAY(E1191,1)=1,HOUR(U1191)&gt;=21,HOUR(U1191)&lt;5),"OP","P")</f>
        <v>OP</v>
      </c>
      <c r="AD1191" s="31"/>
      <c r="AE1191" s="31">
        <f t="shared" si="241"/>
        <v>35</v>
      </c>
      <c r="AF1191" s="31">
        <f t="shared" si="242"/>
        <v>59</v>
      </c>
      <c r="AG1191" s="31">
        <f t="shared" si="243"/>
        <v>6</v>
      </c>
      <c r="AH1191" s="31" t="str">
        <f t="shared" si="244"/>
        <v>CAT LAI E061N</v>
      </c>
      <c r="AI1191" s="31" t="str">
        <f t="shared" si="245"/>
        <v>TCLU 2699873</v>
      </c>
    </row>
    <row r="1192" spans="1:36" ht="18" x14ac:dyDescent="0.35">
      <c r="A1192" s="30" t="s">
        <v>625</v>
      </c>
      <c r="B1192" s="30" t="s">
        <v>4492</v>
      </c>
      <c r="C1192" s="30" t="s">
        <v>2292</v>
      </c>
      <c r="D1192" s="30" t="s">
        <v>2293</v>
      </c>
      <c r="E1192" s="33">
        <v>45471.926388888889</v>
      </c>
      <c r="F1192" s="30" t="s">
        <v>658</v>
      </c>
      <c r="G1192" s="30" t="s">
        <v>627</v>
      </c>
      <c r="H1192" s="30" t="s">
        <v>628</v>
      </c>
      <c r="I1192" s="30" t="s">
        <v>629</v>
      </c>
      <c r="J1192" s="30">
        <v>17679</v>
      </c>
      <c r="K1192" s="30" t="s">
        <v>630</v>
      </c>
      <c r="L1192" s="30" t="s">
        <v>4484</v>
      </c>
      <c r="M1192" s="30" t="s">
        <v>4493</v>
      </c>
      <c r="N1192" s="30" t="s">
        <v>637</v>
      </c>
      <c r="O1192" s="30" t="s">
        <v>638</v>
      </c>
      <c r="P1192" s="30">
        <v>710301</v>
      </c>
      <c r="Q1192" s="30"/>
      <c r="R1192" s="30"/>
      <c r="S1192" s="39">
        <v>45473.065972222219</v>
      </c>
      <c r="T1192" s="42" t="str">
        <f t="shared" si="234"/>
        <v>20</v>
      </c>
      <c r="U1192" s="32">
        <f t="shared" si="235"/>
        <v>45471.926388888889</v>
      </c>
      <c r="V1192" s="31">
        <f t="shared" si="236"/>
        <v>1.1395833333299379</v>
      </c>
      <c r="W1192" s="31">
        <f t="shared" si="237"/>
        <v>0</v>
      </c>
      <c r="X1192" s="31">
        <f t="shared" si="238"/>
        <v>1</v>
      </c>
      <c r="Y1192" s="31">
        <f t="shared" si="239"/>
        <v>0</v>
      </c>
      <c r="Z1192" s="31" t="str">
        <f t="shared" si="246"/>
        <v>Yes</v>
      </c>
      <c r="AA1192" s="31"/>
      <c r="AB1192" s="31">
        <f t="shared" si="240"/>
        <v>2</v>
      </c>
      <c r="AC1192" s="31" t="str">
        <f>IF(OR(ISNUMBER(MATCH(DATE(VALUE(TEXT(U1192,"yyyy")),VALUE(TEXT(U1192,"mm")),VALUE(TEXT(U1192,"dd"))),HolidayTable[Date],0)),WEEKDAY(E1192,1)=1,HOUR(U1192)&gt;=21,HOUR(U1192)&lt;5),"OP","P")</f>
        <v>OP</v>
      </c>
      <c r="AD1192" s="31"/>
      <c r="AE1192" s="31">
        <f t="shared" si="241"/>
        <v>15</v>
      </c>
      <c r="AF1192" s="31">
        <f t="shared" si="242"/>
        <v>59</v>
      </c>
      <c r="AG1192" s="31">
        <f t="shared" si="243"/>
        <v>6</v>
      </c>
      <c r="AH1192" s="31" t="str">
        <f t="shared" si="244"/>
        <v>NYK ISABEL152N</v>
      </c>
      <c r="AI1192" s="31" t="str">
        <f t="shared" si="245"/>
        <v>ONEU 2066030</v>
      </c>
    </row>
    <row r="1193" spans="1:36" ht="18" x14ac:dyDescent="0.35">
      <c r="A1193" s="30" t="s">
        <v>625</v>
      </c>
      <c r="B1193" s="30" t="s">
        <v>4494</v>
      </c>
      <c r="C1193" s="30" t="s">
        <v>2292</v>
      </c>
      <c r="D1193" s="30" t="s">
        <v>2293</v>
      </c>
      <c r="E1193" s="33">
        <v>45471.926388888889</v>
      </c>
      <c r="F1193" s="30" t="s">
        <v>658</v>
      </c>
      <c r="G1193" s="30" t="s">
        <v>627</v>
      </c>
      <c r="H1193" s="30" t="s">
        <v>628</v>
      </c>
      <c r="I1193" s="30" t="s">
        <v>629</v>
      </c>
      <c r="J1193" s="30">
        <v>17709</v>
      </c>
      <c r="K1193" s="30" t="s">
        <v>630</v>
      </c>
      <c r="L1193" s="30" t="s">
        <v>4484</v>
      </c>
      <c r="M1193" s="30" t="s">
        <v>4495</v>
      </c>
      <c r="N1193" s="30" t="s">
        <v>637</v>
      </c>
      <c r="O1193" s="30" t="s">
        <v>638</v>
      </c>
      <c r="P1193" s="30">
        <v>710301</v>
      </c>
      <c r="Q1193" s="30"/>
      <c r="R1193" s="30"/>
      <c r="S1193" s="39">
        <v>45473.065972222219</v>
      </c>
      <c r="T1193" s="42" t="str">
        <f t="shared" si="234"/>
        <v>20</v>
      </c>
      <c r="U1193" s="32">
        <f t="shared" si="235"/>
        <v>45471.926388888889</v>
      </c>
      <c r="V1193" s="31">
        <f t="shared" si="236"/>
        <v>1.1395833333299379</v>
      </c>
      <c r="W1193" s="31">
        <f t="shared" si="237"/>
        <v>0</v>
      </c>
      <c r="X1193" s="31">
        <f t="shared" si="238"/>
        <v>1</v>
      </c>
      <c r="Y1193" s="31">
        <f t="shared" si="239"/>
        <v>0</v>
      </c>
      <c r="Z1193" s="31" t="str">
        <f t="shared" si="246"/>
        <v>Yes</v>
      </c>
      <c r="AA1193" s="31"/>
      <c r="AB1193" s="31">
        <f t="shared" si="240"/>
        <v>2</v>
      </c>
      <c r="AC1193" s="31" t="str">
        <f>IF(OR(ISNUMBER(MATCH(DATE(VALUE(TEXT(U1193,"yyyy")),VALUE(TEXT(U1193,"mm")),VALUE(TEXT(U1193,"dd"))),HolidayTable[Date],0)),WEEKDAY(E1193,1)=1,HOUR(U1193)&gt;=21,HOUR(U1193)&lt;5),"OP","P")</f>
        <v>OP</v>
      </c>
      <c r="AD1193" s="31"/>
      <c r="AE1193" s="31">
        <f t="shared" si="241"/>
        <v>15</v>
      </c>
      <c r="AF1193" s="31">
        <f t="shared" si="242"/>
        <v>59</v>
      </c>
      <c r="AG1193" s="31">
        <f t="shared" si="243"/>
        <v>6</v>
      </c>
      <c r="AH1193" s="31" t="str">
        <f t="shared" si="244"/>
        <v>NYK ISABEL152N</v>
      </c>
      <c r="AI1193" s="31" t="str">
        <f t="shared" si="245"/>
        <v>TRHU 3088123</v>
      </c>
    </row>
    <row r="1194" spans="1:36" ht="18" x14ac:dyDescent="0.35">
      <c r="A1194" s="30" t="s">
        <v>625</v>
      </c>
      <c r="B1194" s="30" t="s">
        <v>4496</v>
      </c>
      <c r="C1194" s="30" t="s">
        <v>2292</v>
      </c>
      <c r="D1194" s="30" t="s">
        <v>2293</v>
      </c>
      <c r="E1194" s="33">
        <v>45471.927083333336</v>
      </c>
      <c r="F1194" s="30" t="s">
        <v>658</v>
      </c>
      <c r="G1194" s="30" t="s">
        <v>627</v>
      </c>
      <c r="H1194" s="30" t="s">
        <v>628</v>
      </c>
      <c r="I1194" s="30" t="s">
        <v>629</v>
      </c>
      <c r="J1194" s="30">
        <v>17709</v>
      </c>
      <c r="K1194" s="30" t="s">
        <v>630</v>
      </c>
      <c r="L1194" s="30" t="s">
        <v>4497</v>
      </c>
      <c r="M1194" s="30" t="s">
        <v>4498</v>
      </c>
      <c r="N1194" s="30"/>
      <c r="O1194" s="30" t="s">
        <v>665</v>
      </c>
      <c r="P1194" s="30">
        <v>945718</v>
      </c>
      <c r="Q1194" s="30"/>
      <c r="R1194" s="30"/>
      <c r="S1194" s="39">
        <v>45473.065972222219</v>
      </c>
      <c r="T1194" s="42" t="str">
        <f t="shared" si="234"/>
        <v>20</v>
      </c>
      <c r="U1194" s="32">
        <f t="shared" si="235"/>
        <v>45471.927083333336</v>
      </c>
      <c r="V1194" s="31">
        <f t="shared" si="236"/>
        <v>1.1388888888832298</v>
      </c>
      <c r="W1194" s="31">
        <f t="shared" si="237"/>
        <v>0</v>
      </c>
      <c r="X1194" s="31">
        <f t="shared" si="238"/>
        <v>1</v>
      </c>
      <c r="Y1194" s="31">
        <f t="shared" si="239"/>
        <v>0</v>
      </c>
      <c r="Z1194" s="31" t="str">
        <f t="shared" si="246"/>
        <v>Yes</v>
      </c>
      <c r="AA1194" s="31"/>
      <c r="AB1194" s="31">
        <f t="shared" si="240"/>
        <v>2</v>
      </c>
      <c r="AC1194" s="31" t="str">
        <f>IF(OR(ISNUMBER(MATCH(DATE(VALUE(TEXT(U1194,"yyyy")),VALUE(TEXT(U1194,"mm")),VALUE(TEXT(U1194,"dd"))),HolidayTable[Date],0)),WEEKDAY(E1194,1)=1,HOUR(U1194)&gt;=21,HOUR(U1194)&lt;5),"OP","P")</f>
        <v>OP</v>
      </c>
      <c r="AD1194" s="31"/>
      <c r="AE1194" s="31">
        <f t="shared" si="241"/>
        <v>15</v>
      </c>
      <c r="AF1194" s="31">
        <f t="shared" si="242"/>
        <v>59</v>
      </c>
      <c r="AG1194" s="31">
        <f t="shared" si="243"/>
        <v>6</v>
      </c>
      <c r="AH1194" s="31" t="str">
        <f t="shared" si="244"/>
        <v>NYK ISABEL152N</v>
      </c>
      <c r="AI1194" s="31" t="str">
        <f t="shared" si="245"/>
        <v>GLDU 9422137</v>
      </c>
    </row>
    <row r="1195" spans="1:36" ht="18" x14ac:dyDescent="0.35">
      <c r="A1195" s="30" t="s">
        <v>625</v>
      </c>
      <c r="B1195" s="30" t="s">
        <v>4499</v>
      </c>
      <c r="C1195" s="30" t="s">
        <v>2292</v>
      </c>
      <c r="D1195" s="30" t="s">
        <v>2293</v>
      </c>
      <c r="E1195" s="33">
        <v>45471.927083333336</v>
      </c>
      <c r="F1195" s="30" t="s">
        <v>658</v>
      </c>
      <c r="G1195" s="30" t="s">
        <v>627</v>
      </c>
      <c r="H1195" s="30" t="s">
        <v>628</v>
      </c>
      <c r="I1195" s="30" t="s">
        <v>629</v>
      </c>
      <c r="J1195" s="30">
        <v>17759</v>
      </c>
      <c r="K1195" s="30" t="s">
        <v>630</v>
      </c>
      <c r="L1195" s="30" t="s">
        <v>4497</v>
      </c>
      <c r="M1195" s="30" t="s">
        <v>4500</v>
      </c>
      <c r="N1195" s="30"/>
      <c r="O1195" s="30" t="s">
        <v>665</v>
      </c>
      <c r="P1195" s="30">
        <v>945718</v>
      </c>
      <c r="Q1195" s="30"/>
      <c r="R1195" s="30"/>
      <c r="S1195" s="39">
        <v>45473.065972222219</v>
      </c>
      <c r="T1195" s="42" t="str">
        <f t="shared" si="234"/>
        <v>20</v>
      </c>
      <c r="U1195" s="32">
        <f t="shared" si="235"/>
        <v>45471.927083333336</v>
      </c>
      <c r="V1195" s="31">
        <f t="shared" si="236"/>
        <v>1.1388888888832298</v>
      </c>
      <c r="W1195" s="31">
        <f t="shared" si="237"/>
        <v>0</v>
      </c>
      <c r="X1195" s="31">
        <f t="shared" si="238"/>
        <v>1</v>
      </c>
      <c r="Y1195" s="31">
        <f t="shared" si="239"/>
        <v>0</v>
      </c>
      <c r="Z1195" s="31" t="str">
        <f t="shared" si="246"/>
        <v>Yes</v>
      </c>
      <c r="AA1195" s="31"/>
      <c r="AB1195" s="31">
        <f t="shared" si="240"/>
        <v>2</v>
      </c>
      <c r="AC1195" s="31" t="str">
        <f>IF(OR(ISNUMBER(MATCH(DATE(VALUE(TEXT(U1195,"yyyy")),VALUE(TEXT(U1195,"mm")),VALUE(TEXT(U1195,"dd"))),HolidayTable[Date],0)),WEEKDAY(E1195,1)=1,HOUR(U1195)&gt;=21,HOUR(U1195)&lt;5),"OP","P")</f>
        <v>OP</v>
      </c>
      <c r="AD1195" s="31"/>
      <c r="AE1195" s="31">
        <f t="shared" si="241"/>
        <v>15</v>
      </c>
      <c r="AF1195" s="31">
        <f t="shared" si="242"/>
        <v>59</v>
      </c>
      <c r="AG1195" s="31">
        <f t="shared" si="243"/>
        <v>6</v>
      </c>
      <c r="AH1195" s="31" t="str">
        <f t="shared" si="244"/>
        <v>NYK ISABEL152N</v>
      </c>
      <c r="AI1195" s="31" t="str">
        <f t="shared" si="245"/>
        <v>TCKU 2846792</v>
      </c>
    </row>
    <row r="1196" spans="1:36" ht="18" x14ac:dyDescent="0.35">
      <c r="A1196" s="30" t="s">
        <v>625</v>
      </c>
      <c r="B1196" s="30" t="s">
        <v>4501</v>
      </c>
      <c r="C1196" s="30" t="s">
        <v>429</v>
      </c>
      <c r="D1196" s="30" t="s">
        <v>1076</v>
      </c>
      <c r="E1196" s="33">
        <v>45471.927777777775</v>
      </c>
      <c r="F1196" s="30" t="s">
        <v>649</v>
      </c>
      <c r="G1196" s="30" t="s">
        <v>627</v>
      </c>
      <c r="H1196" s="30" t="s">
        <v>628</v>
      </c>
      <c r="I1196" s="30" t="s">
        <v>629</v>
      </c>
      <c r="J1196" s="30">
        <v>20800</v>
      </c>
      <c r="K1196" s="30" t="s">
        <v>630</v>
      </c>
      <c r="L1196" s="30" t="s">
        <v>4502</v>
      </c>
      <c r="M1196" s="30">
        <v>27368106</v>
      </c>
      <c r="N1196" s="30"/>
      <c r="O1196" s="30" t="s">
        <v>3970</v>
      </c>
      <c r="P1196" s="30">
        <v>948878</v>
      </c>
      <c r="Q1196" s="30"/>
      <c r="R1196" s="30"/>
      <c r="S1196" s="39">
        <f>VLOOKUP(AH1196,export!G:T,13,FALSE)</f>
        <v>45472.743055555555</v>
      </c>
      <c r="T1196" s="42" t="str">
        <f t="shared" si="234"/>
        <v>20</v>
      </c>
      <c r="U1196" s="32">
        <f t="shared" si="235"/>
        <v>45471.927777777775</v>
      </c>
      <c r="V1196" s="31">
        <f t="shared" si="236"/>
        <v>0.81527777777955635</v>
      </c>
      <c r="W1196" s="31">
        <f t="shared" si="237"/>
        <v>1</v>
      </c>
      <c r="X1196" s="31">
        <f t="shared" si="238"/>
        <v>0</v>
      </c>
      <c r="Y1196" s="31">
        <f t="shared" si="239"/>
        <v>0</v>
      </c>
      <c r="Z1196" s="31" t="str">
        <f t="shared" si="246"/>
        <v>Yes</v>
      </c>
      <c r="AA1196" s="31"/>
      <c r="AB1196" s="31">
        <f t="shared" si="240"/>
        <v>1</v>
      </c>
      <c r="AC1196" s="31" t="str">
        <f>IF(OR(ISNUMBER(MATCH(DATE(VALUE(TEXT(U1196,"yyyy")),VALUE(TEXT(U1196,"mm")),VALUE(TEXT(U1196,"dd"))),HolidayTable[Date],0)),WEEKDAY(E1196,1)=1,HOUR(U1196)&gt;=21,HOUR(U1196)&lt;5),"OP","P")</f>
        <v>OP</v>
      </c>
      <c r="AD1196" s="31"/>
      <c r="AE1196" s="31">
        <f t="shared" si="241"/>
        <v>35</v>
      </c>
      <c r="AF1196" s="31">
        <f t="shared" si="242"/>
        <v>59</v>
      </c>
      <c r="AG1196" s="31">
        <f t="shared" si="243"/>
        <v>6</v>
      </c>
      <c r="AH1196" s="31" t="str">
        <f t="shared" si="244"/>
        <v>CNC SATURN59E1NC</v>
      </c>
      <c r="AI1196" s="31" t="str">
        <f t="shared" si="245"/>
        <v>OOLU 0633500</v>
      </c>
    </row>
    <row r="1197" spans="1:36" ht="18" x14ac:dyDescent="0.35">
      <c r="A1197" s="30" t="s">
        <v>625</v>
      </c>
      <c r="B1197" s="30" t="s">
        <v>4503</v>
      </c>
      <c r="C1197" s="30" t="s">
        <v>901</v>
      </c>
      <c r="D1197" s="30" t="s">
        <v>902</v>
      </c>
      <c r="E1197" s="33">
        <v>45471.928472222222</v>
      </c>
      <c r="F1197" s="30" t="s">
        <v>680</v>
      </c>
      <c r="G1197" s="30" t="s">
        <v>627</v>
      </c>
      <c r="H1197" s="30" t="s">
        <v>672</v>
      </c>
      <c r="I1197" s="30" t="s">
        <v>646</v>
      </c>
      <c r="J1197" s="30">
        <v>26886</v>
      </c>
      <c r="K1197" s="30" t="s">
        <v>630</v>
      </c>
      <c r="L1197" s="30" t="s">
        <v>4431</v>
      </c>
      <c r="M1197" s="30" t="s">
        <v>4504</v>
      </c>
      <c r="N1197" s="30" t="s">
        <v>713</v>
      </c>
      <c r="O1197" s="30" t="s">
        <v>714</v>
      </c>
      <c r="P1197" s="30">
        <v>934367</v>
      </c>
      <c r="Q1197" s="30"/>
      <c r="R1197" s="30"/>
      <c r="S1197" s="39">
        <f>VLOOKUP(AH1197,export!G:T,13,FALSE)</f>
        <v>45472.298611111109</v>
      </c>
      <c r="T1197" s="42" t="str">
        <f t="shared" si="234"/>
        <v>40</v>
      </c>
      <c r="U1197" s="32">
        <f t="shared" si="235"/>
        <v>45471.928472222222</v>
      </c>
      <c r="V1197" s="31">
        <f t="shared" si="236"/>
        <v>0.37013888888759539</v>
      </c>
      <c r="W1197" s="31">
        <f t="shared" si="237"/>
        <v>1</v>
      </c>
      <c r="X1197" s="31">
        <f t="shared" si="238"/>
        <v>0</v>
      </c>
      <c r="Y1197" s="31">
        <f t="shared" si="239"/>
        <v>0</v>
      </c>
      <c r="Z1197" s="31" t="str">
        <f t="shared" si="246"/>
        <v>Yes</v>
      </c>
      <c r="AA1197" s="31"/>
      <c r="AB1197" s="31">
        <f t="shared" si="240"/>
        <v>1</v>
      </c>
      <c r="AC1197" s="31" t="str">
        <f>IF(OR(ISNUMBER(MATCH(DATE(VALUE(TEXT(U1197,"yyyy")),VALUE(TEXT(U1197,"mm")),VALUE(TEXT(U1197,"dd"))),HolidayTable[Date],0)),WEEKDAY(E1197,1)=1,HOUR(U1197)&gt;=21,HOUR(U1197)&lt;5),"OP","P")</f>
        <v>OP</v>
      </c>
      <c r="AD1197" s="31"/>
      <c r="AE1197" s="31">
        <f t="shared" si="241"/>
        <v>52.5</v>
      </c>
      <c r="AF1197" s="31">
        <f t="shared" si="242"/>
        <v>88.5</v>
      </c>
      <c r="AG1197" s="31">
        <f t="shared" si="243"/>
        <v>6</v>
      </c>
      <c r="AH1197" s="31" t="str">
        <f t="shared" si="244"/>
        <v>YM COSMOS177E</v>
      </c>
      <c r="AI1197" s="31" t="str">
        <f t="shared" si="245"/>
        <v>SEGU 6796430</v>
      </c>
    </row>
    <row r="1198" spans="1:36" ht="18" x14ac:dyDescent="0.35">
      <c r="A1198" s="30" t="s">
        <v>625</v>
      </c>
      <c r="B1198" s="30" t="s">
        <v>932</v>
      </c>
      <c r="C1198" s="30" t="s">
        <v>4470</v>
      </c>
      <c r="D1198" s="30" t="s">
        <v>4471</v>
      </c>
      <c r="E1198" s="33">
        <v>45471.929166666669</v>
      </c>
      <c r="F1198" s="30" t="s">
        <v>654</v>
      </c>
      <c r="G1198" s="30" t="s">
        <v>627</v>
      </c>
      <c r="H1198" s="30">
        <v>2200</v>
      </c>
      <c r="I1198" s="30" t="s">
        <v>629</v>
      </c>
      <c r="J1198" s="30">
        <v>16870</v>
      </c>
      <c r="K1198" s="30" t="s">
        <v>630</v>
      </c>
      <c r="L1198" s="30" t="s">
        <v>4505</v>
      </c>
      <c r="M1198" s="30" t="s">
        <v>4506</v>
      </c>
      <c r="N1198" s="30"/>
      <c r="O1198" s="30" t="s">
        <v>636</v>
      </c>
      <c r="P1198" s="30">
        <v>903165</v>
      </c>
      <c r="Q1198" s="30"/>
      <c r="R1198" s="30"/>
      <c r="S1198" s="39">
        <v>45481.083333333336</v>
      </c>
      <c r="T1198" s="42" t="str">
        <f t="shared" si="234"/>
        <v>20</v>
      </c>
      <c r="U1198" s="32">
        <f t="shared" si="235"/>
        <v>45471.929166666669</v>
      </c>
      <c r="V1198" s="31">
        <f t="shared" si="236"/>
        <v>9.1541666666671517</v>
      </c>
      <c r="W1198" s="31">
        <f t="shared" si="237"/>
        <v>0</v>
      </c>
      <c r="X1198" s="31">
        <f t="shared" si="238"/>
        <v>0</v>
      </c>
      <c r="Y1198" s="31">
        <f t="shared" si="239"/>
        <v>1</v>
      </c>
      <c r="Z1198" s="31" t="str">
        <f t="shared" si="246"/>
        <v>Yes</v>
      </c>
      <c r="AA1198" s="31"/>
      <c r="AB1198" s="31">
        <f t="shared" si="240"/>
        <v>0</v>
      </c>
      <c r="AC1198" s="31" t="str">
        <f>IF(OR(ISNUMBER(MATCH(DATE(VALUE(TEXT(U1198,"yyyy")),VALUE(TEXT(U1198,"mm")),VALUE(TEXT(U1198,"dd"))),HolidayTable[Date],0)),WEEKDAY(E1198,1)=1,HOUR(U1198)&gt;=21,HOUR(U1198)&lt;5),"OP","P")</f>
        <v>OP</v>
      </c>
      <c r="AD1198" s="31"/>
      <c r="AE1198" s="31">
        <f t="shared" si="241"/>
        <v>0</v>
      </c>
      <c r="AF1198" s="31">
        <f t="shared" si="242"/>
        <v>59</v>
      </c>
      <c r="AG1198" s="31">
        <f t="shared" si="243"/>
        <v>6</v>
      </c>
      <c r="AH1198" s="31" t="str">
        <f t="shared" si="244"/>
        <v>SINGAPOR181S</v>
      </c>
      <c r="AI1198" s="31" t="str">
        <f t="shared" si="245"/>
        <v>FCIU 6154370</v>
      </c>
      <c r="AJ1198" s="17" t="s">
        <v>624</v>
      </c>
    </row>
    <row r="1199" spans="1:36" ht="18" x14ac:dyDescent="0.35">
      <c r="A1199" s="30" t="s">
        <v>625</v>
      </c>
      <c r="B1199" s="30" t="s">
        <v>4507</v>
      </c>
      <c r="C1199" s="30" t="s">
        <v>2292</v>
      </c>
      <c r="D1199" s="30" t="s">
        <v>2293</v>
      </c>
      <c r="E1199" s="33">
        <v>45471.934027777781</v>
      </c>
      <c r="F1199" s="30" t="s">
        <v>658</v>
      </c>
      <c r="G1199" s="30" t="s">
        <v>627</v>
      </c>
      <c r="H1199" s="30">
        <v>2200</v>
      </c>
      <c r="I1199" s="30" t="s">
        <v>629</v>
      </c>
      <c r="J1199" s="30">
        <v>17729</v>
      </c>
      <c r="K1199" s="30" t="s">
        <v>630</v>
      </c>
      <c r="L1199" s="30" t="s">
        <v>4508</v>
      </c>
      <c r="M1199" s="30" t="s">
        <v>4509</v>
      </c>
      <c r="N1199" s="30" t="s">
        <v>670</v>
      </c>
      <c r="O1199" s="30" t="s">
        <v>671</v>
      </c>
      <c r="P1199" s="30">
        <v>650107</v>
      </c>
      <c r="Q1199" s="30"/>
      <c r="R1199" s="30"/>
      <c r="S1199" s="39">
        <v>45473.065972222219</v>
      </c>
      <c r="T1199" s="42" t="str">
        <f t="shared" si="234"/>
        <v>20</v>
      </c>
      <c r="U1199" s="32">
        <f t="shared" si="235"/>
        <v>45471.934027777781</v>
      </c>
      <c r="V1199" s="31">
        <f t="shared" si="236"/>
        <v>1.1319444444379769</v>
      </c>
      <c r="W1199" s="31">
        <f t="shared" si="237"/>
        <v>0</v>
      </c>
      <c r="X1199" s="31">
        <f t="shared" si="238"/>
        <v>1</v>
      </c>
      <c r="Y1199" s="31">
        <f t="shared" si="239"/>
        <v>0</v>
      </c>
      <c r="Z1199" s="31" t="str">
        <f t="shared" si="246"/>
        <v>Yes</v>
      </c>
      <c r="AA1199" s="31"/>
      <c r="AB1199" s="31">
        <f t="shared" si="240"/>
        <v>2</v>
      </c>
      <c r="AC1199" s="31" t="str">
        <f>IF(OR(ISNUMBER(MATCH(DATE(VALUE(TEXT(U1199,"yyyy")),VALUE(TEXT(U1199,"mm")),VALUE(TEXT(U1199,"dd"))),HolidayTable[Date],0)),WEEKDAY(E1199,1)=1,HOUR(U1199)&gt;=21,HOUR(U1199)&lt;5),"OP","P")</f>
        <v>OP</v>
      </c>
      <c r="AD1199" s="31"/>
      <c r="AE1199" s="31">
        <f t="shared" si="241"/>
        <v>15</v>
      </c>
      <c r="AF1199" s="31">
        <f t="shared" si="242"/>
        <v>59</v>
      </c>
      <c r="AG1199" s="31">
        <f t="shared" si="243"/>
        <v>6</v>
      </c>
      <c r="AH1199" s="31" t="str">
        <f t="shared" si="244"/>
        <v>NYK ISABEL152N</v>
      </c>
      <c r="AI1199" s="31" t="str">
        <f t="shared" si="245"/>
        <v>GESU 1455903</v>
      </c>
    </row>
    <row r="1200" spans="1:36" ht="18" x14ac:dyDescent="0.35">
      <c r="A1200" s="30" t="s">
        <v>625</v>
      </c>
      <c r="B1200" s="30" t="s">
        <v>4510</v>
      </c>
      <c r="C1200" s="30" t="s">
        <v>2292</v>
      </c>
      <c r="D1200" s="30" t="s">
        <v>2293</v>
      </c>
      <c r="E1200" s="33">
        <v>45471.934027777781</v>
      </c>
      <c r="F1200" s="30" t="s">
        <v>658</v>
      </c>
      <c r="G1200" s="30" t="s">
        <v>627</v>
      </c>
      <c r="H1200" s="30" t="s">
        <v>628</v>
      </c>
      <c r="I1200" s="30" t="s">
        <v>629</v>
      </c>
      <c r="J1200" s="30">
        <v>17729</v>
      </c>
      <c r="K1200" s="30" t="s">
        <v>630</v>
      </c>
      <c r="L1200" s="30" t="s">
        <v>4508</v>
      </c>
      <c r="M1200" s="30" t="s">
        <v>4511</v>
      </c>
      <c r="N1200" s="30" t="s">
        <v>670</v>
      </c>
      <c r="O1200" s="30" t="s">
        <v>671</v>
      </c>
      <c r="P1200" s="30">
        <v>650107</v>
      </c>
      <c r="Q1200" s="30"/>
      <c r="R1200" s="30"/>
      <c r="S1200" s="39">
        <v>45473.065972222219</v>
      </c>
      <c r="T1200" s="42" t="str">
        <f t="shared" si="234"/>
        <v>20</v>
      </c>
      <c r="U1200" s="32">
        <f t="shared" si="235"/>
        <v>45471.934027777781</v>
      </c>
      <c r="V1200" s="31">
        <f t="shared" si="236"/>
        <v>1.1319444444379769</v>
      </c>
      <c r="W1200" s="31">
        <f t="shared" si="237"/>
        <v>0</v>
      </c>
      <c r="X1200" s="31">
        <f t="shared" si="238"/>
        <v>1</v>
      </c>
      <c r="Y1200" s="31">
        <f t="shared" si="239"/>
        <v>0</v>
      </c>
      <c r="Z1200" s="31" t="str">
        <f t="shared" si="246"/>
        <v>Yes</v>
      </c>
      <c r="AA1200" s="31"/>
      <c r="AB1200" s="31">
        <f t="shared" si="240"/>
        <v>2</v>
      </c>
      <c r="AC1200" s="31" t="str">
        <f>IF(OR(ISNUMBER(MATCH(DATE(VALUE(TEXT(U1200,"yyyy")),VALUE(TEXT(U1200,"mm")),VALUE(TEXT(U1200,"dd"))),HolidayTable[Date],0)),WEEKDAY(E1200,1)=1,HOUR(U1200)&gt;=21,HOUR(U1200)&lt;5),"OP","P")</f>
        <v>OP</v>
      </c>
      <c r="AD1200" s="31"/>
      <c r="AE1200" s="31">
        <f t="shared" si="241"/>
        <v>15</v>
      </c>
      <c r="AF1200" s="31">
        <f t="shared" si="242"/>
        <v>59</v>
      </c>
      <c r="AG1200" s="31">
        <f t="shared" si="243"/>
        <v>6</v>
      </c>
      <c r="AH1200" s="31" t="str">
        <f t="shared" si="244"/>
        <v>NYK ISABEL152N</v>
      </c>
      <c r="AI1200" s="31" t="str">
        <f t="shared" si="245"/>
        <v>TEMU 2336052</v>
      </c>
    </row>
    <row r="1201" spans="1:36" ht="18" x14ac:dyDescent="0.35">
      <c r="A1201" s="30" t="s">
        <v>625</v>
      </c>
      <c r="B1201" s="30" t="s">
        <v>4512</v>
      </c>
      <c r="C1201" s="30" t="s">
        <v>2292</v>
      </c>
      <c r="D1201" s="30" t="s">
        <v>2293</v>
      </c>
      <c r="E1201" s="33">
        <v>45471.964583333334</v>
      </c>
      <c r="F1201" s="30" t="s">
        <v>658</v>
      </c>
      <c r="G1201" s="30" t="s">
        <v>627</v>
      </c>
      <c r="H1201" s="30" t="s">
        <v>628</v>
      </c>
      <c r="I1201" s="30" t="s">
        <v>629</v>
      </c>
      <c r="J1201" s="30">
        <v>17709</v>
      </c>
      <c r="K1201" s="30" t="s">
        <v>630</v>
      </c>
      <c r="L1201" s="30" t="s">
        <v>4487</v>
      </c>
      <c r="M1201" s="30" t="s">
        <v>4513</v>
      </c>
      <c r="N1201" s="30" t="s">
        <v>633</v>
      </c>
      <c r="O1201" s="30" t="s">
        <v>4302</v>
      </c>
      <c r="P1201" s="30">
        <v>717004</v>
      </c>
      <c r="Q1201" s="30"/>
      <c r="R1201" s="30"/>
      <c r="S1201" s="39">
        <v>45473.065972222219</v>
      </c>
      <c r="T1201" s="42" t="str">
        <f t="shared" si="234"/>
        <v>20</v>
      </c>
      <c r="U1201" s="32">
        <f t="shared" si="235"/>
        <v>45471.964583333334</v>
      </c>
      <c r="V1201" s="31">
        <f t="shared" si="236"/>
        <v>1.101388888884685</v>
      </c>
      <c r="W1201" s="31">
        <f t="shared" si="237"/>
        <v>0</v>
      </c>
      <c r="X1201" s="31">
        <f t="shared" si="238"/>
        <v>1</v>
      </c>
      <c r="Y1201" s="31">
        <f t="shared" si="239"/>
        <v>0</v>
      </c>
      <c r="Z1201" s="31" t="str">
        <f t="shared" si="246"/>
        <v>Yes</v>
      </c>
      <c r="AA1201" s="31"/>
      <c r="AB1201" s="31">
        <f t="shared" si="240"/>
        <v>2</v>
      </c>
      <c r="AC1201" s="31" t="str">
        <f>IF(OR(ISNUMBER(MATCH(DATE(VALUE(TEXT(U1201,"yyyy")),VALUE(TEXT(U1201,"mm")),VALUE(TEXT(U1201,"dd"))),HolidayTable[Date],0)),WEEKDAY(E1201,1)=1,HOUR(U1201)&gt;=21,HOUR(U1201)&lt;5),"OP","P")</f>
        <v>OP</v>
      </c>
      <c r="AD1201" s="31"/>
      <c r="AE1201" s="31">
        <f t="shared" si="241"/>
        <v>15</v>
      </c>
      <c r="AF1201" s="31">
        <f t="shared" si="242"/>
        <v>59</v>
      </c>
      <c r="AG1201" s="31">
        <f t="shared" si="243"/>
        <v>6</v>
      </c>
      <c r="AH1201" s="31" t="str">
        <f t="shared" si="244"/>
        <v>NYK ISABEL152N</v>
      </c>
      <c r="AI1201" s="31" t="str">
        <f t="shared" si="245"/>
        <v>FCIU 5274067</v>
      </c>
    </row>
    <row r="1202" spans="1:36" ht="18" x14ac:dyDescent="0.35">
      <c r="A1202" s="30" t="s">
        <v>625</v>
      </c>
      <c r="B1202" s="30" t="s">
        <v>4514</v>
      </c>
      <c r="C1202" s="30" t="s">
        <v>2292</v>
      </c>
      <c r="D1202" s="30" t="s">
        <v>2293</v>
      </c>
      <c r="E1202" s="33">
        <v>45471.964583333334</v>
      </c>
      <c r="F1202" s="30" t="s">
        <v>658</v>
      </c>
      <c r="G1202" s="30" t="s">
        <v>627</v>
      </c>
      <c r="H1202" s="30" t="s">
        <v>628</v>
      </c>
      <c r="I1202" s="30" t="s">
        <v>629</v>
      </c>
      <c r="J1202" s="30">
        <v>17709</v>
      </c>
      <c r="K1202" s="30" t="s">
        <v>630</v>
      </c>
      <c r="L1202" s="30" t="s">
        <v>4484</v>
      </c>
      <c r="M1202" s="30" t="s">
        <v>4515</v>
      </c>
      <c r="N1202" s="30" t="s">
        <v>633</v>
      </c>
      <c r="O1202" s="30" t="s">
        <v>4302</v>
      </c>
      <c r="P1202" s="30">
        <v>717004</v>
      </c>
      <c r="Q1202" s="30"/>
      <c r="R1202" s="30"/>
      <c r="S1202" s="39">
        <v>45473.065972222219</v>
      </c>
      <c r="T1202" s="42" t="str">
        <f t="shared" si="234"/>
        <v>20</v>
      </c>
      <c r="U1202" s="32">
        <f t="shared" si="235"/>
        <v>45471.964583333334</v>
      </c>
      <c r="V1202" s="31">
        <f t="shared" si="236"/>
        <v>1.101388888884685</v>
      </c>
      <c r="W1202" s="31">
        <f t="shared" si="237"/>
        <v>0</v>
      </c>
      <c r="X1202" s="31">
        <f t="shared" si="238"/>
        <v>1</v>
      </c>
      <c r="Y1202" s="31">
        <f t="shared" si="239"/>
        <v>0</v>
      </c>
      <c r="Z1202" s="31" t="str">
        <f t="shared" si="246"/>
        <v>Yes</v>
      </c>
      <c r="AA1202" s="31"/>
      <c r="AB1202" s="31">
        <f t="shared" si="240"/>
        <v>2</v>
      </c>
      <c r="AC1202" s="31" t="str">
        <f>IF(OR(ISNUMBER(MATCH(DATE(VALUE(TEXT(U1202,"yyyy")),VALUE(TEXT(U1202,"mm")),VALUE(TEXT(U1202,"dd"))),HolidayTable[Date],0)),WEEKDAY(E1202,1)=1,HOUR(U1202)&gt;=21,HOUR(U1202)&lt;5),"OP","P")</f>
        <v>OP</v>
      </c>
      <c r="AD1202" s="31"/>
      <c r="AE1202" s="31">
        <f t="shared" si="241"/>
        <v>15</v>
      </c>
      <c r="AF1202" s="31">
        <f t="shared" si="242"/>
        <v>59</v>
      </c>
      <c r="AG1202" s="31">
        <f t="shared" si="243"/>
        <v>6</v>
      </c>
      <c r="AH1202" s="31" t="str">
        <f t="shared" si="244"/>
        <v>NYK ISABEL152N</v>
      </c>
      <c r="AI1202" s="31" t="str">
        <f t="shared" si="245"/>
        <v>ONEU 2294960</v>
      </c>
    </row>
    <row r="1203" spans="1:36" ht="18" x14ac:dyDescent="0.35">
      <c r="A1203" s="30" t="s">
        <v>625</v>
      </c>
      <c r="B1203" s="30" t="s">
        <v>4516</v>
      </c>
      <c r="C1203" s="30" t="s">
        <v>4517</v>
      </c>
      <c r="D1203" s="30" t="s">
        <v>4518</v>
      </c>
      <c r="E1203" s="33">
        <v>45471.968055555553</v>
      </c>
      <c r="F1203" s="30" t="s">
        <v>654</v>
      </c>
      <c r="G1203" s="30" t="s">
        <v>627</v>
      </c>
      <c r="H1203" s="30">
        <v>4500</v>
      </c>
      <c r="I1203" s="30" t="s">
        <v>646</v>
      </c>
      <c r="J1203" s="30">
        <v>29250</v>
      </c>
      <c r="K1203" s="30" t="s">
        <v>630</v>
      </c>
      <c r="L1203" s="30" t="s">
        <v>4519</v>
      </c>
      <c r="M1203" s="30" t="s">
        <v>4520</v>
      </c>
      <c r="N1203" s="30" t="s">
        <v>1931</v>
      </c>
      <c r="O1203" s="30" t="s">
        <v>848</v>
      </c>
      <c r="P1203" s="30">
        <v>758662</v>
      </c>
      <c r="Q1203" s="30"/>
      <c r="R1203" s="30"/>
      <c r="S1203" s="39" t="e">
        <f>VLOOKUP(AH1203,export!G:T,13,FALSE)</f>
        <v>#N/A</v>
      </c>
      <c r="T1203" s="42" t="str">
        <f t="shared" si="234"/>
        <v>40</v>
      </c>
      <c r="U1203" s="32">
        <f t="shared" si="235"/>
        <v>45471.968055555553</v>
      </c>
      <c r="V1203" s="31" t="e">
        <f t="shared" si="236"/>
        <v>#N/A</v>
      </c>
      <c r="W1203" s="31" t="e">
        <f t="shared" si="237"/>
        <v>#N/A</v>
      </c>
      <c r="X1203" s="31" t="e">
        <f t="shared" si="238"/>
        <v>#N/A</v>
      </c>
      <c r="Y1203" s="31" t="e">
        <f t="shared" si="239"/>
        <v>#N/A</v>
      </c>
      <c r="Z1203" s="31" t="str">
        <f t="shared" si="246"/>
        <v>Yes</v>
      </c>
      <c r="AA1203" s="31"/>
      <c r="AB1203" s="31" t="e">
        <f t="shared" si="240"/>
        <v>#N/A</v>
      </c>
      <c r="AC1203" s="31" t="str">
        <f>IF(OR(ISNUMBER(MATCH(DATE(VALUE(TEXT(U1203,"yyyy")),VALUE(TEXT(U1203,"mm")),VALUE(TEXT(U1203,"dd"))),HolidayTable[Date],0)),WEEKDAY(E1203,1)=1,HOUR(U1203)&gt;=21,HOUR(U1203)&lt;5),"OP","P")</f>
        <v>OP</v>
      </c>
      <c r="AD1203" s="31"/>
      <c r="AE1203" s="31" t="e">
        <f t="shared" si="241"/>
        <v>#N/A</v>
      </c>
      <c r="AF1203" s="31">
        <f t="shared" si="242"/>
        <v>88.5</v>
      </c>
      <c r="AG1203" s="31">
        <f t="shared" si="243"/>
        <v>6</v>
      </c>
      <c r="AH1203" s="31" t="str">
        <f t="shared" si="244"/>
        <v>CMA LOUVREFXW1MA</v>
      </c>
      <c r="AI1203" s="31" t="str">
        <f t="shared" si="245"/>
        <v>TGHU 6919609</v>
      </c>
      <c r="AJ1203" s="17" t="s">
        <v>624</v>
      </c>
    </row>
    <row r="1204" spans="1:36" ht="18" x14ac:dyDescent="0.35">
      <c r="A1204" s="30" t="s">
        <v>625</v>
      </c>
      <c r="B1204" s="30" t="s">
        <v>4521</v>
      </c>
      <c r="C1204" s="30" t="s">
        <v>1142</v>
      </c>
      <c r="D1204" s="30" t="s">
        <v>4372</v>
      </c>
      <c r="E1204" s="33">
        <v>45471.970138888886</v>
      </c>
      <c r="F1204" s="30" t="s">
        <v>654</v>
      </c>
      <c r="G1204" s="30" t="s">
        <v>627</v>
      </c>
      <c r="H1204" s="30">
        <v>4510</v>
      </c>
      <c r="I1204" s="30" t="s">
        <v>646</v>
      </c>
      <c r="J1204" s="30">
        <v>29250</v>
      </c>
      <c r="K1204" s="30" t="s">
        <v>630</v>
      </c>
      <c r="L1204" s="30" t="s">
        <v>4522</v>
      </c>
      <c r="M1204" s="30" t="s">
        <v>4523</v>
      </c>
      <c r="N1204" s="30"/>
      <c r="O1204" s="30" t="s">
        <v>655</v>
      </c>
      <c r="P1204" s="30">
        <v>726860</v>
      </c>
      <c r="Q1204" s="30"/>
      <c r="R1204" s="30"/>
      <c r="S1204" s="39" t="e">
        <f>VLOOKUP(AH1204,export!G:T,13,FALSE)</f>
        <v>#N/A</v>
      </c>
      <c r="T1204" s="42" t="str">
        <f t="shared" si="234"/>
        <v>40</v>
      </c>
      <c r="U1204" s="32">
        <f t="shared" si="235"/>
        <v>45471.970138888886</v>
      </c>
      <c r="V1204" s="31" t="e">
        <f t="shared" si="236"/>
        <v>#N/A</v>
      </c>
      <c r="W1204" s="31" t="e">
        <f t="shared" si="237"/>
        <v>#N/A</v>
      </c>
      <c r="X1204" s="31" t="e">
        <f t="shared" si="238"/>
        <v>#N/A</v>
      </c>
      <c r="Y1204" s="31" t="e">
        <f t="shared" si="239"/>
        <v>#N/A</v>
      </c>
      <c r="Z1204" s="31" t="str">
        <f t="shared" si="246"/>
        <v>Yes</v>
      </c>
      <c r="AA1204" s="31"/>
      <c r="AB1204" s="31" t="e">
        <f t="shared" si="240"/>
        <v>#N/A</v>
      </c>
      <c r="AC1204" s="31" t="str">
        <f>IF(OR(ISNUMBER(MATCH(DATE(VALUE(TEXT(U1204,"yyyy")),VALUE(TEXT(U1204,"mm")),VALUE(TEXT(U1204,"dd"))),HolidayTable[Date],0)),WEEKDAY(E1204,1)=1,HOUR(U1204)&gt;=21,HOUR(U1204)&lt;5),"OP","P")</f>
        <v>OP</v>
      </c>
      <c r="AD1204" s="31"/>
      <c r="AE1204" s="31" t="e">
        <f t="shared" si="241"/>
        <v>#N/A</v>
      </c>
      <c r="AF1204" s="31">
        <f t="shared" si="242"/>
        <v>88.5</v>
      </c>
      <c r="AG1204" s="31">
        <f t="shared" si="243"/>
        <v>6</v>
      </c>
      <c r="AH1204" s="31" t="str">
        <f t="shared" si="244"/>
        <v>CMA ARKANSASIFE1MA</v>
      </c>
      <c r="AI1204" s="31" t="str">
        <f t="shared" si="245"/>
        <v>TRHU 8004906</v>
      </c>
      <c r="AJ1204" s="17" t="s">
        <v>624</v>
      </c>
    </row>
    <row r="1205" spans="1:36" ht="18" x14ac:dyDescent="0.35">
      <c r="A1205" s="30" t="s">
        <v>625</v>
      </c>
      <c r="B1205" s="30" t="s">
        <v>4524</v>
      </c>
      <c r="C1205" s="30" t="s">
        <v>4517</v>
      </c>
      <c r="D1205" s="30" t="s">
        <v>4518</v>
      </c>
      <c r="E1205" s="33">
        <v>45471.97152777778</v>
      </c>
      <c r="F1205" s="30" t="s">
        <v>654</v>
      </c>
      <c r="G1205" s="30" t="s">
        <v>627</v>
      </c>
      <c r="H1205" s="30" t="s">
        <v>672</v>
      </c>
      <c r="I1205" s="30" t="s">
        <v>646</v>
      </c>
      <c r="J1205" s="30">
        <v>29250</v>
      </c>
      <c r="K1205" s="30" t="s">
        <v>630</v>
      </c>
      <c r="L1205" s="30" t="s">
        <v>4519</v>
      </c>
      <c r="M1205" s="30" t="s">
        <v>4525</v>
      </c>
      <c r="N1205" s="30" t="s">
        <v>733</v>
      </c>
      <c r="O1205" s="30" t="s">
        <v>734</v>
      </c>
      <c r="P1205" s="30">
        <v>724385</v>
      </c>
      <c r="Q1205" s="30"/>
      <c r="R1205" s="30"/>
      <c r="S1205" s="39" t="e">
        <f>VLOOKUP(AH1205,export!G:T,13,FALSE)</f>
        <v>#N/A</v>
      </c>
      <c r="T1205" s="42" t="str">
        <f t="shared" si="234"/>
        <v>40</v>
      </c>
      <c r="U1205" s="32">
        <f t="shared" si="235"/>
        <v>45471.97152777778</v>
      </c>
      <c r="V1205" s="31" t="e">
        <f t="shared" si="236"/>
        <v>#N/A</v>
      </c>
      <c r="W1205" s="31" t="e">
        <f t="shared" si="237"/>
        <v>#N/A</v>
      </c>
      <c r="X1205" s="31" t="e">
        <f t="shared" si="238"/>
        <v>#N/A</v>
      </c>
      <c r="Y1205" s="31" t="e">
        <f t="shared" si="239"/>
        <v>#N/A</v>
      </c>
      <c r="Z1205" s="31" t="str">
        <f t="shared" si="246"/>
        <v>Yes</v>
      </c>
      <c r="AA1205" s="31"/>
      <c r="AB1205" s="31" t="e">
        <f t="shared" si="240"/>
        <v>#N/A</v>
      </c>
      <c r="AC1205" s="31" t="str">
        <f>IF(OR(ISNUMBER(MATCH(DATE(VALUE(TEXT(U1205,"yyyy")),VALUE(TEXT(U1205,"mm")),VALUE(TEXT(U1205,"dd"))),HolidayTable[Date],0)),WEEKDAY(E1205,1)=1,HOUR(U1205)&gt;=21,HOUR(U1205)&lt;5),"OP","P")</f>
        <v>OP</v>
      </c>
      <c r="AD1205" s="31"/>
      <c r="AE1205" s="31" t="e">
        <f t="shared" si="241"/>
        <v>#N/A</v>
      </c>
      <c r="AF1205" s="31">
        <f t="shared" si="242"/>
        <v>88.5</v>
      </c>
      <c r="AG1205" s="31">
        <f t="shared" si="243"/>
        <v>6</v>
      </c>
      <c r="AH1205" s="31" t="str">
        <f t="shared" si="244"/>
        <v>CMA LOUVREFXW1MA</v>
      </c>
      <c r="AI1205" s="31" t="str">
        <f t="shared" si="245"/>
        <v>TCLU 1522878</v>
      </c>
      <c r="AJ1205" s="17" t="s">
        <v>624</v>
      </c>
    </row>
    <row r="1206" spans="1:36" ht="18" x14ac:dyDescent="0.35">
      <c r="A1206" s="30" t="s">
        <v>625</v>
      </c>
      <c r="B1206" s="30" t="s">
        <v>4526</v>
      </c>
      <c r="C1206" s="30" t="s">
        <v>2292</v>
      </c>
      <c r="D1206" s="30" t="s">
        <v>2293</v>
      </c>
      <c r="E1206" s="33">
        <v>45471.97152777778</v>
      </c>
      <c r="F1206" s="30" t="s">
        <v>658</v>
      </c>
      <c r="G1206" s="30" t="s">
        <v>627</v>
      </c>
      <c r="H1206" s="30" t="s">
        <v>628</v>
      </c>
      <c r="I1206" s="30" t="s">
        <v>629</v>
      </c>
      <c r="J1206" s="30">
        <v>18241</v>
      </c>
      <c r="K1206" s="30" t="s">
        <v>630</v>
      </c>
      <c r="L1206" s="30" t="s">
        <v>4527</v>
      </c>
      <c r="M1206" s="30" t="s">
        <v>4528</v>
      </c>
      <c r="N1206" s="30" t="s">
        <v>631</v>
      </c>
      <c r="O1206" s="30" t="s">
        <v>632</v>
      </c>
      <c r="P1206" s="30">
        <v>726322</v>
      </c>
      <c r="Q1206" s="30"/>
      <c r="R1206" s="30"/>
      <c r="S1206" s="39">
        <v>45473.065972222219</v>
      </c>
      <c r="T1206" s="42" t="str">
        <f t="shared" si="234"/>
        <v>20</v>
      </c>
      <c r="U1206" s="32">
        <f t="shared" si="235"/>
        <v>45471.97152777778</v>
      </c>
      <c r="V1206" s="31">
        <f t="shared" si="236"/>
        <v>1.0944444444394321</v>
      </c>
      <c r="W1206" s="31">
        <f t="shared" si="237"/>
        <v>0</v>
      </c>
      <c r="X1206" s="31">
        <f t="shared" si="238"/>
        <v>1</v>
      </c>
      <c r="Y1206" s="31">
        <f t="shared" si="239"/>
        <v>0</v>
      </c>
      <c r="Z1206" s="31" t="str">
        <f t="shared" si="246"/>
        <v>Yes</v>
      </c>
      <c r="AA1206" s="31"/>
      <c r="AB1206" s="31">
        <f t="shared" si="240"/>
        <v>2</v>
      </c>
      <c r="AC1206" s="31" t="str">
        <f>IF(OR(ISNUMBER(MATCH(DATE(VALUE(TEXT(U1206,"yyyy")),VALUE(TEXT(U1206,"mm")),VALUE(TEXT(U1206,"dd"))),HolidayTable[Date],0)),WEEKDAY(E1206,1)=1,HOUR(U1206)&gt;=21,HOUR(U1206)&lt;5),"OP","P")</f>
        <v>OP</v>
      </c>
      <c r="AD1206" s="31"/>
      <c r="AE1206" s="31">
        <f t="shared" si="241"/>
        <v>15</v>
      </c>
      <c r="AF1206" s="31">
        <f t="shared" si="242"/>
        <v>59</v>
      </c>
      <c r="AG1206" s="31">
        <f t="shared" si="243"/>
        <v>6</v>
      </c>
      <c r="AH1206" s="31" t="str">
        <f t="shared" si="244"/>
        <v>NYK ISABEL152N</v>
      </c>
      <c r="AI1206" s="31" t="str">
        <f t="shared" si="245"/>
        <v>SEGU 1717628</v>
      </c>
    </row>
    <row r="1207" spans="1:36" ht="18" x14ac:dyDescent="0.35">
      <c r="A1207" s="30" t="s">
        <v>625</v>
      </c>
      <c r="B1207" s="30" t="s">
        <v>4529</v>
      </c>
      <c r="C1207" s="30" t="s">
        <v>1142</v>
      </c>
      <c r="D1207" s="30" t="s">
        <v>4372</v>
      </c>
      <c r="E1207" s="33">
        <v>45471.976388888892</v>
      </c>
      <c r="F1207" s="30" t="s">
        <v>654</v>
      </c>
      <c r="G1207" s="30" t="s">
        <v>627</v>
      </c>
      <c r="H1207" s="30">
        <v>4500</v>
      </c>
      <c r="I1207" s="30" t="s">
        <v>646</v>
      </c>
      <c r="J1207" s="30">
        <v>29250</v>
      </c>
      <c r="K1207" s="30" t="s">
        <v>630</v>
      </c>
      <c r="L1207" s="30" t="s">
        <v>4522</v>
      </c>
      <c r="M1207" s="30" t="s">
        <v>4530</v>
      </c>
      <c r="N1207" s="30" t="s">
        <v>642</v>
      </c>
      <c r="O1207" s="30" t="s">
        <v>643</v>
      </c>
      <c r="P1207" s="30">
        <v>938546</v>
      </c>
      <c r="Q1207" s="30"/>
      <c r="R1207" s="30"/>
      <c r="S1207" s="39" t="e">
        <f>VLOOKUP(AH1207,export!G:T,13,FALSE)</f>
        <v>#N/A</v>
      </c>
      <c r="T1207" s="42" t="str">
        <f t="shared" si="234"/>
        <v>40</v>
      </c>
      <c r="U1207" s="32">
        <f t="shared" si="235"/>
        <v>45471.976388888892</v>
      </c>
      <c r="V1207" s="31" t="e">
        <f t="shared" si="236"/>
        <v>#N/A</v>
      </c>
      <c r="W1207" s="31" t="e">
        <f t="shared" si="237"/>
        <v>#N/A</v>
      </c>
      <c r="X1207" s="31" t="e">
        <f t="shared" si="238"/>
        <v>#N/A</v>
      </c>
      <c r="Y1207" s="31" t="e">
        <f t="shared" si="239"/>
        <v>#N/A</v>
      </c>
      <c r="Z1207" s="31" t="str">
        <f t="shared" si="246"/>
        <v>Yes</v>
      </c>
      <c r="AA1207" s="31"/>
      <c r="AB1207" s="31" t="e">
        <f t="shared" si="240"/>
        <v>#N/A</v>
      </c>
      <c r="AC1207" s="31" t="str">
        <f>IF(OR(ISNUMBER(MATCH(DATE(VALUE(TEXT(U1207,"yyyy")),VALUE(TEXT(U1207,"mm")),VALUE(TEXT(U1207,"dd"))),HolidayTable[Date],0)),WEEKDAY(E1207,1)=1,HOUR(U1207)&gt;=21,HOUR(U1207)&lt;5),"OP","P")</f>
        <v>OP</v>
      </c>
      <c r="AD1207" s="31"/>
      <c r="AE1207" s="31" t="e">
        <f t="shared" si="241"/>
        <v>#N/A</v>
      </c>
      <c r="AF1207" s="31">
        <f t="shared" si="242"/>
        <v>88.5</v>
      </c>
      <c r="AG1207" s="31">
        <f t="shared" si="243"/>
        <v>6</v>
      </c>
      <c r="AH1207" s="31" t="str">
        <f t="shared" si="244"/>
        <v>CMA ARKANSASIFE1MA</v>
      </c>
      <c r="AI1207" s="31" t="str">
        <f t="shared" si="245"/>
        <v>TGHU 6360697</v>
      </c>
      <c r="AJ1207" s="17" t="s">
        <v>624</v>
      </c>
    </row>
    <row r="1208" spans="1:36" ht="18" x14ac:dyDescent="0.35">
      <c r="A1208" s="30" t="s">
        <v>625</v>
      </c>
      <c r="B1208" s="30" t="s">
        <v>4531</v>
      </c>
      <c r="C1208" s="30" t="s">
        <v>4517</v>
      </c>
      <c r="D1208" s="30" t="s">
        <v>4518</v>
      </c>
      <c r="E1208" s="33">
        <v>45471.979166666664</v>
      </c>
      <c r="F1208" s="30" t="s">
        <v>654</v>
      </c>
      <c r="G1208" s="30" t="s">
        <v>627</v>
      </c>
      <c r="H1208" s="30" t="s">
        <v>672</v>
      </c>
      <c r="I1208" s="30" t="s">
        <v>646</v>
      </c>
      <c r="J1208" s="30">
        <v>29250</v>
      </c>
      <c r="K1208" s="30" t="s">
        <v>630</v>
      </c>
      <c r="L1208" s="30" t="s">
        <v>4519</v>
      </c>
      <c r="M1208" s="30" t="s">
        <v>4532</v>
      </c>
      <c r="N1208" s="30"/>
      <c r="O1208" s="30" t="s">
        <v>1933</v>
      </c>
      <c r="P1208" s="30">
        <v>743540</v>
      </c>
      <c r="Q1208" s="30"/>
      <c r="R1208" s="30"/>
      <c r="S1208" s="39" t="e">
        <f>VLOOKUP(AH1208,export!G:T,13,FALSE)</f>
        <v>#N/A</v>
      </c>
      <c r="T1208" s="42" t="str">
        <f t="shared" si="234"/>
        <v>40</v>
      </c>
      <c r="U1208" s="32">
        <f t="shared" si="235"/>
        <v>45471.979166666664</v>
      </c>
      <c r="V1208" s="31" t="e">
        <f t="shared" si="236"/>
        <v>#N/A</v>
      </c>
      <c r="W1208" s="31" t="e">
        <f t="shared" si="237"/>
        <v>#N/A</v>
      </c>
      <c r="X1208" s="31" t="e">
        <f t="shared" si="238"/>
        <v>#N/A</v>
      </c>
      <c r="Y1208" s="31" t="e">
        <f t="shared" si="239"/>
        <v>#N/A</v>
      </c>
      <c r="Z1208" s="31" t="str">
        <f t="shared" si="246"/>
        <v>Yes</v>
      </c>
      <c r="AA1208" s="31"/>
      <c r="AB1208" s="31" t="e">
        <f t="shared" si="240"/>
        <v>#N/A</v>
      </c>
      <c r="AC1208" s="31" t="str">
        <f>IF(OR(ISNUMBER(MATCH(DATE(VALUE(TEXT(U1208,"yyyy")),VALUE(TEXT(U1208,"mm")),VALUE(TEXT(U1208,"dd"))),HolidayTable[Date],0)),WEEKDAY(E1208,1)=1,HOUR(U1208)&gt;=21,HOUR(U1208)&lt;5),"OP","P")</f>
        <v>OP</v>
      </c>
      <c r="AD1208" s="31"/>
      <c r="AE1208" s="31" t="e">
        <f t="shared" si="241"/>
        <v>#N/A</v>
      </c>
      <c r="AF1208" s="31">
        <f t="shared" si="242"/>
        <v>88.5</v>
      </c>
      <c r="AG1208" s="31">
        <f t="shared" si="243"/>
        <v>6</v>
      </c>
      <c r="AH1208" s="31" t="str">
        <f t="shared" si="244"/>
        <v>CMA LOUVREFXW1MA</v>
      </c>
      <c r="AI1208" s="31" t="str">
        <f t="shared" si="245"/>
        <v>SEKU 5771220</v>
      </c>
      <c r="AJ1208" s="17" t="s">
        <v>624</v>
      </c>
    </row>
    <row r="1209" spans="1:36" ht="18" x14ac:dyDescent="0.35">
      <c r="A1209" s="30" t="s">
        <v>625</v>
      </c>
      <c r="B1209" s="30" t="s">
        <v>4533</v>
      </c>
      <c r="C1209" s="30" t="s">
        <v>807</v>
      </c>
      <c r="D1209" s="30" t="s">
        <v>770</v>
      </c>
      <c r="E1209" s="33">
        <v>45471.979861111111</v>
      </c>
      <c r="F1209" s="30" t="s">
        <v>663</v>
      </c>
      <c r="G1209" s="30" t="s">
        <v>627</v>
      </c>
      <c r="H1209" s="30" t="s">
        <v>628</v>
      </c>
      <c r="I1209" s="30" t="s">
        <v>629</v>
      </c>
      <c r="J1209" s="30">
        <v>20173</v>
      </c>
      <c r="K1209" s="30" t="s">
        <v>630</v>
      </c>
      <c r="L1209" s="30" t="s">
        <v>4534</v>
      </c>
      <c r="M1209" s="30" t="s">
        <v>4535</v>
      </c>
      <c r="N1209" s="30"/>
      <c r="O1209" s="30" t="s">
        <v>641</v>
      </c>
      <c r="P1209" s="30">
        <v>902929</v>
      </c>
      <c r="Q1209" s="30"/>
      <c r="R1209" s="30"/>
      <c r="S1209" s="39">
        <v>45473.291666666664</v>
      </c>
      <c r="T1209" s="42" t="str">
        <f t="shared" si="234"/>
        <v>20</v>
      </c>
      <c r="U1209" s="32">
        <f t="shared" si="235"/>
        <v>45471.979861111111</v>
      </c>
      <c r="V1209" s="31">
        <f t="shared" si="236"/>
        <v>1.3118055555532919</v>
      </c>
      <c r="W1209" s="31">
        <f t="shared" si="237"/>
        <v>0</v>
      </c>
      <c r="X1209" s="31">
        <f t="shared" si="238"/>
        <v>1</v>
      </c>
      <c r="Y1209" s="31">
        <f t="shared" si="239"/>
        <v>0</v>
      </c>
      <c r="Z1209" s="31" t="str">
        <f t="shared" si="246"/>
        <v>Yes</v>
      </c>
      <c r="AA1209" s="31"/>
      <c r="AB1209" s="31">
        <f t="shared" si="240"/>
        <v>2</v>
      </c>
      <c r="AC1209" s="31" t="str">
        <f>IF(OR(ISNUMBER(MATCH(DATE(VALUE(TEXT(U1209,"yyyy")),VALUE(TEXT(U1209,"mm")),VALUE(TEXT(U1209,"dd"))),HolidayTable[Date],0)),WEEKDAY(E1209,1)=1,HOUR(U1209)&gt;=21,HOUR(U1209)&lt;5),"OP","P")</f>
        <v>OP</v>
      </c>
      <c r="AD1209" s="31"/>
      <c r="AE1209" s="31">
        <f t="shared" si="241"/>
        <v>15</v>
      </c>
      <c r="AF1209" s="31">
        <f t="shared" si="242"/>
        <v>59</v>
      </c>
      <c r="AG1209" s="31">
        <f t="shared" si="243"/>
        <v>6</v>
      </c>
      <c r="AH1209" s="31" t="str">
        <f t="shared" si="244"/>
        <v>MURABBA028E</v>
      </c>
      <c r="AI1209" s="31" t="str">
        <f t="shared" si="245"/>
        <v>GCXU 2413602</v>
      </c>
    </row>
    <row r="1210" spans="1:36" ht="18" x14ac:dyDescent="0.35">
      <c r="A1210" s="30" t="s">
        <v>625</v>
      </c>
      <c r="B1210" s="30" t="s">
        <v>4536</v>
      </c>
      <c r="C1210" s="30" t="s">
        <v>807</v>
      </c>
      <c r="D1210" s="30" t="s">
        <v>770</v>
      </c>
      <c r="E1210" s="33">
        <v>45471.979861111111</v>
      </c>
      <c r="F1210" s="30" t="s">
        <v>663</v>
      </c>
      <c r="G1210" s="30" t="s">
        <v>627</v>
      </c>
      <c r="H1210" s="30" t="s">
        <v>628</v>
      </c>
      <c r="I1210" s="30" t="s">
        <v>629</v>
      </c>
      <c r="J1210" s="30">
        <v>20192</v>
      </c>
      <c r="K1210" s="30" t="s">
        <v>630</v>
      </c>
      <c r="L1210" s="30" t="s">
        <v>4534</v>
      </c>
      <c r="M1210" s="30" t="s">
        <v>4537</v>
      </c>
      <c r="N1210" s="30"/>
      <c r="O1210" s="30" t="s">
        <v>641</v>
      </c>
      <c r="P1210" s="30">
        <v>902929</v>
      </c>
      <c r="Q1210" s="30"/>
      <c r="R1210" s="30"/>
      <c r="S1210" s="39">
        <v>45473.291666666664</v>
      </c>
      <c r="T1210" s="42" t="str">
        <f t="shared" si="234"/>
        <v>20</v>
      </c>
      <c r="U1210" s="32">
        <f t="shared" si="235"/>
        <v>45471.979861111111</v>
      </c>
      <c r="V1210" s="31">
        <f t="shared" si="236"/>
        <v>1.3118055555532919</v>
      </c>
      <c r="W1210" s="31">
        <f t="shared" si="237"/>
        <v>0</v>
      </c>
      <c r="X1210" s="31">
        <f t="shared" si="238"/>
        <v>1</v>
      </c>
      <c r="Y1210" s="31">
        <f t="shared" si="239"/>
        <v>0</v>
      </c>
      <c r="Z1210" s="31" t="str">
        <f t="shared" si="246"/>
        <v>Yes</v>
      </c>
      <c r="AA1210" s="31"/>
      <c r="AB1210" s="31">
        <f t="shared" si="240"/>
        <v>2</v>
      </c>
      <c r="AC1210" s="31" t="str">
        <f>IF(OR(ISNUMBER(MATCH(DATE(VALUE(TEXT(U1210,"yyyy")),VALUE(TEXT(U1210,"mm")),VALUE(TEXT(U1210,"dd"))),HolidayTable[Date],0)),WEEKDAY(E1210,1)=1,HOUR(U1210)&gt;=21,HOUR(U1210)&lt;5),"OP","P")</f>
        <v>OP</v>
      </c>
      <c r="AD1210" s="31"/>
      <c r="AE1210" s="31">
        <f t="shared" si="241"/>
        <v>15</v>
      </c>
      <c r="AF1210" s="31">
        <f t="shared" si="242"/>
        <v>59</v>
      </c>
      <c r="AG1210" s="31">
        <f t="shared" si="243"/>
        <v>6</v>
      </c>
      <c r="AH1210" s="31" t="str">
        <f t="shared" si="244"/>
        <v>MURABBA028E</v>
      </c>
      <c r="AI1210" s="31" t="str">
        <f t="shared" si="245"/>
        <v>RFSU 3001604</v>
      </c>
    </row>
    <row r="1211" spans="1:36" ht="18" x14ac:dyDescent="0.35">
      <c r="A1211" s="30" t="s">
        <v>625</v>
      </c>
      <c r="B1211" s="30" t="s">
        <v>4538</v>
      </c>
      <c r="C1211" s="30" t="s">
        <v>807</v>
      </c>
      <c r="D1211" s="30" t="s">
        <v>770</v>
      </c>
      <c r="E1211" s="33">
        <v>45471.981249999997</v>
      </c>
      <c r="F1211" s="30" t="s">
        <v>663</v>
      </c>
      <c r="G1211" s="30" t="s">
        <v>627</v>
      </c>
      <c r="H1211" s="30" t="s">
        <v>628</v>
      </c>
      <c r="I1211" s="30" t="s">
        <v>629</v>
      </c>
      <c r="J1211" s="30">
        <v>19790</v>
      </c>
      <c r="K1211" s="30" t="s">
        <v>630</v>
      </c>
      <c r="L1211" s="30" t="s">
        <v>4534</v>
      </c>
      <c r="M1211" s="30" t="s">
        <v>4539</v>
      </c>
      <c r="N1211" s="30" t="s">
        <v>639</v>
      </c>
      <c r="O1211" s="30" t="s">
        <v>640</v>
      </c>
      <c r="P1211" s="30">
        <v>920041</v>
      </c>
      <c r="Q1211" s="30"/>
      <c r="R1211" s="30"/>
      <c r="S1211" s="39">
        <v>45473.291666666664</v>
      </c>
      <c r="T1211" s="42" t="str">
        <f t="shared" si="234"/>
        <v>20</v>
      </c>
      <c r="U1211" s="32">
        <f t="shared" si="235"/>
        <v>45471.981249999997</v>
      </c>
      <c r="V1211" s="31">
        <f t="shared" si="236"/>
        <v>1.3104166666671517</v>
      </c>
      <c r="W1211" s="31">
        <f t="shared" si="237"/>
        <v>0</v>
      </c>
      <c r="X1211" s="31">
        <f t="shared" si="238"/>
        <v>1</v>
      </c>
      <c r="Y1211" s="31">
        <f t="shared" si="239"/>
        <v>0</v>
      </c>
      <c r="Z1211" s="31" t="str">
        <f t="shared" si="246"/>
        <v>Yes</v>
      </c>
      <c r="AA1211" s="31"/>
      <c r="AB1211" s="31">
        <f t="shared" si="240"/>
        <v>2</v>
      </c>
      <c r="AC1211" s="31" t="str">
        <f>IF(OR(ISNUMBER(MATCH(DATE(VALUE(TEXT(U1211,"yyyy")),VALUE(TEXT(U1211,"mm")),VALUE(TEXT(U1211,"dd"))),HolidayTable[Date],0)),WEEKDAY(E1211,1)=1,HOUR(U1211)&gt;=21,HOUR(U1211)&lt;5),"OP","P")</f>
        <v>OP</v>
      </c>
      <c r="AD1211" s="31"/>
      <c r="AE1211" s="31">
        <f t="shared" si="241"/>
        <v>15</v>
      </c>
      <c r="AF1211" s="31">
        <f t="shared" si="242"/>
        <v>59</v>
      </c>
      <c r="AG1211" s="31">
        <f t="shared" si="243"/>
        <v>6</v>
      </c>
      <c r="AH1211" s="31" t="str">
        <f t="shared" si="244"/>
        <v>MURABBA028E</v>
      </c>
      <c r="AI1211" s="31" t="str">
        <f t="shared" si="245"/>
        <v>CAAU 2296971</v>
      </c>
    </row>
    <row r="1212" spans="1:36" ht="18" x14ac:dyDescent="0.35">
      <c r="A1212" s="30" t="s">
        <v>625</v>
      </c>
      <c r="B1212" s="30" t="s">
        <v>4540</v>
      </c>
      <c r="C1212" s="30" t="s">
        <v>807</v>
      </c>
      <c r="D1212" s="30" t="s">
        <v>770</v>
      </c>
      <c r="E1212" s="33">
        <v>45471.981249999997</v>
      </c>
      <c r="F1212" s="30" t="s">
        <v>663</v>
      </c>
      <c r="G1212" s="30" t="s">
        <v>627</v>
      </c>
      <c r="H1212" s="30" t="s">
        <v>628</v>
      </c>
      <c r="I1212" s="30" t="s">
        <v>629</v>
      </c>
      <c r="J1212" s="30">
        <v>19790</v>
      </c>
      <c r="K1212" s="30" t="s">
        <v>630</v>
      </c>
      <c r="L1212" s="30" t="s">
        <v>4534</v>
      </c>
      <c r="M1212" s="30" t="s">
        <v>4541</v>
      </c>
      <c r="N1212" s="30" t="s">
        <v>639</v>
      </c>
      <c r="O1212" s="30" t="s">
        <v>640</v>
      </c>
      <c r="P1212" s="30">
        <v>920041</v>
      </c>
      <c r="Q1212" s="30"/>
      <c r="R1212" s="30"/>
      <c r="S1212" s="39">
        <v>45473.291666666664</v>
      </c>
      <c r="T1212" s="42" t="str">
        <f t="shared" si="234"/>
        <v>20</v>
      </c>
      <c r="U1212" s="32">
        <f t="shared" si="235"/>
        <v>45471.981249999997</v>
      </c>
      <c r="V1212" s="31">
        <f t="shared" si="236"/>
        <v>1.3104166666671517</v>
      </c>
      <c r="W1212" s="31">
        <f t="shared" si="237"/>
        <v>0</v>
      </c>
      <c r="X1212" s="31">
        <f t="shared" si="238"/>
        <v>1</v>
      </c>
      <c r="Y1212" s="31">
        <f t="shared" si="239"/>
        <v>0</v>
      </c>
      <c r="Z1212" s="31" t="str">
        <f t="shared" si="246"/>
        <v>Yes</v>
      </c>
      <c r="AA1212" s="31"/>
      <c r="AB1212" s="31">
        <f t="shared" si="240"/>
        <v>2</v>
      </c>
      <c r="AC1212" s="31" t="str">
        <f>IF(OR(ISNUMBER(MATCH(DATE(VALUE(TEXT(U1212,"yyyy")),VALUE(TEXT(U1212,"mm")),VALUE(TEXT(U1212,"dd"))),HolidayTable[Date],0)),WEEKDAY(E1212,1)=1,HOUR(U1212)&gt;=21,HOUR(U1212)&lt;5),"OP","P")</f>
        <v>OP</v>
      </c>
      <c r="AD1212" s="31"/>
      <c r="AE1212" s="31">
        <f t="shared" si="241"/>
        <v>15</v>
      </c>
      <c r="AF1212" s="31">
        <f t="shared" si="242"/>
        <v>59</v>
      </c>
      <c r="AG1212" s="31">
        <f t="shared" si="243"/>
        <v>6</v>
      </c>
      <c r="AH1212" s="31" t="str">
        <f t="shared" si="244"/>
        <v>MURABBA028E</v>
      </c>
      <c r="AI1212" s="31" t="str">
        <f t="shared" si="245"/>
        <v>GCXU 2401279</v>
      </c>
    </row>
    <row r="1213" spans="1:36" ht="18" x14ac:dyDescent="0.35">
      <c r="A1213" s="30" t="s">
        <v>625</v>
      </c>
      <c r="B1213" s="30" t="s">
        <v>4542</v>
      </c>
      <c r="C1213" s="30" t="s">
        <v>2292</v>
      </c>
      <c r="D1213" s="30" t="s">
        <v>2293</v>
      </c>
      <c r="E1213" s="33">
        <v>45471.981944444444</v>
      </c>
      <c r="F1213" s="30" t="s">
        <v>658</v>
      </c>
      <c r="G1213" s="30" t="s">
        <v>627</v>
      </c>
      <c r="H1213" s="30" t="s">
        <v>628</v>
      </c>
      <c r="I1213" s="30" t="s">
        <v>629</v>
      </c>
      <c r="J1213" s="30">
        <v>17719</v>
      </c>
      <c r="K1213" s="30" t="s">
        <v>630</v>
      </c>
      <c r="L1213" s="30" t="s">
        <v>4484</v>
      </c>
      <c r="M1213" s="30" t="s">
        <v>4543</v>
      </c>
      <c r="N1213" s="30" t="s">
        <v>656</v>
      </c>
      <c r="O1213" s="30" t="s">
        <v>657</v>
      </c>
      <c r="P1213" s="30">
        <v>927332</v>
      </c>
      <c r="Q1213" s="30"/>
      <c r="R1213" s="30"/>
      <c r="S1213" s="39">
        <v>45473.065972222219</v>
      </c>
      <c r="T1213" s="42" t="str">
        <f t="shared" si="234"/>
        <v>20</v>
      </c>
      <c r="U1213" s="32">
        <f t="shared" si="235"/>
        <v>45471.981944444444</v>
      </c>
      <c r="V1213" s="31">
        <f t="shared" si="236"/>
        <v>1.0840277777751908</v>
      </c>
      <c r="W1213" s="31">
        <f t="shared" si="237"/>
        <v>0</v>
      </c>
      <c r="X1213" s="31">
        <f t="shared" si="238"/>
        <v>1</v>
      </c>
      <c r="Y1213" s="31">
        <f t="shared" si="239"/>
        <v>0</v>
      </c>
      <c r="Z1213" s="31" t="str">
        <f t="shared" si="246"/>
        <v>Yes</v>
      </c>
      <c r="AA1213" s="31"/>
      <c r="AB1213" s="31">
        <f t="shared" si="240"/>
        <v>2</v>
      </c>
      <c r="AC1213" s="31" t="str">
        <f>IF(OR(ISNUMBER(MATCH(DATE(VALUE(TEXT(U1213,"yyyy")),VALUE(TEXT(U1213,"mm")),VALUE(TEXT(U1213,"dd"))),HolidayTable[Date],0)),WEEKDAY(E1213,1)=1,HOUR(U1213)&gt;=21,HOUR(U1213)&lt;5),"OP","P")</f>
        <v>OP</v>
      </c>
      <c r="AD1213" s="31"/>
      <c r="AE1213" s="31">
        <f t="shared" si="241"/>
        <v>15</v>
      </c>
      <c r="AF1213" s="31">
        <f t="shared" si="242"/>
        <v>59</v>
      </c>
      <c r="AG1213" s="31">
        <f t="shared" si="243"/>
        <v>6</v>
      </c>
      <c r="AH1213" s="31" t="str">
        <f t="shared" si="244"/>
        <v>NYK ISABEL152N</v>
      </c>
      <c r="AI1213" s="31" t="str">
        <f t="shared" si="245"/>
        <v>NYKU 9913118</v>
      </c>
    </row>
    <row r="1214" spans="1:36" ht="18" x14ac:dyDescent="0.35">
      <c r="A1214" s="30" t="s">
        <v>625</v>
      </c>
      <c r="B1214" s="30" t="s">
        <v>4544</v>
      </c>
      <c r="C1214" s="30" t="s">
        <v>2292</v>
      </c>
      <c r="D1214" s="30" t="s">
        <v>2293</v>
      </c>
      <c r="E1214" s="33">
        <v>45471.981944444444</v>
      </c>
      <c r="F1214" s="30" t="s">
        <v>658</v>
      </c>
      <c r="G1214" s="30" t="s">
        <v>627</v>
      </c>
      <c r="H1214" s="30" t="s">
        <v>628</v>
      </c>
      <c r="I1214" s="30" t="s">
        <v>629</v>
      </c>
      <c r="J1214" s="30">
        <v>13851</v>
      </c>
      <c r="K1214" s="30" t="s">
        <v>630</v>
      </c>
      <c r="L1214" s="30" t="s">
        <v>4545</v>
      </c>
      <c r="M1214" s="30" t="s">
        <v>4546</v>
      </c>
      <c r="N1214" s="30" t="s">
        <v>656</v>
      </c>
      <c r="O1214" s="30" t="s">
        <v>657</v>
      </c>
      <c r="P1214" s="30">
        <v>927332</v>
      </c>
      <c r="Q1214" s="30"/>
      <c r="R1214" s="30"/>
      <c r="S1214" s="39">
        <v>45473.065972222219</v>
      </c>
      <c r="T1214" s="42" t="str">
        <f t="shared" si="234"/>
        <v>20</v>
      </c>
      <c r="U1214" s="32">
        <f t="shared" si="235"/>
        <v>45471.981944444444</v>
      </c>
      <c r="V1214" s="31">
        <f t="shared" si="236"/>
        <v>1.0840277777751908</v>
      </c>
      <c r="W1214" s="31">
        <f t="shared" si="237"/>
        <v>0</v>
      </c>
      <c r="X1214" s="31">
        <f t="shared" si="238"/>
        <v>1</v>
      </c>
      <c r="Y1214" s="31">
        <f t="shared" si="239"/>
        <v>0</v>
      </c>
      <c r="Z1214" s="31" t="str">
        <f t="shared" si="246"/>
        <v>Yes</v>
      </c>
      <c r="AA1214" s="31"/>
      <c r="AB1214" s="31">
        <f t="shared" si="240"/>
        <v>2</v>
      </c>
      <c r="AC1214" s="31" t="str">
        <f>IF(OR(ISNUMBER(MATCH(DATE(VALUE(TEXT(U1214,"yyyy")),VALUE(TEXT(U1214,"mm")),VALUE(TEXT(U1214,"dd"))),HolidayTable[Date],0)),WEEKDAY(E1214,1)=1,HOUR(U1214)&gt;=21,HOUR(U1214)&lt;5),"OP","P")</f>
        <v>OP</v>
      </c>
      <c r="AD1214" s="31"/>
      <c r="AE1214" s="31">
        <f t="shared" si="241"/>
        <v>15</v>
      </c>
      <c r="AF1214" s="31">
        <f t="shared" si="242"/>
        <v>59</v>
      </c>
      <c r="AG1214" s="31">
        <f t="shared" si="243"/>
        <v>6</v>
      </c>
      <c r="AH1214" s="31" t="str">
        <f t="shared" si="244"/>
        <v>NYK ISABEL152N</v>
      </c>
      <c r="AI1214" s="31" t="str">
        <f t="shared" si="245"/>
        <v>SEGU 1048498</v>
      </c>
    </row>
    <row r="1215" spans="1:36" ht="18" x14ac:dyDescent="0.35">
      <c r="A1215" s="30" t="s">
        <v>625</v>
      </c>
      <c r="B1215" s="30" t="s">
        <v>4547</v>
      </c>
      <c r="C1215" s="30" t="s">
        <v>4517</v>
      </c>
      <c r="D1215" s="30" t="s">
        <v>4518</v>
      </c>
      <c r="E1215" s="33">
        <v>45471.98333333333</v>
      </c>
      <c r="F1215" s="30" t="s">
        <v>654</v>
      </c>
      <c r="G1215" s="30" t="s">
        <v>627</v>
      </c>
      <c r="H1215" s="30" t="s">
        <v>672</v>
      </c>
      <c r="I1215" s="30" t="s">
        <v>646</v>
      </c>
      <c r="J1215" s="30">
        <v>29250</v>
      </c>
      <c r="K1215" s="30" t="s">
        <v>630</v>
      </c>
      <c r="L1215" s="30" t="s">
        <v>4519</v>
      </c>
      <c r="M1215" s="30" t="s">
        <v>4548</v>
      </c>
      <c r="N1215" s="30" t="s">
        <v>891</v>
      </c>
      <c r="O1215" s="30" t="s">
        <v>892</v>
      </c>
      <c r="P1215" s="30">
        <v>927385</v>
      </c>
      <c r="Q1215" s="30"/>
      <c r="R1215" s="30"/>
      <c r="S1215" s="39" t="e">
        <f>VLOOKUP(AH1215,export!G:T,13,FALSE)</f>
        <v>#N/A</v>
      </c>
      <c r="T1215" s="42" t="str">
        <f t="shared" si="234"/>
        <v>40</v>
      </c>
      <c r="U1215" s="32">
        <f t="shared" si="235"/>
        <v>45471.98333333333</v>
      </c>
      <c r="V1215" s="31" t="e">
        <f t="shared" si="236"/>
        <v>#N/A</v>
      </c>
      <c r="W1215" s="31" t="e">
        <f t="shared" si="237"/>
        <v>#N/A</v>
      </c>
      <c r="X1215" s="31" t="e">
        <f t="shared" si="238"/>
        <v>#N/A</v>
      </c>
      <c r="Y1215" s="31" t="e">
        <f t="shared" si="239"/>
        <v>#N/A</v>
      </c>
      <c r="Z1215" s="31" t="str">
        <f t="shared" si="246"/>
        <v>Yes</v>
      </c>
      <c r="AA1215" s="31"/>
      <c r="AB1215" s="31" t="e">
        <f t="shared" si="240"/>
        <v>#N/A</v>
      </c>
      <c r="AC1215" s="31" t="str">
        <f>IF(OR(ISNUMBER(MATCH(DATE(VALUE(TEXT(U1215,"yyyy")),VALUE(TEXT(U1215,"mm")),VALUE(TEXT(U1215,"dd"))),HolidayTable[Date],0)),WEEKDAY(E1215,1)=1,HOUR(U1215)&gt;=21,HOUR(U1215)&lt;5),"OP","P")</f>
        <v>OP</v>
      </c>
      <c r="AD1215" s="31"/>
      <c r="AE1215" s="31" t="e">
        <f t="shared" si="241"/>
        <v>#N/A</v>
      </c>
      <c r="AF1215" s="31">
        <f t="shared" si="242"/>
        <v>88.5</v>
      </c>
      <c r="AG1215" s="31">
        <f t="shared" si="243"/>
        <v>6</v>
      </c>
      <c r="AH1215" s="31" t="str">
        <f t="shared" si="244"/>
        <v>CMA LOUVREFXW1MA</v>
      </c>
      <c r="AI1215" s="31" t="str">
        <f t="shared" si="245"/>
        <v>CAIU 8675379</v>
      </c>
      <c r="AJ1215" s="17" t="s">
        <v>624</v>
      </c>
    </row>
    <row r="1216" spans="1:36" ht="18" x14ac:dyDescent="0.35">
      <c r="A1216" s="30" t="s">
        <v>625</v>
      </c>
      <c r="B1216" s="30" t="s">
        <v>4549</v>
      </c>
      <c r="C1216" s="30" t="s">
        <v>807</v>
      </c>
      <c r="D1216" s="30" t="s">
        <v>770</v>
      </c>
      <c r="E1216" s="33">
        <v>45471.986805555556</v>
      </c>
      <c r="F1216" s="30" t="s">
        <v>663</v>
      </c>
      <c r="G1216" s="30" t="s">
        <v>627</v>
      </c>
      <c r="H1216" s="30" t="s">
        <v>628</v>
      </c>
      <c r="I1216" s="30" t="s">
        <v>629</v>
      </c>
      <c r="J1216" s="30">
        <v>19830</v>
      </c>
      <c r="K1216" s="30" t="s">
        <v>630</v>
      </c>
      <c r="L1216" s="30" t="s">
        <v>4534</v>
      </c>
      <c r="M1216" s="30" t="s">
        <v>4550</v>
      </c>
      <c r="N1216" s="30" t="s">
        <v>661</v>
      </c>
      <c r="O1216" s="30" t="s">
        <v>662</v>
      </c>
      <c r="P1216" s="30">
        <v>692047</v>
      </c>
      <c r="Q1216" s="30"/>
      <c r="R1216" s="30"/>
      <c r="S1216" s="39">
        <v>45473.291666666664</v>
      </c>
      <c r="T1216" s="42" t="str">
        <f t="shared" si="234"/>
        <v>20</v>
      </c>
      <c r="U1216" s="32">
        <f t="shared" si="235"/>
        <v>45471.986805555556</v>
      </c>
      <c r="V1216" s="31">
        <f t="shared" si="236"/>
        <v>1.304861111108039</v>
      </c>
      <c r="W1216" s="31">
        <f t="shared" si="237"/>
        <v>0</v>
      </c>
      <c r="X1216" s="31">
        <f t="shared" si="238"/>
        <v>1</v>
      </c>
      <c r="Y1216" s="31">
        <f t="shared" si="239"/>
        <v>0</v>
      </c>
      <c r="Z1216" s="31" t="str">
        <f t="shared" si="246"/>
        <v>Yes</v>
      </c>
      <c r="AA1216" s="31"/>
      <c r="AB1216" s="31">
        <f t="shared" si="240"/>
        <v>2</v>
      </c>
      <c r="AC1216" s="31" t="str">
        <f>IF(OR(ISNUMBER(MATCH(DATE(VALUE(TEXT(U1216,"yyyy")),VALUE(TEXT(U1216,"mm")),VALUE(TEXT(U1216,"dd"))),HolidayTable[Date],0)),WEEKDAY(E1216,1)=1,HOUR(U1216)&gt;=21,HOUR(U1216)&lt;5),"OP","P")</f>
        <v>OP</v>
      </c>
      <c r="AD1216" s="31"/>
      <c r="AE1216" s="31">
        <f t="shared" si="241"/>
        <v>15</v>
      </c>
      <c r="AF1216" s="31">
        <f t="shared" si="242"/>
        <v>59</v>
      </c>
      <c r="AG1216" s="31">
        <f t="shared" si="243"/>
        <v>6</v>
      </c>
      <c r="AH1216" s="31" t="str">
        <f t="shared" si="244"/>
        <v>MURABBA028E</v>
      </c>
      <c r="AI1216" s="31" t="str">
        <f t="shared" si="245"/>
        <v>SEKU 1368650</v>
      </c>
    </row>
    <row r="1217" spans="1:36" ht="18" x14ac:dyDescent="0.35">
      <c r="A1217" s="30" t="s">
        <v>625</v>
      </c>
      <c r="B1217" s="30" t="s">
        <v>4551</v>
      </c>
      <c r="C1217" s="30" t="s">
        <v>807</v>
      </c>
      <c r="D1217" s="30" t="s">
        <v>770</v>
      </c>
      <c r="E1217" s="33">
        <v>45471.986805555556</v>
      </c>
      <c r="F1217" s="30" t="s">
        <v>680</v>
      </c>
      <c r="G1217" s="30" t="s">
        <v>627</v>
      </c>
      <c r="H1217" s="30" t="s">
        <v>628</v>
      </c>
      <c r="I1217" s="30" t="s">
        <v>629</v>
      </c>
      <c r="J1217" s="30">
        <v>14682</v>
      </c>
      <c r="K1217" s="30" t="s">
        <v>630</v>
      </c>
      <c r="L1217" s="30" t="s">
        <v>4552</v>
      </c>
      <c r="M1217" s="30" t="s">
        <v>4553</v>
      </c>
      <c r="N1217" s="30" t="s">
        <v>661</v>
      </c>
      <c r="O1217" s="30" t="s">
        <v>662</v>
      </c>
      <c r="P1217" s="30">
        <v>692047</v>
      </c>
      <c r="Q1217" s="30"/>
      <c r="R1217" s="30"/>
      <c r="S1217" s="39">
        <v>45473.291666666664</v>
      </c>
      <c r="T1217" s="42" t="str">
        <f t="shared" si="234"/>
        <v>20</v>
      </c>
      <c r="U1217" s="32">
        <f t="shared" si="235"/>
        <v>45471.986805555556</v>
      </c>
      <c r="V1217" s="31">
        <f t="shared" si="236"/>
        <v>1.304861111108039</v>
      </c>
      <c r="W1217" s="31">
        <f t="shared" si="237"/>
        <v>0</v>
      </c>
      <c r="X1217" s="31">
        <f t="shared" si="238"/>
        <v>1</v>
      </c>
      <c r="Y1217" s="31">
        <f t="shared" si="239"/>
        <v>0</v>
      </c>
      <c r="Z1217" s="31" t="str">
        <f t="shared" si="246"/>
        <v>Yes</v>
      </c>
      <c r="AA1217" s="31"/>
      <c r="AB1217" s="31">
        <f t="shared" si="240"/>
        <v>2</v>
      </c>
      <c r="AC1217" s="31" t="str">
        <f>IF(OR(ISNUMBER(MATCH(DATE(VALUE(TEXT(U1217,"yyyy")),VALUE(TEXT(U1217,"mm")),VALUE(TEXT(U1217,"dd"))),HolidayTable[Date],0)),WEEKDAY(E1217,1)=1,HOUR(U1217)&gt;=21,HOUR(U1217)&lt;5),"OP","P")</f>
        <v>OP</v>
      </c>
      <c r="AD1217" s="31"/>
      <c r="AE1217" s="31">
        <f t="shared" si="241"/>
        <v>15</v>
      </c>
      <c r="AF1217" s="31">
        <f t="shared" si="242"/>
        <v>59</v>
      </c>
      <c r="AG1217" s="31">
        <f t="shared" si="243"/>
        <v>6</v>
      </c>
      <c r="AH1217" s="31" t="str">
        <f t="shared" si="244"/>
        <v>MURABBA028E</v>
      </c>
      <c r="AI1217" s="31" t="str">
        <f t="shared" si="245"/>
        <v>TCLU 3827177</v>
      </c>
    </row>
    <row r="1218" spans="1:36" ht="18" x14ac:dyDescent="0.35">
      <c r="A1218" s="30" t="s">
        <v>625</v>
      </c>
      <c r="B1218" s="30" t="s">
        <v>4554</v>
      </c>
      <c r="C1218" s="30" t="s">
        <v>4517</v>
      </c>
      <c r="D1218" s="30" t="s">
        <v>4518</v>
      </c>
      <c r="E1218" s="33">
        <v>45471.989583333336</v>
      </c>
      <c r="F1218" s="30" t="s">
        <v>654</v>
      </c>
      <c r="G1218" s="30" t="s">
        <v>627</v>
      </c>
      <c r="H1218" s="30" t="s">
        <v>672</v>
      </c>
      <c r="I1218" s="30" t="s">
        <v>646</v>
      </c>
      <c r="J1218" s="30">
        <v>29250</v>
      </c>
      <c r="K1218" s="30" t="s">
        <v>630</v>
      </c>
      <c r="L1218" s="30" t="s">
        <v>4519</v>
      </c>
      <c r="M1218" s="30" t="s">
        <v>4555</v>
      </c>
      <c r="N1218" s="30" t="s">
        <v>887</v>
      </c>
      <c r="O1218" s="30" t="s">
        <v>888</v>
      </c>
      <c r="P1218" s="30">
        <v>622960</v>
      </c>
      <c r="Q1218" s="30"/>
      <c r="R1218" s="30"/>
      <c r="S1218" s="39" t="e">
        <f>VLOOKUP(AH1218,export!G:T,13,FALSE)</f>
        <v>#N/A</v>
      </c>
      <c r="T1218" s="42" t="str">
        <f t="shared" ref="T1218:T1281" si="247">LEFT(I1218,2)</f>
        <v>40</v>
      </c>
      <c r="U1218" s="32">
        <f t="shared" ref="U1218:U1281" si="248">E1218</f>
        <v>45471.989583333336</v>
      </c>
      <c r="V1218" s="31" t="e">
        <f t="shared" ref="V1218:V1281" si="249">IF(A1218="ARRIVE",S1218-U1218,IF(A1218="EXIT",U1218-S1218,"Odd Event"))</f>
        <v>#N/A</v>
      </c>
      <c r="W1218" s="31" t="e">
        <f t="shared" ref="W1218:W1281" si="250">IF(V1218&lt;=1,1,0)</f>
        <v>#N/A</v>
      </c>
      <c r="X1218" s="31" t="e">
        <f t="shared" ref="X1218:X1281" si="251">IF(AND(V1218&gt;1,V1218&lt;2),1,0)</f>
        <v>#N/A</v>
      </c>
      <c r="Y1218" s="31" t="e">
        <f t="shared" ref="Y1218:Y1281" si="252">IF(V1218&gt;2,1,0)</f>
        <v>#N/A</v>
      </c>
      <c r="Z1218" s="31" t="str">
        <f t="shared" si="246"/>
        <v>Yes</v>
      </c>
      <c r="AA1218" s="31"/>
      <c r="AB1218" s="31" t="e">
        <f t="shared" ref="AB1218:AB1281" si="253">IF(W1218=1,1,IF(X1218=1,2,0))</f>
        <v>#N/A</v>
      </c>
      <c r="AC1218" s="31" t="str">
        <f>IF(OR(ISNUMBER(MATCH(DATE(VALUE(TEXT(U1218,"yyyy")),VALUE(TEXT(U1218,"mm")),VALUE(TEXT(U1218,"dd"))),HolidayTable[Date],0)),WEEKDAY(E1218,1)=1,HOUR(U1218)&gt;=21,HOUR(U1218)&lt;5),"OP","P")</f>
        <v>OP</v>
      </c>
      <c r="AD1218" s="31"/>
      <c r="AE1218" s="31" t="e">
        <f t="shared" ref="AE1218:AE1281" si="254">IF(AB1218=0,0,IF(OR(T1218="40",T1218="45"),IF(AC1218="OP",IF(AB1218=1,52.5,22.5),IF(AB1218=1,37.5,15)),IF(T1218="20",IF(AC1218="OP",IF(AB1218=1,35,15),IF(AB1218=1,25,10)),"Odd Size")))</f>
        <v>#N/A</v>
      </c>
      <c r="AF1218" s="31">
        <f t="shared" ref="AF1218:AF1281" si="255">IF(OR(T1218="45",T1218="40"),88.5,0)+IF(T1218="20",59,0)</f>
        <v>88.5</v>
      </c>
      <c r="AG1218" s="31">
        <f t="shared" ref="AG1218:AG1281" si="256">WEEKDAY(E1218,1)</f>
        <v>6</v>
      </c>
      <c r="AH1218" s="31" t="str">
        <f t="shared" ref="AH1218:AH1281" si="257">C1218&amp;D1218</f>
        <v>CMA LOUVREFXW1MA</v>
      </c>
      <c r="AI1218" s="31" t="str">
        <f t="shared" ref="AI1218:AI1281" si="258">B1218</f>
        <v>CMAU 4836225</v>
      </c>
      <c r="AJ1218" s="17" t="s">
        <v>624</v>
      </c>
    </row>
    <row r="1219" spans="1:36" ht="18" x14ac:dyDescent="0.35">
      <c r="A1219" s="30" t="s">
        <v>625</v>
      </c>
      <c r="B1219" s="30" t="s">
        <v>4556</v>
      </c>
      <c r="C1219" s="30" t="s">
        <v>1142</v>
      </c>
      <c r="D1219" s="30" t="s">
        <v>4372</v>
      </c>
      <c r="E1219" s="33">
        <v>45471.990972222222</v>
      </c>
      <c r="F1219" s="30" t="s">
        <v>654</v>
      </c>
      <c r="G1219" s="30" t="s">
        <v>627</v>
      </c>
      <c r="H1219" s="30" t="s">
        <v>672</v>
      </c>
      <c r="I1219" s="30" t="s">
        <v>646</v>
      </c>
      <c r="J1219" s="30">
        <v>29250</v>
      </c>
      <c r="K1219" s="30" t="s">
        <v>630</v>
      </c>
      <c r="L1219" s="30" t="s">
        <v>4522</v>
      </c>
      <c r="M1219" s="30" t="s">
        <v>4557</v>
      </c>
      <c r="N1219" s="30"/>
      <c r="O1219" s="30" t="s">
        <v>655</v>
      </c>
      <c r="P1219" s="30">
        <v>726860</v>
      </c>
      <c r="Q1219" s="30"/>
      <c r="R1219" s="30"/>
      <c r="S1219" s="39" t="e">
        <f>VLOOKUP(AH1219,export!G:T,13,FALSE)</f>
        <v>#N/A</v>
      </c>
      <c r="T1219" s="42" t="str">
        <f t="shared" si="247"/>
        <v>40</v>
      </c>
      <c r="U1219" s="32">
        <f t="shared" si="248"/>
        <v>45471.990972222222</v>
      </c>
      <c r="V1219" s="31" t="e">
        <f t="shared" si="249"/>
        <v>#N/A</v>
      </c>
      <c r="W1219" s="31" t="e">
        <f t="shared" si="250"/>
        <v>#N/A</v>
      </c>
      <c r="X1219" s="31" t="e">
        <f t="shared" si="251"/>
        <v>#N/A</v>
      </c>
      <c r="Y1219" s="31" t="e">
        <f t="shared" si="252"/>
        <v>#N/A</v>
      </c>
      <c r="Z1219" s="31" t="str">
        <f t="shared" ref="Z1219:Z1282" si="259">IF(OR(MOD(E1219,1)&gt;=TIME(21,0,0),MOD(E1219,1)&lt;=TIME(4,59,0)),"Yes","No")</f>
        <v>Yes</v>
      </c>
      <c r="AA1219" s="31"/>
      <c r="AB1219" s="31" t="e">
        <f t="shared" si="253"/>
        <v>#N/A</v>
      </c>
      <c r="AC1219" s="31" t="str">
        <f>IF(OR(ISNUMBER(MATCH(DATE(VALUE(TEXT(U1219,"yyyy")),VALUE(TEXT(U1219,"mm")),VALUE(TEXT(U1219,"dd"))),HolidayTable[Date],0)),WEEKDAY(E1219,1)=1,HOUR(U1219)&gt;=21,HOUR(U1219)&lt;5),"OP","P")</f>
        <v>OP</v>
      </c>
      <c r="AD1219" s="31"/>
      <c r="AE1219" s="31" t="e">
        <f t="shared" si="254"/>
        <v>#N/A</v>
      </c>
      <c r="AF1219" s="31">
        <f t="shared" si="255"/>
        <v>88.5</v>
      </c>
      <c r="AG1219" s="31">
        <f t="shared" si="256"/>
        <v>6</v>
      </c>
      <c r="AH1219" s="31" t="str">
        <f t="shared" si="257"/>
        <v>CMA ARKANSASIFE1MA</v>
      </c>
      <c r="AI1219" s="31" t="str">
        <f t="shared" si="258"/>
        <v>TCNU 2667235</v>
      </c>
      <c r="AJ1219" s="17" t="s">
        <v>624</v>
      </c>
    </row>
    <row r="1220" spans="1:36" ht="18" x14ac:dyDescent="0.35">
      <c r="A1220" s="30" t="s">
        <v>625</v>
      </c>
      <c r="B1220" s="30" t="s">
        <v>4558</v>
      </c>
      <c r="C1220" s="30" t="s">
        <v>1142</v>
      </c>
      <c r="D1220" s="30" t="s">
        <v>4372</v>
      </c>
      <c r="E1220" s="33">
        <v>45471.992361111108</v>
      </c>
      <c r="F1220" s="30" t="s">
        <v>654</v>
      </c>
      <c r="G1220" s="30" t="s">
        <v>627</v>
      </c>
      <c r="H1220" s="30" t="s">
        <v>672</v>
      </c>
      <c r="I1220" s="30" t="s">
        <v>646</v>
      </c>
      <c r="J1220" s="30">
        <v>29250</v>
      </c>
      <c r="K1220" s="30" t="s">
        <v>630</v>
      </c>
      <c r="L1220" s="30" t="s">
        <v>4522</v>
      </c>
      <c r="M1220" s="30" t="s">
        <v>4559</v>
      </c>
      <c r="N1220" s="30" t="s">
        <v>652</v>
      </c>
      <c r="O1220" s="30" t="s">
        <v>653</v>
      </c>
      <c r="P1220" s="30">
        <v>678927</v>
      </c>
      <c r="Q1220" s="30"/>
      <c r="R1220" s="30"/>
      <c r="S1220" s="39" t="e">
        <f>VLOOKUP(AH1220,export!G:T,13,FALSE)</f>
        <v>#N/A</v>
      </c>
      <c r="T1220" s="42" t="str">
        <f t="shared" si="247"/>
        <v>40</v>
      </c>
      <c r="U1220" s="32">
        <f t="shared" si="248"/>
        <v>45471.992361111108</v>
      </c>
      <c r="V1220" s="31" t="e">
        <f t="shared" si="249"/>
        <v>#N/A</v>
      </c>
      <c r="W1220" s="31" t="e">
        <f t="shared" si="250"/>
        <v>#N/A</v>
      </c>
      <c r="X1220" s="31" t="e">
        <f t="shared" si="251"/>
        <v>#N/A</v>
      </c>
      <c r="Y1220" s="31" t="e">
        <f t="shared" si="252"/>
        <v>#N/A</v>
      </c>
      <c r="Z1220" s="31" t="str">
        <f t="shared" si="259"/>
        <v>Yes</v>
      </c>
      <c r="AA1220" s="31"/>
      <c r="AB1220" s="31" t="e">
        <f t="shared" si="253"/>
        <v>#N/A</v>
      </c>
      <c r="AC1220" s="31" t="str">
        <f>IF(OR(ISNUMBER(MATCH(DATE(VALUE(TEXT(U1220,"yyyy")),VALUE(TEXT(U1220,"mm")),VALUE(TEXT(U1220,"dd"))),HolidayTable[Date],0)),WEEKDAY(E1220,1)=1,HOUR(U1220)&gt;=21,HOUR(U1220)&lt;5),"OP","P")</f>
        <v>OP</v>
      </c>
      <c r="AD1220" s="31"/>
      <c r="AE1220" s="31" t="e">
        <f t="shared" si="254"/>
        <v>#N/A</v>
      </c>
      <c r="AF1220" s="31">
        <f t="shared" si="255"/>
        <v>88.5</v>
      </c>
      <c r="AG1220" s="31">
        <f t="shared" si="256"/>
        <v>6</v>
      </c>
      <c r="AH1220" s="31" t="str">
        <f t="shared" si="257"/>
        <v>CMA ARKANSASIFE1MA</v>
      </c>
      <c r="AI1220" s="31" t="str">
        <f t="shared" si="258"/>
        <v>TGBU 4938212</v>
      </c>
      <c r="AJ1220" s="17" t="s">
        <v>624</v>
      </c>
    </row>
    <row r="1221" spans="1:36" ht="18" x14ac:dyDescent="0.35">
      <c r="A1221" s="30" t="s">
        <v>625</v>
      </c>
      <c r="B1221" s="30" t="s">
        <v>4560</v>
      </c>
      <c r="C1221" s="30" t="s">
        <v>1142</v>
      </c>
      <c r="D1221" s="30" t="s">
        <v>4372</v>
      </c>
      <c r="E1221" s="33">
        <v>45471.993750000001</v>
      </c>
      <c r="F1221" s="30" t="s">
        <v>654</v>
      </c>
      <c r="G1221" s="30" t="s">
        <v>627</v>
      </c>
      <c r="H1221" s="30" t="s">
        <v>672</v>
      </c>
      <c r="I1221" s="30" t="s">
        <v>646</v>
      </c>
      <c r="J1221" s="30">
        <v>29250</v>
      </c>
      <c r="K1221" s="30" t="s">
        <v>630</v>
      </c>
      <c r="L1221" s="30" t="s">
        <v>4522</v>
      </c>
      <c r="M1221" s="30" t="s">
        <v>4561</v>
      </c>
      <c r="N1221" s="30" t="s">
        <v>642</v>
      </c>
      <c r="O1221" s="30" t="s">
        <v>643</v>
      </c>
      <c r="P1221" s="30">
        <v>938546</v>
      </c>
      <c r="Q1221" s="30"/>
      <c r="R1221" s="30"/>
      <c r="S1221" s="39" t="e">
        <f>VLOOKUP(AH1221,export!G:T,13,FALSE)</f>
        <v>#N/A</v>
      </c>
      <c r="T1221" s="42" t="str">
        <f t="shared" si="247"/>
        <v>40</v>
      </c>
      <c r="U1221" s="32">
        <f t="shared" si="248"/>
        <v>45471.993750000001</v>
      </c>
      <c r="V1221" s="31" t="e">
        <f t="shared" si="249"/>
        <v>#N/A</v>
      </c>
      <c r="W1221" s="31" t="e">
        <f t="shared" si="250"/>
        <v>#N/A</v>
      </c>
      <c r="X1221" s="31" t="e">
        <f t="shared" si="251"/>
        <v>#N/A</v>
      </c>
      <c r="Y1221" s="31" t="e">
        <f t="shared" si="252"/>
        <v>#N/A</v>
      </c>
      <c r="Z1221" s="31" t="str">
        <f t="shared" si="259"/>
        <v>Yes</v>
      </c>
      <c r="AA1221" s="31"/>
      <c r="AB1221" s="31" t="e">
        <f t="shared" si="253"/>
        <v>#N/A</v>
      </c>
      <c r="AC1221" s="31" t="str">
        <f>IF(OR(ISNUMBER(MATCH(DATE(VALUE(TEXT(U1221,"yyyy")),VALUE(TEXT(U1221,"mm")),VALUE(TEXT(U1221,"dd"))),HolidayTable[Date],0)),WEEKDAY(E1221,1)=1,HOUR(U1221)&gt;=21,HOUR(U1221)&lt;5),"OP","P")</f>
        <v>OP</v>
      </c>
      <c r="AD1221" s="31"/>
      <c r="AE1221" s="31" t="e">
        <f t="shared" si="254"/>
        <v>#N/A</v>
      </c>
      <c r="AF1221" s="31">
        <f t="shared" si="255"/>
        <v>88.5</v>
      </c>
      <c r="AG1221" s="31">
        <f t="shared" si="256"/>
        <v>6</v>
      </c>
      <c r="AH1221" s="31" t="str">
        <f t="shared" si="257"/>
        <v>CMA ARKANSASIFE1MA</v>
      </c>
      <c r="AI1221" s="31" t="str">
        <f t="shared" si="258"/>
        <v>CMAU 8642552</v>
      </c>
      <c r="AJ1221" s="17" t="s">
        <v>624</v>
      </c>
    </row>
    <row r="1222" spans="1:36" ht="18" x14ac:dyDescent="0.35">
      <c r="A1222" s="30" t="s">
        <v>625</v>
      </c>
      <c r="B1222" s="30" t="s">
        <v>4562</v>
      </c>
      <c r="C1222" s="30" t="s">
        <v>1142</v>
      </c>
      <c r="D1222" s="30" t="s">
        <v>4372</v>
      </c>
      <c r="E1222" s="33">
        <v>45471.995138888888</v>
      </c>
      <c r="F1222" s="30" t="s">
        <v>654</v>
      </c>
      <c r="G1222" s="30" t="s">
        <v>627</v>
      </c>
      <c r="H1222" s="30">
        <v>4500</v>
      </c>
      <c r="I1222" s="30" t="s">
        <v>646</v>
      </c>
      <c r="J1222" s="30">
        <v>29250</v>
      </c>
      <c r="K1222" s="30" t="s">
        <v>630</v>
      </c>
      <c r="L1222" s="30" t="s">
        <v>4522</v>
      </c>
      <c r="M1222" s="30" t="s">
        <v>4563</v>
      </c>
      <c r="N1222" s="30"/>
      <c r="O1222" s="30" t="s">
        <v>1933</v>
      </c>
      <c r="P1222" s="30">
        <v>743540</v>
      </c>
      <c r="Q1222" s="30"/>
      <c r="R1222" s="30"/>
      <c r="S1222" s="39" t="e">
        <f>VLOOKUP(AH1222,export!G:T,13,FALSE)</f>
        <v>#N/A</v>
      </c>
      <c r="T1222" s="42" t="str">
        <f t="shared" si="247"/>
        <v>40</v>
      </c>
      <c r="U1222" s="32">
        <f t="shared" si="248"/>
        <v>45471.995138888888</v>
      </c>
      <c r="V1222" s="31" t="e">
        <f t="shared" si="249"/>
        <v>#N/A</v>
      </c>
      <c r="W1222" s="31" t="e">
        <f t="shared" si="250"/>
        <v>#N/A</v>
      </c>
      <c r="X1222" s="31" t="e">
        <f t="shared" si="251"/>
        <v>#N/A</v>
      </c>
      <c r="Y1222" s="31" t="e">
        <f t="shared" si="252"/>
        <v>#N/A</v>
      </c>
      <c r="Z1222" s="31" t="str">
        <f t="shared" si="259"/>
        <v>Yes</v>
      </c>
      <c r="AA1222" s="31"/>
      <c r="AB1222" s="31" t="e">
        <f t="shared" si="253"/>
        <v>#N/A</v>
      </c>
      <c r="AC1222" s="31" t="str">
        <f>IF(OR(ISNUMBER(MATCH(DATE(VALUE(TEXT(U1222,"yyyy")),VALUE(TEXT(U1222,"mm")),VALUE(TEXT(U1222,"dd"))),HolidayTable[Date],0)),WEEKDAY(E1222,1)=1,HOUR(U1222)&gt;=21,HOUR(U1222)&lt;5),"OP","P")</f>
        <v>OP</v>
      </c>
      <c r="AD1222" s="31"/>
      <c r="AE1222" s="31" t="e">
        <f t="shared" si="254"/>
        <v>#N/A</v>
      </c>
      <c r="AF1222" s="31">
        <f t="shared" si="255"/>
        <v>88.5</v>
      </c>
      <c r="AG1222" s="31">
        <f t="shared" si="256"/>
        <v>6</v>
      </c>
      <c r="AH1222" s="31" t="str">
        <f t="shared" si="257"/>
        <v>CMA ARKANSASIFE1MA</v>
      </c>
      <c r="AI1222" s="31" t="str">
        <f t="shared" si="258"/>
        <v>CXDU 2291436</v>
      </c>
      <c r="AJ1222" s="17" t="s">
        <v>624</v>
      </c>
    </row>
    <row r="1223" spans="1:36" ht="18" x14ac:dyDescent="0.35">
      <c r="A1223" s="30" t="s">
        <v>625</v>
      </c>
      <c r="B1223" s="30" t="s">
        <v>4564</v>
      </c>
      <c r="C1223" s="30" t="s">
        <v>1142</v>
      </c>
      <c r="D1223" s="30" t="s">
        <v>4372</v>
      </c>
      <c r="E1223" s="33">
        <v>45471.998611111114</v>
      </c>
      <c r="F1223" s="30" t="s">
        <v>654</v>
      </c>
      <c r="G1223" s="30" t="s">
        <v>627</v>
      </c>
      <c r="H1223" s="30" t="s">
        <v>672</v>
      </c>
      <c r="I1223" s="30" t="s">
        <v>646</v>
      </c>
      <c r="J1223" s="30">
        <v>29250</v>
      </c>
      <c r="K1223" s="30" t="s">
        <v>630</v>
      </c>
      <c r="L1223" s="30" t="s">
        <v>4522</v>
      </c>
      <c r="M1223" s="30" t="s">
        <v>4565</v>
      </c>
      <c r="N1223" s="30" t="s">
        <v>3616</v>
      </c>
      <c r="O1223" s="30" t="s">
        <v>3617</v>
      </c>
      <c r="P1223" s="30">
        <v>767807</v>
      </c>
      <c r="Q1223" s="30"/>
      <c r="R1223" s="30"/>
      <c r="S1223" s="39" t="e">
        <f>VLOOKUP(AH1223,export!G:T,13,FALSE)</f>
        <v>#N/A</v>
      </c>
      <c r="T1223" s="42" t="str">
        <f t="shared" si="247"/>
        <v>40</v>
      </c>
      <c r="U1223" s="32">
        <f t="shared" si="248"/>
        <v>45471.998611111114</v>
      </c>
      <c r="V1223" s="31" t="e">
        <f t="shared" si="249"/>
        <v>#N/A</v>
      </c>
      <c r="W1223" s="31" t="e">
        <f t="shared" si="250"/>
        <v>#N/A</v>
      </c>
      <c r="X1223" s="31" t="e">
        <f t="shared" si="251"/>
        <v>#N/A</v>
      </c>
      <c r="Y1223" s="31" t="e">
        <f t="shared" si="252"/>
        <v>#N/A</v>
      </c>
      <c r="Z1223" s="31" t="str">
        <f t="shared" si="259"/>
        <v>Yes</v>
      </c>
      <c r="AA1223" s="31"/>
      <c r="AB1223" s="31" t="e">
        <f t="shared" si="253"/>
        <v>#N/A</v>
      </c>
      <c r="AC1223" s="31" t="str">
        <f>IF(OR(ISNUMBER(MATCH(DATE(VALUE(TEXT(U1223,"yyyy")),VALUE(TEXT(U1223,"mm")),VALUE(TEXT(U1223,"dd"))),HolidayTable[Date],0)),WEEKDAY(E1223,1)=1,HOUR(U1223)&gt;=21,HOUR(U1223)&lt;5),"OP","P")</f>
        <v>OP</v>
      </c>
      <c r="AD1223" s="31"/>
      <c r="AE1223" s="31" t="e">
        <f t="shared" si="254"/>
        <v>#N/A</v>
      </c>
      <c r="AF1223" s="31">
        <f t="shared" si="255"/>
        <v>88.5</v>
      </c>
      <c r="AG1223" s="31">
        <f t="shared" si="256"/>
        <v>6</v>
      </c>
      <c r="AH1223" s="31" t="str">
        <f t="shared" si="257"/>
        <v>CMA ARKANSASIFE1MA</v>
      </c>
      <c r="AI1223" s="31" t="str">
        <f t="shared" si="258"/>
        <v>TCNU 6619071</v>
      </c>
      <c r="AJ1223" s="17" t="s">
        <v>624</v>
      </c>
    </row>
    <row r="1224" spans="1:36" ht="18" x14ac:dyDescent="0.35">
      <c r="A1224" s="30" t="s">
        <v>625</v>
      </c>
      <c r="B1224" s="30" t="s">
        <v>4566</v>
      </c>
      <c r="C1224" s="30" t="s">
        <v>1142</v>
      </c>
      <c r="D1224" s="30" t="s">
        <v>4372</v>
      </c>
      <c r="E1224" s="33">
        <v>45472</v>
      </c>
      <c r="F1224" s="30" t="s">
        <v>654</v>
      </c>
      <c r="G1224" s="30" t="s">
        <v>627</v>
      </c>
      <c r="H1224" s="30" t="s">
        <v>672</v>
      </c>
      <c r="I1224" s="30" t="s">
        <v>646</v>
      </c>
      <c r="J1224" s="30">
        <v>29250</v>
      </c>
      <c r="K1224" s="30" t="s">
        <v>630</v>
      </c>
      <c r="L1224" s="30" t="s">
        <v>4522</v>
      </c>
      <c r="M1224" s="30" t="s">
        <v>4567</v>
      </c>
      <c r="N1224" s="30" t="s">
        <v>891</v>
      </c>
      <c r="O1224" s="30" t="s">
        <v>892</v>
      </c>
      <c r="P1224" s="30">
        <v>927385</v>
      </c>
      <c r="Q1224" s="30"/>
      <c r="R1224" s="30"/>
      <c r="S1224" s="39" t="e">
        <f>VLOOKUP(AH1224,export!G:T,13,FALSE)</f>
        <v>#N/A</v>
      </c>
      <c r="T1224" s="42" t="str">
        <f t="shared" si="247"/>
        <v>40</v>
      </c>
      <c r="U1224" s="32">
        <f t="shared" si="248"/>
        <v>45472</v>
      </c>
      <c r="V1224" s="31" t="e">
        <f t="shared" si="249"/>
        <v>#N/A</v>
      </c>
      <c r="W1224" s="31" t="e">
        <f t="shared" si="250"/>
        <v>#N/A</v>
      </c>
      <c r="X1224" s="31" t="e">
        <f t="shared" si="251"/>
        <v>#N/A</v>
      </c>
      <c r="Y1224" s="31" t="e">
        <f t="shared" si="252"/>
        <v>#N/A</v>
      </c>
      <c r="Z1224" s="31" t="str">
        <f t="shared" si="259"/>
        <v>Yes</v>
      </c>
      <c r="AA1224" s="31"/>
      <c r="AB1224" s="31" t="e">
        <f t="shared" si="253"/>
        <v>#N/A</v>
      </c>
      <c r="AC1224" s="31" t="str">
        <f>IF(OR(ISNUMBER(MATCH(DATE(VALUE(TEXT(U1224,"yyyy")),VALUE(TEXT(U1224,"mm")),VALUE(TEXT(U1224,"dd"))),HolidayTable[Date],0)),WEEKDAY(E1224,1)=1,HOUR(U1224)&gt;=21,HOUR(U1224)&lt;5),"OP","P")</f>
        <v>OP</v>
      </c>
      <c r="AD1224" s="31"/>
      <c r="AE1224" s="31" t="e">
        <f t="shared" si="254"/>
        <v>#N/A</v>
      </c>
      <c r="AF1224" s="31">
        <f t="shared" si="255"/>
        <v>88.5</v>
      </c>
      <c r="AG1224" s="31">
        <f t="shared" si="256"/>
        <v>7</v>
      </c>
      <c r="AH1224" s="31" t="str">
        <f t="shared" si="257"/>
        <v>CMA ARKANSASIFE1MA</v>
      </c>
      <c r="AI1224" s="31" t="str">
        <f t="shared" si="258"/>
        <v>TGBU 8929008</v>
      </c>
      <c r="AJ1224" s="17" t="s">
        <v>624</v>
      </c>
    </row>
    <row r="1225" spans="1:36" ht="18" x14ac:dyDescent="0.35">
      <c r="A1225" s="30" t="s">
        <v>625</v>
      </c>
      <c r="B1225" s="30" t="s">
        <v>4568</v>
      </c>
      <c r="C1225" s="30" t="s">
        <v>855</v>
      </c>
      <c r="D1225" s="30" t="s">
        <v>856</v>
      </c>
      <c r="E1225" s="33">
        <v>45472.003472222219</v>
      </c>
      <c r="F1225" s="30" t="s">
        <v>644</v>
      </c>
      <c r="G1225" s="30" t="s">
        <v>627</v>
      </c>
      <c r="H1225" s="30">
        <v>4500</v>
      </c>
      <c r="I1225" s="30" t="s">
        <v>646</v>
      </c>
      <c r="J1225" s="30">
        <v>29250</v>
      </c>
      <c r="K1225" s="30" t="s">
        <v>630</v>
      </c>
      <c r="L1225" s="30" t="s">
        <v>4569</v>
      </c>
      <c r="M1225" s="30" t="s">
        <v>4570</v>
      </c>
      <c r="N1225" s="30" t="s">
        <v>887</v>
      </c>
      <c r="O1225" s="30" t="s">
        <v>888</v>
      </c>
      <c r="P1225" s="30">
        <v>622960</v>
      </c>
      <c r="Q1225" s="30"/>
      <c r="R1225" s="30"/>
      <c r="S1225" s="39" t="e">
        <f>VLOOKUP(AH1225,export!G:T,13,FALSE)</f>
        <v>#N/A</v>
      </c>
      <c r="T1225" s="42" t="str">
        <f t="shared" si="247"/>
        <v>40</v>
      </c>
      <c r="U1225" s="32">
        <f t="shared" si="248"/>
        <v>45472.003472222219</v>
      </c>
      <c r="V1225" s="31" t="e">
        <f t="shared" si="249"/>
        <v>#N/A</v>
      </c>
      <c r="W1225" s="31" t="e">
        <f t="shared" si="250"/>
        <v>#N/A</v>
      </c>
      <c r="X1225" s="31" t="e">
        <f t="shared" si="251"/>
        <v>#N/A</v>
      </c>
      <c r="Y1225" s="31" t="e">
        <f t="shared" si="252"/>
        <v>#N/A</v>
      </c>
      <c r="Z1225" s="31" t="str">
        <f t="shared" si="259"/>
        <v>Yes</v>
      </c>
      <c r="AA1225" s="31"/>
      <c r="AB1225" s="31" t="e">
        <f t="shared" si="253"/>
        <v>#N/A</v>
      </c>
      <c r="AC1225" s="31" t="str">
        <f>IF(OR(ISNUMBER(MATCH(DATE(VALUE(TEXT(U1225,"yyyy")),VALUE(TEXT(U1225,"mm")),VALUE(TEXT(U1225,"dd"))),HolidayTable[Date],0)),WEEKDAY(E1225,1)=1,HOUR(U1225)&gt;=21,HOUR(U1225)&lt;5),"OP","P")</f>
        <v>OP</v>
      </c>
      <c r="AD1225" s="31"/>
      <c r="AE1225" s="31" t="e">
        <f t="shared" si="254"/>
        <v>#N/A</v>
      </c>
      <c r="AF1225" s="31">
        <f t="shared" si="255"/>
        <v>88.5</v>
      </c>
      <c r="AG1225" s="31">
        <f t="shared" si="256"/>
        <v>7</v>
      </c>
      <c r="AH1225" s="31" t="str">
        <f t="shared" si="257"/>
        <v>POSEN2424W</v>
      </c>
      <c r="AI1225" s="31" t="str">
        <f t="shared" si="258"/>
        <v>TLLU 4033800</v>
      </c>
      <c r="AJ1225" s="17" t="s">
        <v>624</v>
      </c>
    </row>
    <row r="1226" spans="1:36" ht="18" x14ac:dyDescent="0.35">
      <c r="A1226" s="30" t="s">
        <v>625</v>
      </c>
      <c r="B1226" s="30" t="s">
        <v>4571</v>
      </c>
      <c r="C1226" s="30" t="s">
        <v>855</v>
      </c>
      <c r="D1226" s="30" t="s">
        <v>856</v>
      </c>
      <c r="E1226" s="33">
        <v>45472.004166666666</v>
      </c>
      <c r="F1226" s="30" t="s">
        <v>644</v>
      </c>
      <c r="G1226" s="30" t="s">
        <v>627</v>
      </c>
      <c r="H1226" s="30">
        <v>4500</v>
      </c>
      <c r="I1226" s="30" t="s">
        <v>646</v>
      </c>
      <c r="J1226" s="30">
        <v>29250</v>
      </c>
      <c r="K1226" s="30" t="s">
        <v>630</v>
      </c>
      <c r="L1226" s="30" t="s">
        <v>4572</v>
      </c>
      <c r="M1226" s="30" t="s">
        <v>4573</v>
      </c>
      <c r="N1226" s="30"/>
      <c r="O1226" s="30" t="s">
        <v>655</v>
      </c>
      <c r="P1226" s="30">
        <v>726860</v>
      </c>
      <c r="Q1226" s="30"/>
      <c r="R1226" s="30"/>
      <c r="S1226" s="39" t="e">
        <f>VLOOKUP(AH1226,export!G:T,13,FALSE)</f>
        <v>#N/A</v>
      </c>
      <c r="T1226" s="42" t="str">
        <f t="shared" si="247"/>
        <v>40</v>
      </c>
      <c r="U1226" s="32">
        <f t="shared" si="248"/>
        <v>45472.004166666666</v>
      </c>
      <c r="V1226" s="31" t="e">
        <f t="shared" si="249"/>
        <v>#N/A</v>
      </c>
      <c r="W1226" s="31" t="e">
        <f t="shared" si="250"/>
        <v>#N/A</v>
      </c>
      <c r="X1226" s="31" t="e">
        <f t="shared" si="251"/>
        <v>#N/A</v>
      </c>
      <c r="Y1226" s="31" t="e">
        <f t="shared" si="252"/>
        <v>#N/A</v>
      </c>
      <c r="Z1226" s="31" t="str">
        <f t="shared" si="259"/>
        <v>Yes</v>
      </c>
      <c r="AA1226" s="31"/>
      <c r="AB1226" s="31" t="e">
        <f t="shared" si="253"/>
        <v>#N/A</v>
      </c>
      <c r="AC1226" s="31" t="str">
        <f>IF(OR(ISNUMBER(MATCH(DATE(VALUE(TEXT(U1226,"yyyy")),VALUE(TEXT(U1226,"mm")),VALUE(TEXT(U1226,"dd"))),HolidayTable[Date],0)),WEEKDAY(E1226,1)=1,HOUR(U1226)&gt;=21,HOUR(U1226)&lt;5),"OP","P")</f>
        <v>OP</v>
      </c>
      <c r="AD1226" s="31"/>
      <c r="AE1226" s="31" t="e">
        <f t="shared" si="254"/>
        <v>#N/A</v>
      </c>
      <c r="AF1226" s="31">
        <f t="shared" si="255"/>
        <v>88.5</v>
      </c>
      <c r="AG1226" s="31">
        <f t="shared" si="256"/>
        <v>7</v>
      </c>
      <c r="AH1226" s="31" t="str">
        <f t="shared" si="257"/>
        <v>POSEN2424W</v>
      </c>
      <c r="AI1226" s="31" t="str">
        <f t="shared" si="258"/>
        <v>DRYU 9828745</v>
      </c>
      <c r="AJ1226" s="17" t="s">
        <v>624</v>
      </c>
    </row>
    <row r="1227" spans="1:36" ht="18" x14ac:dyDescent="0.35">
      <c r="A1227" s="30" t="s">
        <v>625</v>
      </c>
      <c r="B1227" s="30" t="s">
        <v>4574</v>
      </c>
      <c r="C1227" s="30" t="s">
        <v>583</v>
      </c>
      <c r="D1227" s="30" t="s">
        <v>764</v>
      </c>
      <c r="E1227" s="33">
        <v>45472.004861111112</v>
      </c>
      <c r="F1227" s="30" t="s">
        <v>674</v>
      </c>
      <c r="G1227" s="30" t="s">
        <v>627</v>
      </c>
      <c r="H1227" s="30" t="s">
        <v>672</v>
      </c>
      <c r="I1227" s="30" t="s">
        <v>646</v>
      </c>
      <c r="J1227" s="30">
        <v>29250</v>
      </c>
      <c r="K1227" s="30" t="s">
        <v>630</v>
      </c>
      <c r="L1227" s="30" t="s">
        <v>4575</v>
      </c>
      <c r="M1227" s="30" t="s">
        <v>4576</v>
      </c>
      <c r="N1227" s="30" t="s">
        <v>822</v>
      </c>
      <c r="O1227" s="30" t="s">
        <v>823</v>
      </c>
      <c r="P1227" s="30">
        <v>775040</v>
      </c>
      <c r="Q1227" s="30"/>
      <c r="R1227" s="30"/>
      <c r="S1227" s="39" t="e">
        <f>VLOOKUP(AH1227,export!G:T,13,FALSE)</f>
        <v>#N/A</v>
      </c>
      <c r="T1227" s="42" t="str">
        <f t="shared" si="247"/>
        <v>40</v>
      </c>
      <c r="U1227" s="32">
        <f t="shared" si="248"/>
        <v>45472.004861111112</v>
      </c>
      <c r="V1227" s="31" t="e">
        <f t="shared" si="249"/>
        <v>#N/A</v>
      </c>
      <c r="W1227" s="31" t="e">
        <f t="shared" si="250"/>
        <v>#N/A</v>
      </c>
      <c r="X1227" s="31" t="e">
        <f t="shared" si="251"/>
        <v>#N/A</v>
      </c>
      <c r="Y1227" s="31" t="e">
        <f t="shared" si="252"/>
        <v>#N/A</v>
      </c>
      <c r="Z1227" s="31" t="str">
        <f t="shared" si="259"/>
        <v>Yes</v>
      </c>
      <c r="AA1227" s="31"/>
      <c r="AB1227" s="31" t="e">
        <f t="shared" si="253"/>
        <v>#N/A</v>
      </c>
      <c r="AC1227" s="31" t="str">
        <f>IF(OR(ISNUMBER(MATCH(DATE(VALUE(TEXT(U1227,"yyyy")),VALUE(TEXT(U1227,"mm")),VALUE(TEXT(U1227,"dd"))),HolidayTable[Date],0)),WEEKDAY(E1227,1)=1,HOUR(U1227)&gt;=21,HOUR(U1227)&lt;5),"OP","P")</f>
        <v>OP</v>
      </c>
      <c r="AD1227" s="31"/>
      <c r="AE1227" s="31" t="e">
        <f t="shared" si="254"/>
        <v>#N/A</v>
      </c>
      <c r="AF1227" s="31">
        <f t="shared" si="255"/>
        <v>88.5</v>
      </c>
      <c r="AG1227" s="31">
        <f t="shared" si="256"/>
        <v>7</v>
      </c>
      <c r="AH1227" s="31" t="str">
        <f t="shared" si="257"/>
        <v>ALS KRONOS425N</v>
      </c>
      <c r="AI1227" s="31" t="str">
        <f t="shared" si="258"/>
        <v>MSKU 8980400</v>
      </c>
      <c r="AJ1227" s="17" t="s">
        <v>624</v>
      </c>
    </row>
    <row r="1228" spans="1:36" ht="18" x14ac:dyDescent="0.35">
      <c r="A1228" s="30" t="s">
        <v>625</v>
      </c>
      <c r="B1228" s="30" t="s">
        <v>4577</v>
      </c>
      <c r="C1228" s="30" t="s">
        <v>583</v>
      </c>
      <c r="D1228" s="30" t="s">
        <v>764</v>
      </c>
      <c r="E1228" s="33">
        <v>45472.009027777778</v>
      </c>
      <c r="F1228" s="30" t="s">
        <v>674</v>
      </c>
      <c r="G1228" s="30" t="s">
        <v>627</v>
      </c>
      <c r="H1228" s="30" t="s">
        <v>672</v>
      </c>
      <c r="I1228" s="30" t="s">
        <v>646</v>
      </c>
      <c r="J1228" s="30">
        <v>29250</v>
      </c>
      <c r="K1228" s="30" t="s">
        <v>630</v>
      </c>
      <c r="L1228" s="30" t="s">
        <v>4575</v>
      </c>
      <c r="M1228" s="30" t="s">
        <v>4578</v>
      </c>
      <c r="N1228" s="30" t="s">
        <v>1931</v>
      </c>
      <c r="O1228" s="30" t="s">
        <v>848</v>
      </c>
      <c r="P1228" s="30">
        <v>758662</v>
      </c>
      <c r="Q1228" s="30"/>
      <c r="R1228" s="30"/>
      <c r="S1228" s="39" t="e">
        <f>VLOOKUP(AH1228,export!G:T,13,FALSE)</f>
        <v>#N/A</v>
      </c>
      <c r="T1228" s="42" t="str">
        <f t="shared" si="247"/>
        <v>40</v>
      </c>
      <c r="U1228" s="32">
        <f t="shared" si="248"/>
        <v>45472.009027777778</v>
      </c>
      <c r="V1228" s="31" t="e">
        <f t="shared" si="249"/>
        <v>#N/A</v>
      </c>
      <c r="W1228" s="31" t="e">
        <f t="shared" si="250"/>
        <v>#N/A</v>
      </c>
      <c r="X1228" s="31" t="e">
        <f t="shared" si="251"/>
        <v>#N/A</v>
      </c>
      <c r="Y1228" s="31" t="e">
        <f t="shared" si="252"/>
        <v>#N/A</v>
      </c>
      <c r="Z1228" s="31" t="str">
        <f t="shared" si="259"/>
        <v>Yes</v>
      </c>
      <c r="AA1228" s="31"/>
      <c r="AB1228" s="31" t="e">
        <f t="shared" si="253"/>
        <v>#N/A</v>
      </c>
      <c r="AC1228" s="31" t="str">
        <f>IF(OR(ISNUMBER(MATCH(DATE(VALUE(TEXT(U1228,"yyyy")),VALUE(TEXT(U1228,"mm")),VALUE(TEXT(U1228,"dd"))),HolidayTable[Date],0)),WEEKDAY(E1228,1)=1,HOUR(U1228)&gt;=21,HOUR(U1228)&lt;5),"OP","P")</f>
        <v>OP</v>
      </c>
      <c r="AD1228" s="31"/>
      <c r="AE1228" s="31" t="e">
        <f t="shared" si="254"/>
        <v>#N/A</v>
      </c>
      <c r="AF1228" s="31">
        <f t="shared" si="255"/>
        <v>88.5</v>
      </c>
      <c r="AG1228" s="31">
        <f t="shared" si="256"/>
        <v>7</v>
      </c>
      <c r="AH1228" s="31" t="str">
        <f t="shared" si="257"/>
        <v>ALS KRONOS425N</v>
      </c>
      <c r="AI1228" s="31" t="str">
        <f t="shared" si="258"/>
        <v>MRSU 6370400</v>
      </c>
      <c r="AJ1228" s="17" t="s">
        <v>624</v>
      </c>
    </row>
    <row r="1229" spans="1:36" ht="18" x14ac:dyDescent="0.35">
      <c r="A1229" s="30" t="s">
        <v>625</v>
      </c>
      <c r="B1229" s="30" t="s">
        <v>4579</v>
      </c>
      <c r="C1229" s="30" t="s">
        <v>807</v>
      </c>
      <c r="D1229" s="30" t="s">
        <v>770</v>
      </c>
      <c r="E1229" s="33">
        <v>45472.010416666664</v>
      </c>
      <c r="F1229" s="30" t="s">
        <v>680</v>
      </c>
      <c r="G1229" s="30" t="s">
        <v>627</v>
      </c>
      <c r="H1229" s="30" t="s">
        <v>628</v>
      </c>
      <c r="I1229" s="30" t="s">
        <v>629</v>
      </c>
      <c r="J1229" s="30">
        <v>17873</v>
      </c>
      <c r="K1229" s="30" t="s">
        <v>630</v>
      </c>
      <c r="L1229" s="30" t="s">
        <v>4580</v>
      </c>
      <c r="M1229" s="30" t="s">
        <v>4581</v>
      </c>
      <c r="N1229" s="30" t="s">
        <v>647</v>
      </c>
      <c r="O1229" s="30" t="s">
        <v>648</v>
      </c>
      <c r="P1229" s="30">
        <v>762019</v>
      </c>
      <c r="Q1229" s="30"/>
      <c r="R1229" s="30"/>
      <c r="S1229" s="39">
        <v>45473.291666666664</v>
      </c>
      <c r="T1229" s="42" t="str">
        <f t="shared" si="247"/>
        <v>20</v>
      </c>
      <c r="U1229" s="32">
        <f t="shared" si="248"/>
        <v>45472.010416666664</v>
      </c>
      <c r="V1229" s="31">
        <f t="shared" si="249"/>
        <v>1.28125</v>
      </c>
      <c r="W1229" s="31">
        <f t="shared" si="250"/>
        <v>0</v>
      </c>
      <c r="X1229" s="31">
        <f t="shared" si="251"/>
        <v>1</v>
      </c>
      <c r="Y1229" s="31">
        <f t="shared" si="252"/>
        <v>0</v>
      </c>
      <c r="Z1229" s="31" t="str">
        <f t="shared" si="259"/>
        <v>Yes</v>
      </c>
      <c r="AA1229" s="31"/>
      <c r="AB1229" s="31">
        <f t="shared" si="253"/>
        <v>2</v>
      </c>
      <c r="AC1229" s="31" t="str">
        <f>IF(OR(ISNUMBER(MATCH(DATE(VALUE(TEXT(U1229,"yyyy")),VALUE(TEXT(U1229,"mm")),VALUE(TEXT(U1229,"dd"))),HolidayTable[Date],0)),WEEKDAY(E1229,1)=1,HOUR(U1229)&gt;=21,HOUR(U1229)&lt;5),"OP","P")</f>
        <v>OP</v>
      </c>
      <c r="AD1229" s="31"/>
      <c r="AE1229" s="31">
        <f t="shared" si="254"/>
        <v>15</v>
      </c>
      <c r="AF1229" s="31">
        <f t="shared" si="255"/>
        <v>59</v>
      </c>
      <c r="AG1229" s="31">
        <f t="shared" si="256"/>
        <v>7</v>
      </c>
      <c r="AH1229" s="31" t="str">
        <f t="shared" si="257"/>
        <v>MURABBA028E</v>
      </c>
      <c r="AI1229" s="31" t="str">
        <f t="shared" si="258"/>
        <v>KYWU 2160410</v>
      </c>
    </row>
    <row r="1230" spans="1:36" ht="18" x14ac:dyDescent="0.35">
      <c r="A1230" s="30" t="s">
        <v>625</v>
      </c>
      <c r="B1230" s="30" t="s">
        <v>4582</v>
      </c>
      <c r="C1230" s="30" t="s">
        <v>807</v>
      </c>
      <c r="D1230" s="30" t="s">
        <v>770</v>
      </c>
      <c r="E1230" s="33">
        <v>45472.010416666664</v>
      </c>
      <c r="F1230" s="30" t="s">
        <v>680</v>
      </c>
      <c r="G1230" s="30" t="s">
        <v>627</v>
      </c>
      <c r="H1230" s="30" t="s">
        <v>628</v>
      </c>
      <c r="I1230" s="30" t="s">
        <v>629</v>
      </c>
      <c r="J1230" s="30">
        <v>16737</v>
      </c>
      <c r="K1230" s="30" t="s">
        <v>630</v>
      </c>
      <c r="L1230" s="30" t="s">
        <v>4583</v>
      </c>
      <c r="M1230" s="30" t="s">
        <v>4584</v>
      </c>
      <c r="N1230" s="30" t="s">
        <v>647</v>
      </c>
      <c r="O1230" s="30" t="s">
        <v>648</v>
      </c>
      <c r="P1230" s="30">
        <v>762019</v>
      </c>
      <c r="Q1230" s="30"/>
      <c r="R1230" s="30"/>
      <c r="S1230" s="39">
        <v>45473.291666666664</v>
      </c>
      <c r="T1230" s="42" t="str">
        <f t="shared" si="247"/>
        <v>20</v>
      </c>
      <c r="U1230" s="32">
        <f t="shared" si="248"/>
        <v>45472.010416666664</v>
      </c>
      <c r="V1230" s="31">
        <f t="shared" si="249"/>
        <v>1.28125</v>
      </c>
      <c r="W1230" s="31">
        <f t="shared" si="250"/>
        <v>0</v>
      </c>
      <c r="X1230" s="31">
        <f t="shared" si="251"/>
        <v>1</v>
      </c>
      <c r="Y1230" s="31">
        <f t="shared" si="252"/>
        <v>0</v>
      </c>
      <c r="Z1230" s="31" t="str">
        <f t="shared" si="259"/>
        <v>Yes</v>
      </c>
      <c r="AA1230" s="31"/>
      <c r="AB1230" s="31">
        <f t="shared" si="253"/>
        <v>2</v>
      </c>
      <c r="AC1230" s="31" t="str">
        <f>IF(OR(ISNUMBER(MATCH(DATE(VALUE(TEXT(U1230,"yyyy")),VALUE(TEXT(U1230,"mm")),VALUE(TEXT(U1230,"dd"))),HolidayTable[Date],0)),WEEKDAY(E1230,1)=1,HOUR(U1230)&gt;=21,HOUR(U1230)&lt;5),"OP","P")</f>
        <v>OP</v>
      </c>
      <c r="AD1230" s="31"/>
      <c r="AE1230" s="31">
        <f t="shared" si="254"/>
        <v>15</v>
      </c>
      <c r="AF1230" s="31">
        <f t="shared" si="255"/>
        <v>59</v>
      </c>
      <c r="AG1230" s="31">
        <f t="shared" si="256"/>
        <v>7</v>
      </c>
      <c r="AH1230" s="31" t="str">
        <f t="shared" si="257"/>
        <v>MURABBA028E</v>
      </c>
      <c r="AI1230" s="31" t="str">
        <f t="shared" si="258"/>
        <v>KYWU 2190499</v>
      </c>
    </row>
    <row r="1231" spans="1:36" ht="18" x14ac:dyDescent="0.35">
      <c r="A1231" s="30" t="s">
        <v>625</v>
      </c>
      <c r="B1231" s="30" t="s">
        <v>4585</v>
      </c>
      <c r="C1231" s="30" t="s">
        <v>855</v>
      </c>
      <c r="D1231" s="30" t="s">
        <v>856</v>
      </c>
      <c r="E1231" s="33">
        <v>45472.01666666667</v>
      </c>
      <c r="F1231" s="30" t="s">
        <v>644</v>
      </c>
      <c r="G1231" s="30" t="s">
        <v>627</v>
      </c>
      <c r="H1231" s="30">
        <v>4500</v>
      </c>
      <c r="I1231" s="30" t="s">
        <v>646</v>
      </c>
      <c r="J1231" s="30">
        <v>30000</v>
      </c>
      <c r="K1231" s="30" t="s">
        <v>630</v>
      </c>
      <c r="L1231" s="30" t="s">
        <v>4586</v>
      </c>
      <c r="M1231" s="30" t="s">
        <v>4587</v>
      </c>
      <c r="N1231" s="30"/>
      <c r="O1231" s="30" t="s">
        <v>665</v>
      </c>
      <c r="P1231" s="30">
        <v>945718</v>
      </c>
      <c r="Q1231" s="30"/>
      <c r="R1231" s="30"/>
      <c r="S1231" s="39" t="e">
        <f>VLOOKUP(AH1231,export!G:T,13,FALSE)</f>
        <v>#N/A</v>
      </c>
      <c r="T1231" s="42" t="str">
        <f t="shared" si="247"/>
        <v>40</v>
      </c>
      <c r="U1231" s="32">
        <f t="shared" si="248"/>
        <v>45472.01666666667</v>
      </c>
      <c r="V1231" s="31" t="e">
        <f t="shared" si="249"/>
        <v>#N/A</v>
      </c>
      <c r="W1231" s="31" t="e">
        <f t="shared" si="250"/>
        <v>#N/A</v>
      </c>
      <c r="X1231" s="31" t="e">
        <f t="shared" si="251"/>
        <v>#N/A</v>
      </c>
      <c r="Y1231" s="31" t="e">
        <f t="shared" si="252"/>
        <v>#N/A</v>
      </c>
      <c r="Z1231" s="31" t="str">
        <f t="shared" si="259"/>
        <v>Yes</v>
      </c>
      <c r="AA1231" s="31"/>
      <c r="AB1231" s="31" t="e">
        <f t="shared" si="253"/>
        <v>#N/A</v>
      </c>
      <c r="AC1231" s="31" t="str">
        <f>IF(OR(ISNUMBER(MATCH(DATE(VALUE(TEXT(U1231,"yyyy")),VALUE(TEXT(U1231,"mm")),VALUE(TEXT(U1231,"dd"))),HolidayTable[Date],0)),WEEKDAY(E1231,1)=1,HOUR(U1231)&gt;=21,HOUR(U1231)&lt;5),"OP","P")</f>
        <v>OP</v>
      </c>
      <c r="AD1231" s="31"/>
      <c r="AE1231" s="31" t="e">
        <f t="shared" si="254"/>
        <v>#N/A</v>
      </c>
      <c r="AF1231" s="31">
        <f t="shared" si="255"/>
        <v>88.5</v>
      </c>
      <c r="AG1231" s="31">
        <f t="shared" si="256"/>
        <v>7</v>
      </c>
      <c r="AH1231" s="31" t="str">
        <f t="shared" si="257"/>
        <v>POSEN2424W</v>
      </c>
      <c r="AI1231" s="31" t="str">
        <f t="shared" si="258"/>
        <v>MAGU 5401675</v>
      </c>
      <c r="AJ1231" s="17" t="s">
        <v>624</v>
      </c>
    </row>
    <row r="1232" spans="1:36" ht="18" x14ac:dyDescent="0.35">
      <c r="A1232" s="30" t="s">
        <v>625</v>
      </c>
      <c r="B1232" s="30" t="s">
        <v>4588</v>
      </c>
      <c r="C1232" s="30" t="s">
        <v>855</v>
      </c>
      <c r="D1232" s="30" t="s">
        <v>856</v>
      </c>
      <c r="E1232" s="33">
        <v>45472.017361111109</v>
      </c>
      <c r="F1232" s="30" t="s">
        <v>644</v>
      </c>
      <c r="G1232" s="30" t="s">
        <v>627</v>
      </c>
      <c r="H1232" s="30" t="s">
        <v>722</v>
      </c>
      <c r="I1232" s="30" t="s">
        <v>646</v>
      </c>
      <c r="J1232" s="30">
        <v>29250</v>
      </c>
      <c r="K1232" s="30" t="s">
        <v>630</v>
      </c>
      <c r="L1232" s="30" t="s">
        <v>4572</v>
      </c>
      <c r="M1232" s="30" t="s">
        <v>4589</v>
      </c>
      <c r="N1232" s="30"/>
      <c r="O1232" s="30" t="s">
        <v>1933</v>
      </c>
      <c r="P1232" s="30">
        <v>743540</v>
      </c>
      <c r="Q1232" s="30"/>
      <c r="R1232" s="30"/>
      <c r="S1232" s="39" t="e">
        <f>VLOOKUP(AH1232,export!G:T,13,FALSE)</f>
        <v>#N/A</v>
      </c>
      <c r="T1232" s="42" t="str">
        <f t="shared" si="247"/>
        <v>40</v>
      </c>
      <c r="U1232" s="32">
        <f t="shared" si="248"/>
        <v>45472.017361111109</v>
      </c>
      <c r="V1232" s="31" t="e">
        <f t="shared" si="249"/>
        <v>#N/A</v>
      </c>
      <c r="W1232" s="31" t="e">
        <f t="shared" si="250"/>
        <v>#N/A</v>
      </c>
      <c r="X1232" s="31" t="e">
        <f t="shared" si="251"/>
        <v>#N/A</v>
      </c>
      <c r="Y1232" s="31" t="e">
        <f t="shared" si="252"/>
        <v>#N/A</v>
      </c>
      <c r="Z1232" s="31" t="str">
        <f t="shared" si="259"/>
        <v>Yes</v>
      </c>
      <c r="AA1232" s="31"/>
      <c r="AB1232" s="31" t="e">
        <f t="shared" si="253"/>
        <v>#N/A</v>
      </c>
      <c r="AC1232" s="31" t="str">
        <f>IF(OR(ISNUMBER(MATCH(DATE(VALUE(TEXT(U1232,"yyyy")),VALUE(TEXT(U1232,"mm")),VALUE(TEXT(U1232,"dd"))),HolidayTable[Date],0)),WEEKDAY(E1232,1)=1,HOUR(U1232)&gt;=21,HOUR(U1232)&lt;5),"OP","P")</f>
        <v>OP</v>
      </c>
      <c r="AD1232" s="31"/>
      <c r="AE1232" s="31" t="e">
        <f t="shared" si="254"/>
        <v>#N/A</v>
      </c>
      <c r="AF1232" s="31">
        <f t="shared" si="255"/>
        <v>88.5</v>
      </c>
      <c r="AG1232" s="31">
        <f t="shared" si="256"/>
        <v>7</v>
      </c>
      <c r="AH1232" s="31" t="str">
        <f t="shared" si="257"/>
        <v>POSEN2424W</v>
      </c>
      <c r="AI1232" s="31" t="str">
        <f t="shared" si="258"/>
        <v>CAAU 5772095</v>
      </c>
      <c r="AJ1232" s="17" t="s">
        <v>624</v>
      </c>
    </row>
    <row r="1233" spans="1:36" ht="18" x14ac:dyDescent="0.35">
      <c r="A1233" s="30" t="s">
        <v>625</v>
      </c>
      <c r="B1233" s="30" t="s">
        <v>4590</v>
      </c>
      <c r="C1233" s="30" t="s">
        <v>855</v>
      </c>
      <c r="D1233" s="30" t="s">
        <v>856</v>
      </c>
      <c r="E1233" s="33">
        <v>45472.022222222222</v>
      </c>
      <c r="F1233" s="30" t="s">
        <v>644</v>
      </c>
      <c r="G1233" s="30" t="s">
        <v>627</v>
      </c>
      <c r="H1233" s="30" t="s">
        <v>672</v>
      </c>
      <c r="I1233" s="30" t="s">
        <v>646</v>
      </c>
      <c r="J1233" s="30">
        <v>29250</v>
      </c>
      <c r="K1233" s="30" t="s">
        <v>630</v>
      </c>
      <c r="L1233" s="30" t="s">
        <v>4572</v>
      </c>
      <c r="M1233" s="30" t="s">
        <v>4591</v>
      </c>
      <c r="N1233" s="30" t="s">
        <v>670</v>
      </c>
      <c r="O1233" s="30" t="s">
        <v>671</v>
      </c>
      <c r="P1233" s="30">
        <v>650107</v>
      </c>
      <c r="Q1233" s="30"/>
      <c r="R1233" s="30"/>
      <c r="S1233" s="39" t="e">
        <f>VLOOKUP(AH1233,export!G:T,13,FALSE)</f>
        <v>#N/A</v>
      </c>
      <c r="T1233" s="42" t="str">
        <f t="shared" si="247"/>
        <v>40</v>
      </c>
      <c r="U1233" s="32">
        <f t="shared" si="248"/>
        <v>45472.022222222222</v>
      </c>
      <c r="V1233" s="31" t="e">
        <f t="shared" si="249"/>
        <v>#N/A</v>
      </c>
      <c r="W1233" s="31" t="e">
        <f t="shared" si="250"/>
        <v>#N/A</v>
      </c>
      <c r="X1233" s="31" t="e">
        <f t="shared" si="251"/>
        <v>#N/A</v>
      </c>
      <c r="Y1233" s="31" t="e">
        <f t="shared" si="252"/>
        <v>#N/A</v>
      </c>
      <c r="Z1233" s="31" t="str">
        <f t="shared" si="259"/>
        <v>Yes</v>
      </c>
      <c r="AA1233" s="31"/>
      <c r="AB1233" s="31" t="e">
        <f t="shared" si="253"/>
        <v>#N/A</v>
      </c>
      <c r="AC1233" s="31" t="str">
        <f>IF(OR(ISNUMBER(MATCH(DATE(VALUE(TEXT(U1233,"yyyy")),VALUE(TEXT(U1233,"mm")),VALUE(TEXT(U1233,"dd"))),HolidayTable[Date],0)),WEEKDAY(E1233,1)=1,HOUR(U1233)&gt;=21,HOUR(U1233)&lt;5),"OP","P")</f>
        <v>OP</v>
      </c>
      <c r="AD1233" s="31"/>
      <c r="AE1233" s="31" t="e">
        <f t="shared" si="254"/>
        <v>#N/A</v>
      </c>
      <c r="AF1233" s="31">
        <f t="shared" si="255"/>
        <v>88.5</v>
      </c>
      <c r="AG1233" s="31">
        <f t="shared" si="256"/>
        <v>7</v>
      </c>
      <c r="AH1233" s="31" t="str">
        <f t="shared" si="257"/>
        <v>POSEN2424W</v>
      </c>
      <c r="AI1233" s="31" t="str">
        <f t="shared" si="258"/>
        <v>TCLU 6325681</v>
      </c>
      <c r="AJ1233" s="17" t="s">
        <v>624</v>
      </c>
    </row>
    <row r="1234" spans="1:36" ht="18" x14ac:dyDescent="0.35">
      <c r="A1234" s="30" t="s">
        <v>625</v>
      </c>
      <c r="B1234" s="30" t="s">
        <v>4592</v>
      </c>
      <c r="C1234" s="30" t="s">
        <v>855</v>
      </c>
      <c r="D1234" s="30" t="s">
        <v>856</v>
      </c>
      <c r="E1234" s="33">
        <v>45472.024305555555</v>
      </c>
      <c r="F1234" s="30" t="s">
        <v>644</v>
      </c>
      <c r="G1234" s="30" t="s">
        <v>627</v>
      </c>
      <c r="H1234" s="30">
        <v>4500</v>
      </c>
      <c r="I1234" s="30" t="s">
        <v>646</v>
      </c>
      <c r="J1234" s="30">
        <v>29250</v>
      </c>
      <c r="K1234" s="30" t="s">
        <v>630</v>
      </c>
      <c r="L1234" s="30" t="s">
        <v>4572</v>
      </c>
      <c r="M1234" s="30" t="s">
        <v>4593</v>
      </c>
      <c r="N1234" s="30"/>
      <c r="O1234" s="30" t="s">
        <v>664</v>
      </c>
      <c r="P1234" s="30">
        <v>919491</v>
      </c>
      <c r="Q1234" s="30"/>
      <c r="R1234" s="30"/>
      <c r="S1234" s="39" t="e">
        <f>VLOOKUP(AH1234,export!G:T,13,FALSE)</f>
        <v>#N/A</v>
      </c>
      <c r="T1234" s="42" t="str">
        <f t="shared" si="247"/>
        <v>40</v>
      </c>
      <c r="U1234" s="32">
        <f t="shared" si="248"/>
        <v>45472.024305555555</v>
      </c>
      <c r="V1234" s="31" t="e">
        <f t="shared" si="249"/>
        <v>#N/A</v>
      </c>
      <c r="W1234" s="31" t="e">
        <f t="shared" si="250"/>
        <v>#N/A</v>
      </c>
      <c r="X1234" s="31" t="e">
        <f t="shared" si="251"/>
        <v>#N/A</v>
      </c>
      <c r="Y1234" s="31" t="e">
        <f t="shared" si="252"/>
        <v>#N/A</v>
      </c>
      <c r="Z1234" s="31" t="str">
        <f t="shared" si="259"/>
        <v>Yes</v>
      </c>
      <c r="AA1234" s="31"/>
      <c r="AB1234" s="31" t="e">
        <f t="shared" si="253"/>
        <v>#N/A</v>
      </c>
      <c r="AC1234" s="31" t="str">
        <f>IF(OR(ISNUMBER(MATCH(DATE(VALUE(TEXT(U1234,"yyyy")),VALUE(TEXT(U1234,"mm")),VALUE(TEXT(U1234,"dd"))),HolidayTable[Date],0)),WEEKDAY(E1234,1)=1,HOUR(U1234)&gt;=21,HOUR(U1234)&lt;5),"OP","P")</f>
        <v>OP</v>
      </c>
      <c r="AD1234" s="31"/>
      <c r="AE1234" s="31" t="e">
        <f t="shared" si="254"/>
        <v>#N/A</v>
      </c>
      <c r="AF1234" s="31">
        <f t="shared" si="255"/>
        <v>88.5</v>
      </c>
      <c r="AG1234" s="31">
        <f t="shared" si="256"/>
        <v>7</v>
      </c>
      <c r="AH1234" s="31" t="str">
        <f t="shared" si="257"/>
        <v>POSEN2424W</v>
      </c>
      <c r="AI1234" s="31" t="str">
        <f t="shared" si="258"/>
        <v>CAAU 5323793</v>
      </c>
      <c r="AJ1234" s="17" t="s">
        <v>624</v>
      </c>
    </row>
    <row r="1235" spans="1:36" ht="18" x14ac:dyDescent="0.35">
      <c r="A1235" s="30" t="s">
        <v>625</v>
      </c>
      <c r="B1235" s="30" t="s">
        <v>4594</v>
      </c>
      <c r="C1235" s="30" t="s">
        <v>583</v>
      </c>
      <c r="D1235" s="30" t="s">
        <v>764</v>
      </c>
      <c r="E1235" s="33">
        <v>45472.027083333334</v>
      </c>
      <c r="F1235" s="30" t="s">
        <v>674</v>
      </c>
      <c r="G1235" s="30" t="s">
        <v>627</v>
      </c>
      <c r="H1235" s="30" t="s">
        <v>672</v>
      </c>
      <c r="I1235" s="30" t="s">
        <v>646</v>
      </c>
      <c r="J1235" s="30">
        <v>29250</v>
      </c>
      <c r="K1235" s="30" t="s">
        <v>630</v>
      </c>
      <c r="L1235" s="30" t="s">
        <v>4595</v>
      </c>
      <c r="M1235" s="30" t="s">
        <v>4596</v>
      </c>
      <c r="N1235" s="30"/>
      <c r="O1235" s="30" t="s">
        <v>636</v>
      </c>
      <c r="P1235" s="30">
        <v>903165</v>
      </c>
      <c r="Q1235" s="30"/>
      <c r="R1235" s="30"/>
      <c r="S1235" s="39" t="e">
        <f>VLOOKUP(AH1235,export!G:T,13,FALSE)</f>
        <v>#N/A</v>
      </c>
      <c r="T1235" s="42" t="str">
        <f t="shared" si="247"/>
        <v>40</v>
      </c>
      <c r="U1235" s="32">
        <f t="shared" si="248"/>
        <v>45472.027083333334</v>
      </c>
      <c r="V1235" s="31" t="e">
        <f t="shared" si="249"/>
        <v>#N/A</v>
      </c>
      <c r="W1235" s="31" t="e">
        <f t="shared" si="250"/>
        <v>#N/A</v>
      </c>
      <c r="X1235" s="31" t="e">
        <f t="shared" si="251"/>
        <v>#N/A</v>
      </c>
      <c r="Y1235" s="31" t="e">
        <f t="shared" si="252"/>
        <v>#N/A</v>
      </c>
      <c r="Z1235" s="31" t="str">
        <f t="shared" si="259"/>
        <v>Yes</v>
      </c>
      <c r="AA1235" s="31"/>
      <c r="AB1235" s="31" t="e">
        <f t="shared" si="253"/>
        <v>#N/A</v>
      </c>
      <c r="AC1235" s="31" t="str">
        <f>IF(OR(ISNUMBER(MATCH(DATE(VALUE(TEXT(U1235,"yyyy")),VALUE(TEXT(U1235,"mm")),VALUE(TEXT(U1235,"dd"))),HolidayTable[Date],0)),WEEKDAY(E1235,1)=1,HOUR(U1235)&gt;=21,HOUR(U1235)&lt;5),"OP","P")</f>
        <v>OP</v>
      </c>
      <c r="AD1235" s="31"/>
      <c r="AE1235" s="31" t="e">
        <f t="shared" si="254"/>
        <v>#N/A</v>
      </c>
      <c r="AF1235" s="31">
        <f t="shared" si="255"/>
        <v>88.5</v>
      </c>
      <c r="AG1235" s="31">
        <f t="shared" si="256"/>
        <v>7</v>
      </c>
      <c r="AH1235" s="31" t="str">
        <f t="shared" si="257"/>
        <v>ALS KRONOS425N</v>
      </c>
      <c r="AI1235" s="31" t="str">
        <f t="shared" si="258"/>
        <v>TGBU 8888995</v>
      </c>
      <c r="AJ1235" s="17" t="s">
        <v>624</v>
      </c>
    </row>
    <row r="1236" spans="1:36" ht="18" x14ac:dyDescent="0.35">
      <c r="A1236" s="30" t="s">
        <v>625</v>
      </c>
      <c r="B1236" s="30" t="s">
        <v>4597</v>
      </c>
      <c r="C1236" s="30" t="s">
        <v>807</v>
      </c>
      <c r="D1236" s="30" t="s">
        <v>770</v>
      </c>
      <c r="E1236" s="33">
        <v>45472.035416666666</v>
      </c>
      <c r="F1236" s="30" t="s">
        <v>663</v>
      </c>
      <c r="G1236" s="30" t="s">
        <v>627</v>
      </c>
      <c r="H1236" s="30" t="s">
        <v>628</v>
      </c>
      <c r="I1236" s="30" t="s">
        <v>629</v>
      </c>
      <c r="J1236" s="30">
        <v>13145</v>
      </c>
      <c r="K1236" s="30" t="s">
        <v>630</v>
      </c>
      <c r="L1236" s="30" t="s">
        <v>4598</v>
      </c>
      <c r="M1236" s="30" t="s">
        <v>4599</v>
      </c>
      <c r="N1236" s="30" t="s">
        <v>666</v>
      </c>
      <c r="O1236" s="30" t="s">
        <v>667</v>
      </c>
      <c r="P1236" s="30">
        <v>958934</v>
      </c>
      <c r="Q1236" s="30"/>
      <c r="R1236" s="30"/>
      <c r="S1236" s="39">
        <v>45473.291666666664</v>
      </c>
      <c r="T1236" s="42" t="str">
        <f t="shared" si="247"/>
        <v>20</v>
      </c>
      <c r="U1236" s="32">
        <f t="shared" si="248"/>
        <v>45472.035416666666</v>
      </c>
      <c r="V1236" s="31">
        <f t="shared" si="249"/>
        <v>1.2562499999985448</v>
      </c>
      <c r="W1236" s="31">
        <f t="shared" si="250"/>
        <v>0</v>
      </c>
      <c r="X1236" s="31">
        <f t="shared" si="251"/>
        <v>1</v>
      </c>
      <c r="Y1236" s="31">
        <f t="shared" si="252"/>
        <v>0</v>
      </c>
      <c r="Z1236" s="31" t="str">
        <f t="shared" si="259"/>
        <v>Yes</v>
      </c>
      <c r="AA1236" s="31"/>
      <c r="AB1236" s="31">
        <f t="shared" si="253"/>
        <v>2</v>
      </c>
      <c r="AC1236" s="31" t="str">
        <f>IF(OR(ISNUMBER(MATCH(DATE(VALUE(TEXT(U1236,"yyyy")),VALUE(TEXT(U1236,"mm")),VALUE(TEXT(U1236,"dd"))),HolidayTable[Date],0)),WEEKDAY(E1236,1)=1,HOUR(U1236)&gt;=21,HOUR(U1236)&lt;5),"OP","P")</f>
        <v>OP</v>
      </c>
      <c r="AD1236" s="31"/>
      <c r="AE1236" s="31">
        <f t="shared" si="254"/>
        <v>15</v>
      </c>
      <c r="AF1236" s="31">
        <f t="shared" si="255"/>
        <v>59</v>
      </c>
      <c r="AG1236" s="31">
        <f t="shared" si="256"/>
        <v>7</v>
      </c>
      <c r="AH1236" s="31" t="str">
        <f t="shared" si="257"/>
        <v>MURABBA028E</v>
      </c>
      <c r="AI1236" s="31" t="str">
        <f t="shared" si="258"/>
        <v>TGBU 2356871</v>
      </c>
    </row>
    <row r="1237" spans="1:36" ht="18" x14ac:dyDescent="0.35">
      <c r="A1237" s="30" t="s">
        <v>625</v>
      </c>
      <c r="B1237" s="30" t="s">
        <v>4600</v>
      </c>
      <c r="C1237" s="30" t="s">
        <v>807</v>
      </c>
      <c r="D1237" s="30" t="s">
        <v>770</v>
      </c>
      <c r="E1237" s="33">
        <v>45472.035416666666</v>
      </c>
      <c r="F1237" s="30" t="s">
        <v>680</v>
      </c>
      <c r="G1237" s="30" t="s">
        <v>627</v>
      </c>
      <c r="H1237" s="30">
        <v>2200</v>
      </c>
      <c r="I1237" s="30" t="s">
        <v>629</v>
      </c>
      <c r="J1237" s="30">
        <v>15606</v>
      </c>
      <c r="K1237" s="30" t="s">
        <v>630</v>
      </c>
      <c r="L1237" s="30" t="s">
        <v>4601</v>
      </c>
      <c r="M1237" s="30" t="s">
        <v>4602</v>
      </c>
      <c r="N1237" s="30" t="s">
        <v>666</v>
      </c>
      <c r="O1237" s="30" t="s">
        <v>667</v>
      </c>
      <c r="P1237" s="30">
        <v>958934</v>
      </c>
      <c r="Q1237" s="30"/>
      <c r="R1237" s="30"/>
      <c r="S1237" s="39">
        <v>45473.291666666664</v>
      </c>
      <c r="T1237" s="42" t="str">
        <f t="shared" si="247"/>
        <v>20</v>
      </c>
      <c r="U1237" s="32">
        <f t="shared" si="248"/>
        <v>45472.035416666666</v>
      </c>
      <c r="V1237" s="31">
        <f t="shared" si="249"/>
        <v>1.2562499999985448</v>
      </c>
      <c r="W1237" s="31">
        <f t="shared" si="250"/>
        <v>0</v>
      </c>
      <c r="X1237" s="31">
        <f t="shared" si="251"/>
        <v>1</v>
      </c>
      <c r="Y1237" s="31">
        <f t="shared" si="252"/>
        <v>0</v>
      </c>
      <c r="Z1237" s="31" t="str">
        <f t="shared" si="259"/>
        <v>Yes</v>
      </c>
      <c r="AA1237" s="31"/>
      <c r="AB1237" s="31">
        <f t="shared" si="253"/>
        <v>2</v>
      </c>
      <c r="AC1237" s="31" t="str">
        <f>IF(OR(ISNUMBER(MATCH(DATE(VALUE(TEXT(U1237,"yyyy")),VALUE(TEXT(U1237,"mm")),VALUE(TEXT(U1237,"dd"))),HolidayTable[Date],0)),WEEKDAY(E1237,1)=1,HOUR(U1237)&gt;=21,HOUR(U1237)&lt;5),"OP","P")</f>
        <v>OP</v>
      </c>
      <c r="AD1237" s="31"/>
      <c r="AE1237" s="31">
        <f t="shared" si="254"/>
        <v>15</v>
      </c>
      <c r="AF1237" s="31">
        <f t="shared" si="255"/>
        <v>59</v>
      </c>
      <c r="AG1237" s="31">
        <f t="shared" si="256"/>
        <v>7</v>
      </c>
      <c r="AH1237" s="31" t="str">
        <f t="shared" si="257"/>
        <v>MURABBA028E</v>
      </c>
      <c r="AI1237" s="31" t="str">
        <f t="shared" si="258"/>
        <v>YMLU 3633990</v>
      </c>
    </row>
    <row r="1238" spans="1:36" ht="18" x14ac:dyDescent="0.35">
      <c r="A1238" s="30" t="s">
        <v>625</v>
      </c>
      <c r="B1238" s="30" t="s">
        <v>4603</v>
      </c>
      <c r="C1238" s="30" t="s">
        <v>901</v>
      </c>
      <c r="D1238" s="30" t="s">
        <v>902</v>
      </c>
      <c r="E1238" s="33">
        <v>45472.037499999999</v>
      </c>
      <c r="F1238" s="30" t="s">
        <v>680</v>
      </c>
      <c r="G1238" s="30" t="s">
        <v>627</v>
      </c>
      <c r="H1238" s="30" t="s">
        <v>672</v>
      </c>
      <c r="I1238" s="30" t="s">
        <v>646</v>
      </c>
      <c r="J1238" s="30">
        <v>26886</v>
      </c>
      <c r="K1238" s="30" t="s">
        <v>630</v>
      </c>
      <c r="L1238" s="30" t="s">
        <v>4431</v>
      </c>
      <c r="M1238" s="30" t="s">
        <v>4604</v>
      </c>
      <c r="N1238" s="30" t="s">
        <v>652</v>
      </c>
      <c r="O1238" s="30" t="s">
        <v>653</v>
      </c>
      <c r="P1238" s="30">
        <v>678927</v>
      </c>
      <c r="Q1238" s="30"/>
      <c r="R1238" s="30"/>
      <c r="S1238" s="39">
        <f>VLOOKUP(AH1238,export!G:T,13,FALSE)</f>
        <v>45472.298611111109</v>
      </c>
      <c r="T1238" s="42" t="str">
        <f t="shared" si="247"/>
        <v>40</v>
      </c>
      <c r="U1238" s="32">
        <f t="shared" si="248"/>
        <v>45472.037499999999</v>
      </c>
      <c r="V1238" s="31">
        <f t="shared" si="249"/>
        <v>0.26111111111094942</v>
      </c>
      <c r="W1238" s="31">
        <f t="shared" si="250"/>
        <v>1</v>
      </c>
      <c r="X1238" s="31">
        <f t="shared" si="251"/>
        <v>0</v>
      </c>
      <c r="Y1238" s="31">
        <f t="shared" si="252"/>
        <v>0</v>
      </c>
      <c r="Z1238" s="31" t="str">
        <f t="shared" si="259"/>
        <v>Yes</v>
      </c>
      <c r="AA1238" s="31"/>
      <c r="AB1238" s="31">
        <f t="shared" si="253"/>
        <v>1</v>
      </c>
      <c r="AC1238" s="31" t="str">
        <f>IF(OR(ISNUMBER(MATCH(DATE(VALUE(TEXT(U1238,"yyyy")),VALUE(TEXT(U1238,"mm")),VALUE(TEXT(U1238,"dd"))),HolidayTable[Date],0)),WEEKDAY(E1238,1)=1,HOUR(U1238)&gt;=21,HOUR(U1238)&lt;5),"OP","P")</f>
        <v>OP</v>
      </c>
      <c r="AD1238" s="31"/>
      <c r="AE1238" s="31">
        <f t="shared" si="254"/>
        <v>52.5</v>
      </c>
      <c r="AF1238" s="31">
        <f t="shared" si="255"/>
        <v>88.5</v>
      </c>
      <c r="AG1238" s="31">
        <f t="shared" si="256"/>
        <v>7</v>
      </c>
      <c r="AH1238" s="31" t="str">
        <f t="shared" si="257"/>
        <v>YM COSMOS177E</v>
      </c>
      <c r="AI1238" s="31" t="str">
        <f t="shared" si="258"/>
        <v>TEMU 8139750</v>
      </c>
    </row>
    <row r="1239" spans="1:36" ht="18" x14ac:dyDescent="0.35">
      <c r="A1239" s="30" t="s">
        <v>625</v>
      </c>
      <c r="B1239" s="30" t="s">
        <v>4605</v>
      </c>
      <c r="C1239" s="30" t="s">
        <v>2292</v>
      </c>
      <c r="D1239" s="30" t="s">
        <v>2293</v>
      </c>
      <c r="E1239" s="33">
        <v>45472.038888888892</v>
      </c>
      <c r="F1239" s="30" t="s">
        <v>663</v>
      </c>
      <c r="G1239" s="30" t="s">
        <v>627</v>
      </c>
      <c r="H1239" s="30" t="s">
        <v>672</v>
      </c>
      <c r="I1239" s="30" t="s">
        <v>646</v>
      </c>
      <c r="J1239" s="30">
        <v>30000</v>
      </c>
      <c r="K1239" s="30" t="s">
        <v>630</v>
      </c>
      <c r="L1239" s="30" t="s">
        <v>4606</v>
      </c>
      <c r="M1239" s="30" t="s">
        <v>4607</v>
      </c>
      <c r="N1239" s="30" t="s">
        <v>3616</v>
      </c>
      <c r="O1239" s="30" t="s">
        <v>3617</v>
      </c>
      <c r="P1239" s="30">
        <v>767807</v>
      </c>
      <c r="Q1239" s="30"/>
      <c r="R1239" s="30"/>
      <c r="S1239" s="39">
        <v>45473.065972222219</v>
      </c>
      <c r="T1239" s="42" t="str">
        <f t="shared" si="247"/>
        <v>40</v>
      </c>
      <c r="U1239" s="32">
        <f t="shared" si="248"/>
        <v>45472.038888888892</v>
      </c>
      <c r="V1239" s="31">
        <f t="shared" si="249"/>
        <v>1.0270833333270275</v>
      </c>
      <c r="W1239" s="31">
        <f t="shared" si="250"/>
        <v>0</v>
      </c>
      <c r="X1239" s="31">
        <f t="shared" si="251"/>
        <v>1</v>
      </c>
      <c r="Y1239" s="31">
        <f t="shared" si="252"/>
        <v>0</v>
      </c>
      <c r="Z1239" s="31" t="str">
        <f t="shared" si="259"/>
        <v>Yes</v>
      </c>
      <c r="AA1239" s="31"/>
      <c r="AB1239" s="31">
        <f t="shared" si="253"/>
        <v>2</v>
      </c>
      <c r="AC1239" s="31" t="str">
        <f>IF(OR(ISNUMBER(MATCH(DATE(VALUE(TEXT(U1239,"yyyy")),VALUE(TEXT(U1239,"mm")),VALUE(TEXT(U1239,"dd"))),HolidayTable[Date],0)),WEEKDAY(E1239,1)=1,HOUR(U1239)&gt;=21,HOUR(U1239)&lt;5),"OP","P")</f>
        <v>OP</v>
      </c>
      <c r="AD1239" s="31"/>
      <c r="AE1239" s="31">
        <f t="shared" si="254"/>
        <v>22.5</v>
      </c>
      <c r="AF1239" s="31">
        <f t="shared" si="255"/>
        <v>88.5</v>
      </c>
      <c r="AG1239" s="31">
        <f t="shared" si="256"/>
        <v>7</v>
      </c>
      <c r="AH1239" s="31" t="str">
        <f t="shared" si="257"/>
        <v>NYK ISABEL152N</v>
      </c>
      <c r="AI1239" s="31" t="str">
        <f t="shared" si="258"/>
        <v>UACU 5744825</v>
      </c>
    </row>
    <row r="1240" spans="1:36" ht="18" x14ac:dyDescent="0.35">
      <c r="A1240" s="30" t="s">
        <v>625</v>
      </c>
      <c r="B1240" s="30" t="s">
        <v>4608</v>
      </c>
      <c r="C1240" s="30" t="s">
        <v>583</v>
      </c>
      <c r="D1240" s="30" t="s">
        <v>764</v>
      </c>
      <c r="E1240" s="33">
        <v>45472.039583333331</v>
      </c>
      <c r="F1240" s="30" t="s">
        <v>674</v>
      </c>
      <c r="G1240" s="30" t="s">
        <v>627</v>
      </c>
      <c r="H1240" s="30" t="s">
        <v>672</v>
      </c>
      <c r="I1240" s="30" t="s">
        <v>646</v>
      </c>
      <c r="J1240" s="30">
        <v>29250</v>
      </c>
      <c r="K1240" s="30" t="s">
        <v>630</v>
      </c>
      <c r="L1240" s="30" t="s">
        <v>4609</v>
      </c>
      <c r="M1240" s="30" t="s">
        <v>4610</v>
      </c>
      <c r="N1240" s="30"/>
      <c r="O1240" s="30" t="s">
        <v>665</v>
      </c>
      <c r="P1240" s="30">
        <v>945718</v>
      </c>
      <c r="Q1240" s="30"/>
      <c r="R1240" s="30"/>
      <c r="S1240" s="39" t="e">
        <f>VLOOKUP(AH1240,export!G:T,13,FALSE)</f>
        <v>#N/A</v>
      </c>
      <c r="T1240" s="42" t="str">
        <f t="shared" si="247"/>
        <v>40</v>
      </c>
      <c r="U1240" s="32">
        <f t="shared" si="248"/>
        <v>45472.039583333331</v>
      </c>
      <c r="V1240" s="31" t="e">
        <f t="shared" si="249"/>
        <v>#N/A</v>
      </c>
      <c r="W1240" s="31" t="e">
        <f t="shared" si="250"/>
        <v>#N/A</v>
      </c>
      <c r="X1240" s="31" t="e">
        <f t="shared" si="251"/>
        <v>#N/A</v>
      </c>
      <c r="Y1240" s="31" t="e">
        <f t="shared" si="252"/>
        <v>#N/A</v>
      </c>
      <c r="Z1240" s="31" t="str">
        <f t="shared" si="259"/>
        <v>Yes</v>
      </c>
      <c r="AA1240" s="31"/>
      <c r="AB1240" s="31" t="e">
        <f t="shared" si="253"/>
        <v>#N/A</v>
      </c>
      <c r="AC1240" s="31" t="str">
        <f>IF(OR(ISNUMBER(MATCH(DATE(VALUE(TEXT(U1240,"yyyy")),VALUE(TEXT(U1240,"mm")),VALUE(TEXT(U1240,"dd"))),HolidayTable[Date],0)),WEEKDAY(E1240,1)=1,HOUR(U1240)&gt;=21,HOUR(U1240)&lt;5),"OP","P")</f>
        <v>OP</v>
      </c>
      <c r="AD1240" s="31"/>
      <c r="AE1240" s="31" t="e">
        <f t="shared" si="254"/>
        <v>#N/A</v>
      </c>
      <c r="AF1240" s="31">
        <f t="shared" si="255"/>
        <v>88.5</v>
      </c>
      <c r="AG1240" s="31">
        <f t="shared" si="256"/>
        <v>7</v>
      </c>
      <c r="AH1240" s="31" t="str">
        <f t="shared" si="257"/>
        <v>ALS KRONOS425N</v>
      </c>
      <c r="AI1240" s="31" t="str">
        <f t="shared" si="258"/>
        <v>MRSU 4757679</v>
      </c>
      <c r="AJ1240" s="17" t="s">
        <v>624</v>
      </c>
    </row>
    <row r="1241" spans="1:36" ht="18" x14ac:dyDescent="0.35">
      <c r="A1241" s="30" t="s">
        <v>625</v>
      </c>
      <c r="B1241" s="30" t="s">
        <v>4611</v>
      </c>
      <c r="C1241" s="30" t="s">
        <v>583</v>
      </c>
      <c r="D1241" s="30" t="s">
        <v>764</v>
      </c>
      <c r="E1241" s="33">
        <v>45472.040972222225</v>
      </c>
      <c r="F1241" s="30" t="s">
        <v>674</v>
      </c>
      <c r="G1241" s="30" t="s">
        <v>627</v>
      </c>
      <c r="H1241" s="30" t="s">
        <v>672</v>
      </c>
      <c r="I1241" s="30" t="s">
        <v>646</v>
      </c>
      <c r="J1241" s="30">
        <v>29250</v>
      </c>
      <c r="K1241" s="30" t="s">
        <v>630</v>
      </c>
      <c r="L1241" s="30" t="s">
        <v>4609</v>
      </c>
      <c r="M1241" s="30" t="s">
        <v>4612</v>
      </c>
      <c r="N1241" s="30" t="s">
        <v>670</v>
      </c>
      <c r="O1241" s="30" t="s">
        <v>671</v>
      </c>
      <c r="P1241" s="30">
        <v>650107</v>
      </c>
      <c r="Q1241" s="30"/>
      <c r="R1241" s="30"/>
      <c r="S1241" s="39" t="e">
        <f>VLOOKUP(AH1241,export!G:T,13,FALSE)</f>
        <v>#N/A</v>
      </c>
      <c r="T1241" s="42" t="str">
        <f t="shared" si="247"/>
        <v>40</v>
      </c>
      <c r="U1241" s="32">
        <f t="shared" si="248"/>
        <v>45472.040972222225</v>
      </c>
      <c r="V1241" s="31" t="e">
        <f t="shared" si="249"/>
        <v>#N/A</v>
      </c>
      <c r="W1241" s="31" t="e">
        <f t="shared" si="250"/>
        <v>#N/A</v>
      </c>
      <c r="X1241" s="31" t="e">
        <f t="shared" si="251"/>
        <v>#N/A</v>
      </c>
      <c r="Y1241" s="31" t="e">
        <f t="shared" si="252"/>
        <v>#N/A</v>
      </c>
      <c r="Z1241" s="31" t="str">
        <f t="shared" si="259"/>
        <v>Yes</v>
      </c>
      <c r="AA1241" s="31"/>
      <c r="AB1241" s="31" t="e">
        <f t="shared" si="253"/>
        <v>#N/A</v>
      </c>
      <c r="AC1241" s="31" t="str">
        <f>IF(OR(ISNUMBER(MATCH(DATE(VALUE(TEXT(U1241,"yyyy")),VALUE(TEXT(U1241,"mm")),VALUE(TEXT(U1241,"dd"))),HolidayTable[Date],0)),WEEKDAY(E1241,1)=1,HOUR(U1241)&gt;=21,HOUR(U1241)&lt;5),"OP","P")</f>
        <v>OP</v>
      </c>
      <c r="AD1241" s="31"/>
      <c r="AE1241" s="31" t="e">
        <f t="shared" si="254"/>
        <v>#N/A</v>
      </c>
      <c r="AF1241" s="31">
        <f t="shared" si="255"/>
        <v>88.5</v>
      </c>
      <c r="AG1241" s="31">
        <f t="shared" si="256"/>
        <v>7</v>
      </c>
      <c r="AH1241" s="31" t="str">
        <f t="shared" si="257"/>
        <v>ALS KRONOS425N</v>
      </c>
      <c r="AI1241" s="31" t="str">
        <f t="shared" si="258"/>
        <v>MRKU 2697201</v>
      </c>
      <c r="AJ1241" s="17" t="s">
        <v>624</v>
      </c>
    </row>
    <row r="1242" spans="1:36" ht="18" x14ac:dyDescent="0.35">
      <c r="A1242" s="30" t="s">
        <v>625</v>
      </c>
      <c r="B1242" s="30" t="s">
        <v>4613</v>
      </c>
      <c r="C1242" s="30" t="s">
        <v>901</v>
      </c>
      <c r="D1242" s="30" t="s">
        <v>902</v>
      </c>
      <c r="E1242" s="33">
        <v>45472.041666666664</v>
      </c>
      <c r="F1242" s="30" t="s">
        <v>663</v>
      </c>
      <c r="G1242" s="30" t="s">
        <v>627</v>
      </c>
      <c r="H1242" s="30" t="s">
        <v>628</v>
      </c>
      <c r="I1242" s="30" t="s">
        <v>629</v>
      </c>
      <c r="J1242" s="30">
        <v>18250</v>
      </c>
      <c r="K1242" s="30" t="s">
        <v>630</v>
      </c>
      <c r="L1242" s="30" t="s">
        <v>4614</v>
      </c>
      <c r="M1242" s="30" t="s">
        <v>4615</v>
      </c>
      <c r="N1242" s="30" t="s">
        <v>642</v>
      </c>
      <c r="O1242" s="30" t="s">
        <v>643</v>
      </c>
      <c r="P1242" s="30">
        <v>938546</v>
      </c>
      <c r="Q1242" s="30"/>
      <c r="R1242" s="30"/>
      <c r="S1242" s="39">
        <f>VLOOKUP(AH1242,export!G:T,13,FALSE)</f>
        <v>45472.298611111109</v>
      </c>
      <c r="T1242" s="42" t="str">
        <f t="shared" si="247"/>
        <v>20</v>
      </c>
      <c r="U1242" s="32">
        <f t="shared" si="248"/>
        <v>45472.041666666664</v>
      </c>
      <c r="V1242" s="31">
        <f t="shared" si="249"/>
        <v>0.25694444444525288</v>
      </c>
      <c r="W1242" s="31">
        <f t="shared" si="250"/>
        <v>1</v>
      </c>
      <c r="X1242" s="31">
        <f t="shared" si="251"/>
        <v>0</v>
      </c>
      <c r="Y1242" s="31">
        <f t="shared" si="252"/>
        <v>0</v>
      </c>
      <c r="Z1242" s="31" t="str">
        <f t="shared" si="259"/>
        <v>Yes</v>
      </c>
      <c r="AA1242" s="31"/>
      <c r="AB1242" s="31">
        <f t="shared" si="253"/>
        <v>1</v>
      </c>
      <c r="AC1242" s="31" t="str">
        <f>IF(OR(ISNUMBER(MATCH(DATE(VALUE(TEXT(U1242,"yyyy")),VALUE(TEXT(U1242,"mm")),VALUE(TEXT(U1242,"dd"))),HolidayTable[Date],0)),WEEKDAY(E1242,1)=1,HOUR(U1242)&gt;=21,HOUR(U1242)&lt;5),"OP","P")</f>
        <v>OP</v>
      </c>
      <c r="AD1242" s="31"/>
      <c r="AE1242" s="31">
        <f t="shared" si="254"/>
        <v>35</v>
      </c>
      <c r="AF1242" s="31">
        <f t="shared" si="255"/>
        <v>59</v>
      </c>
      <c r="AG1242" s="31">
        <f t="shared" si="256"/>
        <v>7</v>
      </c>
      <c r="AH1242" s="31" t="str">
        <f t="shared" si="257"/>
        <v>YM COSMOS177E</v>
      </c>
      <c r="AI1242" s="31" t="str">
        <f t="shared" si="258"/>
        <v>TGHU 1697068</v>
      </c>
    </row>
    <row r="1243" spans="1:36" ht="18" x14ac:dyDescent="0.35">
      <c r="A1243" s="30" t="s">
        <v>625</v>
      </c>
      <c r="B1243" s="30" t="s">
        <v>4616</v>
      </c>
      <c r="C1243" s="30" t="s">
        <v>583</v>
      </c>
      <c r="D1243" s="30" t="s">
        <v>764</v>
      </c>
      <c r="E1243" s="33">
        <v>45472.042361111111</v>
      </c>
      <c r="F1243" s="30" t="s">
        <v>674</v>
      </c>
      <c r="G1243" s="30" t="s">
        <v>627</v>
      </c>
      <c r="H1243" s="30" t="s">
        <v>672</v>
      </c>
      <c r="I1243" s="30" t="s">
        <v>646</v>
      </c>
      <c r="J1243" s="30">
        <v>29250</v>
      </c>
      <c r="K1243" s="30" t="s">
        <v>630</v>
      </c>
      <c r="L1243" s="30" t="s">
        <v>4609</v>
      </c>
      <c r="M1243" s="30" t="s">
        <v>4617</v>
      </c>
      <c r="N1243" s="30"/>
      <c r="O1243" s="30" t="s">
        <v>664</v>
      </c>
      <c r="P1243" s="30">
        <v>919491</v>
      </c>
      <c r="Q1243" s="30"/>
      <c r="R1243" s="30"/>
      <c r="S1243" s="39" t="e">
        <f>VLOOKUP(AH1243,export!G:T,13,FALSE)</f>
        <v>#N/A</v>
      </c>
      <c r="T1243" s="42" t="str">
        <f t="shared" si="247"/>
        <v>40</v>
      </c>
      <c r="U1243" s="32">
        <f t="shared" si="248"/>
        <v>45472.042361111111</v>
      </c>
      <c r="V1243" s="31" t="e">
        <f t="shared" si="249"/>
        <v>#N/A</v>
      </c>
      <c r="W1243" s="31" t="e">
        <f t="shared" si="250"/>
        <v>#N/A</v>
      </c>
      <c r="X1243" s="31" t="e">
        <f t="shared" si="251"/>
        <v>#N/A</v>
      </c>
      <c r="Y1243" s="31" t="e">
        <f t="shared" si="252"/>
        <v>#N/A</v>
      </c>
      <c r="Z1243" s="31" t="str">
        <f t="shared" si="259"/>
        <v>Yes</v>
      </c>
      <c r="AA1243" s="31"/>
      <c r="AB1243" s="31" t="e">
        <f t="shared" si="253"/>
        <v>#N/A</v>
      </c>
      <c r="AC1243" s="31" t="str">
        <f>IF(OR(ISNUMBER(MATCH(DATE(VALUE(TEXT(U1243,"yyyy")),VALUE(TEXT(U1243,"mm")),VALUE(TEXT(U1243,"dd"))),HolidayTable[Date],0)),WEEKDAY(E1243,1)=1,HOUR(U1243)&gt;=21,HOUR(U1243)&lt;5),"OP","P")</f>
        <v>OP</v>
      </c>
      <c r="AD1243" s="31"/>
      <c r="AE1243" s="31" t="e">
        <f t="shared" si="254"/>
        <v>#N/A</v>
      </c>
      <c r="AF1243" s="31">
        <f t="shared" si="255"/>
        <v>88.5</v>
      </c>
      <c r="AG1243" s="31">
        <f t="shared" si="256"/>
        <v>7</v>
      </c>
      <c r="AH1243" s="31" t="str">
        <f t="shared" si="257"/>
        <v>ALS KRONOS425N</v>
      </c>
      <c r="AI1243" s="31" t="str">
        <f t="shared" si="258"/>
        <v>MSKU 1478495</v>
      </c>
      <c r="AJ1243" s="17" t="s">
        <v>624</v>
      </c>
    </row>
    <row r="1244" spans="1:36" ht="18" x14ac:dyDescent="0.35">
      <c r="A1244" s="30" t="s">
        <v>625</v>
      </c>
      <c r="B1244" s="30" t="s">
        <v>4618</v>
      </c>
      <c r="C1244" s="30" t="s">
        <v>807</v>
      </c>
      <c r="D1244" s="30" t="s">
        <v>770</v>
      </c>
      <c r="E1244" s="33">
        <v>45472.042361111111</v>
      </c>
      <c r="F1244" s="30" t="s">
        <v>680</v>
      </c>
      <c r="G1244" s="30" t="s">
        <v>627</v>
      </c>
      <c r="H1244" s="30">
        <v>2200</v>
      </c>
      <c r="I1244" s="30" t="s">
        <v>629</v>
      </c>
      <c r="J1244" s="30">
        <v>11945</v>
      </c>
      <c r="K1244" s="30" t="s">
        <v>630</v>
      </c>
      <c r="L1244" s="30" t="s">
        <v>4619</v>
      </c>
      <c r="M1244" s="30" t="s">
        <v>4620</v>
      </c>
      <c r="N1244" s="30"/>
      <c r="O1244" s="30" t="s">
        <v>3970</v>
      </c>
      <c r="P1244" s="30">
        <v>948878</v>
      </c>
      <c r="Q1244" s="30"/>
      <c r="R1244" s="30"/>
      <c r="S1244" s="39">
        <v>45473.291666666664</v>
      </c>
      <c r="T1244" s="42" t="str">
        <f t="shared" si="247"/>
        <v>20</v>
      </c>
      <c r="U1244" s="32">
        <f t="shared" si="248"/>
        <v>45472.042361111111</v>
      </c>
      <c r="V1244" s="31">
        <f t="shared" si="249"/>
        <v>1.2493055555532919</v>
      </c>
      <c r="W1244" s="31">
        <f t="shared" si="250"/>
        <v>0</v>
      </c>
      <c r="X1244" s="31">
        <f t="shared" si="251"/>
        <v>1</v>
      </c>
      <c r="Y1244" s="31">
        <f t="shared" si="252"/>
        <v>0</v>
      </c>
      <c r="Z1244" s="31" t="str">
        <f t="shared" si="259"/>
        <v>Yes</v>
      </c>
      <c r="AA1244" s="31"/>
      <c r="AB1244" s="31">
        <f t="shared" si="253"/>
        <v>2</v>
      </c>
      <c r="AC1244" s="31" t="str">
        <f>IF(OR(ISNUMBER(MATCH(DATE(VALUE(TEXT(U1244,"yyyy")),VALUE(TEXT(U1244,"mm")),VALUE(TEXT(U1244,"dd"))),HolidayTable[Date],0)),WEEKDAY(E1244,1)=1,HOUR(U1244)&gt;=21,HOUR(U1244)&lt;5),"OP","P")</f>
        <v>OP</v>
      </c>
      <c r="AD1244" s="31"/>
      <c r="AE1244" s="31">
        <f t="shared" si="254"/>
        <v>15</v>
      </c>
      <c r="AF1244" s="31">
        <f t="shared" si="255"/>
        <v>59</v>
      </c>
      <c r="AG1244" s="31">
        <f t="shared" si="256"/>
        <v>7</v>
      </c>
      <c r="AH1244" s="31" t="str">
        <f t="shared" si="257"/>
        <v>MURABBA028E</v>
      </c>
      <c r="AI1244" s="31" t="str">
        <f t="shared" si="258"/>
        <v>TEMU 1690061</v>
      </c>
    </row>
    <row r="1245" spans="1:36" ht="18" x14ac:dyDescent="0.35">
      <c r="A1245" s="30" t="s">
        <v>625</v>
      </c>
      <c r="B1245" s="30" t="s">
        <v>4621</v>
      </c>
      <c r="C1245" s="30" t="s">
        <v>807</v>
      </c>
      <c r="D1245" s="30" t="s">
        <v>770</v>
      </c>
      <c r="E1245" s="33">
        <v>45472.042361111111</v>
      </c>
      <c r="F1245" s="30" t="s">
        <v>680</v>
      </c>
      <c r="G1245" s="30" t="s">
        <v>627</v>
      </c>
      <c r="H1245" s="30" t="s">
        <v>628</v>
      </c>
      <c r="I1245" s="30" t="s">
        <v>629</v>
      </c>
      <c r="J1245" s="30">
        <v>12125</v>
      </c>
      <c r="K1245" s="30" t="s">
        <v>630</v>
      </c>
      <c r="L1245" s="30" t="s">
        <v>4622</v>
      </c>
      <c r="M1245" s="30" t="s">
        <v>4623</v>
      </c>
      <c r="N1245" s="30"/>
      <c r="O1245" s="30" t="s">
        <v>3970</v>
      </c>
      <c r="P1245" s="30">
        <v>948878</v>
      </c>
      <c r="Q1245" s="30"/>
      <c r="R1245" s="30"/>
      <c r="S1245" s="39">
        <v>45473.291666666664</v>
      </c>
      <c r="T1245" s="42" t="str">
        <f t="shared" si="247"/>
        <v>20</v>
      </c>
      <c r="U1245" s="32">
        <f t="shared" si="248"/>
        <v>45472.042361111111</v>
      </c>
      <c r="V1245" s="31">
        <f t="shared" si="249"/>
        <v>1.2493055555532919</v>
      </c>
      <c r="W1245" s="31">
        <f t="shared" si="250"/>
        <v>0</v>
      </c>
      <c r="X1245" s="31">
        <f t="shared" si="251"/>
        <v>1</v>
      </c>
      <c r="Y1245" s="31">
        <f t="shared" si="252"/>
        <v>0</v>
      </c>
      <c r="Z1245" s="31" t="str">
        <f t="shared" si="259"/>
        <v>Yes</v>
      </c>
      <c r="AA1245" s="31"/>
      <c r="AB1245" s="31">
        <f t="shared" si="253"/>
        <v>2</v>
      </c>
      <c r="AC1245" s="31" t="str">
        <f>IF(OR(ISNUMBER(MATCH(DATE(VALUE(TEXT(U1245,"yyyy")),VALUE(TEXT(U1245,"mm")),VALUE(TEXT(U1245,"dd"))),HolidayTable[Date],0)),WEEKDAY(E1245,1)=1,HOUR(U1245)&gt;=21,HOUR(U1245)&lt;5),"OP","P")</f>
        <v>OP</v>
      </c>
      <c r="AD1245" s="31"/>
      <c r="AE1245" s="31">
        <f t="shared" si="254"/>
        <v>15</v>
      </c>
      <c r="AF1245" s="31">
        <f t="shared" si="255"/>
        <v>59</v>
      </c>
      <c r="AG1245" s="31">
        <f t="shared" si="256"/>
        <v>7</v>
      </c>
      <c r="AH1245" s="31" t="str">
        <f t="shared" si="257"/>
        <v>MURABBA028E</v>
      </c>
      <c r="AI1245" s="31" t="str">
        <f t="shared" si="258"/>
        <v>YMMU 1055860</v>
      </c>
    </row>
    <row r="1246" spans="1:36" ht="18" x14ac:dyDescent="0.35">
      <c r="A1246" s="30" t="s">
        <v>625</v>
      </c>
      <c r="B1246" s="30" t="s">
        <v>4624</v>
      </c>
      <c r="C1246" s="30" t="s">
        <v>4517</v>
      </c>
      <c r="D1246" s="30" t="s">
        <v>4518</v>
      </c>
      <c r="E1246" s="33">
        <v>45472.047222222223</v>
      </c>
      <c r="F1246" s="30" t="s">
        <v>654</v>
      </c>
      <c r="G1246" s="30" t="s">
        <v>627</v>
      </c>
      <c r="H1246" s="30" t="s">
        <v>672</v>
      </c>
      <c r="I1246" s="30" t="s">
        <v>646</v>
      </c>
      <c r="J1246" s="30">
        <v>29250</v>
      </c>
      <c r="K1246" s="30" t="s">
        <v>630</v>
      </c>
      <c r="L1246" s="30" t="s">
        <v>4625</v>
      </c>
      <c r="M1246" s="30" t="s">
        <v>4626</v>
      </c>
      <c r="N1246" s="30" t="s">
        <v>631</v>
      </c>
      <c r="O1246" s="30" t="s">
        <v>632</v>
      </c>
      <c r="P1246" s="30">
        <v>726322</v>
      </c>
      <c r="Q1246" s="30"/>
      <c r="R1246" s="30"/>
      <c r="S1246" s="39" t="e">
        <f>VLOOKUP(AH1246,export!G:T,13,FALSE)</f>
        <v>#N/A</v>
      </c>
      <c r="T1246" s="42" t="str">
        <f t="shared" si="247"/>
        <v>40</v>
      </c>
      <c r="U1246" s="32">
        <f t="shared" si="248"/>
        <v>45472.047222222223</v>
      </c>
      <c r="V1246" s="31" t="e">
        <f t="shared" si="249"/>
        <v>#N/A</v>
      </c>
      <c r="W1246" s="31" t="e">
        <f t="shared" si="250"/>
        <v>#N/A</v>
      </c>
      <c r="X1246" s="31" t="e">
        <f t="shared" si="251"/>
        <v>#N/A</v>
      </c>
      <c r="Y1246" s="31" t="e">
        <f t="shared" si="252"/>
        <v>#N/A</v>
      </c>
      <c r="Z1246" s="31" t="str">
        <f t="shared" si="259"/>
        <v>Yes</v>
      </c>
      <c r="AA1246" s="31"/>
      <c r="AB1246" s="31" t="e">
        <f t="shared" si="253"/>
        <v>#N/A</v>
      </c>
      <c r="AC1246" s="31" t="str">
        <f>IF(OR(ISNUMBER(MATCH(DATE(VALUE(TEXT(U1246,"yyyy")),VALUE(TEXT(U1246,"mm")),VALUE(TEXT(U1246,"dd"))),HolidayTable[Date],0)),WEEKDAY(E1246,1)=1,HOUR(U1246)&gt;=21,HOUR(U1246)&lt;5),"OP","P")</f>
        <v>OP</v>
      </c>
      <c r="AD1246" s="31"/>
      <c r="AE1246" s="31" t="e">
        <f t="shared" si="254"/>
        <v>#N/A</v>
      </c>
      <c r="AF1246" s="31">
        <f t="shared" si="255"/>
        <v>88.5</v>
      </c>
      <c r="AG1246" s="31">
        <f t="shared" si="256"/>
        <v>7</v>
      </c>
      <c r="AH1246" s="31" t="str">
        <f t="shared" si="257"/>
        <v>CMA LOUVREFXW1MA</v>
      </c>
      <c r="AI1246" s="31" t="str">
        <f t="shared" si="258"/>
        <v>TCNU 3930536</v>
      </c>
      <c r="AJ1246" s="17" t="s">
        <v>624</v>
      </c>
    </row>
    <row r="1247" spans="1:36" ht="18" x14ac:dyDescent="0.35">
      <c r="A1247" s="30" t="s">
        <v>625</v>
      </c>
      <c r="B1247" s="30" t="s">
        <v>4627</v>
      </c>
      <c r="C1247" s="30" t="s">
        <v>4517</v>
      </c>
      <c r="D1247" s="30" t="s">
        <v>4518</v>
      </c>
      <c r="E1247" s="33">
        <v>45472.048611111109</v>
      </c>
      <c r="F1247" s="30" t="s">
        <v>654</v>
      </c>
      <c r="G1247" s="30" t="s">
        <v>627</v>
      </c>
      <c r="H1247" s="30" t="s">
        <v>672</v>
      </c>
      <c r="I1247" s="30" t="s">
        <v>646</v>
      </c>
      <c r="J1247" s="30">
        <v>29250</v>
      </c>
      <c r="K1247" s="30" t="s">
        <v>630</v>
      </c>
      <c r="L1247" s="30" t="s">
        <v>4625</v>
      </c>
      <c r="M1247" s="30" t="s">
        <v>4628</v>
      </c>
      <c r="N1247" s="30" t="s">
        <v>637</v>
      </c>
      <c r="O1247" s="30" t="s">
        <v>638</v>
      </c>
      <c r="P1247" s="30">
        <v>710301</v>
      </c>
      <c r="Q1247" s="30"/>
      <c r="R1247" s="30"/>
      <c r="S1247" s="39" t="e">
        <f>VLOOKUP(AH1247,export!G:T,13,FALSE)</f>
        <v>#N/A</v>
      </c>
      <c r="T1247" s="42" t="str">
        <f t="shared" si="247"/>
        <v>40</v>
      </c>
      <c r="U1247" s="32">
        <f t="shared" si="248"/>
        <v>45472.048611111109</v>
      </c>
      <c r="V1247" s="31" t="e">
        <f t="shared" si="249"/>
        <v>#N/A</v>
      </c>
      <c r="W1247" s="31" t="e">
        <f t="shared" si="250"/>
        <v>#N/A</v>
      </c>
      <c r="X1247" s="31" t="e">
        <f t="shared" si="251"/>
        <v>#N/A</v>
      </c>
      <c r="Y1247" s="31" t="e">
        <f t="shared" si="252"/>
        <v>#N/A</v>
      </c>
      <c r="Z1247" s="31" t="str">
        <f t="shared" si="259"/>
        <v>Yes</v>
      </c>
      <c r="AA1247" s="31"/>
      <c r="AB1247" s="31" t="e">
        <f t="shared" si="253"/>
        <v>#N/A</v>
      </c>
      <c r="AC1247" s="31" t="str">
        <f>IF(OR(ISNUMBER(MATCH(DATE(VALUE(TEXT(U1247,"yyyy")),VALUE(TEXT(U1247,"mm")),VALUE(TEXT(U1247,"dd"))),HolidayTable[Date],0)),WEEKDAY(E1247,1)=1,HOUR(U1247)&gt;=21,HOUR(U1247)&lt;5),"OP","P")</f>
        <v>OP</v>
      </c>
      <c r="AD1247" s="31"/>
      <c r="AE1247" s="31" t="e">
        <f t="shared" si="254"/>
        <v>#N/A</v>
      </c>
      <c r="AF1247" s="31">
        <f t="shared" si="255"/>
        <v>88.5</v>
      </c>
      <c r="AG1247" s="31">
        <f t="shared" si="256"/>
        <v>7</v>
      </c>
      <c r="AH1247" s="31" t="str">
        <f t="shared" si="257"/>
        <v>CMA LOUVREFXW1MA</v>
      </c>
      <c r="AI1247" s="31" t="str">
        <f t="shared" si="258"/>
        <v>CMAU 4624885</v>
      </c>
      <c r="AJ1247" s="17" t="s">
        <v>624</v>
      </c>
    </row>
    <row r="1248" spans="1:36" ht="18" x14ac:dyDescent="0.35">
      <c r="A1248" s="30" t="s">
        <v>625</v>
      </c>
      <c r="B1248" s="30" t="s">
        <v>4629</v>
      </c>
      <c r="C1248" s="30" t="s">
        <v>583</v>
      </c>
      <c r="D1248" s="30" t="s">
        <v>764</v>
      </c>
      <c r="E1248" s="33">
        <v>45472.049305555556</v>
      </c>
      <c r="F1248" s="30" t="s">
        <v>674</v>
      </c>
      <c r="G1248" s="30" t="s">
        <v>627</v>
      </c>
      <c r="H1248" s="30" t="s">
        <v>672</v>
      </c>
      <c r="I1248" s="30" t="s">
        <v>646</v>
      </c>
      <c r="J1248" s="30">
        <v>29250</v>
      </c>
      <c r="K1248" s="30" t="s">
        <v>630</v>
      </c>
      <c r="L1248" s="30" t="s">
        <v>4609</v>
      </c>
      <c r="M1248" s="30" t="s">
        <v>4630</v>
      </c>
      <c r="N1248" s="30"/>
      <c r="O1248" s="30" t="s">
        <v>636</v>
      </c>
      <c r="P1248" s="30">
        <v>903165</v>
      </c>
      <c r="Q1248" s="30"/>
      <c r="R1248" s="30"/>
      <c r="S1248" s="39" t="e">
        <f>VLOOKUP(AH1248,export!G:T,13,FALSE)</f>
        <v>#N/A</v>
      </c>
      <c r="T1248" s="42" t="str">
        <f t="shared" si="247"/>
        <v>40</v>
      </c>
      <c r="U1248" s="32">
        <f t="shared" si="248"/>
        <v>45472.049305555556</v>
      </c>
      <c r="V1248" s="31" t="e">
        <f t="shared" si="249"/>
        <v>#N/A</v>
      </c>
      <c r="W1248" s="31" t="e">
        <f t="shared" si="250"/>
        <v>#N/A</v>
      </c>
      <c r="X1248" s="31" t="e">
        <f t="shared" si="251"/>
        <v>#N/A</v>
      </c>
      <c r="Y1248" s="31" t="e">
        <f t="shared" si="252"/>
        <v>#N/A</v>
      </c>
      <c r="Z1248" s="31" t="str">
        <f t="shared" si="259"/>
        <v>Yes</v>
      </c>
      <c r="AA1248" s="31"/>
      <c r="AB1248" s="31" t="e">
        <f t="shared" si="253"/>
        <v>#N/A</v>
      </c>
      <c r="AC1248" s="31" t="str">
        <f>IF(OR(ISNUMBER(MATCH(DATE(VALUE(TEXT(U1248,"yyyy")),VALUE(TEXT(U1248,"mm")),VALUE(TEXT(U1248,"dd"))),HolidayTable[Date],0)),WEEKDAY(E1248,1)=1,HOUR(U1248)&gt;=21,HOUR(U1248)&lt;5),"OP","P")</f>
        <v>OP</v>
      </c>
      <c r="AD1248" s="31"/>
      <c r="AE1248" s="31" t="e">
        <f t="shared" si="254"/>
        <v>#N/A</v>
      </c>
      <c r="AF1248" s="31">
        <f t="shared" si="255"/>
        <v>88.5</v>
      </c>
      <c r="AG1248" s="31">
        <f t="shared" si="256"/>
        <v>7</v>
      </c>
      <c r="AH1248" s="31" t="str">
        <f t="shared" si="257"/>
        <v>ALS KRONOS425N</v>
      </c>
      <c r="AI1248" s="31" t="str">
        <f t="shared" si="258"/>
        <v>SUDU 8828900</v>
      </c>
      <c r="AJ1248" s="17" t="s">
        <v>624</v>
      </c>
    </row>
    <row r="1249" spans="1:36" ht="18" x14ac:dyDescent="0.35">
      <c r="A1249" s="30" t="s">
        <v>625</v>
      </c>
      <c r="B1249" s="30" t="s">
        <v>4631</v>
      </c>
      <c r="C1249" s="30" t="s">
        <v>2292</v>
      </c>
      <c r="D1249" s="30" t="s">
        <v>2293</v>
      </c>
      <c r="E1249" s="33">
        <v>45472.049305555556</v>
      </c>
      <c r="F1249" s="30" t="s">
        <v>663</v>
      </c>
      <c r="G1249" s="30" t="s">
        <v>627</v>
      </c>
      <c r="H1249" s="30" t="s">
        <v>672</v>
      </c>
      <c r="I1249" s="30" t="s">
        <v>646</v>
      </c>
      <c r="J1249" s="30">
        <v>30000</v>
      </c>
      <c r="K1249" s="30" t="s">
        <v>630</v>
      </c>
      <c r="L1249" s="30" t="s">
        <v>4632</v>
      </c>
      <c r="M1249" s="30" t="s">
        <v>4633</v>
      </c>
      <c r="N1249" s="30"/>
      <c r="O1249" s="30" t="s">
        <v>655</v>
      </c>
      <c r="P1249" s="30">
        <v>726860</v>
      </c>
      <c r="Q1249" s="30"/>
      <c r="R1249" s="30"/>
      <c r="S1249" s="39">
        <v>45473.065972222219</v>
      </c>
      <c r="T1249" s="42" t="str">
        <f t="shared" si="247"/>
        <v>40</v>
      </c>
      <c r="U1249" s="32">
        <f t="shared" si="248"/>
        <v>45472.049305555556</v>
      </c>
      <c r="V1249" s="31">
        <f t="shared" si="249"/>
        <v>1.0166666666627862</v>
      </c>
      <c r="W1249" s="31">
        <f t="shared" si="250"/>
        <v>0</v>
      </c>
      <c r="X1249" s="31">
        <f t="shared" si="251"/>
        <v>1</v>
      </c>
      <c r="Y1249" s="31">
        <f t="shared" si="252"/>
        <v>0</v>
      </c>
      <c r="Z1249" s="31" t="str">
        <f t="shared" si="259"/>
        <v>Yes</v>
      </c>
      <c r="AA1249" s="31"/>
      <c r="AB1249" s="31">
        <f t="shared" si="253"/>
        <v>2</v>
      </c>
      <c r="AC1249" s="31" t="str">
        <f>IF(OR(ISNUMBER(MATCH(DATE(VALUE(TEXT(U1249,"yyyy")),VALUE(TEXT(U1249,"mm")),VALUE(TEXT(U1249,"dd"))),HolidayTable[Date],0)),WEEKDAY(E1249,1)=1,HOUR(U1249)&gt;=21,HOUR(U1249)&lt;5),"OP","P")</f>
        <v>OP</v>
      </c>
      <c r="AD1249" s="31"/>
      <c r="AE1249" s="31">
        <f t="shared" si="254"/>
        <v>22.5</v>
      </c>
      <c r="AF1249" s="31">
        <f t="shared" si="255"/>
        <v>88.5</v>
      </c>
      <c r="AG1249" s="31">
        <f t="shared" si="256"/>
        <v>7</v>
      </c>
      <c r="AH1249" s="31" t="str">
        <f t="shared" si="257"/>
        <v>NYK ISABEL152N</v>
      </c>
      <c r="AI1249" s="31" t="str">
        <f t="shared" si="258"/>
        <v>HLBU 1645518</v>
      </c>
    </row>
    <row r="1250" spans="1:36" ht="18" x14ac:dyDescent="0.35">
      <c r="A1250" s="30" t="s">
        <v>625</v>
      </c>
      <c r="B1250" s="30" t="s">
        <v>4634</v>
      </c>
      <c r="C1250" s="30" t="s">
        <v>4517</v>
      </c>
      <c r="D1250" s="30" t="s">
        <v>4518</v>
      </c>
      <c r="E1250" s="33">
        <v>45472.049305555556</v>
      </c>
      <c r="F1250" s="30" t="s">
        <v>654</v>
      </c>
      <c r="G1250" s="30" t="s">
        <v>627</v>
      </c>
      <c r="H1250" s="30">
        <v>4510</v>
      </c>
      <c r="I1250" s="30" t="s">
        <v>646</v>
      </c>
      <c r="J1250" s="30">
        <v>29250</v>
      </c>
      <c r="K1250" s="30" t="s">
        <v>630</v>
      </c>
      <c r="L1250" s="30" t="s">
        <v>4625</v>
      </c>
      <c r="M1250" s="30" t="s">
        <v>4635</v>
      </c>
      <c r="N1250" s="30"/>
      <c r="O1250" s="30" t="s">
        <v>641</v>
      </c>
      <c r="P1250" s="30">
        <v>902929</v>
      </c>
      <c r="Q1250" s="30"/>
      <c r="R1250" s="30"/>
      <c r="S1250" s="39" t="e">
        <f>VLOOKUP(AH1250,export!G:T,13,FALSE)</f>
        <v>#N/A</v>
      </c>
      <c r="T1250" s="42" t="str">
        <f t="shared" si="247"/>
        <v>40</v>
      </c>
      <c r="U1250" s="32">
        <f t="shared" si="248"/>
        <v>45472.049305555556</v>
      </c>
      <c r="V1250" s="31" t="e">
        <f t="shared" si="249"/>
        <v>#N/A</v>
      </c>
      <c r="W1250" s="31" t="e">
        <f t="shared" si="250"/>
        <v>#N/A</v>
      </c>
      <c r="X1250" s="31" t="e">
        <f t="shared" si="251"/>
        <v>#N/A</v>
      </c>
      <c r="Y1250" s="31" t="e">
        <f t="shared" si="252"/>
        <v>#N/A</v>
      </c>
      <c r="Z1250" s="31" t="str">
        <f t="shared" si="259"/>
        <v>Yes</v>
      </c>
      <c r="AA1250" s="31"/>
      <c r="AB1250" s="31" t="e">
        <f t="shared" si="253"/>
        <v>#N/A</v>
      </c>
      <c r="AC1250" s="31" t="str">
        <f>IF(OR(ISNUMBER(MATCH(DATE(VALUE(TEXT(U1250,"yyyy")),VALUE(TEXT(U1250,"mm")),VALUE(TEXT(U1250,"dd"))),HolidayTable[Date],0)),WEEKDAY(E1250,1)=1,HOUR(U1250)&gt;=21,HOUR(U1250)&lt;5),"OP","P")</f>
        <v>OP</v>
      </c>
      <c r="AD1250" s="31"/>
      <c r="AE1250" s="31" t="e">
        <f t="shared" si="254"/>
        <v>#N/A</v>
      </c>
      <c r="AF1250" s="31">
        <f t="shared" si="255"/>
        <v>88.5</v>
      </c>
      <c r="AG1250" s="31">
        <f t="shared" si="256"/>
        <v>7</v>
      </c>
      <c r="AH1250" s="31" t="str">
        <f t="shared" si="257"/>
        <v>CMA LOUVREFXW1MA</v>
      </c>
      <c r="AI1250" s="31" t="str">
        <f t="shared" si="258"/>
        <v>TGHU 6102943</v>
      </c>
      <c r="AJ1250" s="17" t="s">
        <v>624</v>
      </c>
    </row>
    <row r="1251" spans="1:36" ht="18" x14ac:dyDescent="0.35">
      <c r="A1251" s="30" t="s">
        <v>625</v>
      </c>
      <c r="B1251" s="30" t="s">
        <v>4636</v>
      </c>
      <c r="C1251" s="30" t="s">
        <v>4517</v>
      </c>
      <c r="D1251" s="30" t="s">
        <v>4518</v>
      </c>
      <c r="E1251" s="33">
        <v>45472.051388888889</v>
      </c>
      <c r="F1251" s="30" t="s">
        <v>654</v>
      </c>
      <c r="G1251" s="30" t="s">
        <v>627</v>
      </c>
      <c r="H1251" s="30" t="s">
        <v>672</v>
      </c>
      <c r="I1251" s="30" t="s">
        <v>646</v>
      </c>
      <c r="J1251" s="30">
        <v>29250</v>
      </c>
      <c r="K1251" s="30" t="s">
        <v>630</v>
      </c>
      <c r="L1251" s="30" t="s">
        <v>4625</v>
      </c>
      <c r="M1251" s="30" t="s">
        <v>4637</v>
      </c>
      <c r="N1251" s="30" t="s">
        <v>633</v>
      </c>
      <c r="O1251" s="30" t="s">
        <v>4302</v>
      </c>
      <c r="P1251" s="30">
        <v>717004</v>
      </c>
      <c r="Q1251" s="30"/>
      <c r="R1251" s="30"/>
      <c r="S1251" s="39" t="e">
        <f>VLOOKUP(AH1251,export!G:T,13,FALSE)</f>
        <v>#N/A</v>
      </c>
      <c r="T1251" s="42" t="str">
        <f t="shared" si="247"/>
        <v>40</v>
      </c>
      <c r="U1251" s="32">
        <f t="shared" si="248"/>
        <v>45472.051388888889</v>
      </c>
      <c r="V1251" s="31" t="e">
        <f t="shared" si="249"/>
        <v>#N/A</v>
      </c>
      <c r="W1251" s="31" t="e">
        <f t="shared" si="250"/>
        <v>#N/A</v>
      </c>
      <c r="X1251" s="31" t="e">
        <f t="shared" si="251"/>
        <v>#N/A</v>
      </c>
      <c r="Y1251" s="31" t="e">
        <f t="shared" si="252"/>
        <v>#N/A</v>
      </c>
      <c r="Z1251" s="31" t="str">
        <f t="shared" si="259"/>
        <v>Yes</v>
      </c>
      <c r="AA1251" s="31"/>
      <c r="AB1251" s="31" t="e">
        <f t="shared" si="253"/>
        <v>#N/A</v>
      </c>
      <c r="AC1251" s="31" t="str">
        <f>IF(OR(ISNUMBER(MATCH(DATE(VALUE(TEXT(U1251,"yyyy")),VALUE(TEXT(U1251,"mm")),VALUE(TEXT(U1251,"dd"))),HolidayTable[Date],0)),WEEKDAY(E1251,1)=1,HOUR(U1251)&gt;=21,HOUR(U1251)&lt;5),"OP","P")</f>
        <v>OP</v>
      </c>
      <c r="AD1251" s="31"/>
      <c r="AE1251" s="31" t="e">
        <f t="shared" si="254"/>
        <v>#N/A</v>
      </c>
      <c r="AF1251" s="31">
        <f t="shared" si="255"/>
        <v>88.5</v>
      </c>
      <c r="AG1251" s="31">
        <f t="shared" si="256"/>
        <v>7</v>
      </c>
      <c r="AH1251" s="31" t="str">
        <f t="shared" si="257"/>
        <v>CMA LOUVREFXW1MA</v>
      </c>
      <c r="AI1251" s="31" t="str">
        <f t="shared" si="258"/>
        <v>GAOU 6801517</v>
      </c>
      <c r="AJ1251" s="17" t="s">
        <v>624</v>
      </c>
    </row>
    <row r="1252" spans="1:36" ht="18" x14ac:dyDescent="0.35">
      <c r="A1252" s="30" t="s">
        <v>625</v>
      </c>
      <c r="B1252" s="30" t="s">
        <v>4638</v>
      </c>
      <c r="C1252" s="30" t="s">
        <v>807</v>
      </c>
      <c r="D1252" s="30" t="s">
        <v>770</v>
      </c>
      <c r="E1252" s="33">
        <v>45472.054166666669</v>
      </c>
      <c r="F1252" s="30" t="s">
        <v>680</v>
      </c>
      <c r="G1252" s="30" t="s">
        <v>627</v>
      </c>
      <c r="H1252" s="30">
        <v>2271</v>
      </c>
      <c r="I1252" s="30" t="s">
        <v>724</v>
      </c>
      <c r="J1252" s="30">
        <v>23206</v>
      </c>
      <c r="K1252" s="30" t="s">
        <v>630</v>
      </c>
      <c r="L1252" s="30" t="s">
        <v>4639</v>
      </c>
      <c r="M1252" s="30" t="s">
        <v>3911</v>
      </c>
      <c r="N1252" s="30" t="s">
        <v>639</v>
      </c>
      <c r="O1252" s="30" t="s">
        <v>640</v>
      </c>
      <c r="P1252" s="30">
        <v>920041</v>
      </c>
      <c r="Q1252" s="30"/>
      <c r="R1252" s="30"/>
      <c r="S1252" s="39">
        <v>45473.291666666664</v>
      </c>
      <c r="T1252" s="42" t="str">
        <f t="shared" si="247"/>
        <v>20</v>
      </c>
      <c r="U1252" s="32">
        <f t="shared" si="248"/>
        <v>45472.054166666669</v>
      </c>
      <c r="V1252" s="31">
        <f t="shared" si="249"/>
        <v>1.2374999999956344</v>
      </c>
      <c r="W1252" s="31">
        <f t="shared" si="250"/>
        <v>0</v>
      </c>
      <c r="X1252" s="31">
        <f t="shared" si="251"/>
        <v>1</v>
      </c>
      <c r="Y1252" s="31">
        <f t="shared" si="252"/>
        <v>0</v>
      </c>
      <c r="Z1252" s="31" t="str">
        <f t="shared" si="259"/>
        <v>Yes</v>
      </c>
      <c r="AA1252" s="31"/>
      <c r="AB1252" s="31">
        <f t="shared" si="253"/>
        <v>2</v>
      </c>
      <c r="AC1252" s="31" t="str">
        <f>IF(OR(ISNUMBER(MATCH(DATE(VALUE(TEXT(U1252,"yyyy")),VALUE(TEXT(U1252,"mm")),VALUE(TEXT(U1252,"dd"))),HolidayTable[Date],0)),WEEKDAY(E1252,1)=1,HOUR(U1252)&gt;=21,HOUR(U1252)&lt;5),"OP","P")</f>
        <v>OP</v>
      </c>
      <c r="AD1252" s="31"/>
      <c r="AE1252" s="31">
        <f t="shared" si="254"/>
        <v>15</v>
      </c>
      <c r="AF1252" s="31">
        <f t="shared" si="255"/>
        <v>59</v>
      </c>
      <c r="AG1252" s="31">
        <f t="shared" si="256"/>
        <v>7</v>
      </c>
      <c r="AH1252" s="31" t="str">
        <f t="shared" si="257"/>
        <v>MURABBA028E</v>
      </c>
      <c r="AI1252" s="31" t="str">
        <f t="shared" si="258"/>
        <v>ITDU 2512180</v>
      </c>
    </row>
    <row r="1253" spans="1:36" ht="18" x14ac:dyDescent="0.35">
      <c r="A1253" s="30" t="s">
        <v>625</v>
      </c>
      <c r="B1253" s="30" t="s">
        <v>4640</v>
      </c>
      <c r="C1253" s="30" t="s">
        <v>4517</v>
      </c>
      <c r="D1253" s="30" t="s">
        <v>4518</v>
      </c>
      <c r="E1253" s="33">
        <v>45472.056250000001</v>
      </c>
      <c r="F1253" s="30" t="s">
        <v>654</v>
      </c>
      <c r="G1253" s="30" t="s">
        <v>627</v>
      </c>
      <c r="H1253" s="30" t="s">
        <v>672</v>
      </c>
      <c r="I1253" s="30" t="s">
        <v>646</v>
      </c>
      <c r="J1253" s="30">
        <v>29250</v>
      </c>
      <c r="K1253" s="30" t="s">
        <v>630</v>
      </c>
      <c r="L1253" s="30" t="s">
        <v>4625</v>
      </c>
      <c r="M1253" s="30" t="s">
        <v>4641</v>
      </c>
      <c r="N1253" s="30" t="s">
        <v>631</v>
      </c>
      <c r="O1253" s="30" t="s">
        <v>632</v>
      </c>
      <c r="P1253" s="30">
        <v>726322</v>
      </c>
      <c r="Q1253" s="30"/>
      <c r="R1253" s="30"/>
      <c r="S1253" s="39" t="e">
        <f>VLOOKUP(AH1253,export!G:T,13,FALSE)</f>
        <v>#N/A</v>
      </c>
      <c r="T1253" s="42" t="str">
        <f t="shared" si="247"/>
        <v>40</v>
      </c>
      <c r="U1253" s="32">
        <f t="shared" si="248"/>
        <v>45472.056250000001</v>
      </c>
      <c r="V1253" s="31" t="e">
        <f t="shared" si="249"/>
        <v>#N/A</v>
      </c>
      <c r="W1253" s="31" t="e">
        <f t="shared" si="250"/>
        <v>#N/A</v>
      </c>
      <c r="X1253" s="31" t="e">
        <f t="shared" si="251"/>
        <v>#N/A</v>
      </c>
      <c r="Y1253" s="31" t="e">
        <f t="shared" si="252"/>
        <v>#N/A</v>
      </c>
      <c r="Z1253" s="31" t="str">
        <f t="shared" si="259"/>
        <v>Yes</v>
      </c>
      <c r="AA1253" s="31"/>
      <c r="AB1253" s="31" t="e">
        <f t="shared" si="253"/>
        <v>#N/A</v>
      </c>
      <c r="AC1253" s="31" t="str">
        <f>IF(OR(ISNUMBER(MATCH(DATE(VALUE(TEXT(U1253,"yyyy")),VALUE(TEXT(U1253,"mm")),VALUE(TEXT(U1253,"dd"))),HolidayTable[Date],0)),WEEKDAY(E1253,1)=1,HOUR(U1253)&gt;=21,HOUR(U1253)&lt;5),"OP","P")</f>
        <v>OP</v>
      </c>
      <c r="AD1253" s="31"/>
      <c r="AE1253" s="31" t="e">
        <f t="shared" si="254"/>
        <v>#N/A</v>
      </c>
      <c r="AF1253" s="31">
        <f t="shared" si="255"/>
        <v>88.5</v>
      </c>
      <c r="AG1253" s="31">
        <f t="shared" si="256"/>
        <v>7</v>
      </c>
      <c r="AH1253" s="31" t="str">
        <f t="shared" si="257"/>
        <v>CMA LOUVREFXW1MA</v>
      </c>
      <c r="AI1253" s="31" t="str">
        <f t="shared" si="258"/>
        <v>FFAU 5296583</v>
      </c>
      <c r="AJ1253" s="17" t="s">
        <v>624</v>
      </c>
    </row>
    <row r="1254" spans="1:36" ht="18" x14ac:dyDescent="0.35">
      <c r="A1254" s="30" t="s">
        <v>625</v>
      </c>
      <c r="B1254" s="30" t="s">
        <v>4642</v>
      </c>
      <c r="C1254" s="30" t="s">
        <v>583</v>
      </c>
      <c r="D1254" s="30" t="s">
        <v>764</v>
      </c>
      <c r="E1254" s="33">
        <v>45472.057638888888</v>
      </c>
      <c r="F1254" s="30" t="s">
        <v>674</v>
      </c>
      <c r="G1254" s="30" t="s">
        <v>627</v>
      </c>
      <c r="H1254" s="30" t="s">
        <v>672</v>
      </c>
      <c r="I1254" s="30" t="s">
        <v>646</v>
      </c>
      <c r="J1254" s="30">
        <v>29250</v>
      </c>
      <c r="K1254" s="30" t="s">
        <v>630</v>
      </c>
      <c r="L1254" s="30" t="s">
        <v>4575</v>
      </c>
      <c r="M1254" s="30" t="s">
        <v>4643</v>
      </c>
      <c r="N1254" s="30" t="s">
        <v>733</v>
      </c>
      <c r="O1254" s="30" t="s">
        <v>734</v>
      </c>
      <c r="P1254" s="30">
        <v>724385</v>
      </c>
      <c r="Q1254" s="30"/>
      <c r="R1254" s="30"/>
      <c r="S1254" s="39" t="e">
        <f>VLOOKUP(AH1254,export!G:T,13,FALSE)</f>
        <v>#N/A</v>
      </c>
      <c r="T1254" s="42" t="str">
        <f t="shared" si="247"/>
        <v>40</v>
      </c>
      <c r="U1254" s="32">
        <f t="shared" si="248"/>
        <v>45472.057638888888</v>
      </c>
      <c r="V1254" s="31" t="e">
        <f t="shared" si="249"/>
        <v>#N/A</v>
      </c>
      <c r="W1254" s="31" t="e">
        <f t="shared" si="250"/>
        <v>#N/A</v>
      </c>
      <c r="X1254" s="31" t="e">
        <f t="shared" si="251"/>
        <v>#N/A</v>
      </c>
      <c r="Y1254" s="31" t="e">
        <f t="shared" si="252"/>
        <v>#N/A</v>
      </c>
      <c r="Z1254" s="31" t="str">
        <f t="shared" si="259"/>
        <v>Yes</v>
      </c>
      <c r="AA1254" s="31"/>
      <c r="AB1254" s="31" t="e">
        <f t="shared" si="253"/>
        <v>#N/A</v>
      </c>
      <c r="AC1254" s="31" t="str">
        <f>IF(OR(ISNUMBER(MATCH(DATE(VALUE(TEXT(U1254,"yyyy")),VALUE(TEXT(U1254,"mm")),VALUE(TEXT(U1254,"dd"))),HolidayTable[Date],0)),WEEKDAY(E1254,1)=1,HOUR(U1254)&gt;=21,HOUR(U1254)&lt;5),"OP","P")</f>
        <v>OP</v>
      </c>
      <c r="AD1254" s="31"/>
      <c r="AE1254" s="31" t="e">
        <f t="shared" si="254"/>
        <v>#N/A</v>
      </c>
      <c r="AF1254" s="31">
        <f t="shared" si="255"/>
        <v>88.5</v>
      </c>
      <c r="AG1254" s="31">
        <f t="shared" si="256"/>
        <v>7</v>
      </c>
      <c r="AH1254" s="31" t="str">
        <f t="shared" si="257"/>
        <v>ALS KRONOS425N</v>
      </c>
      <c r="AI1254" s="31" t="str">
        <f t="shared" si="258"/>
        <v>MRKU 4505020</v>
      </c>
      <c r="AJ1254" s="17" t="s">
        <v>624</v>
      </c>
    </row>
    <row r="1255" spans="1:36" ht="18" x14ac:dyDescent="0.35">
      <c r="A1255" s="30" t="s">
        <v>625</v>
      </c>
      <c r="B1255" s="30" t="s">
        <v>4644</v>
      </c>
      <c r="C1255" s="30" t="s">
        <v>3876</v>
      </c>
      <c r="D1255" s="30" t="s">
        <v>24</v>
      </c>
      <c r="E1255" s="33">
        <v>45472.068749999999</v>
      </c>
      <c r="F1255" s="30" t="s">
        <v>674</v>
      </c>
      <c r="G1255" s="30" t="s">
        <v>627</v>
      </c>
      <c r="H1255" s="30" t="s">
        <v>672</v>
      </c>
      <c r="I1255" s="30" t="s">
        <v>646</v>
      </c>
      <c r="J1255" s="30">
        <v>29250</v>
      </c>
      <c r="K1255" s="30" t="s">
        <v>630</v>
      </c>
      <c r="L1255" s="30" t="s">
        <v>4645</v>
      </c>
      <c r="M1255" s="30" t="s">
        <v>4646</v>
      </c>
      <c r="N1255" s="30"/>
      <c r="O1255" s="30" t="s">
        <v>1933</v>
      </c>
      <c r="P1255" s="30">
        <v>743540</v>
      </c>
      <c r="Q1255" s="30"/>
      <c r="R1255" s="30"/>
      <c r="S1255" s="39" t="e">
        <f>VLOOKUP(AH1255,export!G:T,13,FALSE)</f>
        <v>#N/A</v>
      </c>
      <c r="T1255" s="42" t="str">
        <f t="shared" si="247"/>
        <v>40</v>
      </c>
      <c r="U1255" s="32">
        <f t="shared" si="248"/>
        <v>45472.068749999999</v>
      </c>
      <c r="V1255" s="31" t="e">
        <f t="shared" si="249"/>
        <v>#N/A</v>
      </c>
      <c r="W1255" s="31" t="e">
        <f t="shared" si="250"/>
        <v>#N/A</v>
      </c>
      <c r="X1255" s="31" t="e">
        <f t="shared" si="251"/>
        <v>#N/A</v>
      </c>
      <c r="Y1255" s="31" t="e">
        <f t="shared" si="252"/>
        <v>#N/A</v>
      </c>
      <c r="Z1255" s="31" t="str">
        <f t="shared" si="259"/>
        <v>Yes</v>
      </c>
      <c r="AA1255" s="31"/>
      <c r="AB1255" s="31" t="e">
        <f t="shared" si="253"/>
        <v>#N/A</v>
      </c>
      <c r="AC1255" s="31" t="str">
        <f>IF(OR(ISNUMBER(MATCH(DATE(VALUE(TEXT(U1255,"yyyy")),VALUE(TEXT(U1255,"mm")),VALUE(TEXT(U1255,"dd"))),HolidayTable[Date],0)),WEEKDAY(E1255,1)=1,HOUR(U1255)&gt;=21,HOUR(U1255)&lt;5),"OP","P")</f>
        <v>OP</v>
      </c>
      <c r="AD1255" s="31"/>
      <c r="AE1255" s="31" t="e">
        <f t="shared" si="254"/>
        <v>#N/A</v>
      </c>
      <c r="AF1255" s="31">
        <f t="shared" si="255"/>
        <v>88.5</v>
      </c>
      <c r="AG1255" s="31">
        <f t="shared" si="256"/>
        <v>7</v>
      </c>
      <c r="AH1255" s="31" t="str">
        <f t="shared" si="257"/>
        <v>PORTO GERMEN424S</v>
      </c>
      <c r="AI1255" s="31" t="str">
        <f t="shared" si="258"/>
        <v>MRSU 4390860</v>
      </c>
      <c r="AJ1255" s="17" t="s">
        <v>624</v>
      </c>
    </row>
    <row r="1256" spans="1:36" ht="18" x14ac:dyDescent="0.35">
      <c r="A1256" s="30" t="s">
        <v>625</v>
      </c>
      <c r="B1256" s="30" t="s">
        <v>4647</v>
      </c>
      <c r="C1256" s="30" t="s">
        <v>3876</v>
      </c>
      <c r="D1256" s="30" t="s">
        <v>24</v>
      </c>
      <c r="E1256" s="33">
        <v>45472.071527777778</v>
      </c>
      <c r="F1256" s="30" t="s">
        <v>674</v>
      </c>
      <c r="G1256" s="30" t="s">
        <v>627</v>
      </c>
      <c r="H1256" s="30" t="s">
        <v>672</v>
      </c>
      <c r="I1256" s="30" t="s">
        <v>646</v>
      </c>
      <c r="J1256" s="30">
        <v>30000</v>
      </c>
      <c r="K1256" s="30" t="s">
        <v>630</v>
      </c>
      <c r="L1256" s="30" t="s">
        <v>4648</v>
      </c>
      <c r="M1256" s="30" t="s">
        <v>4649</v>
      </c>
      <c r="N1256" s="30" t="s">
        <v>891</v>
      </c>
      <c r="O1256" s="30" t="s">
        <v>892</v>
      </c>
      <c r="P1256" s="30">
        <v>927385</v>
      </c>
      <c r="Q1256" s="30"/>
      <c r="R1256" s="30"/>
      <c r="S1256" s="39" t="e">
        <f>VLOOKUP(AH1256,export!G:T,13,FALSE)</f>
        <v>#N/A</v>
      </c>
      <c r="T1256" s="42" t="str">
        <f t="shared" si="247"/>
        <v>40</v>
      </c>
      <c r="U1256" s="32">
        <f t="shared" si="248"/>
        <v>45472.071527777778</v>
      </c>
      <c r="V1256" s="31" t="e">
        <f t="shared" si="249"/>
        <v>#N/A</v>
      </c>
      <c r="W1256" s="31" t="e">
        <f t="shared" si="250"/>
        <v>#N/A</v>
      </c>
      <c r="X1256" s="31" t="e">
        <f t="shared" si="251"/>
        <v>#N/A</v>
      </c>
      <c r="Y1256" s="31" t="e">
        <f t="shared" si="252"/>
        <v>#N/A</v>
      </c>
      <c r="Z1256" s="31" t="str">
        <f t="shared" si="259"/>
        <v>Yes</v>
      </c>
      <c r="AA1256" s="31"/>
      <c r="AB1256" s="31" t="e">
        <f t="shared" si="253"/>
        <v>#N/A</v>
      </c>
      <c r="AC1256" s="31" t="str">
        <f>IF(OR(ISNUMBER(MATCH(DATE(VALUE(TEXT(U1256,"yyyy")),VALUE(TEXT(U1256,"mm")),VALUE(TEXT(U1256,"dd"))),HolidayTable[Date],0)),WEEKDAY(E1256,1)=1,HOUR(U1256)&gt;=21,HOUR(U1256)&lt;5),"OP","P")</f>
        <v>OP</v>
      </c>
      <c r="AD1256" s="31"/>
      <c r="AE1256" s="31" t="e">
        <f t="shared" si="254"/>
        <v>#N/A</v>
      </c>
      <c r="AF1256" s="31">
        <f t="shared" si="255"/>
        <v>88.5</v>
      </c>
      <c r="AG1256" s="31">
        <f t="shared" si="256"/>
        <v>7</v>
      </c>
      <c r="AH1256" s="31" t="str">
        <f t="shared" si="257"/>
        <v>PORTO GERMEN424S</v>
      </c>
      <c r="AI1256" s="31" t="str">
        <f t="shared" si="258"/>
        <v>MRKU 4439783</v>
      </c>
      <c r="AJ1256" s="17" t="s">
        <v>624</v>
      </c>
    </row>
    <row r="1257" spans="1:36" ht="18" x14ac:dyDescent="0.35">
      <c r="A1257" s="30" t="s">
        <v>625</v>
      </c>
      <c r="B1257" s="30" t="s">
        <v>4650</v>
      </c>
      <c r="C1257" s="30" t="s">
        <v>2292</v>
      </c>
      <c r="D1257" s="30" t="s">
        <v>2293</v>
      </c>
      <c r="E1257" s="33">
        <v>45472.076388888891</v>
      </c>
      <c r="F1257" s="30" t="s">
        <v>663</v>
      </c>
      <c r="G1257" s="30" t="s">
        <v>627</v>
      </c>
      <c r="H1257" s="30" t="s">
        <v>4651</v>
      </c>
      <c r="I1257" s="30" t="s">
        <v>646</v>
      </c>
      <c r="J1257" s="30">
        <v>30000</v>
      </c>
      <c r="K1257" s="30" t="s">
        <v>630</v>
      </c>
      <c r="L1257" s="30" t="s">
        <v>4606</v>
      </c>
      <c r="M1257" s="30" t="s">
        <v>4652</v>
      </c>
      <c r="N1257" s="30" t="s">
        <v>670</v>
      </c>
      <c r="O1257" s="30" t="s">
        <v>671</v>
      </c>
      <c r="P1257" s="30">
        <v>650107</v>
      </c>
      <c r="Q1257" s="30"/>
      <c r="R1257" s="30"/>
      <c r="S1257" s="39">
        <v>45473.065972222219</v>
      </c>
      <c r="T1257" s="42" t="str">
        <f t="shared" si="247"/>
        <v>40</v>
      </c>
      <c r="U1257" s="32">
        <f t="shared" si="248"/>
        <v>45472.076388888891</v>
      </c>
      <c r="V1257" s="31">
        <f t="shared" si="249"/>
        <v>0.98958333332848269</v>
      </c>
      <c r="W1257" s="31">
        <f t="shared" si="250"/>
        <v>1</v>
      </c>
      <c r="X1257" s="31">
        <f t="shared" si="251"/>
        <v>0</v>
      </c>
      <c r="Y1257" s="31">
        <f t="shared" si="252"/>
        <v>0</v>
      </c>
      <c r="Z1257" s="31" t="str">
        <f t="shared" si="259"/>
        <v>Yes</v>
      </c>
      <c r="AA1257" s="31"/>
      <c r="AB1257" s="31">
        <f t="shared" si="253"/>
        <v>1</v>
      </c>
      <c r="AC1257" s="31" t="str">
        <f>IF(OR(ISNUMBER(MATCH(DATE(VALUE(TEXT(U1257,"yyyy")),VALUE(TEXT(U1257,"mm")),VALUE(TEXT(U1257,"dd"))),HolidayTable[Date],0)),WEEKDAY(E1257,1)=1,HOUR(U1257)&gt;=21,HOUR(U1257)&lt;5),"OP","P")</f>
        <v>OP</v>
      </c>
      <c r="AD1257" s="31"/>
      <c r="AE1257" s="31">
        <f t="shared" si="254"/>
        <v>52.5</v>
      </c>
      <c r="AF1257" s="31">
        <f t="shared" si="255"/>
        <v>88.5</v>
      </c>
      <c r="AG1257" s="31">
        <f t="shared" si="256"/>
        <v>7</v>
      </c>
      <c r="AH1257" s="31" t="str">
        <f t="shared" si="257"/>
        <v>NYK ISABEL152N</v>
      </c>
      <c r="AI1257" s="31" t="str">
        <f t="shared" si="258"/>
        <v>HAMU 1617917</v>
      </c>
    </row>
    <row r="1258" spans="1:36" ht="18" x14ac:dyDescent="0.35">
      <c r="A1258" s="30" t="s">
        <v>625</v>
      </c>
      <c r="B1258" s="30" t="s">
        <v>4653</v>
      </c>
      <c r="C1258" s="30" t="s">
        <v>2292</v>
      </c>
      <c r="D1258" s="30" t="s">
        <v>2293</v>
      </c>
      <c r="E1258" s="33">
        <v>45472.07708333333</v>
      </c>
      <c r="F1258" s="30" t="s">
        <v>663</v>
      </c>
      <c r="G1258" s="30" t="s">
        <v>627</v>
      </c>
      <c r="H1258" s="30" t="s">
        <v>672</v>
      </c>
      <c r="I1258" s="30" t="s">
        <v>646</v>
      </c>
      <c r="J1258" s="30">
        <v>30000</v>
      </c>
      <c r="K1258" s="30" t="s">
        <v>630</v>
      </c>
      <c r="L1258" s="30" t="s">
        <v>4606</v>
      </c>
      <c r="M1258" s="30" t="s">
        <v>4654</v>
      </c>
      <c r="N1258" s="30" t="s">
        <v>637</v>
      </c>
      <c r="O1258" s="30" t="s">
        <v>638</v>
      </c>
      <c r="P1258" s="30">
        <v>710301</v>
      </c>
      <c r="Q1258" s="30"/>
      <c r="R1258" s="30"/>
      <c r="S1258" s="39">
        <v>45473.065972222219</v>
      </c>
      <c r="T1258" s="42" t="str">
        <f t="shared" si="247"/>
        <v>40</v>
      </c>
      <c r="U1258" s="32">
        <f t="shared" si="248"/>
        <v>45472.07708333333</v>
      </c>
      <c r="V1258" s="31">
        <f t="shared" si="249"/>
        <v>0.98888888888905058</v>
      </c>
      <c r="W1258" s="31">
        <f t="shared" si="250"/>
        <v>1</v>
      </c>
      <c r="X1258" s="31">
        <f t="shared" si="251"/>
        <v>0</v>
      </c>
      <c r="Y1258" s="31">
        <f t="shared" si="252"/>
        <v>0</v>
      </c>
      <c r="Z1258" s="31" t="str">
        <f t="shared" si="259"/>
        <v>Yes</v>
      </c>
      <c r="AA1258" s="31"/>
      <c r="AB1258" s="31">
        <f t="shared" si="253"/>
        <v>1</v>
      </c>
      <c r="AC1258" s="31" t="str">
        <f>IF(OR(ISNUMBER(MATCH(DATE(VALUE(TEXT(U1258,"yyyy")),VALUE(TEXT(U1258,"mm")),VALUE(TEXT(U1258,"dd"))),HolidayTable[Date],0)),WEEKDAY(E1258,1)=1,HOUR(U1258)&gt;=21,HOUR(U1258)&lt;5),"OP","P")</f>
        <v>OP</v>
      </c>
      <c r="AD1258" s="31"/>
      <c r="AE1258" s="31">
        <f t="shared" si="254"/>
        <v>52.5</v>
      </c>
      <c r="AF1258" s="31">
        <f t="shared" si="255"/>
        <v>88.5</v>
      </c>
      <c r="AG1258" s="31">
        <f t="shared" si="256"/>
        <v>7</v>
      </c>
      <c r="AH1258" s="31" t="str">
        <f t="shared" si="257"/>
        <v>NYK ISABEL152N</v>
      </c>
      <c r="AI1258" s="31" t="str">
        <f t="shared" si="258"/>
        <v>FANU 3645210</v>
      </c>
    </row>
    <row r="1259" spans="1:36" ht="18" x14ac:dyDescent="0.35">
      <c r="A1259" s="30" t="s">
        <v>625</v>
      </c>
      <c r="B1259" s="30" t="s">
        <v>4655</v>
      </c>
      <c r="C1259" s="30" t="s">
        <v>2292</v>
      </c>
      <c r="D1259" s="30" t="s">
        <v>2293</v>
      </c>
      <c r="E1259" s="33">
        <v>45472.07916666667</v>
      </c>
      <c r="F1259" s="30" t="s">
        <v>663</v>
      </c>
      <c r="G1259" s="30" t="s">
        <v>627</v>
      </c>
      <c r="H1259" s="30" t="s">
        <v>672</v>
      </c>
      <c r="I1259" s="30" t="s">
        <v>646</v>
      </c>
      <c r="J1259" s="30">
        <v>30000</v>
      </c>
      <c r="K1259" s="30" t="s">
        <v>630</v>
      </c>
      <c r="L1259" s="30" t="s">
        <v>4606</v>
      </c>
      <c r="M1259" s="30" t="s">
        <v>4656</v>
      </c>
      <c r="N1259" s="30"/>
      <c r="O1259" s="30" t="s">
        <v>665</v>
      </c>
      <c r="P1259" s="30">
        <v>945718</v>
      </c>
      <c r="Q1259" s="30"/>
      <c r="R1259" s="30"/>
      <c r="S1259" s="39">
        <v>45473.065972222219</v>
      </c>
      <c r="T1259" s="42" t="str">
        <f t="shared" si="247"/>
        <v>40</v>
      </c>
      <c r="U1259" s="32">
        <f t="shared" si="248"/>
        <v>45472.07916666667</v>
      </c>
      <c r="V1259" s="31">
        <f t="shared" si="249"/>
        <v>0.98680555554892635</v>
      </c>
      <c r="W1259" s="31">
        <f t="shared" si="250"/>
        <v>1</v>
      </c>
      <c r="X1259" s="31">
        <f t="shared" si="251"/>
        <v>0</v>
      </c>
      <c r="Y1259" s="31">
        <f t="shared" si="252"/>
        <v>0</v>
      </c>
      <c r="Z1259" s="31" t="str">
        <f t="shared" si="259"/>
        <v>Yes</v>
      </c>
      <c r="AA1259" s="31"/>
      <c r="AB1259" s="31">
        <f t="shared" si="253"/>
        <v>1</v>
      </c>
      <c r="AC1259" s="31" t="str">
        <f>IF(OR(ISNUMBER(MATCH(DATE(VALUE(TEXT(U1259,"yyyy")),VALUE(TEXT(U1259,"mm")),VALUE(TEXT(U1259,"dd"))),HolidayTable[Date],0)),WEEKDAY(E1259,1)=1,HOUR(U1259)&gt;=21,HOUR(U1259)&lt;5),"OP","P")</f>
        <v>OP</v>
      </c>
      <c r="AD1259" s="31"/>
      <c r="AE1259" s="31">
        <f t="shared" si="254"/>
        <v>52.5</v>
      </c>
      <c r="AF1259" s="31">
        <f t="shared" si="255"/>
        <v>88.5</v>
      </c>
      <c r="AG1259" s="31">
        <f t="shared" si="256"/>
        <v>7</v>
      </c>
      <c r="AH1259" s="31" t="str">
        <f t="shared" si="257"/>
        <v>NYK ISABEL152N</v>
      </c>
      <c r="AI1259" s="31" t="str">
        <f t="shared" si="258"/>
        <v>BEAU 4190396</v>
      </c>
    </row>
    <row r="1260" spans="1:36" ht="18" x14ac:dyDescent="0.35">
      <c r="A1260" s="30" t="s">
        <v>625</v>
      </c>
      <c r="B1260" s="30" t="s">
        <v>4657</v>
      </c>
      <c r="C1260" s="30" t="s">
        <v>3876</v>
      </c>
      <c r="D1260" s="30" t="s">
        <v>24</v>
      </c>
      <c r="E1260" s="33">
        <v>45472.07916666667</v>
      </c>
      <c r="F1260" s="30" t="s">
        <v>674</v>
      </c>
      <c r="G1260" s="30" t="s">
        <v>627</v>
      </c>
      <c r="H1260" s="30" t="s">
        <v>672</v>
      </c>
      <c r="I1260" s="30" t="s">
        <v>646</v>
      </c>
      <c r="J1260" s="30">
        <v>29250</v>
      </c>
      <c r="K1260" s="30" t="s">
        <v>630</v>
      </c>
      <c r="L1260" s="30" t="s">
        <v>4658</v>
      </c>
      <c r="M1260" s="30" t="s">
        <v>4659</v>
      </c>
      <c r="N1260" s="30" t="s">
        <v>887</v>
      </c>
      <c r="O1260" s="30" t="s">
        <v>888</v>
      </c>
      <c r="P1260" s="30">
        <v>622960</v>
      </c>
      <c r="Q1260" s="30"/>
      <c r="R1260" s="30"/>
      <c r="S1260" s="39" t="e">
        <f>VLOOKUP(AH1260,export!G:T,13,FALSE)</f>
        <v>#N/A</v>
      </c>
      <c r="T1260" s="42" t="str">
        <f t="shared" si="247"/>
        <v>40</v>
      </c>
      <c r="U1260" s="32">
        <f t="shared" si="248"/>
        <v>45472.07916666667</v>
      </c>
      <c r="V1260" s="31" t="e">
        <f t="shared" si="249"/>
        <v>#N/A</v>
      </c>
      <c r="W1260" s="31" t="e">
        <f t="shared" si="250"/>
        <v>#N/A</v>
      </c>
      <c r="X1260" s="31" t="e">
        <f t="shared" si="251"/>
        <v>#N/A</v>
      </c>
      <c r="Y1260" s="31" t="e">
        <f t="shared" si="252"/>
        <v>#N/A</v>
      </c>
      <c r="Z1260" s="31" t="str">
        <f t="shared" si="259"/>
        <v>Yes</v>
      </c>
      <c r="AA1260" s="31"/>
      <c r="AB1260" s="31" t="e">
        <f t="shared" si="253"/>
        <v>#N/A</v>
      </c>
      <c r="AC1260" s="31" t="str">
        <f>IF(OR(ISNUMBER(MATCH(DATE(VALUE(TEXT(U1260,"yyyy")),VALUE(TEXT(U1260,"mm")),VALUE(TEXT(U1260,"dd"))),HolidayTable[Date],0)),WEEKDAY(E1260,1)=1,HOUR(U1260)&gt;=21,HOUR(U1260)&lt;5),"OP","P")</f>
        <v>OP</v>
      </c>
      <c r="AD1260" s="31"/>
      <c r="AE1260" s="31" t="e">
        <f t="shared" si="254"/>
        <v>#N/A</v>
      </c>
      <c r="AF1260" s="31">
        <f t="shared" si="255"/>
        <v>88.5</v>
      </c>
      <c r="AG1260" s="31">
        <f t="shared" si="256"/>
        <v>7</v>
      </c>
      <c r="AH1260" s="31" t="str">
        <f t="shared" si="257"/>
        <v>PORTO GERMEN424S</v>
      </c>
      <c r="AI1260" s="31" t="str">
        <f t="shared" si="258"/>
        <v>MRKU 6281850</v>
      </c>
      <c r="AJ1260" s="17" t="s">
        <v>624</v>
      </c>
    </row>
    <row r="1261" spans="1:36" ht="18" x14ac:dyDescent="0.35">
      <c r="A1261" s="30" t="s">
        <v>625</v>
      </c>
      <c r="B1261" s="30" t="s">
        <v>4660</v>
      </c>
      <c r="C1261" s="30" t="s">
        <v>2292</v>
      </c>
      <c r="D1261" s="30" t="s">
        <v>2293</v>
      </c>
      <c r="E1261" s="33">
        <v>45472.079861111109</v>
      </c>
      <c r="F1261" s="30" t="s">
        <v>663</v>
      </c>
      <c r="G1261" s="30" t="s">
        <v>627</v>
      </c>
      <c r="H1261" s="30" t="s">
        <v>672</v>
      </c>
      <c r="I1261" s="30" t="s">
        <v>646</v>
      </c>
      <c r="J1261" s="30">
        <v>30000</v>
      </c>
      <c r="K1261" s="30" t="s">
        <v>630</v>
      </c>
      <c r="L1261" s="30" t="s">
        <v>4606</v>
      </c>
      <c r="M1261" s="30" t="s">
        <v>4661</v>
      </c>
      <c r="N1261" s="30"/>
      <c r="O1261" s="30" t="s">
        <v>641</v>
      </c>
      <c r="P1261" s="30">
        <v>902929</v>
      </c>
      <c r="Q1261" s="30"/>
      <c r="R1261" s="30"/>
      <c r="S1261" s="39">
        <v>45473.065972222219</v>
      </c>
      <c r="T1261" s="42" t="str">
        <f t="shared" si="247"/>
        <v>40</v>
      </c>
      <c r="U1261" s="32">
        <f t="shared" si="248"/>
        <v>45472.079861111109</v>
      </c>
      <c r="V1261" s="31">
        <f t="shared" si="249"/>
        <v>0.98611111110949423</v>
      </c>
      <c r="W1261" s="31">
        <f t="shared" si="250"/>
        <v>1</v>
      </c>
      <c r="X1261" s="31">
        <f t="shared" si="251"/>
        <v>0</v>
      </c>
      <c r="Y1261" s="31">
        <f t="shared" si="252"/>
        <v>0</v>
      </c>
      <c r="Z1261" s="31" t="str">
        <f t="shared" si="259"/>
        <v>Yes</v>
      </c>
      <c r="AA1261" s="31"/>
      <c r="AB1261" s="31">
        <f t="shared" si="253"/>
        <v>1</v>
      </c>
      <c r="AC1261" s="31" t="str">
        <f>IF(OR(ISNUMBER(MATCH(DATE(VALUE(TEXT(U1261,"yyyy")),VALUE(TEXT(U1261,"mm")),VALUE(TEXT(U1261,"dd"))),HolidayTable[Date],0)),WEEKDAY(E1261,1)=1,HOUR(U1261)&gt;=21,HOUR(U1261)&lt;5),"OP","P")</f>
        <v>OP</v>
      </c>
      <c r="AD1261" s="31"/>
      <c r="AE1261" s="31">
        <f t="shared" si="254"/>
        <v>52.5</v>
      </c>
      <c r="AF1261" s="31">
        <f t="shared" si="255"/>
        <v>88.5</v>
      </c>
      <c r="AG1261" s="31">
        <f t="shared" si="256"/>
        <v>7</v>
      </c>
      <c r="AH1261" s="31" t="str">
        <f t="shared" si="257"/>
        <v>NYK ISABEL152N</v>
      </c>
      <c r="AI1261" s="31" t="str">
        <f t="shared" si="258"/>
        <v>HLXU 8287033</v>
      </c>
    </row>
    <row r="1262" spans="1:36" ht="18" x14ac:dyDescent="0.35">
      <c r="A1262" s="30" t="s">
        <v>625</v>
      </c>
      <c r="B1262" s="30" t="s">
        <v>4662</v>
      </c>
      <c r="C1262" s="30" t="s">
        <v>2292</v>
      </c>
      <c r="D1262" s="30" t="s">
        <v>2293</v>
      </c>
      <c r="E1262" s="33">
        <v>45472.081944444442</v>
      </c>
      <c r="F1262" s="30" t="s">
        <v>663</v>
      </c>
      <c r="G1262" s="30" t="s">
        <v>627</v>
      </c>
      <c r="H1262" s="30" t="s">
        <v>672</v>
      </c>
      <c r="I1262" s="30" t="s">
        <v>646</v>
      </c>
      <c r="J1262" s="30">
        <v>30000</v>
      </c>
      <c r="K1262" s="30" t="s">
        <v>630</v>
      </c>
      <c r="L1262" s="30" t="s">
        <v>4606</v>
      </c>
      <c r="M1262" s="30" t="s">
        <v>4663</v>
      </c>
      <c r="N1262" s="30"/>
      <c r="O1262" s="30" t="s">
        <v>664</v>
      </c>
      <c r="P1262" s="30">
        <v>919491</v>
      </c>
      <c r="Q1262" s="30"/>
      <c r="R1262" s="30"/>
      <c r="S1262" s="39">
        <v>45473.065972222219</v>
      </c>
      <c r="T1262" s="42" t="str">
        <f t="shared" si="247"/>
        <v>40</v>
      </c>
      <c r="U1262" s="32">
        <f t="shared" si="248"/>
        <v>45472.081944444442</v>
      </c>
      <c r="V1262" s="31">
        <f t="shared" si="249"/>
        <v>0.98402777777664596</v>
      </c>
      <c r="W1262" s="31">
        <f t="shared" si="250"/>
        <v>1</v>
      </c>
      <c r="X1262" s="31">
        <f t="shared" si="251"/>
        <v>0</v>
      </c>
      <c r="Y1262" s="31">
        <f t="shared" si="252"/>
        <v>0</v>
      </c>
      <c r="Z1262" s="31" t="str">
        <f t="shared" si="259"/>
        <v>Yes</v>
      </c>
      <c r="AA1262" s="31"/>
      <c r="AB1262" s="31">
        <f t="shared" si="253"/>
        <v>1</v>
      </c>
      <c r="AC1262" s="31" t="str">
        <f>IF(OR(ISNUMBER(MATCH(DATE(VALUE(TEXT(U1262,"yyyy")),VALUE(TEXT(U1262,"mm")),VALUE(TEXT(U1262,"dd"))),HolidayTable[Date],0)),WEEKDAY(E1262,1)=1,HOUR(U1262)&gt;=21,HOUR(U1262)&lt;5),"OP","P")</f>
        <v>OP</v>
      </c>
      <c r="AD1262" s="31"/>
      <c r="AE1262" s="31">
        <f t="shared" si="254"/>
        <v>52.5</v>
      </c>
      <c r="AF1262" s="31">
        <f t="shared" si="255"/>
        <v>88.5</v>
      </c>
      <c r="AG1262" s="31">
        <f t="shared" si="256"/>
        <v>7</v>
      </c>
      <c r="AH1262" s="31" t="str">
        <f t="shared" si="257"/>
        <v>NYK ISABEL152N</v>
      </c>
      <c r="AI1262" s="31" t="str">
        <f t="shared" si="258"/>
        <v>FANU 3426357</v>
      </c>
    </row>
    <row r="1263" spans="1:36" ht="18" x14ac:dyDescent="0.35">
      <c r="A1263" s="30" t="s">
        <v>625</v>
      </c>
      <c r="B1263" s="30" t="s">
        <v>4664</v>
      </c>
      <c r="C1263" s="30" t="s">
        <v>2292</v>
      </c>
      <c r="D1263" s="30" t="s">
        <v>2293</v>
      </c>
      <c r="E1263" s="33">
        <v>45472.081944444442</v>
      </c>
      <c r="F1263" s="30" t="s">
        <v>663</v>
      </c>
      <c r="G1263" s="30" t="s">
        <v>627</v>
      </c>
      <c r="H1263" s="30" t="s">
        <v>672</v>
      </c>
      <c r="I1263" s="30" t="s">
        <v>646</v>
      </c>
      <c r="J1263" s="30">
        <v>30000</v>
      </c>
      <c r="K1263" s="30" t="s">
        <v>630</v>
      </c>
      <c r="L1263" s="30" t="s">
        <v>4606</v>
      </c>
      <c r="M1263" s="30" t="s">
        <v>4665</v>
      </c>
      <c r="N1263" s="30"/>
      <c r="O1263" s="30" t="s">
        <v>636</v>
      </c>
      <c r="P1263" s="30">
        <v>903165</v>
      </c>
      <c r="Q1263" s="30"/>
      <c r="R1263" s="30"/>
      <c r="S1263" s="39">
        <v>45473.065972222219</v>
      </c>
      <c r="T1263" s="42" t="str">
        <f t="shared" si="247"/>
        <v>40</v>
      </c>
      <c r="U1263" s="32">
        <f t="shared" si="248"/>
        <v>45472.081944444442</v>
      </c>
      <c r="V1263" s="31">
        <f t="shared" si="249"/>
        <v>0.98402777777664596</v>
      </c>
      <c r="W1263" s="31">
        <f t="shared" si="250"/>
        <v>1</v>
      </c>
      <c r="X1263" s="31">
        <f t="shared" si="251"/>
        <v>0</v>
      </c>
      <c r="Y1263" s="31">
        <f t="shared" si="252"/>
        <v>0</v>
      </c>
      <c r="Z1263" s="31" t="str">
        <f t="shared" si="259"/>
        <v>Yes</v>
      </c>
      <c r="AA1263" s="31"/>
      <c r="AB1263" s="31">
        <f t="shared" si="253"/>
        <v>1</v>
      </c>
      <c r="AC1263" s="31" t="str">
        <f>IF(OR(ISNUMBER(MATCH(DATE(VALUE(TEXT(U1263,"yyyy")),VALUE(TEXT(U1263,"mm")),VALUE(TEXT(U1263,"dd"))),HolidayTable[Date],0)),WEEKDAY(E1263,1)=1,HOUR(U1263)&gt;=21,HOUR(U1263)&lt;5),"OP","P")</f>
        <v>OP</v>
      </c>
      <c r="AD1263" s="31"/>
      <c r="AE1263" s="31">
        <f t="shared" si="254"/>
        <v>52.5</v>
      </c>
      <c r="AF1263" s="31">
        <f t="shared" si="255"/>
        <v>88.5</v>
      </c>
      <c r="AG1263" s="31">
        <f t="shared" si="256"/>
        <v>7</v>
      </c>
      <c r="AH1263" s="31" t="str">
        <f t="shared" si="257"/>
        <v>NYK ISABEL152N</v>
      </c>
      <c r="AI1263" s="31" t="str">
        <f t="shared" si="258"/>
        <v>UACU 5478875</v>
      </c>
    </row>
    <row r="1264" spans="1:36" ht="18" x14ac:dyDescent="0.35">
      <c r="A1264" s="30" t="s">
        <v>625</v>
      </c>
      <c r="B1264" s="30" t="s">
        <v>4666</v>
      </c>
      <c r="C1264" s="30" t="s">
        <v>583</v>
      </c>
      <c r="D1264" s="30" t="s">
        <v>764</v>
      </c>
      <c r="E1264" s="33">
        <v>45472.087500000001</v>
      </c>
      <c r="F1264" s="30" t="s">
        <v>674</v>
      </c>
      <c r="G1264" s="30" t="s">
        <v>627</v>
      </c>
      <c r="H1264" s="30" t="s">
        <v>672</v>
      </c>
      <c r="I1264" s="30" t="s">
        <v>646</v>
      </c>
      <c r="J1264" s="30">
        <v>29250</v>
      </c>
      <c r="K1264" s="30" t="s">
        <v>630</v>
      </c>
      <c r="L1264" s="30" t="s">
        <v>4667</v>
      </c>
      <c r="M1264" s="30" t="s">
        <v>4668</v>
      </c>
      <c r="N1264" s="30" t="s">
        <v>822</v>
      </c>
      <c r="O1264" s="30" t="s">
        <v>823</v>
      </c>
      <c r="P1264" s="30">
        <v>775040</v>
      </c>
      <c r="Q1264" s="30"/>
      <c r="R1264" s="30"/>
      <c r="S1264" s="39" t="e">
        <f>VLOOKUP(AH1264,export!G:T,13,FALSE)</f>
        <v>#N/A</v>
      </c>
      <c r="T1264" s="42" t="str">
        <f t="shared" si="247"/>
        <v>40</v>
      </c>
      <c r="U1264" s="32">
        <f t="shared" si="248"/>
        <v>45472.087500000001</v>
      </c>
      <c r="V1264" s="31" t="e">
        <f t="shared" si="249"/>
        <v>#N/A</v>
      </c>
      <c r="W1264" s="31" t="e">
        <f t="shared" si="250"/>
        <v>#N/A</v>
      </c>
      <c r="X1264" s="31" t="e">
        <f t="shared" si="251"/>
        <v>#N/A</v>
      </c>
      <c r="Y1264" s="31" t="e">
        <f t="shared" si="252"/>
        <v>#N/A</v>
      </c>
      <c r="Z1264" s="31" t="str">
        <f t="shared" si="259"/>
        <v>Yes</v>
      </c>
      <c r="AA1264" s="31"/>
      <c r="AB1264" s="31" t="e">
        <f t="shared" si="253"/>
        <v>#N/A</v>
      </c>
      <c r="AC1264" s="31" t="str">
        <f>IF(OR(ISNUMBER(MATCH(DATE(VALUE(TEXT(U1264,"yyyy")),VALUE(TEXT(U1264,"mm")),VALUE(TEXT(U1264,"dd"))),HolidayTable[Date],0)),WEEKDAY(E1264,1)=1,HOUR(U1264)&gt;=21,HOUR(U1264)&lt;5),"OP","P")</f>
        <v>OP</v>
      </c>
      <c r="AD1264" s="31"/>
      <c r="AE1264" s="31" t="e">
        <f t="shared" si="254"/>
        <v>#N/A</v>
      </c>
      <c r="AF1264" s="31">
        <f t="shared" si="255"/>
        <v>88.5</v>
      </c>
      <c r="AG1264" s="31">
        <f t="shared" si="256"/>
        <v>7</v>
      </c>
      <c r="AH1264" s="31" t="str">
        <f t="shared" si="257"/>
        <v>ALS KRONOS425N</v>
      </c>
      <c r="AI1264" s="31" t="str">
        <f t="shared" si="258"/>
        <v>MSKU 9371081</v>
      </c>
      <c r="AJ1264" s="17" t="s">
        <v>624</v>
      </c>
    </row>
    <row r="1265" spans="1:36" ht="18" x14ac:dyDescent="0.35">
      <c r="A1265" s="30" t="s">
        <v>625</v>
      </c>
      <c r="B1265" s="30" t="s">
        <v>4669</v>
      </c>
      <c r="C1265" s="30" t="s">
        <v>2292</v>
      </c>
      <c r="D1265" s="30" t="s">
        <v>2293</v>
      </c>
      <c r="E1265" s="33">
        <v>45472.088194444441</v>
      </c>
      <c r="F1265" s="30" t="s">
        <v>663</v>
      </c>
      <c r="G1265" s="30" t="s">
        <v>627</v>
      </c>
      <c r="H1265" s="30" t="s">
        <v>672</v>
      </c>
      <c r="I1265" s="30" t="s">
        <v>646</v>
      </c>
      <c r="J1265" s="30">
        <v>30000</v>
      </c>
      <c r="K1265" s="30" t="s">
        <v>630</v>
      </c>
      <c r="L1265" s="30" t="s">
        <v>4606</v>
      </c>
      <c r="M1265" s="30" t="s">
        <v>4670</v>
      </c>
      <c r="N1265" s="30" t="s">
        <v>631</v>
      </c>
      <c r="O1265" s="30" t="s">
        <v>632</v>
      </c>
      <c r="P1265" s="30">
        <v>726322</v>
      </c>
      <c r="Q1265" s="30"/>
      <c r="R1265" s="30"/>
      <c r="S1265" s="39">
        <v>45473.065972222219</v>
      </c>
      <c r="T1265" s="42" t="str">
        <f t="shared" si="247"/>
        <v>40</v>
      </c>
      <c r="U1265" s="32">
        <f t="shared" si="248"/>
        <v>45472.088194444441</v>
      </c>
      <c r="V1265" s="31">
        <f t="shared" si="249"/>
        <v>0.97777777777810115</v>
      </c>
      <c r="W1265" s="31">
        <f t="shared" si="250"/>
        <v>1</v>
      </c>
      <c r="X1265" s="31">
        <f t="shared" si="251"/>
        <v>0</v>
      </c>
      <c r="Y1265" s="31">
        <f t="shared" si="252"/>
        <v>0</v>
      </c>
      <c r="Z1265" s="31" t="str">
        <f t="shared" si="259"/>
        <v>Yes</v>
      </c>
      <c r="AA1265" s="31"/>
      <c r="AB1265" s="31">
        <f t="shared" si="253"/>
        <v>1</v>
      </c>
      <c r="AC1265" s="31" t="str">
        <f>IF(OR(ISNUMBER(MATCH(DATE(VALUE(TEXT(U1265,"yyyy")),VALUE(TEXT(U1265,"mm")),VALUE(TEXT(U1265,"dd"))),HolidayTable[Date],0)),WEEKDAY(E1265,1)=1,HOUR(U1265)&gt;=21,HOUR(U1265)&lt;5),"OP","P")</f>
        <v>OP</v>
      </c>
      <c r="AD1265" s="31"/>
      <c r="AE1265" s="31">
        <f t="shared" si="254"/>
        <v>52.5</v>
      </c>
      <c r="AF1265" s="31">
        <f t="shared" si="255"/>
        <v>88.5</v>
      </c>
      <c r="AG1265" s="31">
        <f t="shared" si="256"/>
        <v>7</v>
      </c>
      <c r="AH1265" s="31" t="str">
        <f t="shared" si="257"/>
        <v>NYK ISABEL152N</v>
      </c>
      <c r="AI1265" s="31" t="str">
        <f t="shared" si="258"/>
        <v>MTSU 9662327</v>
      </c>
    </row>
    <row r="1266" spans="1:36" ht="18" x14ac:dyDescent="0.35">
      <c r="A1266" s="30" t="s">
        <v>625</v>
      </c>
      <c r="B1266" s="30" t="s">
        <v>4671</v>
      </c>
      <c r="C1266" s="30" t="s">
        <v>583</v>
      </c>
      <c r="D1266" s="30" t="s">
        <v>764</v>
      </c>
      <c r="E1266" s="33">
        <v>45472.092361111114</v>
      </c>
      <c r="F1266" s="30" t="s">
        <v>674</v>
      </c>
      <c r="G1266" s="30" t="s">
        <v>627</v>
      </c>
      <c r="H1266" s="30" t="s">
        <v>672</v>
      </c>
      <c r="I1266" s="30" t="s">
        <v>646</v>
      </c>
      <c r="J1266" s="30">
        <v>29250</v>
      </c>
      <c r="K1266" s="30" t="s">
        <v>630</v>
      </c>
      <c r="L1266" s="30" t="s">
        <v>4667</v>
      </c>
      <c r="M1266" s="30" t="s">
        <v>4672</v>
      </c>
      <c r="N1266" s="30" t="s">
        <v>1931</v>
      </c>
      <c r="O1266" s="30" t="s">
        <v>848</v>
      </c>
      <c r="P1266" s="30">
        <v>758662</v>
      </c>
      <c r="Q1266" s="30"/>
      <c r="R1266" s="30"/>
      <c r="S1266" s="39" t="e">
        <f>VLOOKUP(AH1266,export!G:T,13,FALSE)</f>
        <v>#N/A</v>
      </c>
      <c r="T1266" s="42" t="str">
        <f t="shared" si="247"/>
        <v>40</v>
      </c>
      <c r="U1266" s="32">
        <f t="shared" si="248"/>
        <v>45472.092361111114</v>
      </c>
      <c r="V1266" s="31" t="e">
        <f t="shared" si="249"/>
        <v>#N/A</v>
      </c>
      <c r="W1266" s="31" t="e">
        <f t="shared" si="250"/>
        <v>#N/A</v>
      </c>
      <c r="X1266" s="31" t="e">
        <f t="shared" si="251"/>
        <v>#N/A</v>
      </c>
      <c r="Y1266" s="31" t="e">
        <f t="shared" si="252"/>
        <v>#N/A</v>
      </c>
      <c r="Z1266" s="31" t="str">
        <f t="shared" si="259"/>
        <v>Yes</v>
      </c>
      <c r="AA1266" s="31"/>
      <c r="AB1266" s="31" t="e">
        <f t="shared" si="253"/>
        <v>#N/A</v>
      </c>
      <c r="AC1266" s="31" t="str">
        <f>IF(OR(ISNUMBER(MATCH(DATE(VALUE(TEXT(U1266,"yyyy")),VALUE(TEXT(U1266,"mm")),VALUE(TEXT(U1266,"dd"))),HolidayTable[Date],0)),WEEKDAY(E1266,1)=1,HOUR(U1266)&gt;=21,HOUR(U1266)&lt;5),"OP","P")</f>
        <v>OP</v>
      </c>
      <c r="AD1266" s="31"/>
      <c r="AE1266" s="31" t="e">
        <f t="shared" si="254"/>
        <v>#N/A</v>
      </c>
      <c r="AF1266" s="31">
        <f t="shared" si="255"/>
        <v>88.5</v>
      </c>
      <c r="AG1266" s="31">
        <f t="shared" si="256"/>
        <v>7</v>
      </c>
      <c r="AH1266" s="31" t="str">
        <f t="shared" si="257"/>
        <v>ALS KRONOS425N</v>
      </c>
      <c r="AI1266" s="31" t="str">
        <f t="shared" si="258"/>
        <v>MSKU 1868282</v>
      </c>
      <c r="AJ1266" s="17" t="s">
        <v>624</v>
      </c>
    </row>
    <row r="1267" spans="1:36" ht="18" x14ac:dyDescent="0.35">
      <c r="A1267" s="30" t="s">
        <v>625</v>
      </c>
      <c r="B1267" s="30" t="s">
        <v>4673</v>
      </c>
      <c r="C1267" s="30" t="s">
        <v>466</v>
      </c>
      <c r="D1267" s="30" t="s">
        <v>895</v>
      </c>
      <c r="E1267" s="33">
        <v>45472.093055555553</v>
      </c>
      <c r="F1267" s="30" t="s">
        <v>1816</v>
      </c>
      <c r="G1267" s="30" t="s">
        <v>627</v>
      </c>
      <c r="H1267" s="30">
        <v>2200</v>
      </c>
      <c r="I1267" s="30" t="s">
        <v>629</v>
      </c>
      <c r="J1267" s="30">
        <v>20385</v>
      </c>
      <c r="K1267" s="30" t="s">
        <v>630</v>
      </c>
      <c r="L1267" s="30" t="s">
        <v>4674</v>
      </c>
      <c r="M1267" s="30" t="s">
        <v>4675</v>
      </c>
      <c r="N1267" s="30" t="s">
        <v>656</v>
      </c>
      <c r="O1267" s="30" t="s">
        <v>657</v>
      </c>
      <c r="P1267" s="30">
        <v>927332</v>
      </c>
      <c r="Q1267" s="30"/>
      <c r="R1267" s="30"/>
      <c r="S1267" s="39">
        <v>45473.190972222219</v>
      </c>
      <c r="T1267" s="42" t="str">
        <f t="shared" si="247"/>
        <v>20</v>
      </c>
      <c r="U1267" s="32">
        <f t="shared" si="248"/>
        <v>45472.093055555553</v>
      </c>
      <c r="V1267" s="31">
        <f t="shared" si="249"/>
        <v>1.0979166666656965</v>
      </c>
      <c r="W1267" s="31">
        <f t="shared" si="250"/>
        <v>0</v>
      </c>
      <c r="X1267" s="31">
        <f t="shared" si="251"/>
        <v>1</v>
      </c>
      <c r="Y1267" s="31">
        <f t="shared" si="252"/>
        <v>0</v>
      </c>
      <c r="Z1267" s="31" t="str">
        <f t="shared" si="259"/>
        <v>Yes</v>
      </c>
      <c r="AA1267" s="31"/>
      <c r="AB1267" s="31">
        <f t="shared" si="253"/>
        <v>2</v>
      </c>
      <c r="AC1267" s="31" t="str">
        <f>IF(OR(ISNUMBER(MATCH(DATE(VALUE(TEXT(U1267,"yyyy")),VALUE(TEXT(U1267,"mm")),VALUE(TEXT(U1267,"dd"))),HolidayTable[Date],0)),WEEKDAY(E1267,1)=1,HOUR(U1267)&gt;=21,HOUR(U1267)&lt;5),"OP","P")</f>
        <v>OP</v>
      </c>
      <c r="AD1267" s="31"/>
      <c r="AE1267" s="31">
        <f t="shared" si="254"/>
        <v>15</v>
      </c>
      <c r="AF1267" s="31">
        <f t="shared" si="255"/>
        <v>59</v>
      </c>
      <c r="AG1267" s="31">
        <f t="shared" si="256"/>
        <v>7</v>
      </c>
      <c r="AH1267" s="31" t="str">
        <f t="shared" si="257"/>
        <v>XIN YANG PU175W</v>
      </c>
      <c r="AI1267" s="31" t="str">
        <f t="shared" si="258"/>
        <v>BSVU 2201900</v>
      </c>
    </row>
    <row r="1268" spans="1:36" ht="18" x14ac:dyDescent="0.35">
      <c r="A1268" s="30" t="s">
        <v>625</v>
      </c>
      <c r="B1268" s="30" t="s">
        <v>4676</v>
      </c>
      <c r="C1268" s="30" t="s">
        <v>466</v>
      </c>
      <c r="D1268" s="30" t="s">
        <v>895</v>
      </c>
      <c r="E1268" s="33">
        <v>45472.093055555553</v>
      </c>
      <c r="F1268" s="30" t="s">
        <v>1816</v>
      </c>
      <c r="G1268" s="30" t="s">
        <v>627</v>
      </c>
      <c r="H1268" s="30">
        <v>2200</v>
      </c>
      <c r="I1268" s="30" t="s">
        <v>629</v>
      </c>
      <c r="J1268" s="30">
        <v>20385</v>
      </c>
      <c r="K1268" s="30" t="s">
        <v>630</v>
      </c>
      <c r="L1268" s="30" t="s">
        <v>4674</v>
      </c>
      <c r="M1268" s="30" t="s">
        <v>4677</v>
      </c>
      <c r="N1268" s="30" t="s">
        <v>656</v>
      </c>
      <c r="O1268" s="30" t="s">
        <v>657</v>
      </c>
      <c r="P1268" s="30">
        <v>927332</v>
      </c>
      <c r="Q1268" s="30"/>
      <c r="R1268" s="30"/>
      <c r="S1268" s="39">
        <v>45473.190972222219</v>
      </c>
      <c r="T1268" s="42" t="str">
        <f t="shared" si="247"/>
        <v>20</v>
      </c>
      <c r="U1268" s="32">
        <f t="shared" si="248"/>
        <v>45472.093055555553</v>
      </c>
      <c r="V1268" s="31">
        <f t="shared" si="249"/>
        <v>1.0979166666656965</v>
      </c>
      <c r="W1268" s="31">
        <f t="shared" si="250"/>
        <v>0</v>
      </c>
      <c r="X1268" s="31">
        <f t="shared" si="251"/>
        <v>1</v>
      </c>
      <c r="Y1268" s="31">
        <f t="shared" si="252"/>
        <v>0</v>
      </c>
      <c r="Z1268" s="31" t="str">
        <f t="shared" si="259"/>
        <v>Yes</v>
      </c>
      <c r="AA1268" s="31"/>
      <c r="AB1268" s="31">
        <f t="shared" si="253"/>
        <v>2</v>
      </c>
      <c r="AC1268" s="31" t="str">
        <f>IF(OR(ISNUMBER(MATCH(DATE(VALUE(TEXT(U1268,"yyyy")),VALUE(TEXT(U1268,"mm")),VALUE(TEXT(U1268,"dd"))),HolidayTable[Date],0)),WEEKDAY(E1268,1)=1,HOUR(U1268)&gt;=21,HOUR(U1268)&lt;5),"OP","P")</f>
        <v>OP</v>
      </c>
      <c r="AD1268" s="31"/>
      <c r="AE1268" s="31">
        <f t="shared" si="254"/>
        <v>15</v>
      </c>
      <c r="AF1268" s="31">
        <f t="shared" si="255"/>
        <v>59</v>
      </c>
      <c r="AG1268" s="31">
        <f t="shared" si="256"/>
        <v>7</v>
      </c>
      <c r="AH1268" s="31" t="str">
        <f t="shared" si="257"/>
        <v>XIN YANG PU175W</v>
      </c>
      <c r="AI1268" s="31" t="str">
        <f t="shared" si="258"/>
        <v>TGCU 2015570</v>
      </c>
    </row>
    <row r="1269" spans="1:36" ht="18" x14ac:dyDescent="0.35">
      <c r="A1269" s="30" t="s">
        <v>625</v>
      </c>
      <c r="B1269" s="30" t="s">
        <v>4678</v>
      </c>
      <c r="C1269" s="30" t="s">
        <v>583</v>
      </c>
      <c r="D1269" s="30" t="s">
        <v>764</v>
      </c>
      <c r="E1269" s="33">
        <v>45472.098611111112</v>
      </c>
      <c r="F1269" s="30" t="s">
        <v>674</v>
      </c>
      <c r="G1269" s="30" t="s">
        <v>627</v>
      </c>
      <c r="H1269" s="30" t="s">
        <v>672</v>
      </c>
      <c r="I1269" s="30" t="s">
        <v>646</v>
      </c>
      <c r="J1269" s="30">
        <v>29250</v>
      </c>
      <c r="K1269" s="30" t="s">
        <v>630</v>
      </c>
      <c r="L1269" s="30" t="s">
        <v>4679</v>
      </c>
      <c r="M1269" s="30" t="s">
        <v>4680</v>
      </c>
      <c r="N1269" s="30" t="s">
        <v>733</v>
      </c>
      <c r="O1269" s="30" t="s">
        <v>734</v>
      </c>
      <c r="P1269" s="30">
        <v>724385</v>
      </c>
      <c r="Q1269" s="30"/>
      <c r="R1269" s="30"/>
      <c r="S1269" s="39" t="e">
        <f>VLOOKUP(AH1269,export!G:T,13,FALSE)</f>
        <v>#N/A</v>
      </c>
      <c r="T1269" s="42" t="str">
        <f t="shared" si="247"/>
        <v>40</v>
      </c>
      <c r="U1269" s="32">
        <f t="shared" si="248"/>
        <v>45472.098611111112</v>
      </c>
      <c r="V1269" s="31" t="e">
        <f t="shared" si="249"/>
        <v>#N/A</v>
      </c>
      <c r="W1269" s="31" t="e">
        <f t="shared" si="250"/>
        <v>#N/A</v>
      </c>
      <c r="X1269" s="31" t="e">
        <f t="shared" si="251"/>
        <v>#N/A</v>
      </c>
      <c r="Y1269" s="31" t="e">
        <f t="shared" si="252"/>
        <v>#N/A</v>
      </c>
      <c r="Z1269" s="31" t="str">
        <f t="shared" si="259"/>
        <v>Yes</v>
      </c>
      <c r="AA1269" s="31"/>
      <c r="AB1269" s="31" t="e">
        <f t="shared" si="253"/>
        <v>#N/A</v>
      </c>
      <c r="AC1269" s="31" t="str">
        <f>IF(OR(ISNUMBER(MATCH(DATE(VALUE(TEXT(U1269,"yyyy")),VALUE(TEXT(U1269,"mm")),VALUE(TEXT(U1269,"dd"))),HolidayTable[Date],0)),WEEKDAY(E1269,1)=1,HOUR(U1269)&gt;=21,HOUR(U1269)&lt;5),"OP","P")</f>
        <v>OP</v>
      </c>
      <c r="AD1269" s="31"/>
      <c r="AE1269" s="31" t="e">
        <f t="shared" si="254"/>
        <v>#N/A</v>
      </c>
      <c r="AF1269" s="31">
        <f t="shared" si="255"/>
        <v>88.5</v>
      </c>
      <c r="AG1269" s="31">
        <f t="shared" si="256"/>
        <v>7</v>
      </c>
      <c r="AH1269" s="31" t="str">
        <f t="shared" si="257"/>
        <v>ALS KRONOS425N</v>
      </c>
      <c r="AI1269" s="31" t="str">
        <f t="shared" si="258"/>
        <v>TCKU 6647417</v>
      </c>
      <c r="AJ1269" s="17" t="s">
        <v>624</v>
      </c>
    </row>
    <row r="1270" spans="1:36" ht="18" x14ac:dyDescent="0.35">
      <c r="A1270" s="30" t="s">
        <v>625</v>
      </c>
      <c r="B1270" s="30" t="s">
        <v>4681</v>
      </c>
      <c r="C1270" s="30" t="s">
        <v>4682</v>
      </c>
      <c r="D1270" s="30" t="s">
        <v>434</v>
      </c>
      <c r="E1270" s="33">
        <v>45472.101388888892</v>
      </c>
      <c r="F1270" s="30" t="s">
        <v>729</v>
      </c>
      <c r="G1270" s="30" t="s">
        <v>627</v>
      </c>
      <c r="H1270" s="30">
        <v>2200</v>
      </c>
      <c r="I1270" s="30" t="s">
        <v>629</v>
      </c>
      <c r="J1270" s="30">
        <v>24522</v>
      </c>
      <c r="K1270" s="30" t="s">
        <v>630</v>
      </c>
      <c r="L1270" s="30" t="s">
        <v>4683</v>
      </c>
      <c r="M1270" s="30" t="s">
        <v>4684</v>
      </c>
      <c r="N1270" s="30" t="s">
        <v>633</v>
      </c>
      <c r="O1270" s="30" t="s">
        <v>4302</v>
      </c>
      <c r="P1270" s="30">
        <v>717004</v>
      </c>
      <c r="Q1270" s="30"/>
      <c r="R1270" s="30"/>
      <c r="S1270" s="39">
        <v>45473.267361111109</v>
      </c>
      <c r="T1270" s="42" t="str">
        <f t="shared" si="247"/>
        <v>20</v>
      </c>
      <c r="U1270" s="32">
        <f t="shared" si="248"/>
        <v>45472.101388888892</v>
      </c>
      <c r="V1270" s="31">
        <f t="shared" si="249"/>
        <v>1.1659722222175333</v>
      </c>
      <c r="W1270" s="31">
        <f t="shared" si="250"/>
        <v>0</v>
      </c>
      <c r="X1270" s="31">
        <f t="shared" si="251"/>
        <v>1</v>
      </c>
      <c r="Y1270" s="31">
        <f t="shared" si="252"/>
        <v>0</v>
      </c>
      <c r="Z1270" s="31" t="str">
        <f t="shared" si="259"/>
        <v>Yes</v>
      </c>
      <c r="AA1270" s="31"/>
      <c r="AB1270" s="31">
        <f t="shared" si="253"/>
        <v>2</v>
      </c>
      <c r="AC1270" s="31" t="str">
        <f>IF(OR(ISNUMBER(MATCH(DATE(VALUE(TEXT(U1270,"yyyy")),VALUE(TEXT(U1270,"mm")),VALUE(TEXT(U1270,"dd"))),HolidayTable[Date],0)),WEEKDAY(E1270,1)=1,HOUR(U1270)&gt;=21,HOUR(U1270)&lt;5),"OP","P")</f>
        <v>OP</v>
      </c>
      <c r="AD1270" s="31"/>
      <c r="AE1270" s="31">
        <f t="shared" si="254"/>
        <v>15</v>
      </c>
      <c r="AF1270" s="31">
        <f t="shared" si="255"/>
        <v>59</v>
      </c>
      <c r="AG1270" s="31">
        <f t="shared" si="256"/>
        <v>7</v>
      </c>
      <c r="AH1270" s="31" t="str">
        <f t="shared" si="257"/>
        <v>KOTA CARUM0078E</v>
      </c>
      <c r="AI1270" s="31" t="str">
        <f t="shared" si="258"/>
        <v>BEAU 2919196</v>
      </c>
    </row>
    <row r="1271" spans="1:36" ht="18" x14ac:dyDescent="0.35">
      <c r="A1271" s="30" t="s">
        <v>625</v>
      </c>
      <c r="B1271" s="30" t="s">
        <v>4685</v>
      </c>
      <c r="C1271" s="30" t="s">
        <v>583</v>
      </c>
      <c r="D1271" s="30" t="s">
        <v>764</v>
      </c>
      <c r="E1271" s="33">
        <v>45472.109027777777</v>
      </c>
      <c r="F1271" s="30" t="s">
        <v>674</v>
      </c>
      <c r="G1271" s="30" t="s">
        <v>627</v>
      </c>
      <c r="H1271" s="30" t="s">
        <v>672</v>
      </c>
      <c r="I1271" s="30" t="s">
        <v>646</v>
      </c>
      <c r="J1271" s="30">
        <v>29250</v>
      </c>
      <c r="K1271" s="30" t="s">
        <v>630</v>
      </c>
      <c r="L1271" s="30" t="s">
        <v>4679</v>
      </c>
      <c r="M1271" s="30" t="s">
        <v>4686</v>
      </c>
      <c r="N1271" s="30"/>
      <c r="O1271" s="30" t="s">
        <v>1933</v>
      </c>
      <c r="P1271" s="30">
        <v>743540</v>
      </c>
      <c r="Q1271" s="30"/>
      <c r="R1271" s="30"/>
      <c r="S1271" s="39" t="e">
        <f>VLOOKUP(AH1271,export!G:T,13,FALSE)</f>
        <v>#N/A</v>
      </c>
      <c r="T1271" s="42" t="str">
        <f t="shared" si="247"/>
        <v>40</v>
      </c>
      <c r="U1271" s="32">
        <f t="shared" si="248"/>
        <v>45472.109027777777</v>
      </c>
      <c r="V1271" s="31" t="e">
        <f t="shared" si="249"/>
        <v>#N/A</v>
      </c>
      <c r="W1271" s="31" t="e">
        <f t="shared" si="250"/>
        <v>#N/A</v>
      </c>
      <c r="X1271" s="31" t="e">
        <f t="shared" si="251"/>
        <v>#N/A</v>
      </c>
      <c r="Y1271" s="31" t="e">
        <f t="shared" si="252"/>
        <v>#N/A</v>
      </c>
      <c r="Z1271" s="31" t="str">
        <f t="shared" si="259"/>
        <v>Yes</v>
      </c>
      <c r="AA1271" s="31"/>
      <c r="AB1271" s="31" t="e">
        <f t="shared" si="253"/>
        <v>#N/A</v>
      </c>
      <c r="AC1271" s="31" t="str">
        <f>IF(OR(ISNUMBER(MATCH(DATE(VALUE(TEXT(U1271,"yyyy")),VALUE(TEXT(U1271,"mm")),VALUE(TEXT(U1271,"dd"))),HolidayTable[Date],0)),WEEKDAY(E1271,1)=1,HOUR(U1271)&gt;=21,HOUR(U1271)&lt;5),"OP","P")</f>
        <v>OP</v>
      </c>
      <c r="AD1271" s="31"/>
      <c r="AE1271" s="31" t="e">
        <f t="shared" si="254"/>
        <v>#N/A</v>
      </c>
      <c r="AF1271" s="31">
        <f t="shared" si="255"/>
        <v>88.5</v>
      </c>
      <c r="AG1271" s="31">
        <f t="shared" si="256"/>
        <v>7</v>
      </c>
      <c r="AH1271" s="31" t="str">
        <f t="shared" si="257"/>
        <v>ALS KRONOS425N</v>
      </c>
      <c r="AI1271" s="31" t="str">
        <f t="shared" si="258"/>
        <v>MRSU 3216685</v>
      </c>
      <c r="AJ1271" s="17" t="s">
        <v>624</v>
      </c>
    </row>
    <row r="1272" spans="1:36" ht="18" x14ac:dyDescent="0.35">
      <c r="A1272" s="30" t="s">
        <v>625</v>
      </c>
      <c r="B1272" s="30" t="s">
        <v>4687</v>
      </c>
      <c r="C1272" s="30" t="s">
        <v>583</v>
      </c>
      <c r="D1272" s="30" t="s">
        <v>764</v>
      </c>
      <c r="E1272" s="33">
        <v>45472.114583333336</v>
      </c>
      <c r="F1272" s="30" t="s">
        <v>674</v>
      </c>
      <c r="G1272" s="30" t="s">
        <v>627</v>
      </c>
      <c r="H1272" s="30" t="s">
        <v>672</v>
      </c>
      <c r="I1272" s="30" t="s">
        <v>646</v>
      </c>
      <c r="J1272" s="30">
        <v>29250</v>
      </c>
      <c r="K1272" s="30" t="s">
        <v>630</v>
      </c>
      <c r="L1272" s="30" t="s">
        <v>4679</v>
      </c>
      <c r="M1272" s="30" t="s">
        <v>4688</v>
      </c>
      <c r="N1272" s="30" t="s">
        <v>891</v>
      </c>
      <c r="O1272" s="30" t="s">
        <v>892</v>
      </c>
      <c r="P1272" s="30">
        <v>927385</v>
      </c>
      <c r="Q1272" s="30"/>
      <c r="R1272" s="30"/>
      <c r="S1272" s="39" t="e">
        <f>VLOOKUP(AH1272,export!G:T,13,FALSE)</f>
        <v>#N/A</v>
      </c>
      <c r="T1272" s="42" t="str">
        <f t="shared" si="247"/>
        <v>40</v>
      </c>
      <c r="U1272" s="32">
        <f t="shared" si="248"/>
        <v>45472.114583333336</v>
      </c>
      <c r="V1272" s="31" t="e">
        <f t="shared" si="249"/>
        <v>#N/A</v>
      </c>
      <c r="W1272" s="31" t="e">
        <f t="shared" si="250"/>
        <v>#N/A</v>
      </c>
      <c r="X1272" s="31" t="e">
        <f t="shared" si="251"/>
        <v>#N/A</v>
      </c>
      <c r="Y1272" s="31" t="e">
        <f t="shared" si="252"/>
        <v>#N/A</v>
      </c>
      <c r="Z1272" s="31" t="str">
        <f t="shared" si="259"/>
        <v>Yes</v>
      </c>
      <c r="AA1272" s="31"/>
      <c r="AB1272" s="31" t="e">
        <f t="shared" si="253"/>
        <v>#N/A</v>
      </c>
      <c r="AC1272" s="31" t="str">
        <f>IF(OR(ISNUMBER(MATCH(DATE(VALUE(TEXT(U1272,"yyyy")),VALUE(TEXT(U1272,"mm")),VALUE(TEXT(U1272,"dd"))),HolidayTable[Date],0)),WEEKDAY(E1272,1)=1,HOUR(U1272)&gt;=21,HOUR(U1272)&lt;5),"OP","P")</f>
        <v>OP</v>
      </c>
      <c r="AD1272" s="31"/>
      <c r="AE1272" s="31" t="e">
        <f t="shared" si="254"/>
        <v>#N/A</v>
      </c>
      <c r="AF1272" s="31">
        <f t="shared" si="255"/>
        <v>88.5</v>
      </c>
      <c r="AG1272" s="31">
        <f t="shared" si="256"/>
        <v>7</v>
      </c>
      <c r="AH1272" s="31" t="str">
        <f t="shared" si="257"/>
        <v>ALS KRONOS425N</v>
      </c>
      <c r="AI1272" s="31" t="str">
        <f t="shared" si="258"/>
        <v>HASU 4357440</v>
      </c>
      <c r="AJ1272" s="17" t="s">
        <v>624</v>
      </c>
    </row>
    <row r="1273" spans="1:36" ht="18" x14ac:dyDescent="0.35">
      <c r="A1273" s="30" t="s">
        <v>625</v>
      </c>
      <c r="B1273" s="30" t="s">
        <v>4689</v>
      </c>
      <c r="C1273" s="30" t="s">
        <v>583</v>
      </c>
      <c r="D1273" s="30" t="s">
        <v>764</v>
      </c>
      <c r="E1273" s="33">
        <v>45472.120833333334</v>
      </c>
      <c r="F1273" s="30" t="s">
        <v>674</v>
      </c>
      <c r="G1273" s="30" t="s">
        <v>627</v>
      </c>
      <c r="H1273" s="30" t="s">
        <v>672</v>
      </c>
      <c r="I1273" s="30" t="s">
        <v>646</v>
      </c>
      <c r="J1273" s="30">
        <v>29250</v>
      </c>
      <c r="K1273" s="30" t="s">
        <v>630</v>
      </c>
      <c r="L1273" s="30" t="s">
        <v>4679</v>
      </c>
      <c r="M1273" s="30" t="s">
        <v>4690</v>
      </c>
      <c r="N1273" s="30" t="s">
        <v>887</v>
      </c>
      <c r="O1273" s="30" t="s">
        <v>888</v>
      </c>
      <c r="P1273" s="30">
        <v>622960</v>
      </c>
      <c r="Q1273" s="30"/>
      <c r="R1273" s="30"/>
      <c r="S1273" s="39" t="e">
        <f>VLOOKUP(AH1273,export!G:T,13,FALSE)</f>
        <v>#N/A</v>
      </c>
      <c r="T1273" s="42" t="str">
        <f t="shared" si="247"/>
        <v>40</v>
      </c>
      <c r="U1273" s="32">
        <f t="shared" si="248"/>
        <v>45472.120833333334</v>
      </c>
      <c r="V1273" s="31" t="e">
        <f t="shared" si="249"/>
        <v>#N/A</v>
      </c>
      <c r="W1273" s="31" t="e">
        <f t="shared" si="250"/>
        <v>#N/A</v>
      </c>
      <c r="X1273" s="31" t="e">
        <f t="shared" si="251"/>
        <v>#N/A</v>
      </c>
      <c r="Y1273" s="31" t="e">
        <f t="shared" si="252"/>
        <v>#N/A</v>
      </c>
      <c r="Z1273" s="31" t="str">
        <f t="shared" si="259"/>
        <v>Yes</v>
      </c>
      <c r="AA1273" s="31"/>
      <c r="AB1273" s="31" t="e">
        <f t="shared" si="253"/>
        <v>#N/A</v>
      </c>
      <c r="AC1273" s="31" t="str">
        <f>IF(OR(ISNUMBER(MATCH(DATE(VALUE(TEXT(U1273,"yyyy")),VALUE(TEXT(U1273,"mm")),VALUE(TEXT(U1273,"dd"))),HolidayTable[Date],0)),WEEKDAY(E1273,1)=1,HOUR(U1273)&gt;=21,HOUR(U1273)&lt;5),"OP","P")</f>
        <v>OP</v>
      </c>
      <c r="AD1273" s="31"/>
      <c r="AE1273" s="31" t="e">
        <f t="shared" si="254"/>
        <v>#N/A</v>
      </c>
      <c r="AF1273" s="31">
        <f t="shared" si="255"/>
        <v>88.5</v>
      </c>
      <c r="AG1273" s="31">
        <f t="shared" si="256"/>
        <v>7</v>
      </c>
      <c r="AH1273" s="31" t="str">
        <f t="shared" si="257"/>
        <v>ALS KRONOS425N</v>
      </c>
      <c r="AI1273" s="31" t="str">
        <f t="shared" si="258"/>
        <v>MSKU 1512542</v>
      </c>
      <c r="AJ1273" s="17" t="s">
        <v>624</v>
      </c>
    </row>
    <row r="1274" spans="1:36" ht="18" x14ac:dyDescent="0.35">
      <c r="A1274" s="30" t="s">
        <v>625</v>
      </c>
      <c r="B1274" s="30" t="s">
        <v>4691</v>
      </c>
      <c r="C1274" s="30" t="s">
        <v>583</v>
      </c>
      <c r="D1274" s="30" t="s">
        <v>764</v>
      </c>
      <c r="E1274" s="33">
        <v>45472.12777777778</v>
      </c>
      <c r="F1274" s="30" t="s">
        <v>674</v>
      </c>
      <c r="G1274" s="30" t="s">
        <v>627</v>
      </c>
      <c r="H1274" s="30" t="s">
        <v>672</v>
      </c>
      <c r="I1274" s="30" t="s">
        <v>646</v>
      </c>
      <c r="J1274" s="30">
        <v>29250</v>
      </c>
      <c r="K1274" s="30" t="s">
        <v>630</v>
      </c>
      <c r="L1274" s="30" t="s">
        <v>4679</v>
      </c>
      <c r="M1274" s="30" t="s">
        <v>4692</v>
      </c>
      <c r="N1274" s="30" t="s">
        <v>822</v>
      </c>
      <c r="O1274" s="30" t="s">
        <v>823</v>
      </c>
      <c r="P1274" s="30">
        <v>775040</v>
      </c>
      <c r="Q1274" s="30"/>
      <c r="R1274" s="30"/>
      <c r="S1274" s="39" t="e">
        <f>VLOOKUP(AH1274,export!G:T,13,FALSE)</f>
        <v>#N/A</v>
      </c>
      <c r="T1274" s="42" t="str">
        <f t="shared" si="247"/>
        <v>40</v>
      </c>
      <c r="U1274" s="32">
        <f t="shared" si="248"/>
        <v>45472.12777777778</v>
      </c>
      <c r="V1274" s="31" t="e">
        <f t="shared" si="249"/>
        <v>#N/A</v>
      </c>
      <c r="W1274" s="31" t="e">
        <f t="shared" si="250"/>
        <v>#N/A</v>
      </c>
      <c r="X1274" s="31" t="e">
        <f t="shared" si="251"/>
        <v>#N/A</v>
      </c>
      <c r="Y1274" s="31" t="e">
        <f t="shared" si="252"/>
        <v>#N/A</v>
      </c>
      <c r="Z1274" s="31" t="str">
        <f t="shared" si="259"/>
        <v>Yes</v>
      </c>
      <c r="AA1274" s="31"/>
      <c r="AB1274" s="31" t="e">
        <f t="shared" si="253"/>
        <v>#N/A</v>
      </c>
      <c r="AC1274" s="31" t="str">
        <f>IF(OR(ISNUMBER(MATCH(DATE(VALUE(TEXT(U1274,"yyyy")),VALUE(TEXT(U1274,"mm")),VALUE(TEXT(U1274,"dd"))),HolidayTable[Date],0)),WEEKDAY(E1274,1)=1,HOUR(U1274)&gt;=21,HOUR(U1274)&lt;5),"OP","P")</f>
        <v>OP</v>
      </c>
      <c r="AD1274" s="31"/>
      <c r="AE1274" s="31" t="e">
        <f t="shared" si="254"/>
        <v>#N/A</v>
      </c>
      <c r="AF1274" s="31">
        <f t="shared" si="255"/>
        <v>88.5</v>
      </c>
      <c r="AG1274" s="31">
        <f t="shared" si="256"/>
        <v>7</v>
      </c>
      <c r="AH1274" s="31" t="str">
        <f t="shared" si="257"/>
        <v>ALS KRONOS425N</v>
      </c>
      <c r="AI1274" s="31" t="str">
        <f t="shared" si="258"/>
        <v>MIEU 2007944</v>
      </c>
      <c r="AJ1274" s="17" t="s">
        <v>624</v>
      </c>
    </row>
    <row r="1275" spans="1:36" ht="18" x14ac:dyDescent="0.35">
      <c r="A1275" s="30" t="s">
        <v>625</v>
      </c>
      <c r="B1275" s="30" t="s">
        <v>4693</v>
      </c>
      <c r="C1275" s="30" t="s">
        <v>583</v>
      </c>
      <c r="D1275" s="30" t="s">
        <v>764</v>
      </c>
      <c r="E1275" s="33">
        <v>45472.131944444445</v>
      </c>
      <c r="F1275" s="30" t="s">
        <v>674</v>
      </c>
      <c r="G1275" s="30" t="s">
        <v>627</v>
      </c>
      <c r="H1275" s="30" t="s">
        <v>672</v>
      </c>
      <c r="I1275" s="30" t="s">
        <v>646</v>
      </c>
      <c r="J1275" s="30">
        <v>29250</v>
      </c>
      <c r="K1275" s="30" t="s">
        <v>630</v>
      </c>
      <c r="L1275" s="30" t="s">
        <v>4679</v>
      </c>
      <c r="M1275" s="30" t="s">
        <v>4694</v>
      </c>
      <c r="N1275" s="30" t="s">
        <v>1931</v>
      </c>
      <c r="O1275" s="30" t="s">
        <v>848</v>
      </c>
      <c r="P1275" s="30">
        <v>758662</v>
      </c>
      <c r="Q1275" s="30"/>
      <c r="R1275" s="30"/>
      <c r="S1275" s="39" t="e">
        <f>VLOOKUP(AH1275,export!G:T,13,FALSE)</f>
        <v>#N/A</v>
      </c>
      <c r="T1275" s="42" t="str">
        <f t="shared" si="247"/>
        <v>40</v>
      </c>
      <c r="U1275" s="32">
        <f t="shared" si="248"/>
        <v>45472.131944444445</v>
      </c>
      <c r="V1275" s="31" t="e">
        <f t="shared" si="249"/>
        <v>#N/A</v>
      </c>
      <c r="W1275" s="31" t="e">
        <f t="shared" si="250"/>
        <v>#N/A</v>
      </c>
      <c r="X1275" s="31" t="e">
        <f t="shared" si="251"/>
        <v>#N/A</v>
      </c>
      <c r="Y1275" s="31" t="e">
        <f t="shared" si="252"/>
        <v>#N/A</v>
      </c>
      <c r="Z1275" s="31" t="str">
        <f t="shared" si="259"/>
        <v>Yes</v>
      </c>
      <c r="AA1275" s="31"/>
      <c r="AB1275" s="31" t="e">
        <f t="shared" si="253"/>
        <v>#N/A</v>
      </c>
      <c r="AC1275" s="31" t="str">
        <f>IF(OR(ISNUMBER(MATCH(DATE(VALUE(TEXT(U1275,"yyyy")),VALUE(TEXT(U1275,"mm")),VALUE(TEXT(U1275,"dd"))),HolidayTable[Date],0)),WEEKDAY(E1275,1)=1,HOUR(U1275)&gt;=21,HOUR(U1275)&lt;5),"OP","P")</f>
        <v>OP</v>
      </c>
      <c r="AD1275" s="31"/>
      <c r="AE1275" s="31" t="e">
        <f t="shared" si="254"/>
        <v>#N/A</v>
      </c>
      <c r="AF1275" s="31">
        <f t="shared" si="255"/>
        <v>88.5</v>
      </c>
      <c r="AG1275" s="31">
        <f t="shared" si="256"/>
        <v>7</v>
      </c>
      <c r="AH1275" s="31" t="str">
        <f t="shared" si="257"/>
        <v>ALS KRONOS425N</v>
      </c>
      <c r="AI1275" s="31" t="str">
        <f t="shared" si="258"/>
        <v>HASU 4352109</v>
      </c>
      <c r="AJ1275" s="17" t="s">
        <v>624</v>
      </c>
    </row>
    <row r="1276" spans="1:36" ht="18" x14ac:dyDescent="0.35">
      <c r="A1276" s="30" t="s">
        <v>625</v>
      </c>
      <c r="B1276" s="30" t="s">
        <v>4695</v>
      </c>
      <c r="C1276" s="30" t="s">
        <v>583</v>
      </c>
      <c r="D1276" s="30" t="s">
        <v>764</v>
      </c>
      <c r="E1276" s="33">
        <v>45472.137499999997</v>
      </c>
      <c r="F1276" s="30" t="s">
        <v>674</v>
      </c>
      <c r="G1276" s="30" t="s">
        <v>627</v>
      </c>
      <c r="H1276" s="30" t="s">
        <v>645</v>
      </c>
      <c r="I1276" s="30" t="s">
        <v>646</v>
      </c>
      <c r="J1276" s="30">
        <v>29250</v>
      </c>
      <c r="K1276" s="30" t="s">
        <v>630</v>
      </c>
      <c r="L1276" s="30" t="s">
        <v>4696</v>
      </c>
      <c r="M1276" s="30" t="s">
        <v>4697</v>
      </c>
      <c r="N1276" s="30" t="s">
        <v>733</v>
      </c>
      <c r="O1276" s="30" t="s">
        <v>734</v>
      </c>
      <c r="P1276" s="30">
        <v>724385</v>
      </c>
      <c r="Q1276" s="30"/>
      <c r="R1276" s="30"/>
      <c r="S1276" s="39" t="e">
        <f>VLOOKUP(AH1276,export!G:T,13,FALSE)</f>
        <v>#N/A</v>
      </c>
      <c r="T1276" s="42" t="str">
        <f t="shared" si="247"/>
        <v>40</v>
      </c>
      <c r="U1276" s="32">
        <f t="shared" si="248"/>
        <v>45472.137499999997</v>
      </c>
      <c r="V1276" s="31" t="e">
        <f t="shared" si="249"/>
        <v>#N/A</v>
      </c>
      <c r="W1276" s="31" t="e">
        <f t="shared" si="250"/>
        <v>#N/A</v>
      </c>
      <c r="X1276" s="31" t="e">
        <f t="shared" si="251"/>
        <v>#N/A</v>
      </c>
      <c r="Y1276" s="31" t="e">
        <f t="shared" si="252"/>
        <v>#N/A</v>
      </c>
      <c r="Z1276" s="31" t="str">
        <f t="shared" si="259"/>
        <v>Yes</v>
      </c>
      <c r="AA1276" s="31"/>
      <c r="AB1276" s="31" t="e">
        <f t="shared" si="253"/>
        <v>#N/A</v>
      </c>
      <c r="AC1276" s="31" t="str">
        <f>IF(OR(ISNUMBER(MATCH(DATE(VALUE(TEXT(U1276,"yyyy")),VALUE(TEXT(U1276,"mm")),VALUE(TEXT(U1276,"dd"))),HolidayTable[Date],0)),WEEKDAY(E1276,1)=1,HOUR(U1276)&gt;=21,HOUR(U1276)&lt;5),"OP","P")</f>
        <v>OP</v>
      </c>
      <c r="AD1276" s="31"/>
      <c r="AE1276" s="31" t="e">
        <f t="shared" si="254"/>
        <v>#N/A</v>
      </c>
      <c r="AF1276" s="31">
        <f t="shared" si="255"/>
        <v>88.5</v>
      </c>
      <c r="AG1276" s="31">
        <f t="shared" si="256"/>
        <v>7</v>
      </c>
      <c r="AH1276" s="31" t="str">
        <f t="shared" si="257"/>
        <v>ALS KRONOS425N</v>
      </c>
      <c r="AI1276" s="31" t="str">
        <f t="shared" si="258"/>
        <v>MSKU 6790119</v>
      </c>
      <c r="AJ1276" s="17" t="s">
        <v>624</v>
      </c>
    </row>
    <row r="1277" spans="1:36" ht="18" x14ac:dyDescent="0.35">
      <c r="A1277" s="30" t="s">
        <v>625</v>
      </c>
      <c r="B1277" s="30" t="s">
        <v>4698</v>
      </c>
      <c r="C1277" s="30" t="s">
        <v>583</v>
      </c>
      <c r="D1277" s="30" t="s">
        <v>764</v>
      </c>
      <c r="E1277" s="33">
        <v>45472.146527777775</v>
      </c>
      <c r="F1277" s="30" t="s">
        <v>674</v>
      </c>
      <c r="G1277" s="30" t="s">
        <v>627</v>
      </c>
      <c r="H1277" s="30" t="s">
        <v>645</v>
      </c>
      <c r="I1277" s="30" t="s">
        <v>646</v>
      </c>
      <c r="J1277" s="30">
        <v>29250</v>
      </c>
      <c r="K1277" s="30" t="s">
        <v>630</v>
      </c>
      <c r="L1277" s="30" t="s">
        <v>4696</v>
      </c>
      <c r="M1277" s="30" t="s">
        <v>4699</v>
      </c>
      <c r="N1277" s="30"/>
      <c r="O1277" s="30" t="s">
        <v>1933</v>
      </c>
      <c r="P1277" s="30">
        <v>743540</v>
      </c>
      <c r="Q1277" s="30"/>
      <c r="R1277" s="30"/>
      <c r="S1277" s="39" t="e">
        <f>VLOOKUP(AH1277,export!G:T,13,FALSE)</f>
        <v>#N/A</v>
      </c>
      <c r="T1277" s="42" t="str">
        <f t="shared" si="247"/>
        <v>40</v>
      </c>
      <c r="U1277" s="32">
        <f t="shared" si="248"/>
        <v>45472.146527777775</v>
      </c>
      <c r="V1277" s="31" t="e">
        <f t="shared" si="249"/>
        <v>#N/A</v>
      </c>
      <c r="W1277" s="31" t="e">
        <f t="shared" si="250"/>
        <v>#N/A</v>
      </c>
      <c r="X1277" s="31" t="e">
        <f t="shared" si="251"/>
        <v>#N/A</v>
      </c>
      <c r="Y1277" s="31" t="e">
        <f t="shared" si="252"/>
        <v>#N/A</v>
      </c>
      <c r="Z1277" s="31" t="str">
        <f t="shared" si="259"/>
        <v>Yes</v>
      </c>
      <c r="AA1277" s="31"/>
      <c r="AB1277" s="31" t="e">
        <f t="shared" si="253"/>
        <v>#N/A</v>
      </c>
      <c r="AC1277" s="31" t="str">
        <f>IF(OR(ISNUMBER(MATCH(DATE(VALUE(TEXT(U1277,"yyyy")),VALUE(TEXT(U1277,"mm")),VALUE(TEXT(U1277,"dd"))),HolidayTable[Date],0)),WEEKDAY(E1277,1)=1,HOUR(U1277)&gt;=21,HOUR(U1277)&lt;5),"OP","P")</f>
        <v>OP</v>
      </c>
      <c r="AD1277" s="31"/>
      <c r="AE1277" s="31" t="e">
        <f t="shared" si="254"/>
        <v>#N/A</v>
      </c>
      <c r="AF1277" s="31">
        <f t="shared" si="255"/>
        <v>88.5</v>
      </c>
      <c r="AG1277" s="31">
        <f t="shared" si="256"/>
        <v>7</v>
      </c>
      <c r="AH1277" s="31" t="str">
        <f t="shared" si="257"/>
        <v>ALS KRONOS425N</v>
      </c>
      <c r="AI1277" s="31" t="str">
        <f t="shared" si="258"/>
        <v>MRKU 0398644</v>
      </c>
      <c r="AJ1277" s="17" t="s">
        <v>624</v>
      </c>
    </row>
    <row r="1278" spans="1:36" ht="18" x14ac:dyDescent="0.35">
      <c r="A1278" s="30" t="s">
        <v>625</v>
      </c>
      <c r="B1278" s="30" t="s">
        <v>4700</v>
      </c>
      <c r="C1278" s="30" t="s">
        <v>583</v>
      </c>
      <c r="D1278" s="30" t="s">
        <v>764</v>
      </c>
      <c r="E1278" s="33">
        <v>45472.147222222222</v>
      </c>
      <c r="F1278" s="30" t="s">
        <v>674</v>
      </c>
      <c r="G1278" s="30" t="s">
        <v>627</v>
      </c>
      <c r="H1278" s="30" t="s">
        <v>645</v>
      </c>
      <c r="I1278" s="30" t="s">
        <v>646</v>
      </c>
      <c r="J1278" s="30">
        <v>29250</v>
      </c>
      <c r="K1278" s="30" t="s">
        <v>630</v>
      </c>
      <c r="L1278" s="30" t="s">
        <v>4696</v>
      </c>
      <c r="M1278" s="30" t="s">
        <v>4701</v>
      </c>
      <c r="N1278" s="30" t="s">
        <v>891</v>
      </c>
      <c r="O1278" s="30" t="s">
        <v>892</v>
      </c>
      <c r="P1278" s="30">
        <v>927385</v>
      </c>
      <c r="Q1278" s="30"/>
      <c r="R1278" s="30"/>
      <c r="S1278" s="39" t="e">
        <f>VLOOKUP(AH1278,export!G:T,13,FALSE)</f>
        <v>#N/A</v>
      </c>
      <c r="T1278" s="42" t="str">
        <f t="shared" si="247"/>
        <v>40</v>
      </c>
      <c r="U1278" s="32">
        <f t="shared" si="248"/>
        <v>45472.147222222222</v>
      </c>
      <c r="V1278" s="31" t="e">
        <f t="shared" si="249"/>
        <v>#N/A</v>
      </c>
      <c r="W1278" s="31" t="e">
        <f t="shared" si="250"/>
        <v>#N/A</v>
      </c>
      <c r="X1278" s="31" t="e">
        <f t="shared" si="251"/>
        <v>#N/A</v>
      </c>
      <c r="Y1278" s="31" t="e">
        <f t="shared" si="252"/>
        <v>#N/A</v>
      </c>
      <c r="Z1278" s="31" t="str">
        <f t="shared" si="259"/>
        <v>Yes</v>
      </c>
      <c r="AA1278" s="31"/>
      <c r="AB1278" s="31" t="e">
        <f t="shared" si="253"/>
        <v>#N/A</v>
      </c>
      <c r="AC1278" s="31" t="str">
        <f>IF(OR(ISNUMBER(MATCH(DATE(VALUE(TEXT(U1278,"yyyy")),VALUE(TEXT(U1278,"mm")),VALUE(TEXT(U1278,"dd"))),HolidayTable[Date],0)),WEEKDAY(E1278,1)=1,HOUR(U1278)&gt;=21,HOUR(U1278)&lt;5),"OP","P")</f>
        <v>OP</v>
      </c>
      <c r="AD1278" s="31"/>
      <c r="AE1278" s="31" t="e">
        <f t="shared" si="254"/>
        <v>#N/A</v>
      </c>
      <c r="AF1278" s="31">
        <f t="shared" si="255"/>
        <v>88.5</v>
      </c>
      <c r="AG1278" s="31">
        <f t="shared" si="256"/>
        <v>7</v>
      </c>
      <c r="AH1278" s="31" t="str">
        <f t="shared" si="257"/>
        <v>ALS KRONOS425N</v>
      </c>
      <c r="AI1278" s="31" t="str">
        <f t="shared" si="258"/>
        <v>MRKU 0959961</v>
      </c>
      <c r="AJ1278" s="17" t="s">
        <v>624</v>
      </c>
    </row>
    <row r="1279" spans="1:36" ht="18" x14ac:dyDescent="0.35">
      <c r="A1279" s="30" t="s">
        <v>625</v>
      </c>
      <c r="B1279" s="30" t="s">
        <v>4702</v>
      </c>
      <c r="C1279" s="30" t="s">
        <v>583</v>
      </c>
      <c r="D1279" s="30" t="s">
        <v>764</v>
      </c>
      <c r="E1279" s="33">
        <v>45472.154861111114</v>
      </c>
      <c r="F1279" s="30" t="s">
        <v>674</v>
      </c>
      <c r="G1279" s="30" t="s">
        <v>627</v>
      </c>
      <c r="H1279" s="30" t="s">
        <v>645</v>
      </c>
      <c r="I1279" s="30" t="s">
        <v>646</v>
      </c>
      <c r="J1279" s="30">
        <v>29250</v>
      </c>
      <c r="K1279" s="30" t="s">
        <v>630</v>
      </c>
      <c r="L1279" s="30" t="s">
        <v>4696</v>
      </c>
      <c r="M1279" s="30" t="s">
        <v>4703</v>
      </c>
      <c r="N1279" s="30" t="s">
        <v>887</v>
      </c>
      <c r="O1279" s="30" t="s">
        <v>888</v>
      </c>
      <c r="P1279" s="30">
        <v>622960</v>
      </c>
      <c r="Q1279" s="30"/>
      <c r="R1279" s="30"/>
      <c r="S1279" s="39" t="e">
        <f>VLOOKUP(AH1279,export!G:T,13,FALSE)</f>
        <v>#N/A</v>
      </c>
      <c r="T1279" s="42" t="str">
        <f t="shared" si="247"/>
        <v>40</v>
      </c>
      <c r="U1279" s="32">
        <f t="shared" si="248"/>
        <v>45472.154861111114</v>
      </c>
      <c r="V1279" s="31" t="e">
        <f t="shared" si="249"/>
        <v>#N/A</v>
      </c>
      <c r="W1279" s="31" t="e">
        <f t="shared" si="250"/>
        <v>#N/A</v>
      </c>
      <c r="X1279" s="31" t="e">
        <f t="shared" si="251"/>
        <v>#N/A</v>
      </c>
      <c r="Y1279" s="31" t="e">
        <f t="shared" si="252"/>
        <v>#N/A</v>
      </c>
      <c r="Z1279" s="31" t="str">
        <f t="shared" si="259"/>
        <v>Yes</v>
      </c>
      <c r="AA1279" s="31"/>
      <c r="AB1279" s="31" t="e">
        <f t="shared" si="253"/>
        <v>#N/A</v>
      </c>
      <c r="AC1279" s="31" t="str">
        <f>IF(OR(ISNUMBER(MATCH(DATE(VALUE(TEXT(U1279,"yyyy")),VALUE(TEXT(U1279,"mm")),VALUE(TEXT(U1279,"dd"))),HolidayTable[Date],0)),WEEKDAY(E1279,1)=1,HOUR(U1279)&gt;=21,HOUR(U1279)&lt;5),"OP","P")</f>
        <v>OP</v>
      </c>
      <c r="AD1279" s="31"/>
      <c r="AE1279" s="31" t="e">
        <f t="shared" si="254"/>
        <v>#N/A</v>
      </c>
      <c r="AF1279" s="31">
        <f t="shared" si="255"/>
        <v>88.5</v>
      </c>
      <c r="AG1279" s="31">
        <f t="shared" si="256"/>
        <v>7</v>
      </c>
      <c r="AH1279" s="31" t="str">
        <f t="shared" si="257"/>
        <v>ALS KRONOS425N</v>
      </c>
      <c r="AI1279" s="31" t="str">
        <f t="shared" si="258"/>
        <v>MRKU 4680358</v>
      </c>
      <c r="AJ1279" s="17" t="s">
        <v>624</v>
      </c>
    </row>
    <row r="1280" spans="1:36" ht="18" x14ac:dyDescent="0.35">
      <c r="A1280" s="30" t="s">
        <v>625</v>
      </c>
      <c r="B1280" s="30" t="s">
        <v>4704</v>
      </c>
      <c r="C1280" s="30" t="s">
        <v>3337</v>
      </c>
      <c r="D1280" s="30" t="s">
        <v>3338</v>
      </c>
      <c r="E1280" s="33">
        <v>45472.160416666666</v>
      </c>
      <c r="F1280" s="30" t="s">
        <v>644</v>
      </c>
      <c r="G1280" s="30" t="s">
        <v>627</v>
      </c>
      <c r="H1280" s="30">
        <v>4500</v>
      </c>
      <c r="I1280" s="30" t="s">
        <v>646</v>
      </c>
      <c r="J1280" s="30">
        <v>29250</v>
      </c>
      <c r="K1280" s="30" t="s">
        <v>630</v>
      </c>
      <c r="L1280" s="30" t="s">
        <v>4147</v>
      </c>
      <c r="M1280" s="30" t="s">
        <v>4705</v>
      </c>
      <c r="N1280" s="30" t="s">
        <v>822</v>
      </c>
      <c r="O1280" s="30" t="s">
        <v>823</v>
      </c>
      <c r="P1280" s="30">
        <v>775040</v>
      </c>
      <c r="Q1280" s="30"/>
      <c r="R1280" s="30"/>
      <c r="S1280" s="39">
        <v>45475.9375</v>
      </c>
      <c r="T1280" s="42" t="str">
        <f t="shared" si="247"/>
        <v>40</v>
      </c>
      <c r="U1280" s="32">
        <f t="shared" si="248"/>
        <v>45472.160416666666</v>
      </c>
      <c r="V1280" s="31">
        <f t="shared" si="249"/>
        <v>3.7770833333343035</v>
      </c>
      <c r="W1280" s="31">
        <f t="shared" si="250"/>
        <v>0</v>
      </c>
      <c r="X1280" s="31">
        <f t="shared" si="251"/>
        <v>0</v>
      </c>
      <c r="Y1280" s="31">
        <f t="shared" si="252"/>
        <v>1</v>
      </c>
      <c r="Z1280" s="31" t="str">
        <f t="shared" si="259"/>
        <v>Yes</v>
      </c>
      <c r="AA1280" s="31"/>
      <c r="AB1280" s="31">
        <f t="shared" si="253"/>
        <v>0</v>
      </c>
      <c r="AC1280" s="31" t="str">
        <f>IF(OR(ISNUMBER(MATCH(DATE(VALUE(TEXT(U1280,"yyyy")),VALUE(TEXT(U1280,"mm")),VALUE(TEXT(U1280,"dd"))),HolidayTable[Date],0)),WEEKDAY(E1280,1)=1,HOUR(U1280)&gt;=21,HOUR(U1280)&lt;5),"OP","P")</f>
        <v>OP</v>
      </c>
      <c r="AD1280" s="31"/>
      <c r="AE1280" s="31">
        <f t="shared" si="254"/>
        <v>0</v>
      </c>
      <c r="AF1280" s="31">
        <f t="shared" si="255"/>
        <v>88.5</v>
      </c>
      <c r="AG1280" s="31">
        <f t="shared" si="256"/>
        <v>7</v>
      </c>
      <c r="AH1280" s="31" t="str">
        <f t="shared" si="257"/>
        <v>THALASSA DOX3-047W</v>
      </c>
      <c r="AI1280" s="31" t="str">
        <f t="shared" si="258"/>
        <v>EITU 9416081</v>
      </c>
      <c r="AJ1280" s="17" t="s">
        <v>624</v>
      </c>
    </row>
    <row r="1281" spans="1:36" ht="18" x14ac:dyDescent="0.35">
      <c r="A1281" s="30" t="s">
        <v>625</v>
      </c>
      <c r="B1281" s="30" t="s">
        <v>4706</v>
      </c>
      <c r="C1281" s="30" t="s">
        <v>3337</v>
      </c>
      <c r="D1281" s="30" t="s">
        <v>3338</v>
      </c>
      <c r="E1281" s="33">
        <v>45472.165277777778</v>
      </c>
      <c r="F1281" s="30" t="s">
        <v>644</v>
      </c>
      <c r="G1281" s="30" t="s">
        <v>627</v>
      </c>
      <c r="H1281" s="30">
        <v>4500</v>
      </c>
      <c r="I1281" s="30" t="s">
        <v>646</v>
      </c>
      <c r="J1281" s="30">
        <v>29250</v>
      </c>
      <c r="K1281" s="30" t="s">
        <v>630</v>
      </c>
      <c r="L1281" s="30" t="s">
        <v>4147</v>
      </c>
      <c r="M1281" s="30" t="s">
        <v>4707</v>
      </c>
      <c r="N1281" s="30" t="s">
        <v>1931</v>
      </c>
      <c r="O1281" s="30" t="s">
        <v>848</v>
      </c>
      <c r="P1281" s="30">
        <v>758662</v>
      </c>
      <c r="Q1281" s="30"/>
      <c r="R1281" s="30"/>
      <c r="S1281" s="39">
        <v>45475.9375</v>
      </c>
      <c r="T1281" s="42" t="str">
        <f t="shared" si="247"/>
        <v>40</v>
      </c>
      <c r="U1281" s="32">
        <f t="shared" si="248"/>
        <v>45472.165277777778</v>
      </c>
      <c r="V1281" s="31">
        <f t="shared" si="249"/>
        <v>3.7722222222218988</v>
      </c>
      <c r="W1281" s="31">
        <f t="shared" si="250"/>
        <v>0</v>
      </c>
      <c r="X1281" s="31">
        <f t="shared" si="251"/>
        <v>0</v>
      </c>
      <c r="Y1281" s="31">
        <f t="shared" si="252"/>
        <v>1</v>
      </c>
      <c r="Z1281" s="31" t="str">
        <f t="shared" si="259"/>
        <v>Yes</v>
      </c>
      <c r="AA1281" s="31"/>
      <c r="AB1281" s="31">
        <f t="shared" si="253"/>
        <v>0</v>
      </c>
      <c r="AC1281" s="31" t="str">
        <f>IF(OR(ISNUMBER(MATCH(DATE(VALUE(TEXT(U1281,"yyyy")),VALUE(TEXT(U1281,"mm")),VALUE(TEXT(U1281,"dd"))),HolidayTable[Date],0)),WEEKDAY(E1281,1)=1,HOUR(U1281)&gt;=21,HOUR(U1281)&lt;5),"OP","P")</f>
        <v>OP</v>
      </c>
      <c r="AD1281" s="31"/>
      <c r="AE1281" s="31">
        <f t="shared" si="254"/>
        <v>0</v>
      </c>
      <c r="AF1281" s="31">
        <f t="shared" si="255"/>
        <v>88.5</v>
      </c>
      <c r="AG1281" s="31">
        <f t="shared" si="256"/>
        <v>7</v>
      </c>
      <c r="AH1281" s="31" t="str">
        <f t="shared" si="257"/>
        <v>THALASSA DOX3-047W</v>
      </c>
      <c r="AI1281" s="31" t="str">
        <f t="shared" si="258"/>
        <v>EITU 1501335</v>
      </c>
      <c r="AJ1281" s="17" t="s">
        <v>624</v>
      </c>
    </row>
    <row r="1282" spans="1:36" ht="18" x14ac:dyDescent="0.35">
      <c r="A1282" s="30" t="s">
        <v>625</v>
      </c>
      <c r="B1282" s="30" t="s">
        <v>4708</v>
      </c>
      <c r="C1282" s="30" t="s">
        <v>232</v>
      </c>
      <c r="D1282" s="30" t="s">
        <v>4709</v>
      </c>
      <c r="E1282" s="33">
        <v>45472.17083333333</v>
      </c>
      <c r="F1282" s="30" t="s">
        <v>649</v>
      </c>
      <c r="G1282" s="30" t="s">
        <v>627</v>
      </c>
      <c r="H1282" s="30" t="s">
        <v>672</v>
      </c>
      <c r="I1282" s="30" t="s">
        <v>646</v>
      </c>
      <c r="J1282" s="30">
        <v>29250</v>
      </c>
      <c r="K1282" s="30" t="s">
        <v>630</v>
      </c>
      <c r="L1282" s="30" t="s">
        <v>4710</v>
      </c>
      <c r="M1282" s="30" t="s">
        <v>4711</v>
      </c>
      <c r="N1282" s="30" t="s">
        <v>733</v>
      </c>
      <c r="O1282" s="30" t="s">
        <v>734</v>
      </c>
      <c r="P1282" s="30">
        <v>724385</v>
      </c>
      <c r="Q1282" s="30"/>
      <c r="R1282" s="30"/>
      <c r="S1282" s="39">
        <v>45480.041666666664</v>
      </c>
      <c r="T1282" s="42" t="str">
        <f t="shared" ref="T1282:T1345" si="260">LEFT(I1282,2)</f>
        <v>40</v>
      </c>
      <c r="U1282" s="32">
        <f t="shared" ref="U1282:U1345" si="261">E1282</f>
        <v>45472.17083333333</v>
      </c>
      <c r="V1282" s="31">
        <f t="shared" ref="V1282:V1345" si="262">IF(A1282="ARRIVE",S1282-U1282,IF(A1282="EXIT",U1282-S1282,"Odd Event"))</f>
        <v>7.8708333333343035</v>
      </c>
      <c r="W1282" s="31">
        <f t="shared" ref="W1282:W1345" si="263">IF(V1282&lt;=1,1,0)</f>
        <v>0</v>
      </c>
      <c r="X1282" s="31">
        <f t="shared" ref="X1282:X1345" si="264">IF(AND(V1282&gt;1,V1282&lt;2),1,0)</f>
        <v>0</v>
      </c>
      <c r="Y1282" s="31">
        <f t="shared" ref="Y1282:Y1345" si="265">IF(V1282&gt;2,1,0)</f>
        <v>1</v>
      </c>
      <c r="Z1282" s="31" t="str">
        <f t="shared" si="259"/>
        <v>Yes</v>
      </c>
      <c r="AA1282" s="31"/>
      <c r="AB1282" s="31">
        <f t="shared" ref="AB1282:AB1345" si="266">IF(W1282=1,1,IF(X1282=1,2,0))</f>
        <v>0</v>
      </c>
      <c r="AC1282" s="31" t="str">
        <f>IF(OR(ISNUMBER(MATCH(DATE(VALUE(TEXT(U1282,"yyyy")),VALUE(TEXT(U1282,"mm")),VALUE(TEXT(U1282,"dd"))),HolidayTable[Date],0)),WEEKDAY(E1282,1)=1,HOUR(U1282)&gt;=21,HOUR(U1282)&lt;5),"OP","P")</f>
        <v>OP</v>
      </c>
      <c r="AD1282" s="31"/>
      <c r="AE1282" s="31">
        <f t="shared" ref="AE1282:AE1345" si="267">IF(AB1282=0,0,IF(OR(T1282="40",T1282="45"),IF(AC1282="OP",IF(AB1282=1,52.5,22.5),IF(AB1282=1,37.5,15)),IF(T1282="20",IF(AC1282="OP",IF(AB1282=1,35,15),IF(AB1282=1,25,10)),"Odd Size")))</f>
        <v>0</v>
      </c>
      <c r="AF1282" s="31">
        <f t="shared" ref="AF1282:AF1345" si="268">IF(OR(T1282="45",T1282="40"),88.5,0)+IF(T1282="20",59,0)</f>
        <v>88.5</v>
      </c>
      <c r="AG1282" s="31">
        <f t="shared" ref="AG1282:AG1345" si="269">WEEKDAY(E1282,1)</f>
        <v>7</v>
      </c>
      <c r="AH1282" s="31" t="str">
        <f t="shared" ref="AH1282:AH1345" si="270">C1282&amp;D1282</f>
        <v>ANHAI018S</v>
      </c>
      <c r="AI1282" s="31" t="str">
        <f t="shared" ref="AI1282:AI1345" si="271">B1282</f>
        <v>FCIU 9917095</v>
      </c>
      <c r="AJ1282" s="17" t="s">
        <v>624</v>
      </c>
    </row>
    <row r="1283" spans="1:36" ht="18" x14ac:dyDescent="0.35">
      <c r="A1283" s="30" t="s">
        <v>625</v>
      </c>
      <c r="B1283" s="30" t="s">
        <v>4712</v>
      </c>
      <c r="C1283" s="30" t="s">
        <v>232</v>
      </c>
      <c r="D1283" s="30" t="s">
        <v>4709</v>
      </c>
      <c r="E1283" s="33">
        <v>45472.189583333333</v>
      </c>
      <c r="F1283" s="30" t="s">
        <v>649</v>
      </c>
      <c r="G1283" s="30" t="s">
        <v>627</v>
      </c>
      <c r="H1283" s="30" t="s">
        <v>672</v>
      </c>
      <c r="I1283" s="30" t="s">
        <v>646</v>
      </c>
      <c r="J1283" s="30">
        <v>30000</v>
      </c>
      <c r="K1283" s="30" t="s">
        <v>630</v>
      </c>
      <c r="L1283" s="30" t="s">
        <v>4713</v>
      </c>
      <c r="M1283" s="30" t="s">
        <v>4714</v>
      </c>
      <c r="N1283" s="30"/>
      <c r="O1283" s="30" t="s">
        <v>1933</v>
      </c>
      <c r="P1283" s="30">
        <v>743540</v>
      </c>
      <c r="Q1283" s="30"/>
      <c r="R1283" s="30"/>
      <c r="S1283" s="39">
        <v>45480.041666666664</v>
      </c>
      <c r="T1283" s="42" t="str">
        <f t="shared" si="260"/>
        <v>40</v>
      </c>
      <c r="U1283" s="32">
        <f t="shared" si="261"/>
        <v>45472.189583333333</v>
      </c>
      <c r="V1283" s="31">
        <f t="shared" si="262"/>
        <v>7.8520833333313931</v>
      </c>
      <c r="W1283" s="31">
        <f t="shared" si="263"/>
        <v>0</v>
      </c>
      <c r="X1283" s="31">
        <f t="shared" si="264"/>
        <v>0</v>
      </c>
      <c r="Y1283" s="31">
        <f t="shared" si="265"/>
        <v>1</v>
      </c>
      <c r="Z1283" s="31" t="str">
        <f t="shared" ref="Z1283:Z1346" si="272">IF(OR(MOD(E1283,1)&gt;=TIME(21,0,0),MOD(E1283,1)&lt;=TIME(4,59,0)),"Yes","No")</f>
        <v>Yes</v>
      </c>
      <c r="AA1283" s="31"/>
      <c r="AB1283" s="31">
        <f t="shared" si="266"/>
        <v>0</v>
      </c>
      <c r="AC1283" s="31" t="str">
        <f>IF(OR(ISNUMBER(MATCH(DATE(VALUE(TEXT(U1283,"yyyy")),VALUE(TEXT(U1283,"mm")),VALUE(TEXT(U1283,"dd"))),HolidayTable[Date],0)),WEEKDAY(E1283,1)=1,HOUR(U1283)&gt;=21,HOUR(U1283)&lt;5),"OP","P")</f>
        <v>OP</v>
      </c>
      <c r="AD1283" s="31"/>
      <c r="AE1283" s="31">
        <f t="shared" si="267"/>
        <v>0</v>
      </c>
      <c r="AF1283" s="31">
        <f t="shared" si="268"/>
        <v>88.5</v>
      </c>
      <c r="AG1283" s="31">
        <f t="shared" si="269"/>
        <v>7</v>
      </c>
      <c r="AH1283" s="31" t="str">
        <f t="shared" si="270"/>
        <v>ANHAI018S</v>
      </c>
      <c r="AI1283" s="31" t="str">
        <f t="shared" si="271"/>
        <v>UETU 5159255</v>
      </c>
      <c r="AJ1283" s="17" t="s">
        <v>624</v>
      </c>
    </row>
    <row r="1284" spans="1:36" ht="18" x14ac:dyDescent="0.35">
      <c r="A1284" s="30" t="s">
        <v>625</v>
      </c>
      <c r="B1284" s="30" t="s">
        <v>4715</v>
      </c>
      <c r="C1284" s="30" t="s">
        <v>232</v>
      </c>
      <c r="D1284" s="30" t="s">
        <v>4709</v>
      </c>
      <c r="E1284" s="33">
        <v>45472.192361111112</v>
      </c>
      <c r="F1284" s="30" t="s">
        <v>649</v>
      </c>
      <c r="G1284" s="30" t="s">
        <v>627</v>
      </c>
      <c r="H1284" s="30" t="s">
        <v>672</v>
      </c>
      <c r="I1284" s="30" t="s">
        <v>646</v>
      </c>
      <c r="J1284" s="30">
        <v>30000</v>
      </c>
      <c r="K1284" s="30" t="s">
        <v>630</v>
      </c>
      <c r="L1284" s="30" t="s">
        <v>4713</v>
      </c>
      <c r="M1284" s="30" t="s">
        <v>4716</v>
      </c>
      <c r="N1284" s="30" t="s">
        <v>891</v>
      </c>
      <c r="O1284" s="30" t="s">
        <v>892</v>
      </c>
      <c r="P1284" s="30">
        <v>927385</v>
      </c>
      <c r="Q1284" s="30"/>
      <c r="R1284" s="30"/>
      <c r="S1284" s="39">
        <v>45480.041666666664</v>
      </c>
      <c r="T1284" s="42" t="str">
        <f t="shared" si="260"/>
        <v>40</v>
      </c>
      <c r="U1284" s="32">
        <f t="shared" si="261"/>
        <v>45472.192361111112</v>
      </c>
      <c r="V1284" s="31">
        <f t="shared" si="262"/>
        <v>7.8493055555518367</v>
      </c>
      <c r="W1284" s="31">
        <f t="shared" si="263"/>
        <v>0</v>
      </c>
      <c r="X1284" s="31">
        <f t="shared" si="264"/>
        <v>0</v>
      </c>
      <c r="Y1284" s="31">
        <f t="shared" si="265"/>
        <v>1</v>
      </c>
      <c r="Z1284" s="31" t="str">
        <f t="shared" si="272"/>
        <v>Yes</v>
      </c>
      <c r="AA1284" s="31"/>
      <c r="AB1284" s="31">
        <f t="shared" si="266"/>
        <v>0</v>
      </c>
      <c r="AC1284" s="31" t="str">
        <f>IF(OR(ISNUMBER(MATCH(DATE(VALUE(TEXT(U1284,"yyyy")),VALUE(TEXT(U1284,"mm")),VALUE(TEXT(U1284,"dd"))),HolidayTable[Date],0)),WEEKDAY(E1284,1)=1,HOUR(U1284)&gt;=21,HOUR(U1284)&lt;5),"OP","P")</f>
        <v>OP</v>
      </c>
      <c r="AD1284" s="31"/>
      <c r="AE1284" s="31">
        <f t="shared" si="267"/>
        <v>0</v>
      </c>
      <c r="AF1284" s="31">
        <f t="shared" si="268"/>
        <v>88.5</v>
      </c>
      <c r="AG1284" s="31">
        <f t="shared" si="269"/>
        <v>7</v>
      </c>
      <c r="AH1284" s="31" t="str">
        <f t="shared" si="270"/>
        <v>ANHAI018S</v>
      </c>
      <c r="AI1284" s="31" t="str">
        <f t="shared" si="271"/>
        <v>UETU 5227128</v>
      </c>
      <c r="AJ1284" s="17" t="s">
        <v>624</v>
      </c>
    </row>
    <row r="1285" spans="1:36" ht="18" x14ac:dyDescent="0.35">
      <c r="A1285" s="30" t="s">
        <v>625</v>
      </c>
      <c r="B1285" s="30" t="s">
        <v>4717</v>
      </c>
      <c r="C1285" s="30" t="s">
        <v>232</v>
      </c>
      <c r="D1285" s="30" t="s">
        <v>4709</v>
      </c>
      <c r="E1285" s="33">
        <v>45472.195138888892</v>
      </c>
      <c r="F1285" s="30" t="s">
        <v>649</v>
      </c>
      <c r="G1285" s="30" t="s">
        <v>627</v>
      </c>
      <c r="H1285" s="30" t="s">
        <v>672</v>
      </c>
      <c r="I1285" s="30" t="s">
        <v>646</v>
      </c>
      <c r="J1285" s="30">
        <v>30000</v>
      </c>
      <c r="K1285" s="30" t="s">
        <v>630</v>
      </c>
      <c r="L1285" s="30" t="s">
        <v>4713</v>
      </c>
      <c r="M1285" s="30" t="s">
        <v>4718</v>
      </c>
      <c r="N1285" s="30" t="s">
        <v>887</v>
      </c>
      <c r="O1285" s="30" t="s">
        <v>888</v>
      </c>
      <c r="P1285" s="30">
        <v>622960</v>
      </c>
      <c r="Q1285" s="30"/>
      <c r="R1285" s="30"/>
      <c r="S1285" s="39">
        <v>45480.041666666664</v>
      </c>
      <c r="T1285" s="42" t="str">
        <f t="shared" si="260"/>
        <v>40</v>
      </c>
      <c r="U1285" s="32">
        <f t="shared" si="261"/>
        <v>45472.195138888892</v>
      </c>
      <c r="V1285" s="31">
        <f t="shared" si="262"/>
        <v>7.8465277777722804</v>
      </c>
      <c r="W1285" s="31">
        <f t="shared" si="263"/>
        <v>0</v>
      </c>
      <c r="X1285" s="31">
        <f t="shared" si="264"/>
        <v>0</v>
      </c>
      <c r="Y1285" s="31">
        <f t="shared" si="265"/>
        <v>1</v>
      </c>
      <c r="Z1285" s="31" t="str">
        <f t="shared" si="272"/>
        <v>Yes</v>
      </c>
      <c r="AA1285" s="31"/>
      <c r="AB1285" s="31">
        <f t="shared" si="266"/>
        <v>0</v>
      </c>
      <c r="AC1285" s="31" t="str">
        <f>IF(OR(ISNUMBER(MATCH(DATE(VALUE(TEXT(U1285,"yyyy")),VALUE(TEXT(U1285,"mm")),VALUE(TEXT(U1285,"dd"))),HolidayTable[Date],0)),WEEKDAY(E1285,1)=1,HOUR(U1285)&gt;=21,HOUR(U1285)&lt;5),"OP","P")</f>
        <v>OP</v>
      </c>
      <c r="AD1285" s="31"/>
      <c r="AE1285" s="31">
        <f t="shared" si="267"/>
        <v>0</v>
      </c>
      <c r="AF1285" s="31">
        <f t="shared" si="268"/>
        <v>88.5</v>
      </c>
      <c r="AG1285" s="31">
        <f t="shared" si="269"/>
        <v>7</v>
      </c>
      <c r="AH1285" s="31" t="str">
        <f t="shared" si="270"/>
        <v>ANHAI018S</v>
      </c>
      <c r="AI1285" s="31" t="str">
        <f t="shared" si="271"/>
        <v>FCIU 9877372</v>
      </c>
      <c r="AJ1285" s="17" t="s">
        <v>624</v>
      </c>
    </row>
    <row r="1286" spans="1:36" ht="18" x14ac:dyDescent="0.35">
      <c r="A1286" s="30" t="s">
        <v>625</v>
      </c>
      <c r="B1286" s="30" t="s">
        <v>4719</v>
      </c>
      <c r="C1286" s="30" t="s">
        <v>901</v>
      </c>
      <c r="D1286" s="30" t="s">
        <v>902</v>
      </c>
      <c r="E1286" s="33">
        <v>45472.196527777778</v>
      </c>
      <c r="F1286" s="30" t="s">
        <v>680</v>
      </c>
      <c r="G1286" s="30" t="s">
        <v>627</v>
      </c>
      <c r="H1286" s="30" t="s">
        <v>672</v>
      </c>
      <c r="I1286" s="30" t="s">
        <v>646</v>
      </c>
      <c r="J1286" s="30">
        <v>26886</v>
      </c>
      <c r="K1286" s="30" t="s">
        <v>630</v>
      </c>
      <c r="L1286" s="30" t="s">
        <v>4431</v>
      </c>
      <c r="M1286" s="30" t="s">
        <v>4720</v>
      </c>
      <c r="N1286" s="30" t="s">
        <v>678</v>
      </c>
      <c r="O1286" s="30" t="s">
        <v>679</v>
      </c>
      <c r="P1286" s="30">
        <v>920454</v>
      </c>
      <c r="Q1286" s="30"/>
      <c r="R1286" s="30"/>
      <c r="S1286" s="39">
        <f>VLOOKUP(AH1286,export!G:T,13,FALSE)</f>
        <v>45472.298611111109</v>
      </c>
      <c r="T1286" s="42" t="str">
        <f t="shared" si="260"/>
        <v>40</v>
      </c>
      <c r="U1286" s="32">
        <f t="shared" si="261"/>
        <v>45472.196527777778</v>
      </c>
      <c r="V1286" s="31">
        <f t="shared" si="262"/>
        <v>0.10208333333139308</v>
      </c>
      <c r="W1286" s="31">
        <f t="shared" si="263"/>
        <v>1</v>
      </c>
      <c r="X1286" s="31">
        <f t="shared" si="264"/>
        <v>0</v>
      </c>
      <c r="Y1286" s="31">
        <f t="shared" si="265"/>
        <v>0</v>
      </c>
      <c r="Z1286" s="31" t="str">
        <f t="shared" si="272"/>
        <v>Yes</v>
      </c>
      <c r="AA1286" s="31"/>
      <c r="AB1286" s="31">
        <f t="shared" si="266"/>
        <v>1</v>
      </c>
      <c r="AC1286" s="31" t="str">
        <f>IF(OR(ISNUMBER(MATCH(DATE(VALUE(TEXT(U1286,"yyyy")),VALUE(TEXT(U1286,"mm")),VALUE(TEXT(U1286,"dd"))),HolidayTable[Date],0)),WEEKDAY(E1286,1)=1,HOUR(U1286)&gt;=21,HOUR(U1286)&lt;5),"OP","P")</f>
        <v>OP</v>
      </c>
      <c r="AD1286" s="31"/>
      <c r="AE1286" s="31">
        <f t="shared" si="267"/>
        <v>52.5</v>
      </c>
      <c r="AF1286" s="31">
        <f t="shared" si="268"/>
        <v>88.5</v>
      </c>
      <c r="AG1286" s="31">
        <f t="shared" si="269"/>
        <v>7</v>
      </c>
      <c r="AH1286" s="31" t="str">
        <f t="shared" si="270"/>
        <v>YM COSMOS177E</v>
      </c>
      <c r="AI1286" s="31" t="str">
        <f t="shared" si="271"/>
        <v>YMLU 8786570</v>
      </c>
    </row>
    <row r="1287" spans="1:36" ht="18" x14ac:dyDescent="0.35">
      <c r="A1287" s="30" t="s">
        <v>625</v>
      </c>
      <c r="B1287" s="30" t="s">
        <v>4721</v>
      </c>
      <c r="C1287" s="30" t="s">
        <v>232</v>
      </c>
      <c r="D1287" s="30" t="s">
        <v>4709</v>
      </c>
      <c r="E1287" s="33">
        <v>45472.199305555558</v>
      </c>
      <c r="F1287" s="30" t="s">
        <v>649</v>
      </c>
      <c r="G1287" s="30" t="s">
        <v>627</v>
      </c>
      <c r="H1287" s="30">
        <v>4500</v>
      </c>
      <c r="I1287" s="30" t="s">
        <v>646</v>
      </c>
      <c r="J1287" s="30">
        <v>30000</v>
      </c>
      <c r="K1287" s="30" t="s">
        <v>630</v>
      </c>
      <c r="L1287" s="30" t="s">
        <v>4713</v>
      </c>
      <c r="M1287" s="30" t="s">
        <v>4722</v>
      </c>
      <c r="N1287" s="30" t="s">
        <v>822</v>
      </c>
      <c r="O1287" s="30" t="s">
        <v>823</v>
      </c>
      <c r="P1287" s="30">
        <v>775040</v>
      </c>
      <c r="Q1287" s="30"/>
      <c r="R1287" s="30"/>
      <c r="S1287" s="39">
        <v>45480.041666666664</v>
      </c>
      <c r="T1287" s="42" t="str">
        <f t="shared" si="260"/>
        <v>40</v>
      </c>
      <c r="U1287" s="32">
        <f t="shared" si="261"/>
        <v>45472.199305555558</v>
      </c>
      <c r="V1287" s="31">
        <f t="shared" si="262"/>
        <v>7.8423611111065838</v>
      </c>
      <c r="W1287" s="31">
        <f t="shared" si="263"/>
        <v>0</v>
      </c>
      <c r="X1287" s="31">
        <f t="shared" si="264"/>
        <v>0</v>
      </c>
      <c r="Y1287" s="31">
        <f t="shared" si="265"/>
        <v>1</v>
      </c>
      <c r="Z1287" s="31" t="str">
        <f t="shared" si="272"/>
        <v>Yes</v>
      </c>
      <c r="AA1287" s="31"/>
      <c r="AB1287" s="31">
        <f t="shared" si="266"/>
        <v>0</v>
      </c>
      <c r="AC1287" s="31" t="str">
        <f>IF(OR(ISNUMBER(MATCH(DATE(VALUE(TEXT(U1287,"yyyy")),VALUE(TEXT(U1287,"mm")),VALUE(TEXT(U1287,"dd"))),HolidayTable[Date],0)),WEEKDAY(E1287,1)=1,HOUR(U1287)&gt;=21,HOUR(U1287)&lt;5),"OP","P")</f>
        <v>OP</v>
      </c>
      <c r="AD1287" s="31"/>
      <c r="AE1287" s="31">
        <f t="shared" si="267"/>
        <v>0</v>
      </c>
      <c r="AF1287" s="31">
        <f t="shared" si="268"/>
        <v>88.5</v>
      </c>
      <c r="AG1287" s="31">
        <f t="shared" si="269"/>
        <v>7</v>
      </c>
      <c r="AH1287" s="31" t="str">
        <f t="shared" si="270"/>
        <v>ANHAI018S</v>
      </c>
      <c r="AI1287" s="31" t="str">
        <f t="shared" si="271"/>
        <v>SEGU 4125453</v>
      </c>
      <c r="AJ1287" s="17" t="s">
        <v>624</v>
      </c>
    </row>
    <row r="1288" spans="1:36" ht="18" x14ac:dyDescent="0.35">
      <c r="A1288" s="30" t="s">
        <v>625</v>
      </c>
      <c r="B1288" s="30" t="s">
        <v>4723</v>
      </c>
      <c r="C1288" s="30" t="s">
        <v>3337</v>
      </c>
      <c r="D1288" s="30" t="s">
        <v>3338</v>
      </c>
      <c r="E1288" s="33">
        <v>45472.202777777777</v>
      </c>
      <c r="F1288" s="30" t="s">
        <v>644</v>
      </c>
      <c r="G1288" s="30" t="s">
        <v>627</v>
      </c>
      <c r="H1288" s="30">
        <v>4500</v>
      </c>
      <c r="I1288" s="30" t="s">
        <v>646</v>
      </c>
      <c r="J1288" s="30">
        <v>29250</v>
      </c>
      <c r="K1288" s="30" t="s">
        <v>630</v>
      </c>
      <c r="L1288" s="30" t="s">
        <v>4147</v>
      </c>
      <c r="M1288" s="30" t="s">
        <v>4724</v>
      </c>
      <c r="N1288" s="30" t="s">
        <v>1931</v>
      </c>
      <c r="O1288" s="30" t="s">
        <v>848</v>
      </c>
      <c r="P1288" s="30">
        <v>758662</v>
      </c>
      <c r="Q1288" s="30"/>
      <c r="R1288" s="30"/>
      <c r="S1288" s="39">
        <v>45475.9375</v>
      </c>
      <c r="T1288" s="42" t="str">
        <f t="shared" si="260"/>
        <v>40</v>
      </c>
      <c r="U1288" s="32">
        <f t="shared" si="261"/>
        <v>45472.202777777777</v>
      </c>
      <c r="V1288" s="31">
        <f t="shared" si="262"/>
        <v>3.734722222223354</v>
      </c>
      <c r="W1288" s="31">
        <f t="shared" si="263"/>
        <v>0</v>
      </c>
      <c r="X1288" s="31">
        <f t="shared" si="264"/>
        <v>0</v>
      </c>
      <c r="Y1288" s="31">
        <f t="shared" si="265"/>
        <v>1</v>
      </c>
      <c r="Z1288" s="31" t="str">
        <f t="shared" si="272"/>
        <v>Yes</v>
      </c>
      <c r="AA1288" s="31"/>
      <c r="AB1288" s="31">
        <f t="shared" si="266"/>
        <v>0</v>
      </c>
      <c r="AC1288" s="31" t="str">
        <f>IF(OR(ISNUMBER(MATCH(DATE(VALUE(TEXT(U1288,"yyyy")),VALUE(TEXT(U1288,"mm")),VALUE(TEXT(U1288,"dd"))),HolidayTable[Date],0)),WEEKDAY(E1288,1)=1,HOUR(U1288)&gt;=21,HOUR(U1288)&lt;5),"OP","P")</f>
        <v>OP</v>
      </c>
      <c r="AD1288" s="31"/>
      <c r="AE1288" s="31">
        <f t="shared" si="267"/>
        <v>0</v>
      </c>
      <c r="AF1288" s="31">
        <f t="shared" si="268"/>
        <v>88.5</v>
      </c>
      <c r="AG1288" s="31">
        <f t="shared" si="269"/>
        <v>7</v>
      </c>
      <c r="AH1288" s="31" t="str">
        <f t="shared" si="270"/>
        <v>THALASSA DOX3-047W</v>
      </c>
      <c r="AI1288" s="31" t="str">
        <f t="shared" si="271"/>
        <v>EMCU 9869306</v>
      </c>
      <c r="AJ1288" s="17" t="s">
        <v>624</v>
      </c>
    </row>
    <row r="1289" spans="1:36" ht="18" x14ac:dyDescent="0.35">
      <c r="A1289" s="30" t="s">
        <v>625</v>
      </c>
      <c r="B1289" s="30" t="s">
        <v>4725</v>
      </c>
      <c r="C1289" s="30" t="s">
        <v>4726</v>
      </c>
      <c r="D1289" s="30" t="s">
        <v>4727</v>
      </c>
      <c r="E1289" s="33">
        <v>45472.394444444442</v>
      </c>
      <c r="F1289" s="30" t="s">
        <v>644</v>
      </c>
      <c r="G1289" s="30" t="s">
        <v>627</v>
      </c>
      <c r="H1289" s="30">
        <v>4500</v>
      </c>
      <c r="I1289" s="30" t="s">
        <v>646</v>
      </c>
      <c r="J1289" s="30">
        <v>29250</v>
      </c>
      <c r="K1289" s="30" t="s">
        <v>630</v>
      </c>
      <c r="L1289" s="30" t="s">
        <v>4728</v>
      </c>
      <c r="M1289" s="30" t="s">
        <v>4729</v>
      </c>
      <c r="N1289" s="30" t="s">
        <v>681</v>
      </c>
      <c r="O1289" s="30" t="s">
        <v>682</v>
      </c>
      <c r="P1289" s="30">
        <v>901896</v>
      </c>
      <c r="Q1289" s="30"/>
      <c r="R1289" s="30"/>
      <c r="S1289" s="39" t="e">
        <f>VLOOKUP(AH1289,export!G:T,13,FALSE)</f>
        <v>#N/A</v>
      </c>
      <c r="T1289" s="42" t="str">
        <f t="shared" si="260"/>
        <v>40</v>
      </c>
      <c r="U1289" s="32">
        <f t="shared" si="261"/>
        <v>45472.394444444442</v>
      </c>
      <c r="V1289" s="31" t="e">
        <f t="shared" si="262"/>
        <v>#N/A</v>
      </c>
      <c r="W1289" s="31" t="e">
        <f t="shared" si="263"/>
        <v>#N/A</v>
      </c>
      <c r="X1289" s="31" t="e">
        <f t="shared" si="264"/>
        <v>#N/A</v>
      </c>
      <c r="Y1289" s="31" t="e">
        <f t="shared" si="265"/>
        <v>#N/A</v>
      </c>
      <c r="Z1289" s="31" t="str">
        <f t="shared" si="272"/>
        <v>No</v>
      </c>
      <c r="AA1289" s="31"/>
      <c r="AB1289" s="31" t="e">
        <f t="shared" si="266"/>
        <v>#N/A</v>
      </c>
      <c r="AC1289" s="31" t="str">
        <f>IF(OR(ISNUMBER(MATCH(DATE(VALUE(TEXT(U1289,"yyyy")),VALUE(TEXT(U1289,"mm")),VALUE(TEXT(U1289,"dd"))),HolidayTable[Date],0)),WEEKDAY(E1289,1)=1,HOUR(U1289)&gt;=21,HOUR(U1289)&lt;5),"OP","P")</f>
        <v>P</v>
      </c>
      <c r="AD1289" s="31"/>
      <c r="AE1289" s="31" t="e">
        <f t="shared" si="267"/>
        <v>#N/A</v>
      </c>
      <c r="AF1289" s="31">
        <f t="shared" si="268"/>
        <v>88.5</v>
      </c>
      <c r="AG1289" s="31">
        <f t="shared" si="269"/>
        <v>7</v>
      </c>
      <c r="AH1289" s="31" t="str">
        <f t="shared" si="270"/>
        <v>EVER COMPOSE7-060N</v>
      </c>
      <c r="AI1289" s="31" t="str">
        <f t="shared" si="271"/>
        <v>TXGU 5583608</v>
      </c>
      <c r="AJ1289" s="17" t="s">
        <v>624</v>
      </c>
    </row>
    <row r="1290" spans="1:36" ht="18" x14ac:dyDescent="0.35">
      <c r="A1290" s="30" t="s">
        <v>625</v>
      </c>
      <c r="B1290" s="30" t="s">
        <v>4730</v>
      </c>
      <c r="C1290" s="30" t="s">
        <v>4726</v>
      </c>
      <c r="D1290" s="30" t="s">
        <v>4727</v>
      </c>
      <c r="E1290" s="33">
        <v>45472.395138888889</v>
      </c>
      <c r="F1290" s="30" t="s">
        <v>644</v>
      </c>
      <c r="G1290" s="30" t="s">
        <v>627</v>
      </c>
      <c r="H1290" s="30">
        <v>4500</v>
      </c>
      <c r="I1290" s="30" t="s">
        <v>646</v>
      </c>
      <c r="J1290" s="30">
        <v>29250</v>
      </c>
      <c r="K1290" s="30" t="s">
        <v>630</v>
      </c>
      <c r="L1290" s="30" t="s">
        <v>4728</v>
      </c>
      <c r="M1290" s="30" t="s">
        <v>4731</v>
      </c>
      <c r="N1290" s="30" t="s">
        <v>675</v>
      </c>
      <c r="O1290" s="30" t="s">
        <v>676</v>
      </c>
      <c r="P1290" s="30">
        <v>957830</v>
      </c>
      <c r="Q1290" s="30"/>
      <c r="R1290" s="30"/>
      <c r="S1290" s="39" t="e">
        <f>VLOOKUP(AH1290,export!G:T,13,FALSE)</f>
        <v>#N/A</v>
      </c>
      <c r="T1290" s="42" t="str">
        <f t="shared" si="260"/>
        <v>40</v>
      </c>
      <c r="U1290" s="32">
        <f t="shared" si="261"/>
        <v>45472.395138888889</v>
      </c>
      <c r="V1290" s="31" t="e">
        <f t="shared" si="262"/>
        <v>#N/A</v>
      </c>
      <c r="W1290" s="31" t="e">
        <f t="shared" si="263"/>
        <v>#N/A</v>
      </c>
      <c r="X1290" s="31" t="e">
        <f t="shared" si="264"/>
        <v>#N/A</v>
      </c>
      <c r="Y1290" s="31" t="e">
        <f t="shared" si="265"/>
        <v>#N/A</v>
      </c>
      <c r="Z1290" s="31" t="str">
        <f t="shared" si="272"/>
        <v>No</v>
      </c>
      <c r="AA1290" s="31"/>
      <c r="AB1290" s="31" t="e">
        <f t="shared" si="266"/>
        <v>#N/A</v>
      </c>
      <c r="AC1290" s="31" t="str">
        <f>IF(OR(ISNUMBER(MATCH(DATE(VALUE(TEXT(U1290,"yyyy")),VALUE(TEXT(U1290,"mm")),VALUE(TEXT(U1290,"dd"))),HolidayTable[Date],0)),WEEKDAY(E1290,1)=1,HOUR(U1290)&gt;=21,HOUR(U1290)&lt;5),"OP","P")</f>
        <v>P</v>
      </c>
      <c r="AD1290" s="31"/>
      <c r="AE1290" s="31" t="e">
        <f t="shared" si="267"/>
        <v>#N/A</v>
      </c>
      <c r="AF1290" s="31">
        <f t="shared" si="268"/>
        <v>88.5</v>
      </c>
      <c r="AG1290" s="31">
        <f t="shared" si="269"/>
        <v>7</v>
      </c>
      <c r="AH1290" s="31" t="str">
        <f t="shared" si="270"/>
        <v>EVER COMPOSE7-060N</v>
      </c>
      <c r="AI1290" s="31" t="str">
        <f t="shared" si="271"/>
        <v>EGHU 9325062</v>
      </c>
      <c r="AJ1290" s="17" t="s">
        <v>624</v>
      </c>
    </row>
    <row r="1291" spans="1:36" ht="18" x14ac:dyDescent="0.35">
      <c r="A1291" s="30" t="s">
        <v>625</v>
      </c>
      <c r="B1291" s="30" t="s">
        <v>4732</v>
      </c>
      <c r="C1291" s="30" t="s">
        <v>4726</v>
      </c>
      <c r="D1291" s="30" t="s">
        <v>4727</v>
      </c>
      <c r="E1291" s="33">
        <v>45472.4</v>
      </c>
      <c r="F1291" s="30" t="s">
        <v>644</v>
      </c>
      <c r="G1291" s="30" t="s">
        <v>627</v>
      </c>
      <c r="H1291" s="30">
        <v>4500</v>
      </c>
      <c r="I1291" s="30" t="s">
        <v>646</v>
      </c>
      <c r="J1291" s="30">
        <v>29250</v>
      </c>
      <c r="K1291" s="30" t="s">
        <v>630</v>
      </c>
      <c r="L1291" s="30" t="s">
        <v>4728</v>
      </c>
      <c r="M1291" s="30" t="s">
        <v>4733</v>
      </c>
      <c r="N1291" s="30" t="s">
        <v>700</v>
      </c>
      <c r="O1291" s="30" t="s">
        <v>701</v>
      </c>
      <c r="P1291" s="30">
        <v>781152</v>
      </c>
      <c r="Q1291" s="30"/>
      <c r="R1291" s="30"/>
      <c r="S1291" s="39" t="e">
        <f>VLOOKUP(AH1291,export!G:T,13,FALSE)</f>
        <v>#N/A</v>
      </c>
      <c r="T1291" s="42" t="str">
        <f t="shared" si="260"/>
        <v>40</v>
      </c>
      <c r="U1291" s="32">
        <f t="shared" si="261"/>
        <v>45472.4</v>
      </c>
      <c r="V1291" s="31" t="e">
        <f t="shared" si="262"/>
        <v>#N/A</v>
      </c>
      <c r="W1291" s="31" t="e">
        <f t="shared" si="263"/>
        <v>#N/A</v>
      </c>
      <c r="X1291" s="31" t="e">
        <f t="shared" si="264"/>
        <v>#N/A</v>
      </c>
      <c r="Y1291" s="31" t="e">
        <f t="shared" si="265"/>
        <v>#N/A</v>
      </c>
      <c r="Z1291" s="31" t="str">
        <f t="shared" si="272"/>
        <v>No</v>
      </c>
      <c r="AA1291" s="31"/>
      <c r="AB1291" s="31" t="e">
        <f t="shared" si="266"/>
        <v>#N/A</v>
      </c>
      <c r="AC1291" s="31" t="str">
        <f>IF(OR(ISNUMBER(MATCH(DATE(VALUE(TEXT(U1291,"yyyy")),VALUE(TEXT(U1291,"mm")),VALUE(TEXT(U1291,"dd"))),HolidayTable[Date],0)),WEEKDAY(E1291,1)=1,HOUR(U1291)&gt;=21,HOUR(U1291)&lt;5),"OP","P")</f>
        <v>P</v>
      </c>
      <c r="AD1291" s="31"/>
      <c r="AE1291" s="31" t="e">
        <f t="shared" si="267"/>
        <v>#N/A</v>
      </c>
      <c r="AF1291" s="31">
        <f t="shared" si="268"/>
        <v>88.5</v>
      </c>
      <c r="AG1291" s="31">
        <f t="shared" si="269"/>
        <v>7</v>
      </c>
      <c r="AH1291" s="31" t="str">
        <f t="shared" si="270"/>
        <v>EVER COMPOSE7-060N</v>
      </c>
      <c r="AI1291" s="31" t="str">
        <f t="shared" si="271"/>
        <v>TGBU 4278382</v>
      </c>
      <c r="AJ1291" s="17" t="s">
        <v>624</v>
      </c>
    </row>
    <row r="1292" spans="1:36" ht="18" x14ac:dyDescent="0.35">
      <c r="A1292" s="30" t="s">
        <v>625</v>
      </c>
      <c r="B1292" s="30" t="s">
        <v>4734</v>
      </c>
      <c r="C1292" s="30" t="s">
        <v>4726</v>
      </c>
      <c r="D1292" s="30" t="s">
        <v>4727</v>
      </c>
      <c r="E1292" s="33">
        <v>45472.401388888888</v>
      </c>
      <c r="F1292" s="30" t="s">
        <v>644</v>
      </c>
      <c r="G1292" s="30" t="s">
        <v>627</v>
      </c>
      <c r="H1292" s="30">
        <v>4500</v>
      </c>
      <c r="I1292" s="30" t="s">
        <v>646</v>
      </c>
      <c r="J1292" s="30">
        <v>29250</v>
      </c>
      <c r="K1292" s="30" t="s">
        <v>630</v>
      </c>
      <c r="L1292" s="30" t="s">
        <v>4728</v>
      </c>
      <c r="M1292" s="30" t="s">
        <v>4735</v>
      </c>
      <c r="N1292" s="30"/>
      <c r="O1292" s="30" t="s">
        <v>704</v>
      </c>
      <c r="P1292" s="30">
        <v>947739</v>
      </c>
      <c r="Q1292" s="30"/>
      <c r="R1292" s="30"/>
      <c r="S1292" s="39" t="e">
        <f>VLOOKUP(AH1292,export!G:T,13,FALSE)</f>
        <v>#N/A</v>
      </c>
      <c r="T1292" s="42" t="str">
        <f t="shared" si="260"/>
        <v>40</v>
      </c>
      <c r="U1292" s="32">
        <f t="shared" si="261"/>
        <v>45472.401388888888</v>
      </c>
      <c r="V1292" s="31" t="e">
        <f t="shared" si="262"/>
        <v>#N/A</v>
      </c>
      <c r="W1292" s="31" t="e">
        <f t="shared" si="263"/>
        <v>#N/A</v>
      </c>
      <c r="X1292" s="31" t="e">
        <f t="shared" si="264"/>
        <v>#N/A</v>
      </c>
      <c r="Y1292" s="31" t="e">
        <f t="shared" si="265"/>
        <v>#N/A</v>
      </c>
      <c r="Z1292" s="31" t="str">
        <f t="shared" si="272"/>
        <v>No</v>
      </c>
      <c r="AA1292" s="31"/>
      <c r="AB1292" s="31" t="e">
        <f t="shared" si="266"/>
        <v>#N/A</v>
      </c>
      <c r="AC1292" s="31" t="str">
        <f>IF(OR(ISNUMBER(MATCH(DATE(VALUE(TEXT(U1292,"yyyy")),VALUE(TEXT(U1292,"mm")),VALUE(TEXT(U1292,"dd"))),HolidayTable[Date],0)),WEEKDAY(E1292,1)=1,HOUR(U1292)&gt;=21,HOUR(U1292)&lt;5),"OP","P")</f>
        <v>P</v>
      </c>
      <c r="AD1292" s="31"/>
      <c r="AE1292" s="31" t="e">
        <f t="shared" si="267"/>
        <v>#N/A</v>
      </c>
      <c r="AF1292" s="31">
        <f t="shared" si="268"/>
        <v>88.5</v>
      </c>
      <c r="AG1292" s="31">
        <f t="shared" si="269"/>
        <v>7</v>
      </c>
      <c r="AH1292" s="31" t="str">
        <f t="shared" si="270"/>
        <v>EVER COMPOSE7-060N</v>
      </c>
      <c r="AI1292" s="31" t="str">
        <f t="shared" si="271"/>
        <v>EGSU 9362666</v>
      </c>
      <c r="AJ1292" s="17" t="s">
        <v>624</v>
      </c>
    </row>
    <row r="1293" spans="1:36" ht="18" x14ac:dyDescent="0.35">
      <c r="A1293" s="30" t="s">
        <v>625</v>
      </c>
      <c r="B1293" s="30" t="s">
        <v>4736</v>
      </c>
      <c r="C1293" s="30" t="s">
        <v>4726</v>
      </c>
      <c r="D1293" s="30" t="s">
        <v>4727</v>
      </c>
      <c r="E1293" s="33">
        <v>45472.404166666667</v>
      </c>
      <c r="F1293" s="30" t="s">
        <v>644</v>
      </c>
      <c r="G1293" s="30" t="s">
        <v>627</v>
      </c>
      <c r="H1293" s="30">
        <v>4500</v>
      </c>
      <c r="I1293" s="30" t="s">
        <v>646</v>
      </c>
      <c r="J1293" s="30">
        <v>29250</v>
      </c>
      <c r="K1293" s="30" t="s">
        <v>630</v>
      </c>
      <c r="L1293" s="30" t="s">
        <v>4728</v>
      </c>
      <c r="M1293" s="30" t="s">
        <v>4737</v>
      </c>
      <c r="N1293" s="30"/>
      <c r="O1293" s="30" t="s">
        <v>687</v>
      </c>
      <c r="P1293" s="30">
        <v>742106</v>
      </c>
      <c r="Q1293" s="30"/>
      <c r="R1293" s="30"/>
      <c r="S1293" s="39" t="e">
        <f>VLOOKUP(AH1293,export!G:T,13,FALSE)</f>
        <v>#N/A</v>
      </c>
      <c r="T1293" s="42" t="str">
        <f t="shared" si="260"/>
        <v>40</v>
      </c>
      <c r="U1293" s="32">
        <f t="shared" si="261"/>
        <v>45472.404166666667</v>
      </c>
      <c r="V1293" s="31" t="e">
        <f t="shared" si="262"/>
        <v>#N/A</v>
      </c>
      <c r="W1293" s="31" t="e">
        <f t="shared" si="263"/>
        <v>#N/A</v>
      </c>
      <c r="X1293" s="31" t="e">
        <f t="shared" si="264"/>
        <v>#N/A</v>
      </c>
      <c r="Y1293" s="31" t="e">
        <f t="shared" si="265"/>
        <v>#N/A</v>
      </c>
      <c r="Z1293" s="31" t="str">
        <f t="shared" si="272"/>
        <v>No</v>
      </c>
      <c r="AA1293" s="31"/>
      <c r="AB1293" s="31" t="e">
        <f t="shared" si="266"/>
        <v>#N/A</v>
      </c>
      <c r="AC1293" s="31" t="str">
        <f>IF(OR(ISNUMBER(MATCH(DATE(VALUE(TEXT(U1293,"yyyy")),VALUE(TEXT(U1293,"mm")),VALUE(TEXT(U1293,"dd"))),HolidayTable[Date],0)),WEEKDAY(E1293,1)=1,HOUR(U1293)&gt;=21,HOUR(U1293)&lt;5),"OP","P")</f>
        <v>P</v>
      </c>
      <c r="AD1293" s="31"/>
      <c r="AE1293" s="31" t="e">
        <f t="shared" si="267"/>
        <v>#N/A</v>
      </c>
      <c r="AF1293" s="31">
        <f t="shared" si="268"/>
        <v>88.5</v>
      </c>
      <c r="AG1293" s="31">
        <f t="shared" si="269"/>
        <v>7</v>
      </c>
      <c r="AH1293" s="31" t="str">
        <f t="shared" si="270"/>
        <v>EVER COMPOSE7-060N</v>
      </c>
      <c r="AI1293" s="31" t="str">
        <f t="shared" si="271"/>
        <v>EGHU 9856773</v>
      </c>
      <c r="AJ1293" s="17" t="s">
        <v>624</v>
      </c>
    </row>
    <row r="1294" spans="1:36" ht="18" x14ac:dyDescent="0.35">
      <c r="A1294" s="30" t="s">
        <v>625</v>
      </c>
      <c r="B1294" s="30" t="s">
        <v>4738</v>
      </c>
      <c r="C1294" s="30" t="s">
        <v>4726</v>
      </c>
      <c r="D1294" s="30" t="s">
        <v>4727</v>
      </c>
      <c r="E1294" s="33">
        <v>45472.409722222219</v>
      </c>
      <c r="F1294" s="30" t="s">
        <v>644</v>
      </c>
      <c r="G1294" s="30" t="s">
        <v>627</v>
      </c>
      <c r="H1294" s="30">
        <v>4500</v>
      </c>
      <c r="I1294" s="30" t="s">
        <v>646</v>
      </c>
      <c r="J1294" s="30">
        <v>29250</v>
      </c>
      <c r="K1294" s="30" t="s">
        <v>630</v>
      </c>
      <c r="L1294" s="30" t="s">
        <v>4728</v>
      </c>
      <c r="M1294" s="30" t="s">
        <v>4739</v>
      </c>
      <c r="N1294" s="30" t="s">
        <v>737</v>
      </c>
      <c r="O1294" s="30" t="s">
        <v>738</v>
      </c>
      <c r="P1294" s="30">
        <v>912351</v>
      </c>
      <c r="Q1294" s="30"/>
      <c r="R1294" s="30"/>
      <c r="S1294" s="39" t="e">
        <f>VLOOKUP(AH1294,export!G:T,13,FALSE)</f>
        <v>#N/A</v>
      </c>
      <c r="T1294" s="42" t="str">
        <f t="shared" si="260"/>
        <v>40</v>
      </c>
      <c r="U1294" s="32">
        <f t="shared" si="261"/>
        <v>45472.409722222219</v>
      </c>
      <c r="V1294" s="31" t="e">
        <f t="shared" si="262"/>
        <v>#N/A</v>
      </c>
      <c r="W1294" s="31" t="e">
        <f t="shared" si="263"/>
        <v>#N/A</v>
      </c>
      <c r="X1294" s="31" t="e">
        <f t="shared" si="264"/>
        <v>#N/A</v>
      </c>
      <c r="Y1294" s="31" t="e">
        <f t="shared" si="265"/>
        <v>#N/A</v>
      </c>
      <c r="Z1294" s="31" t="str">
        <f t="shared" si="272"/>
        <v>No</v>
      </c>
      <c r="AA1294" s="31"/>
      <c r="AB1294" s="31" t="e">
        <f t="shared" si="266"/>
        <v>#N/A</v>
      </c>
      <c r="AC1294" s="31" t="str">
        <f>IF(OR(ISNUMBER(MATCH(DATE(VALUE(TEXT(U1294,"yyyy")),VALUE(TEXT(U1294,"mm")),VALUE(TEXT(U1294,"dd"))),HolidayTable[Date],0)),WEEKDAY(E1294,1)=1,HOUR(U1294)&gt;=21,HOUR(U1294)&lt;5),"OP","P")</f>
        <v>P</v>
      </c>
      <c r="AD1294" s="31"/>
      <c r="AE1294" s="31" t="e">
        <f t="shared" si="267"/>
        <v>#N/A</v>
      </c>
      <c r="AF1294" s="31">
        <f t="shared" si="268"/>
        <v>88.5</v>
      </c>
      <c r="AG1294" s="31">
        <f t="shared" si="269"/>
        <v>7</v>
      </c>
      <c r="AH1294" s="31" t="str">
        <f t="shared" si="270"/>
        <v>EVER COMPOSE7-060N</v>
      </c>
      <c r="AI1294" s="31" t="str">
        <f t="shared" si="271"/>
        <v>EGSU 9456847</v>
      </c>
      <c r="AJ1294" s="17" t="s">
        <v>624</v>
      </c>
    </row>
    <row r="1295" spans="1:36" ht="18" x14ac:dyDescent="0.35">
      <c r="A1295" s="30" t="s">
        <v>625</v>
      </c>
      <c r="B1295" s="30" t="s">
        <v>4740</v>
      </c>
      <c r="C1295" s="30" t="s">
        <v>412</v>
      </c>
      <c r="D1295" s="30" t="s">
        <v>3265</v>
      </c>
      <c r="E1295" s="33">
        <v>45472.411805555559</v>
      </c>
      <c r="F1295" s="30" t="s">
        <v>2479</v>
      </c>
      <c r="G1295" s="30" t="s">
        <v>627</v>
      </c>
      <c r="H1295" s="30" t="s">
        <v>773</v>
      </c>
      <c r="I1295" s="30" t="s">
        <v>724</v>
      </c>
      <c r="J1295" s="30">
        <v>26770</v>
      </c>
      <c r="K1295" s="30" t="s">
        <v>630</v>
      </c>
      <c r="L1295" s="30" t="s">
        <v>3266</v>
      </c>
      <c r="M1295" s="30" t="s">
        <v>725</v>
      </c>
      <c r="N1295" s="30" t="s">
        <v>899</v>
      </c>
      <c r="O1295" s="30" t="s">
        <v>904</v>
      </c>
      <c r="P1295" s="30">
        <v>912992</v>
      </c>
      <c r="Q1295" s="30"/>
      <c r="R1295" s="30"/>
      <c r="S1295" s="39" t="e">
        <f>VLOOKUP(AH1295,export!G:T,13,FALSE)</f>
        <v>#N/A</v>
      </c>
      <c r="T1295" s="42" t="str">
        <f t="shared" si="260"/>
        <v>20</v>
      </c>
      <c r="U1295" s="32">
        <f t="shared" si="261"/>
        <v>45472.411805555559</v>
      </c>
      <c r="V1295" s="31" t="e">
        <f t="shared" si="262"/>
        <v>#N/A</v>
      </c>
      <c r="W1295" s="31" t="e">
        <f t="shared" si="263"/>
        <v>#N/A</v>
      </c>
      <c r="X1295" s="31" t="e">
        <f t="shared" si="264"/>
        <v>#N/A</v>
      </c>
      <c r="Y1295" s="31" t="e">
        <f t="shared" si="265"/>
        <v>#N/A</v>
      </c>
      <c r="Z1295" s="31" t="str">
        <f t="shared" si="272"/>
        <v>No</v>
      </c>
      <c r="AA1295" s="31"/>
      <c r="AB1295" s="31" t="e">
        <f t="shared" si="266"/>
        <v>#N/A</v>
      </c>
      <c r="AC1295" s="31" t="str">
        <f>IF(OR(ISNUMBER(MATCH(DATE(VALUE(TEXT(U1295,"yyyy")),VALUE(TEXT(U1295,"mm")),VALUE(TEXT(U1295,"dd"))),HolidayTable[Date],0)),WEEKDAY(E1295,1)=1,HOUR(U1295)&gt;=21,HOUR(U1295)&lt;5),"OP","P")</f>
        <v>P</v>
      </c>
      <c r="AD1295" s="31"/>
      <c r="AE1295" s="31" t="e">
        <f t="shared" si="267"/>
        <v>#N/A</v>
      </c>
      <c r="AF1295" s="31">
        <f t="shared" si="268"/>
        <v>59</v>
      </c>
      <c r="AG1295" s="31">
        <f t="shared" si="269"/>
        <v>7</v>
      </c>
      <c r="AH1295" s="31" t="str">
        <f t="shared" si="270"/>
        <v>DANU BHUM548N</v>
      </c>
      <c r="AI1295" s="31" t="str">
        <f t="shared" si="271"/>
        <v>EOLU 8205386</v>
      </c>
      <c r="AJ1295" s="17" t="s">
        <v>624</v>
      </c>
    </row>
    <row r="1296" spans="1:36" ht="18" x14ac:dyDescent="0.35">
      <c r="A1296" s="30" t="s">
        <v>625</v>
      </c>
      <c r="B1296" s="30" t="s">
        <v>4741</v>
      </c>
      <c r="C1296" s="30" t="s">
        <v>4726</v>
      </c>
      <c r="D1296" s="30" t="s">
        <v>4727</v>
      </c>
      <c r="E1296" s="33">
        <v>45472.422222222223</v>
      </c>
      <c r="F1296" s="30" t="s">
        <v>644</v>
      </c>
      <c r="G1296" s="30" t="s">
        <v>627</v>
      </c>
      <c r="H1296" s="30" t="s">
        <v>672</v>
      </c>
      <c r="I1296" s="30" t="s">
        <v>646</v>
      </c>
      <c r="J1296" s="30">
        <v>29250</v>
      </c>
      <c r="K1296" s="30" t="s">
        <v>630</v>
      </c>
      <c r="L1296" s="30" t="s">
        <v>4728</v>
      </c>
      <c r="M1296" s="30" t="s">
        <v>4742</v>
      </c>
      <c r="N1296" s="30" t="s">
        <v>745</v>
      </c>
      <c r="O1296" s="30" t="s">
        <v>746</v>
      </c>
      <c r="P1296" s="30">
        <v>697577</v>
      </c>
      <c r="Q1296" s="30"/>
      <c r="R1296" s="30"/>
      <c r="S1296" s="39" t="e">
        <f>VLOOKUP(AH1296,export!G:T,13,FALSE)</f>
        <v>#N/A</v>
      </c>
      <c r="T1296" s="42" t="str">
        <f t="shared" si="260"/>
        <v>40</v>
      </c>
      <c r="U1296" s="32">
        <f t="shared" si="261"/>
        <v>45472.422222222223</v>
      </c>
      <c r="V1296" s="31" t="e">
        <f t="shared" si="262"/>
        <v>#N/A</v>
      </c>
      <c r="W1296" s="31" t="e">
        <f t="shared" si="263"/>
        <v>#N/A</v>
      </c>
      <c r="X1296" s="31" t="e">
        <f t="shared" si="264"/>
        <v>#N/A</v>
      </c>
      <c r="Y1296" s="31" t="e">
        <f t="shared" si="265"/>
        <v>#N/A</v>
      </c>
      <c r="Z1296" s="31" t="str">
        <f t="shared" si="272"/>
        <v>No</v>
      </c>
      <c r="AA1296" s="31"/>
      <c r="AB1296" s="31" t="e">
        <f t="shared" si="266"/>
        <v>#N/A</v>
      </c>
      <c r="AC1296" s="31" t="str">
        <f>IF(OR(ISNUMBER(MATCH(DATE(VALUE(TEXT(U1296,"yyyy")),VALUE(TEXT(U1296,"mm")),VALUE(TEXT(U1296,"dd"))),HolidayTable[Date],0)),WEEKDAY(E1296,1)=1,HOUR(U1296)&gt;=21,HOUR(U1296)&lt;5),"OP","P")</f>
        <v>P</v>
      </c>
      <c r="AD1296" s="31"/>
      <c r="AE1296" s="31" t="e">
        <f t="shared" si="267"/>
        <v>#N/A</v>
      </c>
      <c r="AF1296" s="31">
        <f t="shared" si="268"/>
        <v>88.5</v>
      </c>
      <c r="AG1296" s="31">
        <f t="shared" si="269"/>
        <v>7</v>
      </c>
      <c r="AH1296" s="31" t="str">
        <f t="shared" si="270"/>
        <v>EVER COMPOSE7-060N</v>
      </c>
      <c r="AI1296" s="31" t="str">
        <f t="shared" si="271"/>
        <v>TCNU 6830778</v>
      </c>
      <c r="AJ1296" s="17" t="s">
        <v>624</v>
      </c>
    </row>
    <row r="1297" spans="1:36" ht="18" x14ac:dyDescent="0.35">
      <c r="A1297" s="30" t="s">
        <v>625</v>
      </c>
      <c r="B1297" s="30" t="s">
        <v>4743</v>
      </c>
      <c r="C1297" s="30" t="s">
        <v>4744</v>
      </c>
      <c r="D1297" s="30" t="s">
        <v>4745</v>
      </c>
      <c r="E1297" s="33">
        <v>45472.436805555553</v>
      </c>
      <c r="F1297" s="30" t="s">
        <v>729</v>
      </c>
      <c r="G1297" s="30" t="s">
        <v>627</v>
      </c>
      <c r="H1297" s="30" t="s">
        <v>723</v>
      </c>
      <c r="I1297" s="30" t="s">
        <v>724</v>
      </c>
      <c r="J1297" s="30">
        <v>25690</v>
      </c>
      <c r="K1297" s="30" t="s">
        <v>630</v>
      </c>
      <c r="L1297" s="30" t="s">
        <v>4746</v>
      </c>
      <c r="M1297" s="30" t="s">
        <v>725</v>
      </c>
      <c r="N1297" s="30" t="s">
        <v>899</v>
      </c>
      <c r="O1297" s="30" t="s">
        <v>904</v>
      </c>
      <c r="P1297" s="30">
        <v>912992</v>
      </c>
      <c r="Q1297" s="30"/>
      <c r="R1297" s="30"/>
      <c r="S1297" s="39">
        <v>45478.541666666664</v>
      </c>
      <c r="T1297" s="42" t="str">
        <f t="shared" si="260"/>
        <v>20</v>
      </c>
      <c r="U1297" s="32">
        <f t="shared" si="261"/>
        <v>45472.436805555553</v>
      </c>
      <c r="V1297" s="31">
        <f t="shared" si="262"/>
        <v>6.1048611111109494</v>
      </c>
      <c r="W1297" s="31">
        <f t="shared" si="263"/>
        <v>0</v>
      </c>
      <c r="X1297" s="31">
        <f t="shared" si="264"/>
        <v>0</v>
      </c>
      <c r="Y1297" s="31">
        <f t="shared" si="265"/>
        <v>1</v>
      </c>
      <c r="Z1297" s="31" t="str">
        <f t="shared" si="272"/>
        <v>No</v>
      </c>
      <c r="AA1297" s="31"/>
      <c r="AB1297" s="31">
        <f t="shared" si="266"/>
        <v>0</v>
      </c>
      <c r="AC1297" s="31" t="str">
        <f>IF(OR(ISNUMBER(MATCH(DATE(VALUE(TEXT(U1297,"yyyy")),VALUE(TEXT(U1297,"mm")),VALUE(TEXT(U1297,"dd"))),HolidayTable[Date],0)),WEEKDAY(E1297,1)=1,HOUR(U1297)&gt;=21,HOUR(U1297)&lt;5),"OP","P")</f>
        <v>P</v>
      </c>
      <c r="AD1297" s="31"/>
      <c r="AE1297" s="31">
        <f t="shared" si="267"/>
        <v>0</v>
      </c>
      <c r="AF1297" s="31">
        <f t="shared" si="268"/>
        <v>59</v>
      </c>
      <c r="AG1297" s="31">
        <f t="shared" si="269"/>
        <v>7</v>
      </c>
      <c r="AH1297" s="31" t="str">
        <f t="shared" si="270"/>
        <v>KMTC NINGBO2406N</v>
      </c>
      <c r="AI1297" s="31" t="str">
        <f t="shared" si="271"/>
        <v>DKOU 2504523</v>
      </c>
      <c r="AJ1297" s="17" t="s">
        <v>624</v>
      </c>
    </row>
    <row r="1298" spans="1:36" ht="18" x14ac:dyDescent="0.35">
      <c r="A1298" s="30" t="s">
        <v>625</v>
      </c>
      <c r="B1298" s="30" t="s">
        <v>4747</v>
      </c>
      <c r="C1298" s="30" t="s">
        <v>4726</v>
      </c>
      <c r="D1298" s="30" t="s">
        <v>4727</v>
      </c>
      <c r="E1298" s="33">
        <v>45472.442361111112</v>
      </c>
      <c r="F1298" s="30" t="s">
        <v>644</v>
      </c>
      <c r="G1298" s="30" t="s">
        <v>627</v>
      </c>
      <c r="H1298" s="30">
        <v>4500</v>
      </c>
      <c r="I1298" s="30" t="s">
        <v>646</v>
      </c>
      <c r="J1298" s="30">
        <v>29250</v>
      </c>
      <c r="K1298" s="30" t="s">
        <v>630</v>
      </c>
      <c r="L1298" s="30" t="s">
        <v>4728</v>
      </c>
      <c r="M1298" s="30" t="s">
        <v>4748</v>
      </c>
      <c r="N1298" s="30" t="s">
        <v>836</v>
      </c>
      <c r="O1298" s="30" t="s">
        <v>837</v>
      </c>
      <c r="P1298" s="30">
        <v>913642</v>
      </c>
      <c r="Q1298" s="30"/>
      <c r="R1298" s="30"/>
      <c r="S1298" s="39" t="e">
        <f>VLOOKUP(AH1298,export!G:T,13,FALSE)</f>
        <v>#N/A</v>
      </c>
      <c r="T1298" s="42" t="str">
        <f t="shared" si="260"/>
        <v>40</v>
      </c>
      <c r="U1298" s="32">
        <f t="shared" si="261"/>
        <v>45472.442361111112</v>
      </c>
      <c r="V1298" s="31" t="e">
        <f t="shared" si="262"/>
        <v>#N/A</v>
      </c>
      <c r="W1298" s="31" t="e">
        <f t="shared" si="263"/>
        <v>#N/A</v>
      </c>
      <c r="X1298" s="31" t="e">
        <f t="shared" si="264"/>
        <v>#N/A</v>
      </c>
      <c r="Y1298" s="31" t="e">
        <f t="shared" si="265"/>
        <v>#N/A</v>
      </c>
      <c r="Z1298" s="31" t="str">
        <f t="shared" si="272"/>
        <v>No</v>
      </c>
      <c r="AA1298" s="31"/>
      <c r="AB1298" s="31" t="e">
        <f t="shared" si="266"/>
        <v>#N/A</v>
      </c>
      <c r="AC1298" s="31" t="str">
        <f>IF(OR(ISNUMBER(MATCH(DATE(VALUE(TEXT(U1298,"yyyy")),VALUE(TEXT(U1298,"mm")),VALUE(TEXT(U1298,"dd"))),HolidayTable[Date],0)),WEEKDAY(E1298,1)=1,HOUR(U1298)&gt;=21,HOUR(U1298)&lt;5),"OP","P")</f>
        <v>P</v>
      </c>
      <c r="AD1298" s="31"/>
      <c r="AE1298" s="31" t="e">
        <f t="shared" si="267"/>
        <v>#N/A</v>
      </c>
      <c r="AF1298" s="31">
        <f t="shared" si="268"/>
        <v>88.5</v>
      </c>
      <c r="AG1298" s="31">
        <f t="shared" si="269"/>
        <v>7</v>
      </c>
      <c r="AH1298" s="31" t="str">
        <f t="shared" si="270"/>
        <v>EVER COMPOSE7-060N</v>
      </c>
      <c r="AI1298" s="31" t="str">
        <f t="shared" si="271"/>
        <v>TXGU 5741200</v>
      </c>
      <c r="AJ1298" s="17" t="s">
        <v>624</v>
      </c>
    </row>
    <row r="1299" spans="1:36" ht="18" x14ac:dyDescent="0.35">
      <c r="A1299" s="30" t="s">
        <v>625</v>
      </c>
      <c r="B1299" s="30" t="s">
        <v>4749</v>
      </c>
      <c r="C1299" s="30" t="s">
        <v>3899</v>
      </c>
      <c r="D1299" s="30" t="s">
        <v>495</v>
      </c>
      <c r="E1299" s="33">
        <v>45472.450694444444</v>
      </c>
      <c r="F1299" s="30" t="s">
        <v>674</v>
      </c>
      <c r="G1299" s="30" t="s">
        <v>627</v>
      </c>
      <c r="H1299" s="30" t="s">
        <v>672</v>
      </c>
      <c r="I1299" s="30" t="s">
        <v>646</v>
      </c>
      <c r="J1299" s="30">
        <v>29250</v>
      </c>
      <c r="K1299" s="30" t="s">
        <v>630</v>
      </c>
      <c r="L1299" s="30" t="s">
        <v>4750</v>
      </c>
      <c r="M1299" s="30" t="s">
        <v>4751</v>
      </c>
      <c r="N1299" s="30" t="s">
        <v>681</v>
      </c>
      <c r="O1299" s="30" t="s">
        <v>682</v>
      </c>
      <c r="P1299" s="30">
        <v>901896</v>
      </c>
      <c r="Q1299" s="30"/>
      <c r="R1299" s="30"/>
      <c r="S1299" s="39">
        <v>45483.416666666664</v>
      </c>
      <c r="T1299" s="42" t="str">
        <f t="shared" si="260"/>
        <v>40</v>
      </c>
      <c r="U1299" s="32">
        <f t="shared" si="261"/>
        <v>45472.450694444444</v>
      </c>
      <c r="V1299" s="31">
        <f t="shared" si="262"/>
        <v>10.965972222220444</v>
      </c>
      <c r="W1299" s="31">
        <f t="shared" si="263"/>
        <v>0</v>
      </c>
      <c r="X1299" s="31">
        <f t="shared" si="264"/>
        <v>0</v>
      </c>
      <c r="Y1299" s="31">
        <f t="shared" si="265"/>
        <v>1</v>
      </c>
      <c r="Z1299" s="31" t="str">
        <f t="shared" si="272"/>
        <v>No</v>
      </c>
      <c r="AA1299" s="31"/>
      <c r="AB1299" s="31">
        <f t="shared" si="266"/>
        <v>0</v>
      </c>
      <c r="AC1299" s="31" t="str">
        <f>IF(OR(ISNUMBER(MATCH(DATE(VALUE(TEXT(U1299,"yyyy")),VALUE(TEXT(U1299,"mm")),VALUE(TEXT(U1299,"dd"))),HolidayTable[Date],0)),WEEKDAY(E1299,1)=1,HOUR(U1299)&gt;=21,HOUR(U1299)&lt;5),"OP","P")</f>
        <v>P</v>
      </c>
      <c r="AD1299" s="31"/>
      <c r="AE1299" s="31">
        <f t="shared" si="267"/>
        <v>0</v>
      </c>
      <c r="AF1299" s="31">
        <f t="shared" si="268"/>
        <v>88.5</v>
      </c>
      <c r="AG1299" s="31">
        <f t="shared" si="269"/>
        <v>7</v>
      </c>
      <c r="AH1299" s="31" t="str">
        <f t="shared" si="270"/>
        <v>MAERSK NACKA427N</v>
      </c>
      <c r="AI1299" s="31" t="str">
        <f t="shared" si="271"/>
        <v>MRSU 3728070</v>
      </c>
      <c r="AJ1299" s="17" t="s">
        <v>624</v>
      </c>
    </row>
    <row r="1300" spans="1:36" ht="18" x14ac:dyDescent="0.35">
      <c r="A1300" s="30" t="s">
        <v>625</v>
      </c>
      <c r="B1300" s="30" t="s">
        <v>4752</v>
      </c>
      <c r="C1300" s="30" t="s">
        <v>3899</v>
      </c>
      <c r="D1300" s="30" t="s">
        <v>495</v>
      </c>
      <c r="E1300" s="33">
        <v>45472.451388888891</v>
      </c>
      <c r="F1300" s="30" t="s">
        <v>674</v>
      </c>
      <c r="G1300" s="30" t="s">
        <v>627</v>
      </c>
      <c r="H1300" s="30" t="s">
        <v>672</v>
      </c>
      <c r="I1300" s="30" t="s">
        <v>646</v>
      </c>
      <c r="J1300" s="30">
        <v>29250</v>
      </c>
      <c r="K1300" s="30" t="s">
        <v>630</v>
      </c>
      <c r="L1300" s="30" t="s">
        <v>4753</v>
      </c>
      <c r="M1300" s="30" t="s">
        <v>4754</v>
      </c>
      <c r="N1300" s="30" t="s">
        <v>700</v>
      </c>
      <c r="O1300" s="30" t="s">
        <v>701</v>
      </c>
      <c r="P1300" s="30">
        <v>781152</v>
      </c>
      <c r="Q1300" s="30"/>
      <c r="R1300" s="30"/>
      <c r="S1300" s="39">
        <v>45483.416666666664</v>
      </c>
      <c r="T1300" s="42" t="str">
        <f t="shared" si="260"/>
        <v>40</v>
      </c>
      <c r="U1300" s="32">
        <f t="shared" si="261"/>
        <v>45472.451388888891</v>
      </c>
      <c r="V1300" s="31">
        <f t="shared" si="262"/>
        <v>10.965277777773736</v>
      </c>
      <c r="W1300" s="31">
        <f t="shared" si="263"/>
        <v>0</v>
      </c>
      <c r="X1300" s="31">
        <f t="shared" si="264"/>
        <v>0</v>
      </c>
      <c r="Y1300" s="31">
        <f t="shared" si="265"/>
        <v>1</v>
      </c>
      <c r="Z1300" s="31" t="str">
        <f t="shared" si="272"/>
        <v>No</v>
      </c>
      <c r="AA1300" s="31"/>
      <c r="AB1300" s="31">
        <f t="shared" si="266"/>
        <v>0</v>
      </c>
      <c r="AC1300" s="31" t="str">
        <f>IF(OR(ISNUMBER(MATCH(DATE(VALUE(TEXT(U1300,"yyyy")),VALUE(TEXT(U1300,"mm")),VALUE(TEXT(U1300,"dd"))),HolidayTable[Date],0)),WEEKDAY(E1300,1)=1,HOUR(U1300)&gt;=21,HOUR(U1300)&lt;5),"OP","P")</f>
        <v>P</v>
      </c>
      <c r="AD1300" s="31"/>
      <c r="AE1300" s="31">
        <f t="shared" si="267"/>
        <v>0</v>
      </c>
      <c r="AF1300" s="31">
        <f t="shared" si="268"/>
        <v>88.5</v>
      </c>
      <c r="AG1300" s="31">
        <f t="shared" si="269"/>
        <v>7</v>
      </c>
      <c r="AH1300" s="31" t="str">
        <f t="shared" si="270"/>
        <v>MAERSK NACKA427N</v>
      </c>
      <c r="AI1300" s="31" t="str">
        <f t="shared" si="271"/>
        <v>HASU 4297700</v>
      </c>
      <c r="AJ1300" s="17" t="s">
        <v>624</v>
      </c>
    </row>
    <row r="1301" spans="1:36" ht="18" x14ac:dyDescent="0.35">
      <c r="A1301" s="30" t="s">
        <v>625</v>
      </c>
      <c r="B1301" s="30" t="s">
        <v>4755</v>
      </c>
      <c r="C1301" s="30" t="s">
        <v>4744</v>
      </c>
      <c r="D1301" s="30" t="s">
        <v>4745</v>
      </c>
      <c r="E1301" s="33">
        <v>45472.45208333333</v>
      </c>
      <c r="F1301" s="30" t="s">
        <v>729</v>
      </c>
      <c r="G1301" s="30" t="s">
        <v>627</v>
      </c>
      <c r="H1301" s="30" t="s">
        <v>723</v>
      </c>
      <c r="I1301" s="30" t="s">
        <v>724</v>
      </c>
      <c r="J1301" s="30">
        <v>25690</v>
      </c>
      <c r="K1301" s="30" t="s">
        <v>630</v>
      </c>
      <c r="L1301" s="30" t="s">
        <v>4756</v>
      </c>
      <c r="M1301" s="30" t="s">
        <v>725</v>
      </c>
      <c r="N1301" s="30" t="s">
        <v>899</v>
      </c>
      <c r="O1301" s="30" t="s">
        <v>904</v>
      </c>
      <c r="P1301" s="30">
        <v>912992</v>
      </c>
      <c r="Q1301" s="30"/>
      <c r="R1301" s="30"/>
      <c r="S1301" s="39">
        <v>45478.541666666664</v>
      </c>
      <c r="T1301" s="42" t="str">
        <f t="shared" si="260"/>
        <v>20</v>
      </c>
      <c r="U1301" s="32">
        <f t="shared" si="261"/>
        <v>45472.45208333333</v>
      </c>
      <c r="V1301" s="31">
        <f t="shared" si="262"/>
        <v>6.0895833333343035</v>
      </c>
      <c r="W1301" s="31">
        <f t="shared" si="263"/>
        <v>0</v>
      </c>
      <c r="X1301" s="31">
        <f t="shared" si="264"/>
        <v>0</v>
      </c>
      <c r="Y1301" s="31">
        <f t="shared" si="265"/>
        <v>1</v>
      </c>
      <c r="Z1301" s="31" t="str">
        <f t="shared" si="272"/>
        <v>No</v>
      </c>
      <c r="AA1301" s="31"/>
      <c r="AB1301" s="31">
        <f t="shared" si="266"/>
        <v>0</v>
      </c>
      <c r="AC1301" s="31" t="str">
        <f>IF(OR(ISNUMBER(MATCH(DATE(VALUE(TEXT(U1301,"yyyy")),VALUE(TEXT(U1301,"mm")),VALUE(TEXT(U1301,"dd"))),HolidayTable[Date],0)),WEEKDAY(E1301,1)=1,HOUR(U1301)&gt;=21,HOUR(U1301)&lt;5),"OP","P")</f>
        <v>P</v>
      </c>
      <c r="AD1301" s="31"/>
      <c r="AE1301" s="31">
        <f t="shared" si="267"/>
        <v>0</v>
      </c>
      <c r="AF1301" s="31">
        <f t="shared" si="268"/>
        <v>59</v>
      </c>
      <c r="AG1301" s="31">
        <f t="shared" si="269"/>
        <v>7</v>
      </c>
      <c r="AH1301" s="31" t="str">
        <f t="shared" si="270"/>
        <v>KMTC NINGBO2406N</v>
      </c>
      <c r="AI1301" s="31" t="str">
        <f t="shared" si="271"/>
        <v>DKOU 2522091</v>
      </c>
      <c r="AJ1301" s="17" t="s">
        <v>624</v>
      </c>
    </row>
    <row r="1302" spans="1:36" ht="18" x14ac:dyDescent="0.35">
      <c r="A1302" s="30" t="s">
        <v>625</v>
      </c>
      <c r="B1302" s="30" t="s">
        <v>4757</v>
      </c>
      <c r="C1302" s="30" t="s">
        <v>3899</v>
      </c>
      <c r="D1302" s="30" t="s">
        <v>495</v>
      </c>
      <c r="E1302" s="33">
        <v>45472.45208333333</v>
      </c>
      <c r="F1302" s="30" t="s">
        <v>674</v>
      </c>
      <c r="G1302" s="30" t="s">
        <v>627</v>
      </c>
      <c r="H1302" s="30" t="s">
        <v>672</v>
      </c>
      <c r="I1302" s="30" t="s">
        <v>646</v>
      </c>
      <c r="J1302" s="30">
        <v>29250</v>
      </c>
      <c r="K1302" s="30" t="s">
        <v>630</v>
      </c>
      <c r="L1302" s="30" t="s">
        <v>4750</v>
      </c>
      <c r="M1302" s="30" t="s">
        <v>4758</v>
      </c>
      <c r="N1302" s="30" t="s">
        <v>675</v>
      </c>
      <c r="O1302" s="30" t="s">
        <v>676</v>
      </c>
      <c r="P1302" s="30">
        <v>957830</v>
      </c>
      <c r="Q1302" s="30"/>
      <c r="R1302" s="30"/>
      <c r="S1302" s="39">
        <v>45483.416666666664</v>
      </c>
      <c r="T1302" s="42" t="str">
        <f t="shared" si="260"/>
        <v>40</v>
      </c>
      <c r="U1302" s="32">
        <f t="shared" si="261"/>
        <v>45472.45208333333</v>
      </c>
      <c r="V1302" s="31">
        <f t="shared" si="262"/>
        <v>10.964583333334303</v>
      </c>
      <c r="W1302" s="31">
        <f t="shared" si="263"/>
        <v>0</v>
      </c>
      <c r="X1302" s="31">
        <f t="shared" si="264"/>
        <v>0</v>
      </c>
      <c r="Y1302" s="31">
        <f t="shared" si="265"/>
        <v>1</v>
      </c>
      <c r="Z1302" s="31" t="str">
        <f t="shared" si="272"/>
        <v>No</v>
      </c>
      <c r="AA1302" s="31"/>
      <c r="AB1302" s="31">
        <f t="shared" si="266"/>
        <v>0</v>
      </c>
      <c r="AC1302" s="31" t="str">
        <f>IF(OR(ISNUMBER(MATCH(DATE(VALUE(TEXT(U1302,"yyyy")),VALUE(TEXT(U1302,"mm")),VALUE(TEXT(U1302,"dd"))),HolidayTable[Date],0)),WEEKDAY(E1302,1)=1,HOUR(U1302)&gt;=21,HOUR(U1302)&lt;5),"OP","P")</f>
        <v>P</v>
      </c>
      <c r="AD1302" s="31"/>
      <c r="AE1302" s="31">
        <f t="shared" si="267"/>
        <v>0</v>
      </c>
      <c r="AF1302" s="31">
        <f t="shared" si="268"/>
        <v>88.5</v>
      </c>
      <c r="AG1302" s="31">
        <f t="shared" si="269"/>
        <v>7</v>
      </c>
      <c r="AH1302" s="31" t="str">
        <f t="shared" si="270"/>
        <v>MAERSK NACKA427N</v>
      </c>
      <c r="AI1302" s="31" t="str">
        <f t="shared" si="271"/>
        <v>CAAU 6105369</v>
      </c>
      <c r="AJ1302" s="17" t="s">
        <v>624</v>
      </c>
    </row>
    <row r="1303" spans="1:36" ht="18" x14ac:dyDescent="0.35">
      <c r="A1303" s="30" t="s">
        <v>625</v>
      </c>
      <c r="B1303" s="30" t="s">
        <v>4759</v>
      </c>
      <c r="C1303" s="30" t="s">
        <v>4760</v>
      </c>
      <c r="D1303" s="30" t="s">
        <v>4761</v>
      </c>
      <c r="E1303" s="33">
        <v>45472.459027777775</v>
      </c>
      <c r="F1303" s="30" t="s">
        <v>663</v>
      </c>
      <c r="G1303" s="30" t="s">
        <v>627</v>
      </c>
      <c r="H1303" s="30" t="s">
        <v>672</v>
      </c>
      <c r="I1303" s="30" t="s">
        <v>646</v>
      </c>
      <c r="J1303" s="30">
        <v>30000</v>
      </c>
      <c r="K1303" s="30" t="s">
        <v>630</v>
      </c>
      <c r="L1303" s="30" t="s">
        <v>4762</v>
      </c>
      <c r="M1303" s="30" t="s">
        <v>4763</v>
      </c>
      <c r="N1303" s="30"/>
      <c r="O1303" s="30" t="s">
        <v>687</v>
      </c>
      <c r="P1303" s="30">
        <v>742106</v>
      </c>
      <c r="Q1303" s="30"/>
      <c r="R1303" s="30"/>
      <c r="S1303" s="39" t="e">
        <f>VLOOKUP(AH1303,export!G:T,13,FALSE)</f>
        <v>#N/A</v>
      </c>
      <c r="T1303" s="42" t="str">
        <f t="shared" si="260"/>
        <v>40</v>
      </c>
      <c r="U1303" s="32">
        <f t="shared" si="261"/>
        <v>45472.459027777775</v>
      </c>
      <c r="V1303" s="31" t="e">
        <f t="shared" si="262"/>
        <v>#N/A</v>
      </c>
      <c r="W1303" s="31" t="e">
        <f t="shared" si="263"/>
        <v>#N/A</v>
      </c>
      <c r="X1303" s="31" t="e">
        <f t="shared" si="264"/>
        <v>#N/A</v>
      </c>
      <c r="Y1303" s="31" t="e">
        <f t="shared" si="265"/>
        <v>#N/A</v>
      </c>
      <c r="Z1303" s="31" t="str">
        <f t="shared" si="272"/>
        <v>No</v>
      </c>
      <c r="AA1303" s="31"/>
      <c r="AB1303" s="31" t="e">
        <f t="shared" si="266"/>
        <v>#N/A</v>
      </c>
      <c r="AC1303" s="31" t="str">
        <f>IF(OR(ISNUMBER(MATCH(DATE(VALUE(TEXT(U1303,"yyyy")),VALUE(TEXT(U1303,"mm")),VALUE(TEXT(U1303,"dd"))),HolidayTable[Date],0)),WEEKDAY(E1303,1)=1,HOUR(U1303)&gt;=21,HOUR(U1303)&lt;5),"OP","P")</f>
        <v>P</v>
      </c>
      <c r="AD1303" s="31"/>
      <c r="AE1303" s="31" t="e">
        <f t="shared" si="267"/>
        <v>#N/A</v>
      </c>
      <c r="AF1303" s="31">
        <f t="shared" si="268"/>
        <v>88.5</v>
      </c>
      <c r="AG1303" s="31">
        <f t="shared" si="269"/>
        <v>7</v>
      </c>
      <c r="AH1303" s="31" t="str">
        <f t="shared" si="270"/>
        <v>SEASPAN TOKY010E</v>
      </c>
      <c r="AI1303" s="31" t="str">
        <f t="shared" si="271"/>
        <v>FANU 1219005</v>
      </c>
      <c r="AJ1303" s="17" t="s">
        <v>624</v>
      </c>
    </row>
    <row r="1304" spans="1:36" ht="18" x14ac:dyDescent="0.35">
      <c r="A1304" s="30" t="s">
        <v>625</v>
      </c>
      <c r="B1304" s="30" t="s">
        <v>4764</v>
      </c>
      <c r="C1304" s="30" t="s">
        <v>4760</v>
      </c>
      <c r="D1304" s="30" t="s">
        <v>4761</v>
      </c>
      <c r="E1304" s="33">
        <v>45472.461111111108</v>
      </c>
      <c r="F1304" s="30" t="s">
        <v>663</v>
      </c>
      <c r="G1304" s="30" t="s">
        <v>627</v>
      </c>
      <c r="H1304" s="30" t="s">
        <v>672</v>
      </c>
      <c r="I1304" s="30" t="s">
        <v>646</v>
      </c>
      <c r="J1304" s="30">
        <v>30000</v>
      </c>
      <c r="K1304" s="30" t="s">
        <v>630</v>
      </c>
      <c r="L1304" s="30" t="s">
        <v>4762</v>
      </c>
      <c r="M1304" s="30" t="s">
        <v>4765</v>
      </c>
      <c r="N1304" s="30"/>
      <c r="O1304" s="30" t="s">
        <v>704</v>
      </c>
      <c r="P1304" s="30">
        <v>947739</v>
      </c>
      <c r="Q1304" s="30"/>
      <c r="R1304" s="30"/>
      <c r="S1304" s="39" t="e">
        <f>VLOOKUP(AH1304,export!G:T,13,FALSE)</f>
        <v>#N/A</v>
      </c>
      <c r="T1304" s="42" t="str">
        <f t="shared" si="260"/>
        <v>40</v>
      </c>
      <c r="U1304" s="32">
        <f t="shared" si="261"/>
        <v>45472.461111111108</v>
      </c>
      <c r="V1304" s="31" t="e">
        <f t="shared" si="262"/>
        <v>#N/A</v>
      </c>
      <c r="W1304" s="31" t="e">
        <f t="shared" si="263"/>
        <v>#N/A</v>
      </c>
      <c r="X1304" s="31" t="e">
        <f t="shared" si="264"/>
        <v>#N/A</v>
      </c>
      <c r="Y1304" s="31" t="e">
        <f t="shared" si="265"/>
        <v>#N/A</v>
      </c>
      <c r="Z1304" s="31" t="str">
        <f t="shared" si="272"/>
        <v>No</v>
      </c>
      <c r="AA1304" s="31"/>
      <c r="AB1304" s="31" t="e">
        <f t="shared" si="266"/>
        <v>#N/A</v>
      </c>
      <c r="AC1304" s="31" t="str">
        <f>IF(OR(ISNUMBER(MATCH(DATE(VALUE(TEXT(U1304,"yyyy")),VALUE(TEXT(U1304,"mm")),VALUE(TEXT(U1304,"dd"))),HolidayTable[Date],0)),WEEKDAY(E1304,1)=1,HOUR(U1304)&gt;=21,HOUR(U1304)&lt;5),"OP","P")</f>
        <v>P</v>
      </c>
      <c r="AD1304" s="31"/>
      <c r="AE1304" s="31" t="e">
        <f t="shared" si="267"/>
        <v>#N/A</v>
      </c>
      <c r="AF1304" s="31">
        <f t="shared" si="268"/>
        <v>88.5</v>
      </c>
      <c r="AG1304" s="31">
        <f t="shared" si="269"/>
        <v>7</v>
      </c>
      <c r="AH1304" s="31" t="str">
        <f t="shared" si="270"/>
        <v>SEASPAN TOKY010E</v>
      </c>
      <c r="AI1304" s="31" t="str">
        <f t="shared" si="271"/>
        <v>FANU 1487311</v>
      </c>
      <c r="AJ1304" s="17" t="s">
        <v>624</v>
      </c>
    </row>
    <row r="1305" spans="1:36" ht="18" x14ac:dyDescent="0.35">
      <c r="A1305" s="30" t="s">
        <v>625</v>
      </c>
      <c r="B1305" s="30" t="s">
        <v>4766</v>
      </c>
      <c r="C1305" s="30" t="s">
        <v>4760</v>
      </c>
      <c r="D1305" s="30" t="s">
        <v>4761</v>
      </c>
      <c r="E1305" s="33">
        <v>45472.469444444447</v>
      </c>
      <c r="F1305" s="30" t="s">
        <v>663</v>
      </c>
      <c r="G1305" s="30" t="s">
        <v>627</v>
      </c>
      <c r="H1305" s="30" t="s">
        <v>672</v>
      </c>
      <c r="I1305" s="30" t="s">
        <v>646</v>
      </c>
      <c r="J1305" s="30">
        <v>30000</v>
      </c>
      <c r="K1305" s="30" t="s">
        <v>630</v>
      </c>
      <c r="L1305" s="30" t="s">
        <v>4762</v>
      </c>
      <c r="M1305" s="30" t="s">
        <v>4767</v>
      </c>
      <c r="N1305" s="30" t="s">
        <v>745</v>
      </c>
      <c r="O1305" s="30" t="s">
        <v>746</v>
      </c>
      <c r="P1305" s="30">
        <v>697577</v>
      </c>
      <c r="Q1305" s="30"/>
      <c r="R1305" s="30"/>
      <c r="S1305" s="39" t="e">
        <f>VLOOKUP(AH1305,export!G:T,13,FALSE)</f>
        <v>#N/A</v>
      </c>
      <c r="T1305" s="42" t="str">
        <f t="shared" si="260"/>
        <v>40</v>
      </c>
      <c r="U1305" s="32">
        <f t="shared" si="261"/>
        <v>45472.469444444447</v>
      </c>
      <c r="V1305" s="31" t="e">
        <f t="shared" si="262"/>
        <v>#N/A</v>
      </c>
      <c r="W1305" s="31" t="e">
        <f t="shared" si="263"/>
        <v>#N/A</v>
      </c>
      <c r="X1305" s="31" t="e">
        <f t="shared" si="264"/>
        <v>#N/A</v>
      </c>
      <c r="Y1305" s="31" t="e">
        <f t="shared" si="265"/>
        <v>#N/A</v>
      </c>
      <c r="Z1305" s="31" t="str">
        <f t="shared" si="272"/>
        <v>No</v>
      </c>
      <c r="AA1305" s="31"/>
      <c r="AB1305" s="31" t="e">
        <f t="shared" si="266"/>
        <v>#N/A</v>
      </c>
      <c r="AC1305" s="31" t="str">
        <f>IF(OR(ISNUMBER(MATCH(DATE(VALUE(TEXT(U1305,"yyyy")),VALUE(TEXT(U1305,"mm")),VALUE(TEXT(U1305,"dd"))),HolidayTable[Date],0)),WEEKDAY(E1305,1)=1,HOUR(U1305)&gt;=21,HOUR(U1305)&lt;5),"OP","P")</f>
        <v>P</v>
      </c>
      <c r="AD1305" s="31"/>
      <c r="AE1305" s="31" t="e">
        <f t="shared" si="267"/>
        <v>#N/A</v>
      </c>
      <c r="AF1305" s="31">
        <f t="shared" si="268"/>
        <v>88.5</v>
      </c>
      <c r="AG1305" s="31">
        <f t="shared" si="269"/>
        <v>7</v>
      </c>
      <c r="AH1305" s="31" t="str">
        <f t="shared" si="270"/>
        <v>SEASPAN TOKY010E</v>
      </c>
      <c r="AI1305" s="31" t="str">
        <f t="shared" si="271"/>
        <v>BSIU 9270792</v>
      </c>
      <c r="AJ1305" s="17" t="s">
        <v>624</v>
      </c>
    </row>
    <row r="1306" spans="1:36" ht="18" x14ac:dyDescent="0.35">
      <c r="A1306" s="30" t="s">
        <v>625</v>
      </c>
      <c r="B1306" s="30" t="s">
        <v>4768</v>
      </c>
      <c r="C1306" s="30" t="s">
        <v>4760</v>
      </c>
      <c r="D1306" s="30" t="s">
        <v>4761</v>
      </c>
      <c r="E1306" s="33">
        <v>45472.470833333333</v>
      </c>
      <c r="F1306" s="30" t="s">
        <v>663</v>
      </c>
      <c r="G1306" s="30" t="s">
        <v>627</v>
      </c>
      <c r="H1306" s="30" t="s">
        <v>672</v>
      </c>
      <c r="I1306" s="30" t="s">
        <v>646</v>
      </c>
      <c r="J1306" s="30">
        <v>30000</v>
      </c>
      <c r="K1306" s="30" t="s">
        <v>630</v>
      </c>
      <c r="L1306" s="30" t="s">
        <v>4762</v>
      </c>
      <c r="M1306" s="30" t="s">
        <v>4769</v>
      </c>
      <c r="N1306" s="30" t="s">
        <v>737</v>
      </c>
      <c r="O1306" s="30" t="s">
        <v>738</v>
      </c>
      <c r="P1306" s="30">
        <v>912351</v>
      </c>
      <c r="Q1306" s="30"/>
      <c r="R1306" s="30"/>
      <c r="S1306" s="39" t="e">
        <f>VLOOKUP(AH1306,export!G:T,13,FALSE)</f>
        <v>#N/A</v>
      </c>
      <c r="T1306" s="42" t="str">
        <f t="shared" si="260"/>
        <v>40</v>
      </c>
      <c r="U1306" s="32">
        <f t="shared" si="261"/>
        <v>45472.470833333333</v>
      </c>
      <c r="V1306" s="31" t="e">
        <f t="shared" si="262"/>
        <v>#N/A</v>
      </c>
      <c r="W1306" s="31" t="e">
        <f t="shared" si="263"/>
        <v>#N/A</v>
      </c>
      <c r="X1306" s="31" t="e">
        <f t="shared" si="264"/>
        <v>#N/A</v>
      </c>
      <c r="Y1306" s="31" t="e">
        <f t="shared" si="265"/>
        <v>#N/A</v>
      </c>
      <c r="Z1306" s="31" t="str">
        <f t="shared" si="272"/>
        <v>No</v>
      </c>
      <c r="AA1306" s="31"/>
      <c r="AB1306" s="31" t="e">
        <f t="shared" si="266"/>
        <v>#N/A</v>
      </c>
      <c r="AC1306" s="31" t="str">
        <f>IF(OR(ISNUMBER(MATCH(DATE(VALUE(TEXT(U1306,"yyyy")),VALUE(TEXT(U1306,"mm")),VALUE(TEXT(U1306,"dd"))),HolidayTable[Date],0)),WEEKDAY(E1306,1)=1,HOUR(U1306)&gt;=21,HOUR(U1306)&lt;5),"OP","P")</f>
        <v>P</v>
      </c>
      <c r="AD1306" s="31"/>
      <c r="AE1306" s="31" t="e">
        <f t="shared" si="267"/>
        <v>#N/A</v>
      </c>
      <c r="AF1306" s="31">
        <f t="shared" si="268"/>
        <v>88.5</v>
      </c>
      <c r="AG1306" s="31">
        <f t="shared" si="269"/>
        <v>7</v>
      </c>
      <c r="AH1306" s="31" t="str">
        <f t="shared" si="270"/>
        <v>SEASPAN TOKY010E</v>
      </c>
      <c r="AI1306" s="31" t="str">
        <f t="shared" si="271"/>
        <v>BEAU 4991440</v>
      </c>
      <c r="AJ1306" s="17" t="s">
        <v>624</v>
      </c>
    </row>
    <row r="1307" spans="1:36" ht="18" x14ac:dyDescent="0.35">
      <c r="A1307" s="30" t="s">
        <v>625</v>
      </c>
      <c r="B1307" s="30" t="s">
        <v>4770</v>
      </c>
      <c r="C1307" s="30" t="s">
        <v>475</v>
      </c>
      <c r="D1307" s="30" t="s">
        <v>4771</v>
      </c>
      <c r="E1307" s="33">
        <v>45472.480555555558</v>
      </c>
      <c r="F1307" s="30" t="s">
        <v>658</v>
      </c>
      <c r="G1307" s="30" t="s">
        <v>627</v>
      </c>
      <c r="H1307" s="30" t="s">
        <v>672</v>
      </c>
      <c r="I1307" s="30" t="s">
        <v>646</v>
      </c>
      <c r="J1307" s="30">
        <v>29090</v>
      </c>
      <c r="K1307" s="30" t="s">
        <v>630</v>
      </c>
      <c r="L1307" s="30" t="s">
        <v>4772</v>
      </c>
      <c r="M1307" s="30" t="s">
        <v>4773</v>
      </c>
      <c r="N1307" s="30" t="s">
        <v>698</v>
      </c>
      <c r="O1307" s="30" t="s">
        <v>699</v>
      </c>
      <c r="P1307" s="30">
        <v>780136</v>
      </c>
      <c r="Q1307" s="30"/>
      <c r="R1307" s="30"/>
      <c r="S1307" s="39">
        <v>45480.916666666664</v>
      </c>
      <c r="T1307" s="42" t="str">
        <f t="shared" si="260"/>
        <v>40</v>
      </c>
      <c r="U1307" s="32">
        <f t="shared" si="261"/>
        <v>45472.480555555558</v>
      </c>
      <c r="V1307" s="31">
        <f t="shared" si="262"/>
        <v>8.4361111111065838</v>
      </c>
      <c r="W1307" s="31">
        <f t="shared" si="263"/>
        <v>0</v>
      </c>
      <c r="X1307" s="31">
        <f t="shared" si="264"/>
        <v>0</v>
      </c>
      <c r="Y1307" s="31">
        <f t="shared" si="265"/>
        <v>1</v>
      </c>
      <c r="Z1307" s="31" t="str">
        <f t="shared" si="272"/>
        <v>No</v>
      </c>
      <c r="AA1307" s="31"/>
      <c r="AB1307" s="31">
        <f t="shared" si="266"/>
        <v>0</v>
      </c>
      <c r="AC1307" s="31" t="str">
        <f>IF(OR(ISNUMBER(MATCH(DATE(VALUE(TEXT(U1307,"yyyy")),VALUE(TEXT(U1307,"mm")),VALUE(TEXT(U1307,"dd"))),HolidayTable[Date],0)),WEEKDAY(E1307,1)=1,HOUR(U1307)&gt;=21,HOUR(U1307)&lt;5),"OP","P")</f>
        <v>P</v>
      </c>
      <c r="AD1307" s="31"/>
      <c r="AE1307" s="31">
        <f t="shared" si="267"/>
        <v>0</v>
      </c>
      <c r="AF1307" s="31">
        <f t="shared" si="268"/>
        <v>88.5</v>
      </c>
      <c r="AG1307" s="31">
        <f t="shared" si="269"/>
        <v>7</v>
      </c>
      <c r="AH1307" s="31" t="str">
        <f t="shared" si="270"/>
        <v>RACHA BHUM181E</v>
      </c>
      <c r="AI1307" s="31" t="str">
        <f t="shared" si="271"/>
        <v>TRHU 8466144</v>
      </c>
      <c r="AJ1307" s="17" t="s">
        <v>624</v>
      </c>
    </row>
    <row r="1308" spans="1:36" ht="18" x14ac:dyDescent="0.35">
      <c r="A1308" s="30" t="s">
        <v>625</v>
      </c>
      <c r="B1308" s="30" t="s">
        <v>4774</v>
      </c>
      <c r="C1308" s="30" t="s">
        <v>3876</v>
      </c>
      <c r="D1308" s="30" t="s">
        <v>24</v>
      </c>
      <c r="E1308" s="33">
        <v>45472.489583333336</v>
      </c>
      <c r="F1308" s="30" t="s">
        <v>674</v>
      </c>
      <c r="G1308" s="30" t="s">
        <v>627</v>
      </c>
      <c r="H1308" s="30" t="s">
        <v>672</v>
      </c>
      <c r="I1308" s="30" t="s">
        <v>646</v>
      </c>
      <c r="J1308" s="30">
        <v>29090</v>
      </c>
      <c r="K1308" s="30" t="s">
        <v>630</v>
      </c>
      <c r="L1308" s="30" t="s">
        <v>4775</v>
      </c>
      <c r="M1308" s="30" t="s">
        <v>4776</v>
      </c>
      <c r="N1308" s="30" t="s">
        <v>751</v>
      </c>
      <c r="O1308" s="30" t="s">
        <v>752</v>
      </c>
      <c r="P1308" s="30">
        <v>935494</v>
      </c>
      <c r="Q1308" s="30"/>
      <c r="R1308" s="30"/>
      <c r="S1308" s="39" t="e">
        <f>VLOOKUP(AH1308,export!G:T,13,FALSE)</f>
        <v>#N/A</v>
      </c>
      <c r="T1308" s="42" t="str">
        <f t="shared" si="260"/>
        <v>40</v>
      </c>
      <c r="U1308" s="32">
        <f t="shared" si="261"/>
        <v>45472.489583333336</v>
      </c>
      <c r="V1308" s="31" t="e">
        <f t="shared" si="262"/>
        <v>#N/A</v>
      </c>
      <c r="W1308" s="31" t="e">
        <f t="shared" si="263"/>
        <v>#N/A</v>
      </c>
      <c r="X1308" s="31" t="e">
        <f t="shared" si="264"/>
        <v>#N/A</v>
      </c>
      <c r="Y1308" s="31" t="e">
        <f t="shared" si="265"/>
        <v>#N/A</v>
      </c>
      <c r="Z1308" s="31" t="str">
        <f t="shared" si="272"/>
        <v>No</v>
      </c>
      <c r="AA1308" s="31"/>
      <c r="AB1308" s="31" t="e">
        <f t="shared" si="266"/>
        <v>#N/A</v>
      </c>
      <c r="AC1308" s="31" t="str">
        <f>IF(OR(ISNUMBER(MATCH(DATE(VALUE(TEXT(U1308,"yyyy")),VALUE(TEXT(U1308,"mm")),VALUE(TEXT(U1308,"dd"))),HolidayTable[Date],0)),WEEKDAY(E1308,1)=1,HOUR(U1308)&gt;=21,HOUR(U1308)&lt;5),"OP","P")</f>
        <v>P</v>
      </c>
      <c r="AD1308" s="31"/>
      <c r="AE1308" s="31" t="e">
        <f t="shared" si="267"/>
        <v>#N/A</v>
      </c>
      <c r="AF1308" s="31">
        <f t="shared" si="268"/>
        <v>88.5</v>
      </c>
      <c r="AG1308" s="31">
        <f t="shared" si="269"/>
        <v>7</v>
      </c>
      <c r="AH1308" s="31" t="str">
        <f t="shared" si="270"/>
        <v>PORTO GERMEN424S</v>
      </c>
      <c r="AI1308" s="31" t="str">
        <f t="shared" si="271"/>
        <v>MRKU 4715942</v>
      </c>
      <c r="AJ1308" s="17" t="s">
        <v>624</v>
      </c>
    </row>
    <row r="1309" spans="1:36" ht="18" x14ac:dyDescent="0.35">
      <c r="A1309" s="30" t="s">
        <v>625</v>
      </c>
      <c r="B1309" s="30" t="s">
        <v>4777</v>
      </c>
      <c r="C1309" s="30" t="s">
        <v>583</v>
      </c>
      <c r="D1309" s="30" t="s">
        <v>764</v>
      </c>
      <c r="E1309" s="33">
        <v>45472.493750000001</v>
      </c>
      <c r="F1309" s="30" t="s">
        <v>674</v>
      </c>
      <c r="G1309" s="30" t="s">
        <v>627</v>
      </c>
      <c r="H1309" s="30" t="s">
        <v>672</v>
      </c>
      <c r="I1309" s="30" t="s">
        <v>646</v>
      </c>
      <c r="J1309" s="30">
        <v>30000</v>
      </c>
      <c r="K1309" s="30" t="s">
        <v>630</v>
      </c>
      <c r="L1309" s="30" t="s">
        <v>4778</v>
      </c>
      <c r="M1309" s="30" t="s">
        <v>4779</v>
      </c>
      <c r="N1309" s="30" t="s">
        <v>735</v>
      </c>
      <c r="O1309" s="30" t="s">
        <v>736</v>
      </c>
      <c r="P1309" s="30">
        <v>908907</v>
      </c>
      <c r="Q1309" s="30"/>
      <c r="R1309" s="30"/>
      <c r="S1309" s="39" t="e">
        <f>VLOOKUP(AH1309,export!G:T,13,FALSE)</f>
        <v>#N/A</v>
      </c>
      <c r="T1309" s="42" t="str">
        <f t="shared" si="260"/>
        <v>40</v>
      </c>
      <c r="U1309" s="32">
        <f t="shared" si="261"/>
        <v>45472.493750000001</v>
      </c>
      <c r="V1309" s="31" t="e">
        <f t="shared" si="262"/>
        <v>#N/A</v>
      </c>
      <c r="W1309" s="31" t="e">
        <f t="shared" si="263"/>
        <v>#N/A</v>
      </c>
      <c r="X1309" s="31" t="e">
        <f t="shared" si="264"/>
        <v>#N/A</v>
      </c>
      <c r="Y1309" s="31" t="e">
        <f t="shared" si="265"/>
        <v>#N/A</v>
      </c>
      <c r="Z1309" s="31" t="str">
        <f t="shared" si="272"/>
        <v>No</v>
      </c>
      <c r="AA1309" s="31"/>
      <c r="AB1309" s="31" t="e">
        <f t="shared" si="266"/>
        <v>#N/A</v>
      </c>
      <c r="AC1309" s="31" t="str">
        <f>IF(OR(ISNUMBER(MATCH(DATE(VALUE(TEXT(U1309,"yyyy")),VALUE(TEXT(U1309,"mm")),VALUE(TEXT(U1309,"dd"))),HolidayTable[Date],0)),WEEKDAY(E1309,1)=1,HOUR(U1309)&gt;=21,HOUR(U1309)&lt;5),"OP","P")</f>
        <v>P</v>
      </c>
      <c r="AD1309" s="31"/>
      <c r="AE1309" s="31" t="e">
        <f t="shared" si="267"/>
        <v>#N/A</v>
      </c>
      <c r="AF1309" s="31">
        <f t="shared" si="268"/>
        <v>88.5</v>
      </c>
      <c r="AG1309" s="31">
        <f t="shared" si="269"/>
        <v>7</v>
      </c>
      <c r="AH1309" s="31" t="str">
        <f t="shared" si="270"/>
        <v>ALS KRONOS425N</v>
      </c>
      <c r="AI1309" s="31" t="str">
        <f t="shared" si="271"/>
        <v>FFAU 4638911</v>
      </c>
      <c r="AJ1309" s="17" t="s">
        <v>624</v>
      </c>
    </row>
    <row r="1310" spans="1:36" ht="18" x14ac:dyDescent="0.35">
      <c r="A1310" s="30" t="s">
        <v>625</v>
      </c>
      <c r="B1310" s="30" t="s">
        <v>4780</v>
      </c>
      <c r="C1310" s="30" t="s">
        <v>583</v>
      </c>
      <c r="D1310" s="30" t="s">
        <v>764</v>
      </c>
      <c r="E1310" s="33">
        <v>45472.496527777781</v>
      </c>
      <c r="F1310" s="30" t="s">
        <v>674</v>
      </c>
      <c r="G1310" s="30" t="s">
        <v>627</v>
      </c>
      <c r="H1310" s="30" t="s">
        <v>672</v>
      </c>
      <c r="I1310" s="30" t="s">
        <v>646</v>
      </c>
      <c r="J1310" s="30">
        <v>30000</v>
      </c>
      <c r="K1310" s="30" t="s">
        <v>630</v>
      </c>
      <c r="L1310" s="30" t="s">
        <v>4778</v>
      </c>
      <c r="M1310" s="30" t="s">
        <v>4781</v>
      </c>
      <c r="N1310" s="30" t="s">
        <v>747</v>
      </c>
      <c r="O1310" s="30" t="s">
        <v>748</v>
      </c>
      <c r="P1310" s="30">
        <v>619336</v>
      </c>
      <c r="Q1310" s="30"/>
      <c r="R1310" s="30"/>
      <c r="S1310" s="39" t="e">
        <f>VLOOKUP(AH1310,export!G:T,13,FALSE)</f>
        <v>#N/A</v>
      </c>
      <c r="T1310" s="42" t="str">
        <f t="shared" si="260"/>
        <v>40</v>
      </c>
      <c r="U1310" s="32">
        <f t="shared" si="261"/>
        <v>45472.496527777781</v>
      </c>
      <c r="V1310" s="31" t="e">
        <f t="shared" si="262"/>
        <v>#N/A</v>
      </c>
      <c r="W1310" s="31" t="e">
        <f t="shared" si="263"/>
        <v>#N/A</v>
      </c>
      <c r="X1310" s="31" t="e">
        <f t="shared" si="264"/>
        <v>#N/A</v>
      </c>
      <c r="Y1310" s="31" t="e">
        <f t="shared" si="265"/>
        <v>#N/A</v>
      </c>
      <c r="Z1310" s="31" t="str">
        <f t="shared" si="272"/>
        <v>No</v>
      </c>
      <c r="AA1310" s="31"/>
      <c r="AB1310" s="31" t="e">
        <f t="shared" si="266"/>
        <v>#N/A</v>
      </c>
      <c r="AC1310" s="31" t="str">
        <f>IF(OR(ISNUMBER(MATCH(DATE(VALUE(TEXT(U1310,"yyyy")),VALUE(TEXT(U1310,"mm")),VALUE(TEXT(U1310,"dd"))),HolidayTable[Date],0)),WEEKDAY(E1310,1)=1,HOUR(U1310)&gt;=21,HOUR(U1310)&lt;5),"OP","P")</f>
        <v>P</v>
      </c>
      <c r="AD1310" s="31"/>
      <c r="AE1310" s="31" t="e">
        <f t="shared" si="267"/>
        <v>#N/A</v>
      </c>
      <c r="AF1310" s="31">
        <f t="shared" si="268"/>
        <v>88.5</v>
      </c>
      <c r="AG1310" s="31">
        <f t="shared" si="269"/>
        <v>7</v>
      </c>
      <c r="AH1310" s="31" t="str">
        <f t="shared" si="270"/>
        <v>ALS KRONOS425N</v>
      </c>
      <c r="AI1310" s="31" t="str">
        <f t="shared" si="271"/>
        <v>MRKU 5238422</v>
      </c>
      <c r="AJ1310" s="17" t="s">
        <v>624</v>
      </c>
    </row>
    <row r="1311" spans="1:36" ht="18" x14ac:dyDescent="0.35">
      <c r="A1311" s="30" t="s">
        <v>625</v>
      </c>
      <c r="B1311" s="30" t="s">
        <v>4782</v>
      </c>
      <c r="C1311" s="30" t="s">
        <v>4760</v>
      </c>
      <c r="D1311" s="30" t="s">
        <v>4761</v>
      </c>
      <c r="E1311" s="33">
        <v>45472.496527777781</v>
      </c>
      <c r="F1311" s="30" t="s">
        <v>663</v>
      </c>
      <c r="G1311" s="30" t="s">
        <v>627</v>
      </c>
      <c r="H1311" s="30" t="s">
        <v>672</v>
      </c>
      <c r="I1311" s="30" t="s">
        <v>646</v>
      </c>
      <c r="J1311" s="30">
        <v>30000</v>
      </c>
      <c r="K1311" s="30" t="s">
        <v>630</v>
      </c>
      <c r="L1311" s="30" t="s">
        <v>4762</v>
      </c>
      <c r="M1311" s="30" t="s">
        <v>4783</v>
      </c>
      <c r="N1311" s="30" t="s">
        <v>678</v>
      </c>
      <c r="O1311" s="30" t="s">
        <v>679</v>
      </c>
      <c r="P1311" s="30">
        <v>920454</v>
      </c>
      <c r="Q1311" s="30"/>
      <c r="R1311" s="30"/>
      <c r="S1311" s="39" t="e">
        <f>VLOOKUP(AH1311,export!G:T,13,FALSE)</f>
        <v>#N/A</v>
      </c>
      <c r="T1311" s="42" t="str">
        <f t="shared" si="260"/>
        <v>40</v>
      </c>
      <c r="U1311" s="32">
        <f t="shared" si="261"/>
        <v>45472.496527777781</v>
      </c>
      <c r="V1311" s="31" t="e">
        <f t="shared" si="262"/>
        <v>#N/A</v>
      </c>
      <c r="W1311" s="31" t="e">
        <f t="shared" si="263"/>
        <v>#N/A</v>
      </c>
      <c r="X1311" s="31" t="e">
        <f t="shared" si="264"/>
        <v>#N/A</v>
      </c>
      <c r="Y1311" s="31" t="e">
        <f t="shared" si="265"/>
        <v>#N/A</v>
      </c>
      <c r="Z1311" s="31" t="str">
        <f t="shared" si="272"/>
        <v>No</v>
      </c>
      <c r="AA1311" s="31"/>
      <c r="AB1311" s="31" t="e">
        <f t="shared" si="266"/>
        <v>#N/A</v>
      </c>
      <c r="AC1311" s="31" t="str">
        <f>IF(OR(ISNUMBER(MATCH(DATE(VALUE(TEXT(U1311,"yyyy")),VALUE(TEXT(U1311,"mm")),VALUE(TEXT(U1311,"dd"))),HolidayTable[Date],0)),WEEKDAY(E1311,1)=1,HOUR(U1311)&gt;=21,HOUR(U1311)&lt;5),"OP","P")</f>
        <v>P</v>
      </c>
      <c r="AD1311" s="31"/>
      <c r="AE1311" s="31" t="e">
        <f t="shared" si="267"/>
        <v>#N/A</v>
      </c>
      <c r="AF1311" s="31">
        <f t="shared" si="268"/>
        <v>88.5</v>
      </c>
      <c r="AG1311" s="31">
        <f t="shared" si="269"/>
        <v>7</v>
      </c>
      <c r="AH1311" s="31" t="str">
        <f t="shared" si="270"/>
        <v>SEASPAN TOKY010E</v>
      </c>
      <c r="AI1311" s="31" t="str">
        <f t="shared" si="271"/>
        <v>TGBU 5803994</v>
      </c>
      <c r="AJ1311" s="17" t="s">
        <v>624</v>
      </c>
    </row>
    <row r="1312" spans="1:36" ht="18" x14ac:dyDescent="0.35">
      <c r="A1312" s="30" t="s">
        <v>625</v>
      </c>
      <c r="B1312" s="30" t="s">
        <v>4784</v>
      </c>
      <c r="C1312" s="30" t="s">
        <v>4760</v>
      </c>
      <c r="D1312" s="30" t="s">
        <v>4761</v>
      </c>
      <c r="E1312" s="33">
        <v>45472.497916666667</v>
      </c>
      <c r="F1312" s="30" t="s">
        <v>663</v>
      </c>
      <c r="G1312" s="30" t="s">
        <v>627</v>
      </c>
      <c r="H1312" s="30" t="s">
        <v>672</v>
      </c>
      <c r="I1312" s="30" t="s">
        <v>646</v>
      </c>
      <c r="J1312" s="30">
        <v>30000</v>
      </c>
      <c r="K1312" s="30" t="s">
        <v>630</v>
      </c>
      <c r="L1312" s="30" t="s">
        <v>4762</v>
      </c>
      <c r="M1312" s="30" t="s">
        <v>4785</v>
      </c>
      <c r="N1312" s="30" t="s">
        <v>836</v>
      </c>
      <c r="O1312" s="30" t="s">
        <v>837</v>
      </c>
      <c r="P1312" s="30">
        <v>913642</v>
      </c>
      <c r="Q1312" s="30"/>
      <c r="R1312" s="30"/>
      <c r="S1312" s="39" t="e">
        <f>VLOOKUP(AH1312,export!G:T,13,FALSE)</f>
        <v>#N/A</v>
      </c>
      <c r="T1312" s="42" t="str">
        <f t="shared" si="260"/>
        <v>40</v>
      </c>
      <c r="U1312" s="32">
        <f t="shared" si="261"/>
        <v>45472.497916666667</v>
      </c>
      <c r="V1312" s="31" t="e">
        <f t="shared" si="262"/>
        <v>#N/A</v>
      </c>
      <c r="W1312" s="31" t="e">
        <f t="shared" si="263"/>
        <v>#N/A</v>
      </c>
      <c r="X1312" s="31" t="e">
        <f t="shared" si="264"/>
        <v>#N/A</v>
      </c>
      <c r="Y1312" s="31" t="e">
        <f t="shared" si="265"/>
        <v>#N/A</v>
      </c>
      <c r="Z1312" s="31" t="str">
        <f t="shared" si="272"/>
        <v>No</v>
      </c>
      <c r="AA1312" s="31"/>
      <c r="AB1312" s="31" t="e">
        <f t="shared" si="266"/>
        <v>#N/A</v>
      </c>
      <c r="AC1312" s="31" t="str">
        <f>IF(OR(ISNUMBER(MATCH(DATE(VALUE(TEXT(U1312,"yyyy")),VALUE(TEXT(U1312,"mm")),VALUE(TEXT(U1312,"dd"))),HolidayTable[Date],0)),WEEKDAY(E1312,1)=1,HOUR(U1312)&gt;=21,HOUR(U1312)&lt;5),"OP","P")</f>
        <v>P</v>
      </c>
      <c r="AD1312" s="31"/>
      <c r="AE1312" s="31" t="e">
        <f t="shared" si="267"/>
        <v>#N/A</v>
      </c>
      <c r="AF1312" s="31">
        <f t="shared" si="268"/>
        <v>88.5</v>
      </c>
      <c r="AG1312" s="31">
        <f t="shared" si="269"/>
        <v>7</v>
      </c>
      <c r="AH1312" s="31" t="str">
        <f t="shared" si="270"/>
        <v>SEASPAN TOKY010E</v>
      </c>
      <c r="AI1312" s="31" t="str">
        <f t="shared" si="271"/>
        <v>BMOU 5532076</v>
      </c>
      <c r="AJ1312" s="17" t="s">
        <v>624</v>
      </c>
    </row>
    <row r="1313" spans="1:36" ht="18" x14ac:dyDescent="0.35">
      <c r="A1313" s="30" t="s">
        <v>625</v>
      </c>
      <c r="B1313" s="30" t="s">
        <v>4786</v>
      </c>
      <c r="C1313" s="30" t="s">
        <v>502</v>
      </c>
      <c r="D1313" s="30" t="s">
        <v>4309</v>
      </c>
      <c r="E1313" s="33">
        <v>45472.500694444447</v>
      </c>
      <c r="F1313" s="30" t="s">
        <v>649</v>
      </c>
      <c r="G1313" s="30" t="s">
        <v>627</v>
      </c>
      <c r="H1313" s="30" t="s">
        <v>672</v>
      </c>
      <c r="I1313" s="30" t="s">
        <v>646</v>
      </c>
      <c r="J1313" s="30">
        <v>30000</v>
      </c>
      <c r="K1313" s="30" t="s">
        <v>630</v>
      </c>
      <c r="L1313" s="30" t="s">
        <v>4787</v>
      </c>
      <c r="M1313" s="30" t="s">
        <v>4788</v>
      </c>
      <c r="N1313" s="30" t="s">
        <v>788</v>
      </c>
      <c r="O1313" s="30" t="s">
        <v>789</v>
      </c>
      <c r="P1313" s="30">
        <v>753249</v>
      </c>
      <c r="Q1313" s="30"/>
      <c r="R1313" s="30"/>
      <c r="S1313" s="39" t="e">
        <f>VLOOKUP(AH1313,export!G:T,13,FALSE)</f>
        <v>#N/A</v>
      </c>
      <c r="T1313" s="42" t="str">
        <f t="shared" si="260"/>
        <v>40</v>
      </c>
      <c r="U1313" s="32">
        <f t="shared" si="261"/>
        <v>45472.500694444447</v>
      </c>
      <c r="V1313" s="31" t="e">
        <f t="shared" si="262"/>
        <v>#N/A</v>
      </c>
      <c r="W1313" s="31" t="e">
        <f t="shared" si="263"/>
        <v>#N/A</v>
      </c>
      <c r="X1313" s="31" t="e">
        <f t="shared" si="264"/>
        <v>#N/A</v>
      </c>
      <c r="Y1313" s="31" t="e">
        <f t="shared" si="265"/>
        <v>#N/A</v>
      </c>
      <c r="Z1313" s="31" t="str">
        <f t="shared" si="272"/>
        <v>No</v>
      </c>
      <c r="AA1313" s="31"/>
      <c r="AB1313" s="31" t="e">
        <f t="shared" si="266"/>
        <v>#N/A</v>
      </c>
      <c r="AC1313" s="31" t="str">
        <f>IF(OR(ISNUMBER(MATCH(DATE(VALUE(TEXT(U1313,"yyyy")),VALUE(TEXT(U1313,"mm")),VALUE(TEXT(U1313,"dd"))),HolidayTable[Date],0)),WEEKDAY(E1313,1)=1,HOUR(U1313)&gt;=21,HOUR(U1313)&lt;5),"OP","P")</f>
        <v>P</v>
      </c>
      <c r="AD1313" s="31"/>
      <c r="AE1313" s="31" t="e">
        <f t="shared" si="267"/>
        <v>#N/A</v>
      </c>
      <c r="AF1313" s="31">
        <f t="shared" si="268"/>
        <v>88.5</v>
      </c>
      <c r="AG1313" s="31">
        <f t="shared" si="269"/>
        <v>7</v>
      </c>
      <c r="AH1313" s="31" t="str">
        <f t="shared" si="270"/>
        <v>INSPIRE091N</v>
      </c>
      <c r="AI1313" s="31" t="str">
        <f t="shared" si="271"/>
        <v>FFAU 3288146</v>
      </c>
      <c r="AJ1313" s="17" t="s">
        <v>624</v>
      </c>
    </row>
    <row r="1314" spans="1:36" ht="18" x14ac:dyDescent="0.35">
      <c r="A1314" s="30" t="s">
        <v>625</v>
      </c>
      <c r="B1314" s="30" t="s">
        <v>4789</v>
      </c>
      <c r="C1314" s="30" t="s">
        <v>4760</v>
      </c>
      <c r="D1314" s="30" t="s">
        <v>4761</v>
      </c>
      <c r="E1314" s="33">
        <v>45472.503472222219</v>
      </c>
      <c r="F1314" s="30" t="s">
        <v>663</v>
      </c>
      <c r="G1314" s="30" t="s">
        <v>627</v>
      </c>
      <c r="H1314" s="30" t="s">
        <v>672</v>
      </c>
      <c r="I1314" s="30" t="s">
        <v>646</v>
      </c>
      <c r="J1314" s="30">
        <v>30000</v>
      </c>
      <c r="K1314" s="30" t="s">
        <v>630</v>
      </c>
      <c r="L1314" s="30" t="s">
        <v>4762</v>
      </c>
      <c r="M1314" s="30" t="s">
        <v>4790</v>
      </c>
      <c r="N1314" s="30" t="s">
        <v>700</v>
      </c>
      <c r="O1314" s="30" t="s">
        <v>701</v>
      </c>
      <c r="P1314" s="30">
        <v>781152</v>
      </c>
      <c r="Q1314" s="30"/>
      <c r="R1314" s="30"/>
      <c r="S1314" s="39" t="e">
        <f>VLOOKUP(AH1314,export!G:T,13,FALSE)</f>
        <v>#N/A</v>
      </c>
      <c r="T1314" s="42" t="str">
        <f t="shared" si="260"/>
        <v>40</v>
      </c>
      <c r="U1314" s="32">
        <f t="shared" si="261"/>
        <v>45472.503472222219</v>
      </c>
      <c r="V1314" s="31" t="e">
        <f t="shared" si="262"/>
        <v>#N/A</v>
      </c>
      <c r="W1314" s="31" t="e">
        <f t="shared" si="263"/>
        <v>#N/A</v>
      </c>
      <c r="X1314" s="31" t="e">
        <f t="shared" si="264"/>
        <v>#N/A</v>
      </c>
      <c r="Y1314" s="31" t="e">
        <f t="shared" si="265"/>
        <v>#N/A</v>
      </c>
      <c r="Z1314" s="31" t="str">
        <f t="shared" si="272"/>
        <v>No</v>
      </c>
      <c r="AA1314" s="31"/>
      <c r="AB1314" s="31" t="e">
        <f t="shared" si="266"/>
        <v>#N/A</v>
      </c>
      <c r="AC1314" s="31" t="str">
        <f>IF(OR(ISNUMBER(MATCH(DATE(VALUE(TEXT(U1314,"yyyy")),VALUE(TEXT(U1314,"mm")),VALUE(TEXT(U1314,"dd"))),HolidayTable[Date],0)),WEEKDAY(E1314,1)=1,HOUR(U1314)&gt;=21,HOUR(U1314)&lt;5),"OP","P")</f>
        <v>P</v>
      </c>
      <c r="AD1314" s="31"/>
      <c r="AE1314" s="31" t="e">
        <f t="shared" si="267"/>
        <v>#N/A</v>
      </c>
      <c r="AF1314" s="31">
        <f t="shared" si="268"/>
        <v>88.5</v>
      </c>
      <c r="AG1314" s="31">
        <f t="shared" si="269"/>
        <v>7</v>
      </c>
      <c r="AH1314" s="31" t="str">
        <f t="shared" si="270"/>
        <v>SEASPAN TOKY010E</v>
      </c>
      <c r="AI1314" s="31" t="str">
        <f t="shared" si="271"/>
        <v>FANU 3551338</v>
      </c>
      <c r="AJ1314" s="17" t="s">
        <v>624</v>
      </c>
    </row>
    <row r="1315" spans="1:36" ht="18" x14ac:dyDescent="0.35">
      <c r="A1315" s="30" t="s">
        <v>625</v>
      </c>
      <c r="B1315" s="30" t="s">
        <v>4791</v>
      </c>
      <c r="C1315" s="30" t="s">
        <v>3830</v>
      </c>
      <c r="D1315" s="30" t="s">
        <v>62</v>
      </c>
      <c r="E1315" s="33">
        <v>45472.505555555559</v>
      </c>
      <c r="F1315" s="30" t="s">
        <v>649</v>
      </c>
      <c r="G1315" s="30" t="s">
        <v>627</v>
      </c>
      <c r="H1315" s="30" t="s">
        <v>672</v>
      </c>
      <c r="I1315" s="30" t="s">
        <v>646</v>
      </c>
      <c r="J1315" s="30">
        <v>29090</v>
      </c>
      <c r="K1315" s="30" t="s">
        <v>630</v>
      </c>
      <c r="L1315" s="30" t="s">
        <v>3831</v>
      </c>
      <c r="M1315" s="30" t="s">
        <v>4792</v>
      </c>
      <c r="N1315" s="30"/>
      <c r="O1315" s="30" t="s">
        <v>686</v>
      </c>
      <c r="P1315" s="30">
        <v>900868</v>
      </c>
      <c r="Q1315" s="30"/>
      <c r="R1315" s="30"/>
      <c r="S1315" s="39">
        <v>45481.729166666664</v>
      </c>
      <c r="T1315" s="42" t="str">
        <f t="shared" si="260"/>
        <v>40</v>
      </c>
      <c r="U1315" s="32">
        <f t="shared" si="261"/>
        <v>45472.505555555559</v>
      </c>
      <c r="V1315" s="31">
        <f t="shared" si="262"/>
        <v>9.2236111111051287</v>
      </c>
      <c r="W1315" s="31">
        <f t="shared" si="263"/>
        <v>0</v>
      </c>
      <c r="X1315" s="31">
        <f t="shared" si="264"/>
        <v>0</v>
      </c>
      <c r="Y1315" s="31">
        <f t="shared" si="265"/>
        <v>1</v>
      </c>
      <c r="Z1315" s="31" t="str">
        <f t="shared" si="272"/>
        <v>No</v>
      </c>
      <c r="AA1315" s="31"/>
      <c r="AB1315" s="31">
        <f t="shared" si="266"/>
        <v>0</v>
      </c>
      <c r="AC1315" s="31" t="str">
        <f>IF(OR(ISNUMBER(MATCH(DATE(VALUE(TEXT(U1315,"yyyy")),VALUE(TEXT(U1315,"mm")),VALUE(TEXT(U1315,"dd"))),HolidayTable[Date],0)),WEEKDAY(E1315,1)=1,HOUR(U1315)&gt;=21,HOUR(U1315)&lt;5),"OP","P")</f>
        <v>P</v>
      </c>
      <c r="AD1315" s="31"/>
      <c r="AE1315" s="31">
        <f t="shared" si="267"/>
        <v>0</v>
      </c>
      <c r="AF1315" s="31">
        <f t="shared" si="268"/>
        <v>88.5</v>
      </c>
      <c r="AG1315" s="31">
        <f t="shared" si="269"/>
        <v>7</v>
      </c>
      <c r="AH1315" s="31" t="str">
        <f t="shared" si="270"/>
        <v>XIN QIN ZHOU187N</v>
      </c>
      <c r="AI1315" s="31" t="str">
        <f t="shared" si="271"/>
        <v>CSNU 6720836</v>
      </c>
      <c r="AJ1315" s="17" t="s">
        <v>624</v>
      </c>
    </row>
    <row r="1316" spans="1:36" ht="18" x14ac:dyDescent="0.35">
      <c r="A1316" s="30" t="s">
        <v>625</v>
      </c>
      <c r="B1316" s="30" t="s">
        <v>4793</v>
      </c>
      <c r="C1316" s="30" t="s">
        <v>3876</v>
      </c>
      <c r="D1316" s="30" t="s">
        <v>24</v>
      </c>
      <c r="E1316" s="33">
        <v>45472.507638888892</v>
      </c>
      <c r="F1316" s="30" t="s">
        <v>674</v>
      </c>
      <c r="G1316" s="30" t="s">
        <v>627</v>
      </c>
      <c r="H1316" s="30" t="s">
        <v>672</v>
      </c>
      <c r="I1316" s="30" t="s">
        <v>646</v>
      </c>
      <c r="J1316" s="30">
        <v>29090</v>
      </c>
      <c r="K1316" s="30" t="s">
        <v>630</v>
      </c>
      <c r="L1316" s="30" t="s">
        <v>4775</v>
      </c>
      <c r="M1316" s="30" t="s">
        <v>4794</v>
      </c>
      <c r="N1316" s="30" t="s">
        <v>715</v>
      </c>
      <c r="O1316" s="30" t="s">
        <v>716</v>
      </c>
      <c r="P1316" s="30">
        <v>924745</v>
      </c>
      <c r="Q1316" s="30"/>
      <c r="R1316" s="30"/>
      <c r="S1316" s="39" t="e">
        <f>VLOOKUP(AH1316,export!G:T,13,FALSE)</f>
        <v>#N/A</v>
      </c>
      <c r="T1316" s="42" t="str">
        <f t="shared" si="260"/>
        <v>40</v>
      </c>
      <c r="U1316" s="32">
        <f t="shared" si="261"/>
        <v>45472.507638888892</v>
      </c>
      <c r="V1316" s="31" t="e">
        <f t="shared" si="262"/>
        <v>#N/A</v>
      </c>
      <c r="W1316" s="31" t="e">
        <f t="shared" si="263"/>
        <v>#N/A</v>
      </c>
      <c r="X1316" s="31" t="e">
        <f t="shared" si="264"/>
        <v>#N/A</v>
      </c>
      <c r="Y1316" s="31" t="e">
        <f t="shared" si="265"/>
        <v>#N/A</v>
      </c>
      <c r="Z1316" s="31" t="str">
        <f t="shared" si="272"/>
        <v>No</v>
      </c>
      <c r="AA1316" s="31"/>
      <c r="AB1316" s="31" t="e">
        <f t="shared" si="266"/>
        <v>#N/A</v>
      </c>
      <c r="AC1316" s="31" t="str">
        <f>IF(OR(ISNUMBER(MATCH(DATE(VALUE(TEXT(U1316,"yyyy")),VALUE(TEXT(U1316,"mm")),VALUE(TEXT(U1316,"dd"))),HolidayTable[Date],0)),WEEKDAY(E1316,1)=1,HOUR(U1316)&gt;=21,HOUR(U1316)&lt;5),"OP","P")</f>
        <v>P</v>
      </c>
      <c r="AD1316" s="31"/>
      <c r="AE1316" s="31" t="e">
        <f t="shared" si="267"/>
        <v>#N/A</v>
      </c>
      <c r="AF1316" s="31">
        <f t="shared" si="268"/>
        <v>88.5</v>
      </c>
      <c r="AG1316" s="31">
        <f t="shared" si="269"/>
        <v>7</v>
      </c>
      <c r="AH1316" s="31" t="str">
        <f t="shared" si="270"/>
        <v>PORTO GERMEN424S</v>
      </c>
      <c r="AI1316" s="31" t="str">
        <f t="shared" si="271"/>
        <v>MRKU 2250527</v>
      </c>
      <c r="AJ1316" s="17" t="s">
        <v>624</v>
      </c>
    </row>
    <row r="1317" spans="1:36" ht="18" x14ac:dyDescent="0.35">
      <c r="A1317" s="30" t="s">
        <v>625</v>
      </c>
      <c r="B1317" s="30" t="s">
        <v>4795</v>
      </c>
      <c r="C1317" s="30" t="s">
        <v>502</v>
      </c>
      <c r="D1317" s="30" t="s">
        <v>4309</v>
      </c>
      <c r="E1317" s="33">
        <v>45472.510416666664</v>
      </c>
      <c r="F1317" s="30" t="s">
        <v>649</v>
      </c>
      <c r="G1317" s="30" t="s">
        <v>627</v>
      </c>
      <c r="H1317" s="30">
        <v>4510</v>
      </c>
      <c r="I1317" s="30" t="s">
        <v>646</v>
      </c>
      <c r="J1317" s="30">
        <v>29250</v>
      </c>
      <c r="K1317" s="30" t="s">
        <v>630</v>
      </c>
      <c r="L1317" s="30" t="s">
        <v>4796</v>
      </c>
      <c r="M1317" s="30" t="s">
        <v>4797</v>
      </c>
      <c r="N1317" s="30" t="s">
        <v>718</v>
      </c>
      <c r="O1317" s="30" t="s">
        <v>719</v>
      </c>
      <c r="P1317" s="30">
        <v>697446</v>
      </c>
      <c r="Q1317" s="30"/>
      <c r="R1317" s="30"/>
      <c r="S1317" s="39" t="e">
        <f>VLOOKUP(AH1317,export!G:T,13,FALSE)</f>
        <v>#N/A</v>
      </c>
      <c r="T1317" s="42" t="str">
        <f t="shared" si="260"/>
        <v>40</v>
      </c>
      <c r="U1317" s="32">
        <f t="shared" si="261"/>
        <v>45472.510416666664</v>
      </c>
      <c r="V1317" s="31" t="e">
        <f t="shared" si="262"/>
        <v>#N/A</v>
      </c>
      <c r="W1317" s="31" t="e">
        <f t="shared" si="263"/>
        <v>#N/A</v>
      </c>
      <c r="X1317" s="31" t="e">
        <f t="shared" si="264"/>
        <v>#N/A</v>
      </c>
      <c r="Y1317" s="31" t="e">
        <f t="shared" si="265"/>
        <v>#N/A</v>
      </c>
      <c r="Z1317" s="31" t="str">
        <f t="shared" si="272"/>
        <v>No</v>
      </c>
      <c r="AA1317" s="31"/>
      <c r="AB1317" s="31" t="e">
        <f t="shared" si="266"/>
        <v>#N/A</v>
      </c>
      <c r="AC1317" s="31" t="str">
        <f>IF(OR(ISNUMBER(MATCH(DATE(VALUE(TEXT(U1317,"yyyy")),VALUE(TEXT(U1317,"mm")),VALUE(TEXT(U1317,"dd"))),HolidayTable[Date],0)),WEEKDAY(E1317,1)=1,HOUR(U1317)&gt;=21,HOUR(U1317)&lt;5),"OP","P")</f>
        <v>P</v>
      </c>
      <c r="AD1317" s="31"/>
      <c r="AE1317" s="31" t="e">
        <f t="shared" si="267"/>
        <v>#N/A</v>
      </c>
      <c r="AF1317" s="31">
        <f t="shared" si="268"/>
        <v>88.5</v>
      </c>
      <c r="AG1317" s="31">
        <f t="shared" si="269"/>
        <v>7</v>
      </c>
      <c r="AH1317" s="31" t="str">
        <f t="shared" si="270"/>
        <v>INSPIRE091N</v>
      </c>
      <c r="AI1317" s="31" t="str">
        <f t="shared" si="271"/>
        <v>UETU 5294492</v>
      </c>
      <c r="AJ1317" s="17" t="s">
        <v>624</v>
      </c>
    </row>
    <row r="1318" spans="1:36" ht="18" x14ac:dyDescent="0.35">
      <c r="A1318" s="30" t="s">
        <v>625</v>
      </c>
      <c r="B1318" s="30" t="s">
        <v>4798</v>
      </c>
      <c r="C1318" s="30" t="s">
        <v>3477</v>
      </c>
      <c r="D1318" s="30" t="s">
        <v>3478</v>
      </c>
      <c r="E1318" s="33">
        <v>45472.511805555558</v>
      </c>
      <c r="F1318" s="30" t="s">
        <v>663</v>
      </c>
      <c r="G1318" s="30" t="s">
        <v>627</v>
      </c>
      <c r="H1318" s="30" t="s">
        <v>672</v>
      </c>
      <c r="I1318" s="30" t="s">
        <v>646</v>
      </c>
      <c r="J1318" s="30">
        <v>29250</v>
      </c>
      <c r="K1318" s="30" t="s">
        <v>630</v>
      </c>
      <c r="L1318" s="30" t="s">
        <v>4799</v>
      </c>
      <c r="M1318" s="30" t="s">
        <v>4800</v>
      </c>
      <c r="N1318" s="30"/>
      <c r="O1318" s="30" t="s">
        <v>704</v>
      </c>
      <c r="P1318" s="30">
        <v>947739</v>
      </c>
      <c r="Q1318" s="30"/>
      <c r="R1318" s="30"/>
      <c r="S1318" s="39">
        <v>45475.791666666664</v>
      </c>
      <c r="T1318" s="42" t="str">
        <f t="shared" si="260"/>
        <v>40</v>
      </c>
      <c r="U1318" s="32">
        <f t="shared" si="261"/>
        <v>45472.511805555558</v>
      </c>
      <c r="V1318" s="31">
        <f t="shared" si="262"/>
        <v>3.2798611111065838</v>
      </c>
      <c r="W1318" s="31">
        <f t="shared" si="263"/>
        <v>0</v>
      </c>
      <c r="X1318" s="31">
        <f t="shared" si="264"/>
        <v>0</v>
      </c>
      <c r="Y1318" s="31">
        <f t="shared" si="265"/>
        <v>1</v>
      </c>
      <c r="Z1318" s="31" t="str">
        <f t="shared" si="272"/>
        <v>No</v>
      </c>
      <c r="AA1318" s="31"/>
      <c r="AB1318" s="31">
        <f t="shared" si="266"/>
        <v>0</v>
      </c>
      <c r="AC1318" s="31" t="str">
        <f>IF(OR(ISNUMBER(MATCH(DATE(VALUE(TEXT(U1318,"yyyy")),VALUE(TEXT(U1318,"mm")),VALUE(TEXT(U1318,"dd"))),HolidayTable[Date],0)),WEEKDAY(E1318,1)=1,HOUR(U1318)&gt;=21,HOUR(U1318)&lt;5),"OP","P")</f>
        <v>P</v>
      </c>
      <c r="AD1318" s="31"/>
      <c r="AE1318" s="31">
        <f t="shared" si="267"/>
        <v>0</v>
      </c>
      <c r="AF1318" s="31">
        <f t="shared" si="268"/>
        <v>88.5</v>
      </c>
      <c r="AG1318" s="31">
        <f t="shared" si="269"/>
        <v>7</v>
      </c>
      <c r="AH1318" s="31" t="str">
        <f t="shared" si="270"/>
        <v>TANGIER E053W</v>
      </c>
      <c r="AI1318" s="31" t="str">
        <f t="shared" si="271"/>
        <v>CAIU 8406446</v>
      </c>
      <c r="AJ1318" s="17" t="s">
        <v>624</v>
      </c>
    </row>
    <row r="1319" spans="1:36" ht="18" x14ac:dyDescent="0.35">
      <c r="A1319" s="30" t="s">
        <v>625</v>
      </c>
      <c r="B1319" s="30" t="s">
        <v>4801</v>
      </c>
      <c r="C1319" s="30" t="s">
        <v>4760</v>
      </c>
      <c r="D1319" s="30" t="s">
        <v>4761</v>
      </c>
      <c r="E1319" s="33">
        <v>45472.513888888891</v>
      </c>
      <c r="F1319" s="30" t="s">
        <v>663</v>
      </c>
      <c r="G1319" s="30" t="s">
        <v>627</v>
      </c>
      <c r="H1319" s="30" t="s">
        <v>672</v>
      </c>
      <c r="I1319" s="30" t="s">
        <v>646</v>
      </c>
      <c r="J1319" s="30">
        <v>30000</v>
      </c>
      <c r="K1319" s="30" t="s">
        <v>630</v>
      </c>
      <c r="L1319" s="30" t="s">
        <v>4762</v>
      </c>
      <c r="M1319" s="30" t="s">
        <v>4802</v>
      </c>
      <c r="N1319" s="30" t="s">
        <v>681</v>
      </c>
      <c r="O1319" s="30" t="s">
        <v>682</v>
      </c>
      <c r="P1319" s="30">
        <v>901896</v>
      </c>
      <c r="Q1319" s="30"/>
      <c r="R1319" s="30"/>
      <c r="S1319" s="39" t="e">
        <f>VLOOKUP(AH1319,export!G:T,13,FALSE)</f>
        <v>#N/A</v>
      </c>
      <c r="T1319" s="42" t="str">
        <f t="shared" si="260"/>
        <v>40</v>
      </c>
      <c r="U1319" s="32">
        <f t="shared" si="261"/>
        <v>45472.513888888891</v>
      </c>
      <c r="V1319" s="31" t="e">
        <f t="shared" si="262"/>
        <v>#N/A</v>
      </c>
      <c r="W1319" s="31" t="e">
        <f t="shared" si="263"/>
        <v>#N/A</v>
      </c>
      <c r="X1319" s="31" t="e">
        <f t="shared" si="264"/>
        <v>#N/A</v>
      </c>
      <c r="Y1319" s="31" t="e">
        <f t="shared" si="265"/>
        <v>#N/A</v>
      </c>
      <c r="Z1319" s="31" t="str">
        <f t="shared" si="272"/>
        <v>No</v>
      </c>
      <c r="AA1319" s="31"/>
      <c r="AB1319" s="31" t="e">
        <f t="shared" si="266"/>
        <v>#N/A</v>
      </c>
      <c r="AC1319" s="31" t="str">
        <f>IF(OR(ISNUMBER(MATCH(DATE(VALUE(TEXT(U1319,"yyyy")),VALUE(TEXT(U1319,"mm")),VALUE(TEXT(U1319,"dd"))),HolidayTable[Date],0)),WEEKDAY(E1319,1)=1,HOUR(U1319)&gt;=21,HOUR(U1319)&lt;5),"OP","P")</f>
        <v>P</v>
      </c>
      <c r="AD1319" s="31"/>
      <c r="AE1319" s="31" t="e">
        <f t="shared" si="267"/>
        <v>#N/A</v>
      </c>
      <c r="AF1319" s="31">
        <f t="shared" si="268"/>
        <v>88.5</v>
      </c>
      <c r="AG1319" s="31">
        <f t="shared" si="269"/>
        <v>7</v>
      </c>
      <c r="AH1319" s="31" t="str">
        <f t="shared" si="270"/>
        <v>SEASPAN TOKY010E</v>
      </c>
      <c r="AI1319" s="31" t="str">
        <f t="shared" si="271"/>
        <v>HLBU 3414190</v>
      </c>
      <c r="AJ1319" s="17" t="s">
        <v>624</v>
      </c>
    </row>
    <row r="1320" spans="1:36" ht="18" x14ac:dyDescent="0.35">
      <c r="A1320" s="30" t="s">
        <v>625</v>
      </c>
      <c r="B1320" s="30" t="s">
        <v>4803</v>
      </c>
      <c r="C1320" s="30" t="s">
        <v>502</v>
      </c>
      <c r="D1320" s="30" t="s">
        <v>4309</v>
      </c>
      <c r="E1320" s="33">
        <v>45472.51458333333</v>
      </c>
      <c r="F1320" s="30" t="s">
        <v>649</v>
      </c>
      <c r="G1320" s="30" t="s">
        <v>627</v>
      </c>
      <c r="H1320" s="30" t="s">
        <v>672</v>
      </c>
      <c r="I1320" s="30" t="s">
        <v>646</v>
      </c>
      <c r="J1320" s="30">
        <v>29250</v>
      </c>
      <c r="K1320" s="30" t="s">
        <v>630</v>
      </c>
      <c r="L1320" s="30" t="s">
        <v>4804</v>
      </c>
      <c r="M1320" s="30" t="s">
        <v>4805</v>
      </c>
      <c r="N1320" s="30" t="s">
        <v>739</v>
      </c>
      <c r="O1320" s="30" t="s">
        <v>740</v>
      </c>
      <c r="P1320" s="30">
        <v>686467</v>
      </c>
      <c r="Q1320" s="30"/>
      <c r="R1320" s="30"/>
      <c r="S1320" s="39" t="e">
        <f>VLOOKUP(AH1320,export!G:T,13,FALSE)</f>
        <v>#N/A</v>
      </c>
      <c r="T1320" s="42" t="str">
        <f t="shared" si="260"/>
        <v>40</v>
      </c>
      <c r="U1320" s="32">
        <f t="shared" si="261"/>
        <v>45472.51458333333</v>
      </c>
      <c r="V1320" s="31" t="e">
        <f t="shared" si="262"/>
        <v>#N/A</v>
      </c>
      <c r="W1320" s="31" t="e">
        <f t="shared" si="263"/>
        <v>#N/A</v>
      </c>
      <c r="X1320" s="31" t="e">
        <f t="shared" si="264"/>
        <v>#N/A</v>
      </c>
      <c r="Y1320" s="31" t="e">
        <f t="shared" si="265"/>
        <v>#N/A</v>
      </c>
      <c r="Z1320" s="31" t="str">
        <f t="shared" si="272"/>
        <v>No</v>
      </c>
      <c r="AA1320" s="31"/>
      <c r="AB1320" s="31" t="e">
        <f t="shared" si="266"/>
        <v>#N/A</v>
      </c>
      <c r="AC1320" s="31" t="str">
        <f>IF(OR(ISNUMBER(MATCH(DATE(VALUE(TEXT(U1320,"yyyy")),VALUE(TEXT(U1320,"mm")),VALUE(TEXT(U1320,"dd"))),HolidayTable[Date],0)),WEEKDAY(E1320,1)=1,HOUR(U1320)&gt;=21,HOUR(U1320)&lt;5),"OP","P")</f>
        <v>P</v>
      </c>
      <c r="AD1320" s="31"/>
      <c r="AE1320" s="31" t="e">
        <f t="shared" si="267"/>
        <v>#N/A</v>
      </c>
      <c r="AF1320" s="31">
        <f t="shared" si="268"/>
        <v>88.5</v>
      </c>
      <c r="AG1320" s="31">
        <f t="shared" si="269"/>
        <v>7</v>
      </c>
      <c r="AH1320" s="31" t="str">
        <f t="shared" si="270"/>
        <v>INSPIRE091N</v>
      </c>
      <c r="AI1320" s="31" t="str">
        <f t="shared" si="271"/>
        <v>FFAU 2665311</v>
      </c>
      <c r="AJ1320" s="17" t="s">
        <v>624</v>
      </c>
    </row>
    <row r="1321" spans="1:36" ht="18" x14ac:dyDescent="0.35">
      <c r="A1321" s="30" t="s">
        <v>625</v>
      </c>
      <c r="B1321" s="30" t="s">
        <v>4806</v>
      </c>
      <c r="C1321" s="30" t="s">
        <v>475</v>
      </c>
      <c r="D1321" s="30" t="s">
        <v>4771</v>
      </c>
      <c r="E1321" s="33">
        <v>45472.515277777777</v>
      </c>
      <c r="F1321" s="30" t="s">
        <v>658</v>
      </c>
      <c r="G1321" s="30" t="s">
        <v>627</v>
      </c>
      <c r="H1321" s="30" t="s">
        <v>672</v>
      </c>
      <c r="I1321" s="30" t="s">
        <v>646</v>
      </c>
      <c r="J1321" s="30">
        <v>29090</v>
      </c>
      <c r="K1321" s="30" t="s">
        <v>630</v>
      </c>
      <c r="L1321" s="30" t="s">
        <v>4772</v>
      </c>
      <c r="M1321" s="30" t="s">
        <v>4807</v>
      </c>
      <c r="N1321" s="30" t="s">
        <v>698</v>
      </c>
      <c r="O1321" s="30" t="s">
        <v>699</v>
      </c>
      <c r="P1321" s="30">
        <v>780136</v>
      </c>
      <c r="Q1321" s="30"/>
      <c r="R1321" s="30"/>
      <c r="S1321" s="39">
        <v>45480.916666666664</v>
      </c>
      <c r="T1321" s="42" t="str">
        <f t="shared" si="260"/>
        <v>40</v>
      </c>
      <c r="U1321" s="32">
        <f t="shared" si="261"/>
        <v>45472.515277777777</v>
      </c>
      <c r="V1321" s="31">
        <f t="shared" si="262"/>
        <v>8.4013888888875954</v>
      </c>
      <c r="W1321" s="31">
        <f t="shared" si="263"/>
        <v>0</v>
      </c>
      <c r="X1321" s="31">
        <f t="shared" si="264"/>
        <v>0</v>
      </c>
      <c r="Y1321" s="31">
        <f t="shared" si="265"/>
        <v>1</v>
      </c>
      <c r="Z1321" s="31" t="str">
        <f t="shared" si="272"/>
        <v>No</v>
      </c>
      <c r="AA1321" s="31"/>
      <c r="AB1321" s="31">
        <f t="shared" si="266"/>
        <v>0</v>
      </c>
      <c r="AC1321" s="31" t="str">
        <f>IF(OR(ISNUMBER(MATCH(DATE(VALUE(TEXT(U1321,"yyyy")),VALUE(TEXT(U1321,"mm")),VALUE(TEXT(U1321,"dd"))),HolidayTable[Date],0)),WEEKDAY(E1321,1)=1,HOUR(U1321)&gt;=21,HOUR(U1321)&lt;5),"OP","P")</f>
        <v>P</v>
      </c>
      <c r="AD1321" s="31"/>
      <c r="AE1321" s="31">
        <f t="shared" si="267"/>
        <v>0</v>
      </c>
      <c r="AF1321" s="31">
        <f t="shared" si="268"/>
        <v>88.5</v>
      </c>
      <c r="AG1321" s="31">
        <f t="shared" si="269"/>
        <v>7</v>
      </c>
      <c r="AH1321" s="31" t="str">
        <f t="shared" si="270"/>
        <v>RACHA BHUM181E</v>
      </c>
      <c r="AI1321" s="31" t="str">
        <f t="shared" si="271"/>
        <v>TCLU 4981401</v>
      </c>
      <c r="AJ1321" s="17" t="s">
        <v>624</v>
      </c>
    </row>
    <row r="1322" spans="1:36" ht="18" x14ac:dyDescent="0.35">
      <c r="A1322" s="30" t="s">
        <v>625</v>
      </c>
      <c r="B1322" s="30" t="s">
        <v>4808</v>
      </c>
      <c r="C1322" s="30" t="s">
        <v>502</v>
      </c>
      <c r="D1322" s="30" t="s">
        <v>4309</v>
      </c>
      <c r="E1322" s="33">
        <v>45472.51666666667</v>
      </c>
      <c r="F1322" s="30" t="s">
        <v>649</v>
      </c>
      <c r="G1322" s="30" t="s">
        <v>627</v>
      </c>
      <c r="H1322" s="30" t="s">
        <v>672</v>
      </c>
      <c r="I1322" s="30" t="s">
        <v>646</v>
      </c>
      <c r="J1322" s="30">
        <v>29250</v>
      </c>
      <c r="K1322" s="30" t="s">
        <v>630</v>
      </c>
      <c r="L1322" s="30" t="s">
        <v>4796</v>
      </c>
      <c r="M1322" s="30" t="s">
        <v>4809</v>
      </c>
      <c r="N1322" s="30" t="s">
        <v>788</v>
      </c>
      <c r="O1322" s="30" t="s">
        <v>789</v>
      </c>
      <c r="P1322" s="30">
        <v>753249</v>
      </c>
      <c r="Q1322" s="30"/>
      <c r="R1322" s="30"/>
      <c r="S1322" s="39" t="e">
        <f>VLOOKUP(AH1322,export!G:T,13,FALSE)</f>
        <v>#N/A</v>
      </c>
      <c r="T1322" s="42" t="str">
        <f t="shared" si="260"/>
        <v>40</v>
      </c>
      <c r="U1322" s="32">
        <f t="shared" si="261"/>
        <v>45472.51666666667</v>
      </c>
      <c r="V1322" s="31" t="e">
        <f t="shared" si="262"/>
        <v>#N/A</v>
      </c>
      <c r="W1322" s="31" t="e">
        <f t="shared" si="263"/>
        <v>#N/A</v>
      </c>
      <c r="X1322" s="31" t="e">
        <f t="shared" si="264"/>
        <v>#N/A</v>
      </c>
      <c r="Y1322" s="31" t="e">
        <f t="shared" si="265"/>
        <v>#N/A</v>
      </c>
      <c r="Z1322" s="31" t="str">
        <f t="shared" si="272"/>
        <v>No</v>
      </c>
      <c r="AA1322" s="31"/>
      <c r="AB1322" s="31" t="e">
        <f t="shared" si="266"/>
        <v>#N/A</v>
      </c>
      <c r="AC1322" s="31" t="str">
        <f>IF(OR(ISNUMBER(MATCH(DATE(VALUE(TEXT(U1322,"yyyy")),VALUE(TEXT(U1322,"mm")),VALUE(TEXT(U1322,"dd"))),HolidayTable[Date],0)),WEEKDAY(E1322,1)=1,HOUR(U1322)&gt;=21,HOUR(U1322)&lt;5),"OP","P")</f>
        <v>P</v>
      </c>
      <c r="AD1322" s="31"/>
      <c r="AE1322" s="31" t="e">
        <f t="shared" si="267"/>
        <v>#N/A</v>
      </c>
      <c r="AF1322" s="31">
        <f t="shared" si="268"/>
        <v>88.5</v>
      </c>
      <c r="AG1322" s="31">
        <f t="shared" si="269"/>
        <v>7</v>
      </c>
      <c r="AH1322" s="31" t="str">
        <f t="shared" si="270"/>
        <v>INSPIRE091N</v>
      </c>
      <c r="AI1322" s="31" t="str">
        <f t="shared" si="271"/>
        <v>FSCU 8599893</v>
      </c>
      <c r="AJ1322" s="17" t="s">
        <v>624</v>
      </c>
    </row>
    <row r="1323" spans="1:36" ht="18" x14ac:dyDescent="0.35">
      <c r="A1323" s="30" t="s">
        <v>625</v>
      </c>
      <c r="B1323" s="30" t="s">
        <v>4810</v>
      </c>
      <c r="C1323" s="30" t="s">
        <v>502</v>
      </c>
      <c r="D1323" s="30" t="s">
        <v>4309</v>
      </c>
      <c r="E1323" s="33">
        <v>45472.521527777775</v>
      </c>
      <c r="F1323" s="30" t="s">
        <v>649</v>
      </c>
      <c r="G1323" s="30" t="s">
        <v>627</v>
      </c>
      <c r="H1323" s="30" t="s">
        <v>672</v>
      </c>
      <c r="I1323" s="30" t="s">
        <v>646</v>
      </c>
      <c r="J1323" s="30">
        <v>29250</v>
      </c>
      <c r="K1323" s="30" t="s">
        <v>630</v>
      </c>
      <c r="L1323" s="30" t="s">
        <v>4796</v>
      </c>
      <c r="M1323" s="30" t="s">
        <v>4811</v>
      </c>
      <c r="N1323" s="30" t="s">
        <v>705</v>
      </c>
      <c r="O1323" s="30" t="s">
        <v>706</v>
      </c>
      <c r="P1323" s="30">
        <v>900766</v>
      </c>
      <c r="Q1323" s="30"/>
      <c r="R1323" s="30"/>
      <c r="S1323" s="39" t="e">
        <f>VLOOKUP(AH1323,export!G:T,13,FALSE)</f>
        <v>#N/A</v>
      </c>
      <c r="T1323" s="42" t="str">
        <f t="shared" si="260"/>
        <v>40</v>
      </c>
      <c r="U1323" s="32">
        <f t="shared" si="261"/>
        <v>45472.521527777775</v>
      </c>
      <c r="V1323" s="31" t="e">
        <f t="shared" si="262"/>
        <v>#N/A</v>
      </c>
      <c r="W1323" s="31" t="e">
        <f t="shared" si="263"/>
        <v>#N/A</v>
      </c>
      <c r="X1323" s="31" t="e">
        <f t="shared" si="264"/>
        <v>#N/A</v>
      </c>
      <c r="Y1323" s="31" t="e">
        <f t="shared" si="265"/>
        <v>#N/A</v>
      </c>
      <c r="Z1323" s="31" t="str">
        <f t="shared" si="272"/>
        <v>No</v>
      </c>
      <c r="AA1323" s="31"/>
      <c r="AB1323" s="31" t="e">
        <f t="shared" si="266"/>
        <v>#N/A</v>
      </c>
      <c r="AC1323" s="31" t="str">
        <f>IF(OR(ISNUMBER(MATCH(DATE(VALUE(TEXT(U1323,"yyyy")),VALUE(TEXT(U1323,"mm")),VALUE(TEXT(U1323,"dd"))),HolidayTable[Date],0)),WEEKDAY(E1323,1)=1,HOUR(U1323)&gt;=21,HOUR(U1323)&lt;5),"OP","P")</f>
        <v>P</v>
      </c>
      <c r="AD1323" s="31"/>
      <c r="AE1323" s="31" t="e">
        <f t="shared" si="267"/>
        <v>#N/A</v>
      </c>
      <c r="AF1323" s="31">
        <f t="shared" si="268"/>
        <v>88.5</v>
      </c>
      <c r="AG1323" s="31">
        <f t="shared" si="269"/>
        <v>7</v>
      </c>
      <c r="AH1323" s="31" t="str">
        <f t="shared" si="270"/>
        <v>INSPIRE091N</v>
      </c>
      <c r="AI1323" s="31" t="str">
        <f t="shared" si="271"/>
        <v>OOLU 4948969</v>
      </c>
      <c r="AJ1323" s="17" t="s">
        <v>624</v>
      </c>
    </row>
    <row r="1324" spans="1:36" ht="18" x14ac:dyDescent="0.35">
      <c r="A1324" s="30" t="s">
        <v>625</v>
      </c>
      <c r="B1324" s="30" t="s">
        <v>4812</v>
      </c>
      <c r="C1324" s="30" t="s">
        <v>3477</v>
      </c>
      <c r="D1324" s="30" t="s">
        <v>3478</v>
      </c>
      <c r="E1324" s="33">
        <v>45472.522222222222</v>
      </c>
      <c r="F1324" s="30" t="s">
        <v>663</v>
      </c>
      <c r="G1324" s="30" t="s">
        <v>627</v>
      </c>
      <c r="H1324" s="30" t="s">
        <v>672</v>
      </c>
      <c r="I1324" s="30" t="s">
        <v>646</v>
      </c>
      <c r="J1324" s="30">
        <v>29250</v>
      </c>
      <c r="K1324" s="30" t="s">
        <v>630</v>
      </c>
      <c r="L1324" s="30" t="s">
        <v>4813</v>
      </c>
      <c r="M1324" s="30" t="s">
        <v>4814</v>
      </c>
      <c r="N1324" s="30" t="s">
        <v>675</v>
      </c>
      <c r="O1324" s="30" t="s">
        <v>676</v>
      </c>
      <c r="P1324" s="30">
        <v>957830</v>
      </c>
      <c r="Q1324" s="30"/>
      <c r="R1324" s="30"/>
      <c r="S1324" s="39">
        <v>45475.791666666664</v>
      </c>
      <c r="T1324" s="42" t="str">
        <f t="shared" si="260"/>
        <v>40</v>
      </c>
      <c r="U1324" s="32">
        <f t="shared" si="261"/>
        <v>45472.522222222222</v>
      </c>
      <c r="V1324" s="31">
        <f t="shared" si="262"/>
        <v>3.2694444444423425</v>
      </c>
      <c r="W1324" s="31">
        <f t="shared" si="263"/>
        <v>0</v>
      </c>
      <c r="X1324" s="31">
        <f t="shared" si="264"/>
        <v>0</v>
      </c>
      <c r="Y1324" s="31">
        <f t="shared" si="265"/>
        <v>1</v>
      </c>
      <c r="Z1324" s="31" t="str">
        <f t="shared" si="272"/>
        <v>No</v>
      </c>
      <c r="AA1324" s="31"/>
      <c r="AB1324" s="31">
        <f t="shared" si="266"/>
        <v>0</v>
      </c>
      <c r="AC1324" s="31" t="str">
        <f>IF(OR(ISNUMBER(MATCH(DATE(VALUE(TEXT(U1324,"yyyy")),VALUE(TEXT(U1324,"mm")),VALUE(TEXT(U1324,"dd"))),HolidayTable[Date],0)),WEEKDAY(E1324,1)=1,HOUR(U1324)&gt;=21,HOUR(U1324)&lt;5),"OP","P")</f>
        <v>P</v>
      </c>
      <c r="AD1324" s="31"/>
      <c r="AE1324" s="31">
        <f t="shared" si="267"/>
        <v>0</v>
      </c>
      <c r="AF1324" s="31">
        <f t="shared" si="268"/>
        <v>88.5</v>
      </c>
      <c r="AG1324" s="31">
        <f t="shared" si="269"/>
        <v>7</v>
      </c>
      <c r="AH1324" s="31" t="str">
        <f t="shared" si="270"/>
        <v>TANGIER E053W</v>
      </c>
      <c r="AI1324" s="31" t="str">
        <f t="shared" si="271"/>
        <v>FSCU 7219812</v>
      </c>
      <c r="AJ1324" s="17" t="s">
        <v>624</v>
      </c>
    </row>
    <row r="1325" spans="1:36" ht="18" x14ac:dyDescent="0.35">
      <c r="A1325" s="30" t="s">
        <v>625</v>
      </c>
      <c r="B1325" s="30" t="s">
        <v>4815</v>
      </c>
      <c r="C1325" s="30" t="s">
        <v>502</v>
      </c>
      <c r="D1325" s="30" t="s">
        <v>4309</v>
      </c>
      <c r="E1325" s="33">
        <v>45472.523611111108</v>
      </c>
      <c r="F1325" s="30" t="s">
        <v>649</v>
      </c>
      <c r="G1325" s="30" t="s">
        <v>627</v>
      </c>
      <c r="H1325" s="30" t="s">
        <v>672</v>
      </c>
      <c r="I1325" s="30" t="s">
        <v>646</v>
      </c>
      <c r="J1325" s="30">
        <v>29250</v>
      </c>
      <c r="K1325" s="30" t="s">
        <v>630</v>
      </c>
      <c r="L1325" s="30" t="s">
        <v>4816</v>
      </c>
      <c r="M1325" s="30" t="s">
        <v>4817</v>
      </c>
      <c r="N1325" s="30" t="s">
        <v>745</v>
      </c>
      <c r="O1325" s="30" t="s">
        <v>746</v>
      </c>
      <c r="P1325" s="30">
        <v>697577</v>
      </c>
      <c r="Q1325" s="30"/>
      <c r="R1325" s="30"/>
      <c r="S1325" s="39" t="e">
        <f>VLOOKUP(AH1325,export!G:T,13,FALSE)</f>
        <v>#N/A</v>
      </c>
      <c r="T1325" s="42" t="str">
        <f t="shared" si="260"/>
        <v>40</v>
      </c>
      <c r="U1325" s="32">
        <f t="shared" si="261"/>
        <v>45472.523611111108</v>
      </c>
      <c r="V1325" s="31" t="e">
        <f t="shared" si="262"/>
        <v>#N/A</v>
      </c>
      <c r="W1325" s="31" t="e">
        <f t="shared" si="263"/>
        <v>#N/A</v>
      </c>
      <c r="X1325" s="31" t="e">
        <f t="shared" si="264"/>
        <v>#N/A</v>
      </c>
      <c r="Y1325" s="31" t="e">
        <f t="shared" si="265"/>
        <v>#N/A</v>
      </c>
      <c r="Z1325" s="31" t="str">
        <f t="shared" si="272"/>
        <v>No</v>
      </c>
      <c r="AA1325" s="31"/>
      <c r="AB1325" s="31" t="e">
        <f t="shared" si="266"/>
        <v>#N/A</v>
      </c>
      <c r="AC1325" s="31" t="str">
        <f>IF(OR(ISNUMBER(MATCH(DATE(VALUE(TEXT(U1325,"yyyy")),VALUE(TEXT(U1325,"mm")),VALUE(TEXT(U1325,"dd"))),HolidayTable[Date],0)),WEEKDAY(E1325,1)=1,HOUR(U1325)&gt;=21,HOUR(U1325)&lt;5),"OP","P")</f>
        <v>P</v>
      </c>
      <c r="AD1325" s="31"/>
      <c r="AE1325" s="31" t="e">
        <f t="shared" si="267"/>
        <v>#N/A</v>
      </c>
      <c r="AF1325" s="31">
        <f t="shared" si="268"/>
        <v>88.5</v>
      </c>
      <c r="AG1325" s="31">
        <f t="shared" si="269"/>
        <v>7</v>
      </c>
      <c r="AH1325" s="31" t="str">
        <f t="shared" si="270"/>
        <v>INSPIRE091N</v>
      </c>
      <c r="AI1325" s="31" t="str">
        <f t="shared" si="271"/>
        <v>TGBU 8794807</v>
      </c>
      <c r="AJ1325" s="17" t="s">
        <v>624</v>
      </c>
    </row>
    <row r="1326" spans="1:36" ht="18" x14ac:dyDescent="0.35">
      <c r="A1326" s="30" t="s">
        <v>625</v>
      </c>
      <c r="B1326" s="30" t="s">
        <v>4818</v>
      </c>
      <c r="C1326" s="30" t="s">
        <v>502</v>
      </c>
      <c r="D1326" s="30" t="s">
        <v>4309</v>
      </c>
      <c r="E1326" s="33">
        <v>45472.52847222222</v>
      </c>
      <c r="F1326" s="30" t="s">
        <v>649</v>
      </c>
      <c r="G1326" s="30" t="s">
        <v>627</v>
      </c>
      <c r="H1326" s="30" t="s">
        <v>672</v>
      </c>
      <c r="I1326" s="30" t="s">
        <v>646</v>
      </c>
      <c r="J1326" s="30">
        <v>29250</v>
      </c>
      <c r="K1326" s="30" t="s">
        <v>630</v>
      </c>
      <c r="L1326" s="30" t="s">
        <v>4796</v>
      </c>
      <c r="M1326" s="30" t="s">
        <v>4819</v>
      </c>
      <c r="N1326" s="30"/>
      <c r="O1326" s="30" t="s">
        <v>704</v>
      </c>
      <c r="P1326" s="30">
        <v>947739</v>
      </c>
      <c r="Q1326" s="30"/>
      <c r="R1326" s="30"/>
      <c r="S1326" s="39" t="e">
        <f>VLOOKUP(AH1326,export!G:T,13,FALSE)</f>
        <v>#N/A</v>
      </c>
      <c r="T1326" s="42" t="str">
        <f t="shared" si="260"/>
        <v>40</v>
      </c>
      <c r="U1326" s="32">
        <f t="shared" si="261"/>
        <v>45472.52847222222</v>
      </c>
      <c r="V1326" s="31" t="e">
        <f t="shared" si="262"/>
        <v>#N/A</v>
      </c>
      <c r="W1326" s="31" t="e">
        <f t="shared" si="263"/>
        <v>#N/A</v>
      </c>
      <c r="X1326" s="31" t="e">
        <f t="shared" si="264"/>
        <v>#N/A</v>
      </c>
      <c r="Y1326" s="31" t="e">
        <f t="shared" si="265"/>
        <v>#N/A</v>
      </c>
      <c r="Z1326" s="31" t="str">
        <f t="shared" si="272"/>
        <v>No</v>
      </c>
      <c r="AA1326" s="31"/>
      <c r="AB1326" s="31" t="e">
        <f t="shared" si="266"/>
        <v>#N/A</v>
      </c>
      <c r="AC1326" s="31" t="str">
        <f>IF(OR(ISNUMBER(MATCH(DATE(VALUE(TEXT(U1326,"yyyy")),VALUE(TEXT(U1326,"mm")),VALUE(TEXT(U1326,"dd"))),HolidayTable[Date],0)),WEEKDAY(E1326,1)=1,HOUR(U1326)&gt;=21,HOUR(U1326)&lt;5),"OP","P")</f>
        <v>P</v>
      </c>
      <c r="AD1326" s="31"/>
      <c r="AE1326" s="31" t="e">
        <f t="shared" si="267"/>
        <v>#N/A</v>
      </c>
      <c r="AF1326" s="31">
        <f t="shared" si="268"/>
        <v>88.5</v>
      </c>
      <c r="AG1326" s="31">
        <f t="shared" si="269"/>
        <v>7</v>
      </c>
      <c r="AH1326" s="31" t="str">
        <f t="shared" si="270"/>
        <v>INSPIRE091N</v>
      </c>
      <c r="AI1326" s="31" t="str">
        <f t="shared" si="271"/>
        <v>FSCU 8518952</v>
      </c>
      <c r="AJ1326" s="17" t="s">
        <v>624</v>
      </c>
    </row>
    <row r="1327" spans="1:36" ht="18" x14ac:dyDescent="0.35">
      <c r="A1327" s="30" t="s">
        <v>625</v>
      </c>
      <c r="B1327" s="30" t="s">
        <v>4820</v>
      </c>
      <c r="C1327" s="30" t="s">
        <v>3477</v>
      </c>
      <c r="D1327" s="30" t="s">
        <v>3478</v>
      </c>
      <c r="E1327" s="33">
        <v>45472.52847222222</v>
      </c>
      <c r="F1327" s="30" t="s">
        <v>663</v>
      </c>
      <c r="G1327" s="30" t="s">
        <v>627</v>
      </c>
      <c r="H1327" s="30" t="s">
        <v>672</v>
      </c>
      <c r="I1327" s="30" t="s">
        <v>646</v>
      </c>
      <c r="J1327" s="30">
        <v>29250</v>
      </c>
      <c r="K1327" s="30" t="s">
        <v>630</v>
      </c>
      <c r="L1327" s="30" t="s">
        <v>4799</v>
      </c>
      <c r="M1327" s="30" t="s">
        <v>4821</v>
      </c>
      <c r="N1327" s="30"/>
      <c r="O1327" s="30" t="s">
        <v>687</v>
      </c>
      <c r="P1327" s="30">
        <v>742106</v>
      </c>
      <c r="Q1327" s="30"/>
      <c r="R1327" s="30"/>
      <c r="S1327" s="39">
        <v>45475.791666666664</v>
      </c>
      <c r="T1327" s="42" t="str">
        <f t="shared" si="260"/>
        <v>40</v>
      </c>
      <c r="U1327" s="32">
        <f t="shared" si="261"/>
        <v>45472.52847222222</v>
      </c>
      <c r="V1327" s="31">
        <f t="shared" si="262"/>
        <v>3.2631944444437977</v>
      </c>
      <c r="W1327" s="31">
        <f t="shared" si="263"/>
        <v>0</v>
      </c>
      <c r="X1327" s="31">
        <f t="shared" si="264"/>
        <v>0</v>
      </c>
      <c r="Y1327" s="31">
        <f t="shared" si="265"/>
        <v>1</v>
      </c>
      <c r="Z1327" s="31" t="str">
        <f t="shared" si="272"/>
        <v>No</v>
      </c>
      <c r="AA1327" s="31"/>
      <c r="AB1327" s="31">
        <f t="shared" si="266"/>
        <v>0</v>
      </c>
      <c r="AC1327" s="31" t="str">
        <f>IF(OR(ISNUMBER(MATCH(DATE(VALUE(TEXT(U1327,"yyyy")),VALUE(TEXT(U1327,"mm")),VALUE(TEXT(U1327,"dd"))),HolidayTable[Date],0)),WEEKDAY(E1327,1)=1,HOUR(U1327)&gt;=21,HOUR(U1327)&lt;5),"OP","P")</f>
        <v>P</v>
      </c>
      <c r="AD1327" s="31"/>
      <c r="AE1327" s="31">
        <f t="shared" si="267"/>
        <v>0</v>
      </c>
      <c r="AF1327" s="31">
        <f t="shared" si="268"/>
        <v>88.5</v>
      </c>
      <c r="AG1327" s="31">
        <f t="shared" si="269"/>
        <v>7</v>
      </c>
      <c r="AH1327" s="31" t="str">
        <f t="shared" si="270"/>
        <v>TANGIER E053W</v>
      </c>
      <c r="AI1327" s="31" t="str">
        <f t="shared" si="271"/>
        <v>SEGU 5803513</v>
      </c>
      <c r="AJ1327" s="17" t="s">
        <v>624</v>
      </c>
    </row>
    <row r="1328" spans="1:36" ht="18" x14ac:dyDescent="0.35">
      <c r="A1328" s="30" t="s">
        <v>625</v>
      </c>
      <c r="B1328" s="30" t="s">
        <v>4822</v>
      </c>
      <c r="C1328" s="30" t="s">
        <v>502</v>
      </c>
      <c r="D1328" s="30" t="s">
        <v>4309</v>
      </c>
      <c r="E1328" s="33">
        <v>45472.53125</v>
      </c>
      <c r="F1328" s="30" t="s">
        <v>649</v>
      </c>
      <c r="G1328" s="30" t="s">
        <v>627</v>
      </c>
      <c r="H1328" s="30" t="s">
        <v>672</v>
      </c>
      <c r="I1328" s="30" t="s">
        <v>646</v>
      </c>
      <c r="J1328" s="30">
        <v>29250</v>
      </c>
      <c r="K1328" s="30" t="s">
        <v>630</v>
      </c>
      <c r="L1328" s="30" t="s">
        <v>4796</v>
      </c>
      <c r="M1328" s="30" t="s">
        <v>4823</v>
      </c>
      <c r="N1328" s="30" t="s">
        <v>681</v>
      </c>
      <c r="O1328" s="30" t="s">
        <v>682</v>
      </c>
      <c r="P1328" s="30">
        <v>901896</v>
      </c>
      <c r="Q1328" s="30"/>
      <c r="R1328" s="30"/>
      <c r="S1328" s="39" t="e">
        <f>VLOOKUP(AH1328,export!G:T,13,FALSE)</f>
        <v>#N/A</v>
      </c>
      <c r="T1328" s="42" t="str">
        <f t="shared" si="260"/>
        <v>40</v>
      </c>
      <c r="U1328" s="32">
        <f t="shared" si="261"/>
        <v>45472.53125</v>
      </c>
      <c r="V1328" s="31" t="e">
        <f t="shared" si="262"/>
        <v>#N/A</v>
      </c>
      <c r="W1328" s="31" t="e">
        <f t="shared" si="263"/>
        <v>#N/A</v>
      </c>
      <c r="X1328" s="31" t="e">
        <f t="shared" si="264"/>
        <v>#N/A</v>
      </c>
      <c r="Y1328" s="31" t="e">
        <f t="shared" si="265"/>
        <v>#N/A</v>
      </c>
      <c r="Z1328" s="31" t="str">
        <f t="shared" si="272"/>
        <v>No</v>
      </c>
      <c r="AA1328" s="31"/>
      <c r="AB1328" s="31" t="e">
        <f t="shared" si="266"/>
        <v>#N/A</v>
      </c>
      <c r="AC1328" s="31" t="str">
        <f>IF(OR(ISNUMBER(MATCH(DATE(VALUE(TEXT(U1328,"yyyy")),VALUE(TEXT(U1328,"mm")),VALUE(TEXT(U1328,"dd"))),HolidayTable[Date],0)),WEEKDAY(E1328,1)=1,HOUR(U1328)&gt;=21,HOUR(U1328)&lt;5),"OP","P")</f>
        <v>P</v>
      </c>
      <c r="AD1328" s="31"/>
      <c r="AE1328" s="31" t="e">
        <f t="shared" si="267"/>
        <v>#N/A</v>
      </c>
      <c r="AF1328" s="31">
        <f t="shared" si="268"/>
        <v>88.5</v>
      </c>
      <c r="AG1328" s="31">
        <f t="shared" si="269"/>
        <v>7</v>
      </c>
      <c r="AH1328" s="31" t="str">
        <f t="shared" si="270"/>
        <v>INSPIRE091N</v>
      </c>
      <c r="AI1328" s="31" t="str">
        <f t="shared" si="271"/>
        <v>DFSU 7168685</v>
      </c>
      <c r="AJ1328" s="17" t="s">
        <v>624</v>
      </c>
    </row>
    <row r="1329" spans="1:36" ht="18" x14ac:dyDescent="0.35">
      <c r="A1329" s="30" t="s">
        <v>625</v>
      </c>
      <c r="B1329" s="30" t="s">
        <v>4824</v>
      </c>
      <c r="C1329" s="30" t="s">
        <v>502</v>
      </c>
      <c r="D1329" s="30" t="s">
        <v>4309</v>
      </c>
      <c r="E1329" s="33">
        <v>45472.53125</v>
      </c>
      <c r="F1329" s="30" t="s">
        <v>649</v>
      </c>
      <c r="G1329" s="30" t="s">
        <v>627</v>
      </c>
      <c r="H1329" s="30" t="s">
        <v>672</v>
      </c>
      <c r="I1329" s="30" t="s">
        <v>646</v>
      </c>
      <c r="J1329" s="30">
        <v>29250</v>
      </c>
      <c r="K1329" s="30" t="s">
        <v>630</v>
      </c>
      <c r="L1329" s="30" t="s">
        <v>4796</v>
      </c>
      <c r="M1329" s="30" t="s">
        <v>4825</v>
      </c>
      <c r="N1329" s="30" t="s">
        <v>718</v>
      </c>
      <c r="O1329" s="30" t="s">
        <v>719</v>
      </c>
      <c r="P1329" s="30">
        <v>697446</v>
      </c>
      <c r="Q1329" s="30"/>
      <c r="R1329" s="30"/>
      <c r="S1329" s="39" t="e">
        <f>VLOOKUP(AH1329,export!G:T,13,FALSE)</f>
        <v>#N/A</v>
      </c>
      <c r="T1329" s="42" t="str">
        <f t="shared" si="260"/>
        <v>40</v>
      </c>
      <c r="U1329" s="32">
        <f t="shared" si="261"/>
        <v>45472.53125</v>
      </c>
      <c r="V1329" s="31" t="e">
        <f t="shared" si="262"/>
        <v>#N/A</v>
      </c>
      <c r="W1329" s="31" t="e">
        <f t="shared" si="263"/>
        <v>#N/A</v>
      </c>
      <c r="X1329" s="31" t="e">
        <f t="shared" si="264"/>
        <v>#N/A</v>
      </c>
      <c r="Y1329" s="31" t="e">
        <f t="shared" si="265"/>
        <v>#N/A</v>
      </c>
      <c r="Z1329" s="31" t="str">
        <f t="shared" si="272"/>
        <v>No</v>
      </c>
      <c r="AA1329" s="31"/>
      <c r="AB1329" s="31" t="e">
        <f t="shared" si="266"/>
        <v>#N/A</v>
      </c>
      <c r="AC1329" s="31" t="str">
        <f>IF(OR(ISNUMBER(MATCH(DATE(VALUE(TEXT(U1329,"yyyy")),VALUE(TEXT(U1329,"mm")),VALUE(TEXT(U1329,"dd"))),HolidayTable[Date],0)),WEEKDAY(E1329,1)=1,HOUR(U1329)&gt;=21,HOUR(U1329)&lt;5),"OP","P")</f>
        <v>P</v>
      </c>
      <c r="AD1329" s="31"/>
      <c r="AE1329" s="31" t="e">
        <f t="shared" si="267"/>
        <v>#N/A</v>
      </c>
      <c r="AF1329" s="31">
        <f t="shared" si="268"/>
        <v>88.5</v>
      </c>
      <c r="AG1329" s="31">
        <f t="shared" si="269"/>
        <v>7</v>
      </c>
      <c r="AH1329" s="31" t="str">
        <f t="shared" si="270"/>
        <v>INSPIRE091N</v>
      </c>
      <c r="AI1329" s="31" t="str">
        <f t="shared" si="271"/>
        <v>CSNU 7641412</v>
      </c>
      <c r="AJ1329" s="17" t="s">
        <v>624</v>
      </c>
    </row>
    <row r="1330" spans="1:36" ht="18" x14ac:dyDescent="0.35">
      <c r="A1330" s="30" t="s">
        <v>625</v>
      </c>
      <c r="B1330" s="30" t="s">
        <v>4826</v>
      </c>
      <c r="C1330" s="30" t="s">
        <v>502</v>
      </c>
      <c r="D1330" s="30" t="s">
        <v>4309</v>
      </c>
      <c r="E1330" s="33">
        <v>45472.531944444447</v>
      </c>
      <c r="F1330" s="30" t="s">
        <v>649</v>
      </c>
      <c r="G1330" s="30" t="s">
        <v>627</v>
      </c>
      <c r="H1330" s="30" t="s">
        <v>672</v>
      </c>
      <c r="I1330" s="30" t="s">
        <v>646</v>
      </c>
      <c r="J1330" s="30">
        <v>29250</v>
      </c>
      <c r="K1330" s="30" t="s">
        <v>630</v>
      </c>
      <c r="L1330" s="30" t="s">
        <v>4827</v>
      </c>
      <c r="M1330" s="30" t="s">
        <v>4828</v>
      </c>
      <c r="N1330" s="30" t="s">
        <v>739</v>
      </c>
      <c r="O1330" s="30" t="s">
        <v>740</v>
      </c>
      <c r="P1330" s="30">
        <v>686467</v>
      </c>
      <c r="Q1330" s="30"/>
      <c r="R1330" s="30"/>
      <c r="S1330" s="39" t="e">
        <f>VLOOKUP(AH1330,export!G:T,13,FALSE)</f>
        <v>#N/A</v>
      </c>
      <c r="T1330" s="42" t="str">
        <f t="shared" si="260"/>
        <v>40</v>
      </c>
      <c r="U1330" s="32">
        <f t="shared" si="261"/>
        <v>45472.531944444447</v>
      </c>
      <c r="V1330" s="31" t="e">
        <f t="shared" si="262"/>
        <v>#N/A</v>
      </c>
      <c r="W1330" s="31" t="e">
        <f t="shared" si="263"/>
        <v>#N/A</v>
      </c>
      <c r="X1330" s="31" t="e">
        <f t="shared" si="264"/>
        <v>#N/A</v>
      </c>
      <c r="Y1330" s="31" t="e">
        <f t="shared" si="265"/>
        <v>#N/A</v>
      </c>
      <c r="Z1330" s="31" t="str">
        <f t="shared" si="272"/>
        <v>No</v>
      </c>
      <c r="AA1330" s="31"/>
      <c r="AB1330" s="31" t="e">
        <f t="shared" si="266"/>
        <v>#N/A</v>
      </c>
      <c r="AC1330" s="31" t="str">
        <f>IF(OR(ISNUMBER(MATCH(DATE(VALUE(TEXT(U1330,"yyyy")),VALUE(TEXT(U1330,"mm")),VALUE(TEXT(U1330,"dd"))),HolidayTable[Date],0)),WEEKDAY(E1330,1)=1,HOUR(U1330)&gt;=21,HOUR(U1330)&lt;5),"OP","P")</f>
        <v>P</v>
      </c>
      <c r="AD1330" s="31"/>
      <c r="AE1330" s="31" t="e">
        <f t="shared" si="267"/>
        <v>#N/A</v>
      </c>
      <c r="AF1330" s="31">
        <f t="shared" si="268"/>
        <v>88.5</v>
      </c>
      <c r="AG1330" s="31">
        <f t="shared" si="269"/>
        <v>7</v>
      </c>
      <c r="AH1330" s="31" t="str">
        <f t="shared" si="270"/>
        <v>INSPIRE091N</v>
      </c>
      <c r="AI1330" s="31" t="str">
        <f t="shared" si="271"/>
        <v>TCNU 7198779</v>
      </c>
      <c r="AJ1330" s="17" t="s">
        <v>624</v>
      </c>
    </row>
    <row r="1331" spans="1:36" ht="18" x14ac:dyDescent="0.35">
      <c r="A1331" s="30" t="s">
        <v>625</v>
      </c>
      <c r="B1331" s="30" t="s">
        <v>4829</v>
      </c>
      <c r="C1331" s="30" t="s">
        <v>502</v>
      </c>
      <c r="D1331" s="30" t="s">
        <v>4309</v>
      </c>
      <c r="E1331" s="33">
        <v>45472.533333333333</v>
      </c>
      <c r="F1331" s="30" t="s">
        <v>649</v>
      </c>
      <c r="G1331" s="30" t="s">
        <v>627</v>
      </c>
      <c r="H1331" s="30" t="s">
        <v>672</v>
      </c>
      <c r="I1331" s="30" t="s">
        <v>646</v>
      </c>
      <c r="J1331" s="30">
        <v>29250</v>
      </c>
      <c r="K1331" s="30" t="s">
        <v>630</v>
      </c>
      <c r="L1331" s="30" t="s">
        <v>4827</v>
      </c>
      <c r="M1331" s="30" t="s">
        <v>4830</v>
      </c>
      <c r="N1331" s="30" t="s">
        <v>707</v>
      </c>
      <c r="O1331" s="30" t="s">
        <v>778</v>
      </c>
      <c r="P1331" s="30">
        <v>935490</v>
      </c>
      <c r="Q1331" s="30"/>
      <c r="R1331" s="30"/>
      <c r="S1331" s="39" t="e">
        <f>VLOOKUP(AH1331,export!G:T,13,FALSE)</f>
        <v>#N/A</v>
      </c>
      <c r="T1331" s="42" t="str">
        <f t="shared" si="260"/>
        <v>40</v>
      </c>
      <c r="U1331" s="32">
        <f t="shared" si="261"/>
        <v>45472.533333333333</v>
      </c>
      <c r="V1331" s="31" t="e">
        <f t="shared" si="262"/>
        <v>#N/A</v>
      </c>
      <c r="W1331" s="31" t="e">
        <f t="shared" si="263"/>
        <v>#N/A</v>
      </c>
      <c r="X1331" s="31" t="e">
        <f t="shared" si="264"/>
        <v>#N/A</v>
      </c>
      <c r="Y1331" s="31" t="e">
        <f t="shared" si="265"/>
        <v>#N/A</v>
      </c>
      <c r="Z1331" s="31" t="str">
        <f t="shared" si="272"/>
        <v>No</v>
      </c>
      <c r="AA1331" s="31"/>
      <c r="AB1331" s="31" t="e">
        <f t="shared" si="266"/>
        <v>#N/A</v>
      </c>
      <c r="AC1331" s="31" t="str">
        <f>IF(OR(ISNUMBER(MATCH(DATE(VALUE(TEXT(U1331,"yyyy")),VALUE(TEXT(U1331,"mm")),VALUE(TEXT(U1331,"dd"))),HolidayTable[Date],0)),WEEKDAY(E1331,1)=1,HOUR(U1331)&gt;=21,HOUR(U1331)&lt;5),"OP","P")</f>
        <v>P</v>
      </c>
      <c r="AD1331" s="31"/>
      <c r="AE1331" s="31" t="e">
        <f t="shared" si="267"/>
        <v>#N/A</v>
      </c>
      <c r="AF1331" s="31">
        <f t="shared" si="268"/>
        <v>88.5</v>
      </c>
      <c r="AG1331" s="31">
        <f t="shared" si="269"/>
        <v>7</v>
      </c>
      <c r="AH1331" s="31" t="str">
        <f t="shared" si="270"/>
        <v>INSPIRE091N</v>
      </c>
      <c r="AI1331" s="31" t="str">
        <f t="shared" si="271"/>
        <v>SEKU 4583825</v>
      </c>
      <c r="AJ1331" s="17" t="s">
        <v>624</v>
      </c>
    </row>
    <row r="1332" spans="1:36" ht="18" x14ac:dyDescent="0.35">
      <c r="A1332" s="30" t="s">
        <v>625</v>
      </c>
      <c r="B1332" s="30" t="s">
        <v>4831</v>
      </c>
      <c r="C1332" s="30" t="s">
        <v>502</v>
      </c>
      <c r="D1332" s="30" t="s">
        <v>4309</v>
      </c>
      <c r="E1332" s="33">
        <v>45472.534722222219</v>
      </c>
      <c r="F1332" s="30" t="s">
        <v>649</v>
      </c>
      <c r="G1332" s="30" t="s">
        <v>627</v>
      </c>
      <c r="H1332" s="30" t="s">
        <v>672</v>
      </c>
      <c r="I1332" s="30" t="s">
        <v>646</v>
      </c>
      <c r="J1332" s="30">
        <v>29250</v>
      </c>
      <c r="K1332" s="30" t="s">
        <v>630</v>
      </c>
      <c r="L1332" s="30" t="s">
        <v>4827</v>
      </c>
      <c r="M1332" s="30" t="s">
        <v>4832</v>
      </c>
      <c r="N1332" s="30" t="s">
        <v>735</v>
      </c>
      <c r="O1332" s="30" t="s">
        <v>736</v>
      </c>
      <c r="P1332" s="30">
        <v>908907</v>
      </c>
      <c r="Q1332" s="30"/>
      <c r="R1332" s="30"/>
      <c r="S1332" s="39" t="e">
        <f>VLOOKUP(AH1332,export!G:T,13,FALSE)</f>
        <v>#N/A</v>
      </c>
      <c r="T1332" s="42" t="str">
        <f t="shared" si="260"/>
        <v>40</v>
      </c>
      <c r="U1332" s="32">
        <f t="shared" si="261"/>
        <v>45472.534722222219</v>
      </c>
      <c r="V1332" s="31" t="e">
        <f t="shared" si="262"/>
        <v>#N/A</v>
      </c>
      <c r="W1332" s="31" t="e">
        <f t="shared" si="263"/>
        <v>#N/A</v>
      </c>
      <c r="X1332" s="31" t="e">
        <f t="shared" si="264"/>
        <v>#N/A</v>
      </c>
      <c r="Y1332" s="31" t="e">
        <f t="shared" si="265"/>
        <v>#N/A</v>
      </c>
      <c r="Z1332" s="31" t="str">
        <f t="shared" si="272"/>
        <v>No</v>
      </c>
      <c r="AA1332" s="31"/>
      <c r="AB1332" s="31" t="e">
        <f t="shared" si="266"/>
        <v>#N/A</v>
      </c>
      <c r="AC1332" s="31" t="str">
        <f>IF(OR(ISNUMBER(MATCH(DATE(VALUE(TEXT(U1332,"yyyy")),VALUE(TEXT(U1332,"mm")),VALUE(TEXT(U1332,"dd"))),HolidayTable[Date],0)),WEEKDAY(E1332,1)=1,HOUR(U1332)&gt;=21,HOUR(U1332)&lt;5),"OP","P")</f>
        <v>P</v>
      </c>
      <c r="AD1332" s="31"/>
      <c r="AE1332" s="31" t="e">
        <f t="shared" si="267"/>
        <v>#N/A</v>
      </c>
      <c r="AF1332" s="31">
        <f t="shared" si="268"/>
        <v>88.5</v>
      </c>
      <c r="AG1332" s="31">
        <f t="shared" si="269"/>
        <v>7</v>
      </c>
      <c r="AH1332" s="31" t="str">
        <f t="shared" si="270"/>
        <v>INSPIRE091N</v>
      </c>
      <c r="AI1332" s="31" t="str">
        <f t="shared" si="271"/>
        <v>FCIU 9915425</v>
      </c>
      <c r="AJ1332" s="17" t="s">
        <v>624</v>
      </c>
    </row>
    <row r="1333" spans="1:36" ht="18" x14ac:dyDescent="0.35">
      <c r="A1333" s="30" t="s">
        <v>625</v>
      </c>
      <c r="B1333" s="30" t="s">
        <v>4833</v>
      </c>
      <c r="C1333" s="30" t="s">
        <v>502</v>
      </c>
      <c r="D1333" s="30" t="s">
        <v>4309</v>
      </c>
      <c r="E1333" s="33">
        <v>45472.535416666666</v>
      </c>
      <c r="F1333" s="30" t="s">
        <v>649</v>
      </c>
      <c r="G1333" s="30" t="s">
        <v>627</v>
      </c>
      <c r="H1333" s="30" t="s">
        <v>672</v>
      </c>
      <c r="I1333" s="30" t="s">
        <v>646</v>
      </c>
      <c r="J1333" s="30">
        <v>29250</v>
      </c>
      <c r="K1333" s="30" t="s">
        <v>630</v>
      </c>
      <c r="L1333" s="30" t="s">
        <v>4827</v>
      </c>
      <c r="M1333" s="30" t="s">
        <v>4834</v>
      </c>
      <c r="N1333" s="30" t="s">
        <v>788</v>
      </c>
      <c r="O1333" s="30" t="s">
        <v>789</v>
      </c>
      <c r="P1333" s="30">
        <v>753249</v>
      </c>
      <c r="Q1333" s="30"/>
      <c r="R1333" s="30"/>
      <c r="S1333" s="39" t="e">
        <f>VLOOKUP(AH1333,export!G:T,13,FALSE)</f>
        <v>#N/A</v>
      </c>
      <c r="T1333" s="42" t="str">
        <f t="shared" si="260"/>
        <v>40</v>
      </c>
      <c r="U1333" s="32">
        <f t="shared" si="261"/>
        <v>45472.535416666666</v>
      </c>
      <c r="V1333" s="31" t="e">
        <f t="shared" si="262"/>
        <v>#N/A</v>
      </c>
      <c r="W1333" s="31" t="e">
        <f t="shared" si="263"/>
        <v>#N/A</v>
      </c>
      <c r="X1333" s="31" t="e">
        <f t="shared" si="264"/>
        <v>#N/A</v>
      </c>
      <c r="Y1333" s="31" t="e">
        <f t="shared" si="265"/>
        <v>#N/A</v>
      </c>
      <c r="Z1333" s="31" t="str">
        <f t="shared" si="272"/>
        <v>No</v>
      </c>
      <c r="AA1333" s="31"/>
      <c r="AB1333" s="31" t="e">
        <f t="shared" si="266"/>
        <v>#N/A</v>
      </c>
      <c r="AC1333" s="31" t="str">
        <f>IF(OR(ISNUMBER(MATCH(DATE(VALUE(TEXT(U1333,"yyyy")),VALUE(TEXT(U1333,"mm")),VALUE(TEXT(U1333,"dd"))),HolidayTable[Date],0)),WEEKDAY(E1333,1)=1,HOUR(U1333)&gt;=21,HOUR(U1333)&lt;5),"OP","P")</f>
        <v>P</v>
      </c>
      <c r="AD1333" s="31"/>
      <c r="AE1333" s="31" t="e">
        <f t="shared" si="267"/>
        <v>#N/A</v>
      </c>
      <c r="AF1333" s="31">
        <f t="shared" si="268"/>
        <v>88.5</v>
      </c>
      <c r="AG1333" s="31">
        <f t="shared" si="269"/>
        <v>7</v>
      </c>
      <c r="AH1333" s="31" t="str">
        <f t="shared" si="270"/>
        <v>INSPIRE091N</v>
      </c>
      <c r="AI1333" s="31" t="str">
        <f t="shared" si="271"/>
        <v>OOCU 6811243</v>
      </c>
      <c r="AJ1333" s="17" t="s">
        <v>624</v>
      </c>
    </row>
    <row r="1334" spans="1:36" ht="18" x14ac:dyDescent="0.35">
      <c r="A1334" s="30" t="s">
        <v>625</v>
      </c>
      <c r="B1334" s="30" t="s">
        <v>4835</v>
      </c>
      <c r="C1334" s="30" t="s">
        <v>502</v>
      </c>
      <c r="D1334" s="30" t="s">
        <v>4309</v>
      </c>
      <c r="E1334" s="33">
        <v>45472.535416666666</v>
      </c>
      <c r="F1334" s="30" t="s">
        <v>649</v>
      </c>
      <c r="G1334" s="30" t="s">
        <v>627</v>
      </c>
      <c r="H1334" s="30" t="s">
        <v>672</v>
      </c>
      <c r="I1334" s="30" t="s">
        <v>646</v>
      </c>
      <c r="J1334" s="30">
        <v>29250</v>
      </c>
      <c r="K1334" s="30" t="s">
        <v>630</v>
      </c>
      <c r="L1334" s="30" t="s">
        <v>4827</v>
      </c>
      <c r="M1334" s="30" t="s">
        <v>4836</v>
      </c>
      <c r="N1334" s="30" t="s">
        <v>713</v>
      </c>
      <c r="O1334" s="30" t="s">
        <v>714</v>
      </c>
      <c r="P1334" s="30">
        <v>934367</v>
      </c>
      <c r="Q1334" s="30"/>
      <c r="R1334" s="30"/>
      <c r="S1334" s="39" t="e">
        <f>VLOOKUP(AH1334,export!G:T,13,FALSE)</f>
        <v>#N/A</v>
      </c>
      <c r="T1334" s="42" t="str">
        <f t="shared" si="260"/>
        <v>40</v>
      </c>
      <c r="U1334" s="32">
        <f t="shared" si="261"/>
        <v>45472.535416666666</v>
      </c>
      <c r="V1334" s="31" t="e">
        <f t="shared" si="262"/>
        <v>#N/A</v>
      </c>
      <c r="W1334" s="31" t="e">
        <f t="shared" si="263"/>
        <v>#N/A</v>
      </c>
      <c r="X1334" s="31" t="e">
        <f t="shared" si="264"/>
        <v>#N/A</v>
      </c>
      <c r="Y1334" s="31" t="e">
        <f t="shared" si="265"/>
        <v>#N/A</v>
      </c>
      <c r="Z1334" s="31" t="str">
        <f t="shared" si="272"/>
        <v>No</v>
      </c>
      <c r="AA1334" s="31"/>
      <c r="AB1334" s="31" t="e">
        <f t="shared" si="266"/>
        <v>#N/A</v>
      </c>
      <c r="AC1334" s="31" t="str">
        <f>IF(OR(ISNUMBER(MATCH(DATE(VALUE(TEXT(U1334,"yyyy")),VALUE(TEXT(U1334,"mm")),VALUE(TEXT(U1334,"dd"))),HolidayTable[Date],0)),WEEKDAY(E1334,1)=1,HOUR(U1334)&gt;=21,HOUR(U1334)&lt;5),"OP","P")</f>
        <v>P</v>
      </c>
      <c r="AD1334" s="31"/>
      <c r="AE1334" s="31" t="e">
        <f t="shared" si="267"/>
        <v>#N/A</v>
      </c>
      <c r="AF1334" s="31">
        <f t="shared" si="268"/>
        <v>88.5</v>
      </c>
      <c r="AG1334" s="31">
        <f t="shared" si="269"/>
        <v>7</v>
      </c>
      <c r="AH1334" s="31" t="str">
        <f t="shared" si="270"/>
        <v>INSPIRE091N</v>
      </c>
      <c r="AI1334" s="31" t="str">
        <f t="shared" si="271"/>
        <v>FCIU 9559833</v>
      </c>
      <c r="AJ1334" s="17" t="s">
        <v>624</v>
      </c>
    </row>
    <row r="1335" spans="1:36" ht="18" x14ac:dyDescent="0.35">
      <c r="A1335" s="30" t="s">
        <v>625</v>
      </c>
      <c r="B1335" s="30" t="s">
        <v>4837</v>
      </c>
      <c r="C1335" s="30" t="s">
        <v>502</v>
      </c>
      <c r="D1335" s="30" t="s">
        <v>4309</v>
      </c>
      <c r="E1335" s="33">
        <v>45472.536111111112</v>
      </c>
      <c r="F1335" s="30" t="s">
        <v>649</v>
      </c>
      <c r="G1335" s="30" t="s">
        <v>627</v>
      </c>
      <c r="H1335" s="30" t="s">
        <v>672</v>
      </c>
      <c r="I1335" s="30" t="s">
        <v>646</v>
      </c>
      <c r="J1335" s="30">
        <v>29250</v>
      </c>
      <c r="K1335" s="30" t="s">
        <v>630</v>
      </c>
      <c r="L1335" s="30" t="s">
        <v>4816</v>
      </c>
      <c r="M1335" s="30" t="s">
        <v>4838</v>
      </c>
      <c r="N1335" s="30" t="s">
        <v>737</v>
      </c>
      <c r="O1335" s="30" t="s">
        <v>738</v>
      </c>
      <c r="P1335" s="30">
        <v>912351</v>
      </c>
      <c r="Q1335" s="30"/>
      <c r="R1335" s="30"/>
      <c r="S1335" s="39" t="e">
        <f>VLOOKUP(AH1335,export!G:T,13,FALSE)</f>
        <v>#N/A</v>
      </c>
      <c r="T1335" s="42" t="str">
        <f t="shared" si="260"/>
        <v>40</v>
      </c>
      <c r="U1335" s="32">
        <f t="shared" si="261"/>
        <v>45472.536111111112</v>
      </c>
      <c r="V1335" s="31" t="e">
        <f t="shared" si="262"/>
        <v>#N/A</v>
      </c>
      <c r="W1335" s="31" t="e">
        <f t="shared" si="263"/>
        <v>#N/A</v>
      </c>
      <c r="X1335" s="31" t="e">
        <f t="shared" si="264"/>
        <v>#N/A</v>
      </c>
      <c r="Y1335" s="31" t="e">
        <f t="shared" si="265"/>
        <v>#N/A</v>
      </c>
      <c r="Z1335" s="31" t="str">
        <f t="shared" si="272"/>
        <v>No</v>
      </c>
      <c r="AA1335" s="31"/>
      <c r="AB1335" s="31" t="e">
        <f t="shared" si="266"/>
        <v>#N/A</v>
      </c>
      <c r="AC1335" s="31" t="str">
        <f>IF(OR(ISNUMBER(MATCH(DATE(VALUE(TEXT(U1335,"yyyy")),VALUE(TEXT(U1335,"mm")),VALUE(TEXT(U1335,"dd"))),HolidayTable[Date],0)),WEEKDAY(E1335,1)=1,HOUR(U1335)&gt;=21,HOUR(U1335)&lt;5),"OP","P")</f>
        <v>P</v>
      </c>
      <c r="AD1335" s="31"/>
      <c r="AE1335" s="31" t="e">
        <f t="shared" si="267"/>
        <v>#N/A</v>
      </c>
      <c r="AF1335" s="31">
        <f t="shared" si="268"/>
        <v>88.5</v>
      </c>
      <c r="AG1335" s="31">
        <f t="shared" si="269"/>
        <v>7</v>
      </c>
      <c r="AH1335" s="31" t="str">
        <f t="shared" si="270"/>
        <v>INSPIRE091N</v>
      </c>
      <c r="AI1335" s="31" t="str">
        <f t="shared" si="271"/>
        <v>TLLU 4504182</v>
      </c>
      <c r="AJ1335" s="17" t="s">
        <v>624</v>
      </c>
    </row>
    <row r="1336" spans="1:36" ht="18" x14ac:dyDescent="0.35">
      <c r="A1336" s="30" t="s">
        <v>625</v>
      </c>
      <c r="B1336" s="30" t="s">
        <v>4839</v>
      </c>
      <c r="C1336" s="30" t="s">
        <v>502</v>
      </c>
      <c r="D1336" s="30" t="s">
        <v>4309</v>
      </c>
      <c r="E1336" s="33">
        <v>45472.536805555559</v>
      </c>
      <c r="F1336" s="30" t="s">
        <v>649</v>
      </c>
      <c r="G1336" s="30" t="s">
        <v>627</v>
      </c>
      <c r="H1336" s="30" t="s">
        <v>672</v>
      </c>
      <c r="I1336" s="30" t="s">
        <v>646</v>
      </c>
      <c r="J1336" s="30">
        <v>29250</v>
      </c>
      <c r="K1336" s="30" t="s">
        <v>630</v>
      </c>
      <c r="L1336" s="30" t="s">
        <v>4827</v>
      </c>
      <c r="M1336" s="30" t="s">
        <v>4840</v>
      </c>
      <c r="N1336" s="30" t="s">
        <v>747</v>
      </c>
      <c r="O1336" s="30" t="s">
        <v>748</v>
      </c>
      <c r="P1336" s="30">
        <v>619336</v>
      </c>
      <c r="Q1336" s="30"/>
      <c r="R1336" s="30"/>
      <c r="S1336" s="39" t="e">
        <f>VLOOKUP(AH1336,export!G:T,13,FALSE)</f>
        <v>#N/A</v>
      </c>
      <c r="T1336" s="42" t="str">
        <f t="shared" si="260"/>
        <v>40</v>
      </c>
      <c r="U1336" s="32">
        <f t="shared" si="261"/>
        <v>45472.536805555559</v>
      </c>
      <c r="V1336" s="31" t="e">
        <f t="shared" si="262"/>
        <v>#N/A</v>
      </c>
      <c r="W1336" s="31" t="e">
        <f t="shared" si="263"/>
        <v>#N/A</v>
      </c>
      <c r="X1336" s="31" t="e">
        <f t="shared" si="264"/>
        <v>#N/A</v>
      </c>
      <c r="Y1336" s="31" t="e">
        <f t="shared" si="265"/>
        <v>#N/A</v>
      </c>
      <c r="Z1336" s="31" t="str">
        <f t="shared" si="272"/>
        <v>No</v>
      </c>
      <c r="AA1336" s="31"/>
      <c r="AB1336" s="31" t="e">
        <f t="shared" si="266"/>
        <v>#N/A</v>
      </c>
      <c r="AC1336" s="31" t="str">
        <f>IF(OR(ISNUMBER(MATCH(DATE(VALUE(TEXT(U1336,"yyyy")),VALUE(TEXT(U1336,"mm")),VALUE(TEXT(U1336,"dd"))),HolidayTable[Date],0)),WEEKDAY(E1336,1)=1,HOUR(U1336)&gt;=21,HOUR(U1336)&lt;5),"OP","P")</f>
        <v>P</v>
      </c>
      <c r="AD1336" s="31"/>
      <c r="AE1336" s="31" t="e">
        <f t="shared" si="267"/>
        <v>#N/A</v>
      </c>
      <c r="AF1336" s="31">
        <f t="shared" si="268"/>
        <v>88.5</v>
      </c>
      <c r="AG1336" s="31">
        <f t="shared" si="269"/>
        <v>7</v>
      </c>
      <c r="AH1336" s="31" t="str">
        <f t="shared" si="270"/>
        <v>INSPIRE091N</v>
      </c>
      <c r="AI1336" s="31" t="str">
        <f t="shared" si="271"/>
        <v>OOCU 7409265</v>
      </c>
      <c r="AJ1336" s="17" t="s">
        <v>624</v>
      </c>
    </row>
    <row r="1337" spans="1:36" ht="18" x14ac:dyDescent="0.35">
      <c r="A1337" s="30" t="s">
        <v>625</v>
      </c>
      <c r="B1337" s="30" t="s">
        <v>4841</v>
      </c>
      <c r="C1337" s="30" t="s">
        <v>475</v>
      </c>
      <c r="D1337" s="30" t="s">
        <v>4771</v>
      </c>
      <c r="E1337" s="33">
        <v>45472.536805555559</v>
      </c>
      <c r="F1337" s="30" t="s">
        <v>658</v>
      </c>
      <c r="G1337" s="30" t="s">
        <v>627</v>
      </c>
      <c r="H1337" s="30" t="s">
        <v>672</v>
      </c>
      <c r="I1337" s="30" t="s">
        <v>646</v>
      </c>
      <c r="J1337" s="30">
        <v>29090</v>
      </c>
      <c r="K1337" s="30" t="s">
        <v>630</v>
      </c>
      <c r="L1337" s="30" t="s">
        <v>4772</v>
      </c>
      <c r="M1337" s="30" t="s">
        <v>4842</v>
      </c>
      <c r="N1337" s="30"/>
      <c r="O1337" s="30" t="s">
        <v>806</v>
      </c>
      <c r="P1337" s="30">
        <v>939081</v>
      </c>
      <c r="Q1337" s="30"/>
      <c r="R1337" s="30"/>
      <c r="S1337" s="39">
        <v>45480.916666666664</v>
      </c>
      <c r="T1337" s="42" t="str">
        <f t="shared" si="260"/>
        <v>40</v>
      </c>
      <c r="U1337" s="32">
        <f t="shared" si="261"/>
        <v>45472.536805555559</v>
      </c>
      <c r="V1337" s="31">
        <f t="shared" si="262"/>
        <v>8.3798611111051287</v>
      </c>
      <c r="W1337" s="31">
        <f t="shared" si="263"/>
        <v>0</v>
      </c>
      <c r="X1337" s="31">
        <f t="shared" si="264"/>
        <v>0</v>
      </c>
      <c r="Y1337" s="31">
        <f t="shared" si="265"/>
        <v>1</v>
      </c>
      <c r="Z1337" s="31" t="str">
        <f t="shared" si="272"/>
        <v>No</v>
      </c>
      <c r="AA1337" s="31"/>
      <c r="AB1337" s="31">
        <f t="shared" si="266"/>
        <v>0</v>
      </c>
      <c r="AC1337" s="31" t="str">
        <f>IF(OR(ISNUMBER(MATCH(DATE(VALUE(TEXT(U1337,"yyyy")),VALUE(TEXT(U1337,"mm")),VALUE(TEXT(U1337,"dd"))),HolidayTable[Date],0)),WEEKDAY(E1337,1)=1,HOUR(U1337)&gt;=21,HOUR(U1337)&lt;5),"OP","P")</f>
        <v>P</v>
      </c>
      <c r="AD1337" s="31"/>
      <c r="AE1337" s="31">
        <f t="shared" si="267"/>
        <v>0</v>
      </c>
      <c r="AF1337" s="31">
        <f t="shared" si="268"/>
        <v>88.5</v>
      </c>
      <c r="AG1337" s="31">
        <f t="shared" si="269"/>
        <v>7</v>
      </c>
      <c r="AH1337" s="31" t="str">
        <f t="shared" si="270"/>
        <v>RACHA BHUM181E</v>
      </c>
      <c r="AI1337" s="31" t="str">
        <f t="shared" si="271"/>
        <v>BMOU 4538110</v>
      </c>
      <c r="AJ1337" s="17" t="s">
        <v>624</v>
      </c>
    </row>
    <row r="1338" spans="1:36" ht="18" x14ac:dyDescent="0.35">
      <c r="A1338" s="30" t="s">
        <v>625</v>
      </c>
      <c r="B1338" s="30" t="s">
        <v>4843</v>
      </c>
      <c r="C1338" s="30" t="s">
        <v>502</v>
      </c>
      <c r="D1338" s="30" t="s">
        <v>4309</v>
      </c>
      <c r="E1338" s="33">
        <v>45472.540277777778</v>
      </c>
      <c r="F1338" s="30" t="s">
        <v>649</v>
      </c>
      <c r="G1338" s="30" t="s">
        <v>627</v>
      </c>
      <c r="H1338" s="30" t="s">
        <v>672</v>
      </c>
      <c r="I1338" s="30" t="s">
        <v>646</v>
      </c>
      <c r="J1338" s="30">
        <v>29250</v>
      </c>
      <c r="K1338" s="30" t="s">
        <v>630</v>
      </c>
      <c r="L1338" s="30" t="s">
        <v>4816</v>
      </c>
      <c r="M1338" s="30" t="s">
        <v>4844</v>
      </c>
      <c r="N1338" s="30" t="s">
        <v>836</v>
      </c>
      <c r="O1338" s="30" t="s">
        <v>837</v>
      </c>
      <c r="P1338" s="30">
        <v>913642</v>
      </c>
      <c r="Q1338" s="30"/>
      <c r="R1338" s="30"/>
      <c r="S1338" s="39" t="e">
        <f>VLOOKUP(AH1338,export!G:T,13,FALSE)</f>
        <v>#N/A</v>
      </c>
      <c r="T1338" s="42" t="str">
        <f t="shared" si="260"/>
        <v>40</v>
      </c>
      <c r="U1338" s="32">
        <f t="shared" si="261"/>
        <v>45472.540277777778</v>
      </c>
      <c r="V1338" s="31" t="e">
        <f t="shared" si="262"/>
        <v>#N/A</v>
      </c>
      <c r="W1338" s="31" t="e">
        <f t="shared" si="263"/>
        <v>#N/A</v>
      </c>
      <c r="X1338" s="31" t="e">
        <f t="shared" si="264"/>
        <v>#N/A</v>
      </c>
      <c r="Y1338" s="31" t="e">
        <f t="shared" si="265"/>
        <v>#N/A</v>
      </c>
      <c r="Z1338" s="31" t="str">
        <f t="shared" si="272"/>
        <v>No</v>
      </c>
      <c r="AA1338" s="31"/>
      <c r="AB1338" s="31" t="e">
        <f t="shared" si="266"/>
        <v>#N/A</v>
      </c>
      <c r="AC1338" s="31" t="str">
        <f>IF(OR(ISNUMBER(MATCH(DATE(VALUE(TEXT(U1338,"yyyy")),VALUE(TEXT(U1338,"mm")),VALUE(TEXT(U1338,"dd"))),HolidayTable[Date],0)),WEEKDAY(E1338,1)=1,HOUR(U1338)&gt;=21,HOUR(U1338)&lt;5),"OP","P")</f>
        <v>P</v>
      </c>
      <c r="AD1338" s="31"/>
      <c r="AE1338" s="31" t="e">
        <f t="shared" si="267"/>
        <v>#N/A</v>
      </c>
      <c r="AF1338" s="31">
        <f t="shared" si="268"/>
        <v>88.5</v>
      </c>
      <c r="AG1338" s="31">
        <f t="shared" si="269"/>
        <v>7</v>
      </c>
      <c r="AH1338" s="31" t="str">
        <f t="shared" si="270"/>
        <v>INSPIRE091N</v>
      </c>
      <c r="AI1338" s="31" t="str">
        <f t="shared" si="271"/>
        <v>OOCU 6896370</v>
      </c>
      <c r="AJ1338" s="17" t="s">
        <v>624</v>
      </c>
    </row>
    <row r="1339" spans="1:36" ht="18" x14ac:dyDescent="0.35">
      <c r="A1339" s="30" t="s">
        <v>625</v>
      </c>
      <c r="B1339" s="30" t="s">
        <v>4845</v>
      </c>
      <c r="C1339" s="30" t="s">
        <v>502</v>
      </c>
      <c r="D1339" s="30" t="s">
        <v>4309</v>
      </c>
      <c r="E1339" s="33">
        <v>45472.543055555558</v>
      </c>
      <c r="F1339" s="30" t="s">
        <v>649</v>
      </c>
      <c r="G1339" s="30" t="s">
        <v>627</v>
      </c>
      <c r="H1339" s="30" t="s">
        <v>672</v>
      </c>
      <c r="I1339" s="30" t="s">
        <v>646</v>
      </c>
      <c r="J1339" s="30">
        <v>29250</v>
      </c>
      <c r="K1339" s="30" t="s">
        <v>630</v>
      </c>
      <c r="L1339" s="30" t="s">
        <v>4816</v>
      </c>
      <c r="M1339" s="30" t="s">
        <v>4846</v>
      </c>
      <c r="N1339" s="30" t="s">
        <v>678</v>
      </c>
      <c r="O1339" s="30" t="s">
        <v>679</v>
      </c>
      <c r="P1339" s="30">
        <v>920454</v>
      </c>
      <c r="Q1339" s="30"/>
      <c r="R1339" s="30"/>
      <c r="S1339" s="39" t="e">
        <f>VLOOKUP(AH1339,export!G:T,13,FALSE)</f>
        <v>#N/A</v>
      </c>
      <c r="T1339" s="42" t="str">
        <f t="shared" si="260"/>
        <v>40</v>
      </c>
      <c r="U1339" s="32">
        <f t="shared" si="261"/>
        <v>45472.543055555558</v>
      </c>
      <c r="V1339" s="31" t="e">
        <f t="shared" si="262"/>
        <v>#N/A</v>
      </c>
      <c r="W1339" s="31" t="e">
        <f t="shared" si="263"/>
        <v>#N/A</v>
      </c>
      <c r="X1339" s="31" t="e">
        <f t="shared" si="264"/>
        <v>#N/A</v>
      </c>
      <c r="Y1339" s="31" t="e">
        <f t="shared" si="265"/>
        <v>#N/A</v>
      </c>
      <c r="Z1339" s="31" t="str">
        <f t="shared" si="272"/>
        <v>No</v>
      </c>
      <c r="AA1339" s="31"/>
      <c r="AB1339" s="31" t="e">
        <f t="shared" si="266"/>
        <v>#N/A</v>
      </c>
      <c r="AC1339" s="31" t="str">
        <f>IF(OR(ISNUMBER(MATCH(DATE(VALUE(TEXT(U1339,"yyyy")),VALUE(TEXT(U1339,"mm")),VALUE(TEXT(U1339,"dd"))),HolidayTable[Date],0)),WEEKDAY(E1339,1)=1,HOUR(U1339)&gt;=21,HOUR(U1339)&lt;5),"OP","P")</f>
        <v>P</v>
      </c>
      <c r="AD1339" s="31"/>
      <c r="AE1339" s="31" t="e">
        <f t="shared" si="267"/>
        <v>#N/A</v>
      </c>
      <c r="AF1339" s="31">
        <f t="shared" si="268"/>
        <v>88.5</v>
      </c>
      <c r="AG1339" s="31">
        <f t="shared" si="269"/>
        <v>7</v>
      </c>
      <c r="AH1339" s="31" t="str">
        <f t="shared" si="270"/>
        <v>INSPIRE091N</v>
      </c>
      <c r="AI1339" s="31" t="str">
        <f t="shared" si="271"/>
        <v>CSNU 7822832</v>
      </c>
      <c r="AJ1339" s="17" t="s">
        <v>624</v>
      </c>
    </row>
    <row r="1340" spans="1:36" ht="18" x14ac:dyDescent="0.35">
      <c r="A1340" s="30" t="s">
        <v>625</v>
      </c>
      <c r="B1340" s="30" t="s">
        <v>4847</v>
      </c>
      <c r="C1340" s="30" t="s">
        <v>502</v>
      </c>
      <c r="D1340" s="30" t="s">
        <v>4309</v>
      </c>
      <c r="E1340" s="33">
        <v>45472.54583333333</v>
      </c>
      <c r="F1340" s="30" t="s">
        <v>649</v>
      </c>
      <c r="G1340" s="30" t="s">
        <v>627</v>
      </c>
      <c r="H1340" s="30" t="s">
        <v>672</v>
      </c>
      <c r="I1340" s="30" t="s">
        <v>646</v>
      </c>
      <c r="J1340" s="30">
        <v>29250</v>
      </c>
      <c r="K1340" s="30" t="s">
        <v>630</v>
      </c>
      <c r="L1340" s="30" t="s">
        <v>4848</v>
      </c>
      <c r="M1340" s="30" t="s">
        <v>4849</v>
      </c>
      <c r="N1340" s="30" t="s">
        <v>700</v>
      </c>
      <c r="O1340" s="30" t="s">
        <v>701</v>
      </c>
      <c r="P1340" s="30">
        <v>781152</v>
      </c>
      <c r="Q1340" s="30"/>
      <c r="R1340" s="30"/>
      <c r="S1340" s="39" t="e">
        <f>VLOOKUP(AH1340,export!G:T,13,FALSE)</f>
        <v>#N/A</v>
      </c>
      <c r="T1340" s="42" t="str">
        <f t="shared" si="260"/>
        <v>40</v>
      </c>
      <c r="U1340" s="32">
        <f t="shared" si="261"/>
        <v>45472.54583333333</v>
      </c>
      <c r="V1340" s="31" t="e">
        <f t="shared" si="262"/>
        <v>#N/A</v>
      </c>
      <c r="W1340" s="31" t="e">
        <f t="shared" si="263"/>
        <v>#N/A</v>
      </c>
      <c r="X1340" s="31" t="e">
        <f t="shared" si="264"/>
        <v>#N/A</v>
      </c>
      <c r="Y1340" s="31" t="e">
        <f t="shared" si="265"/>
        <v>#N/A</v>
      </c>
      <c r="Z1340" s="31" t="str">
        <f t="shared" si="272"/>
        <v>No</v>
      </c>
      <c r="AA1340" s="31"/>
      <c r="AB1340" s="31" t="e">
        <f t="shared" si="266"/>
        <v>#N/A</v>
      </c>
      <c r="AC1340" s="31" t="str">
        <f>IF(OR(ISNUMBER(MATCH(DATE(VALUE(TEXT(U1340,"yyyy")),VALUE(TEXT(U1340,"mm")),VALUE(TEXT(U1340,"dd"))),HolidayTable[Date],0)),WEEKDAY(E1340,1)=1,HOUR(U1340)&gt;=21,HOUR(U1340)&lt;5),"OP","P")</f>
        <v>P</v>
      </c>
      <c r="AD1340" s="31"/>
      <c r="AE1340" s="31" t="e">
        <f t="shared" si="267"/>
        <v>#N/A</v>
      </c>
      <c r="AF1340" s="31">
        <f t="shared" si="268"/>
        <v>88.5</v>
      </c>
      <c r="AG1340" s="31">
        <f t="shared" si="269"/>
        <v>7</v>
      </c>
      <c r="AH1340" s="31" t="str">
        <f t="shared" si="270"/>
        <v>INSPIRE091N</v>
      </c>
      <c r="AI1340" s="31" t="str">
        <f t="shared" si="271"/>
        <v>CCLU 7448956</v>
      </c>
      <c r="AJ1340" s="17" t="s">
        <v>624</v>
      </c>
    </row>
    <row r="1341" spans="1:36" ht="18" x14ac:dyDescent="0.35">
      <c r="A1341" s="30" t="s">
        <v>625</v>
      </c>
      <c r="B1341" s="30" t="s">
        <v>4850</v>
      </c>
      <c r="C1341" s="30" t="s">
        <v>4851</v>
      </c>
      <c r="D1341" s="30" t="s">
        <v>4852</v>
      </c>
      <c r="E1341" s="33">
        <v>45472.584722222222</v>
      </c>
      <c r="F1341" s="30" t="s">
        <v>674</v>
      </c>
      <c r="G1341" s="30" t="s">
        <v>627</v>
      </c>
      <c r="H1341" s="30" t="s">
        <v>672</v>
      </c>
      <c r="I1341" s="30" t="s">
        <v>646</v>
      </c>
      <c r="J1341" s="30">
        <v>29090</v>
      </c>
      <c r="K1341" s="30" t="s">
        <v>630</v>
      </c>
      <c r="L1341" s="30" t="s">
        <v>4853</v>
      </c>
      <c r="M1341" s="30" t="s">
        <v>4854</v>
      </c>
      <c r="N1341" s="30" t="s">
        <v>805</v>
      </c>
      <c r="O1341" s="30" t="s">
        <v>634</v>
      </c>
      <c r="P1341" s="30">
        <v>945863</v>
      </c>
      <c r="Q1341" s="30"/>
      <c r="R1341" s="30"/>
      <c r="S1341" s="39" t="e">
        <f>VLOOKUP(AH1341,export!G:T,13,FALSE)</f>
        <v>#N/A</v>
      </c>
      <c r="T1341" s="42" t="str">
        <f t="shared" si="260"/>
        <v>40</v>
      </c>
      <c r="U1341" s="32">
        <f t="shared" si="261"/>
        <v>45472.584722222222</v>
      </c>
      <c r="V1341" s="31" t="e">
        <f t="shared" si="262"/>
        <v>#N/A</v>
      </c>
      <c r="W1341" s="31" t="e">
        <f t="shared" si="263"/>
        <v>#N/A</v>
      </c>
      <c r="X1341" s="31" t="e">
        <f t="shared" si="264"/>
        <v>#N/A</v>
      </c>
      <c r="Y1341" s="31" t="e">
        <f t="shared" si="265"/>
        <v>#N/A</v>
      </c>
      <c r="Z1341" s="31" t="str">
        <f t="shared" si="272"/>
        <v>No</v>
      </c>
      <c r="AA1341" s="31"/>
      <c r="AB1341" s="31" t="e">
        <f t="shared" si="266"/>
        <v>#N/A</v>
      </c>
      <c r="AC1341" s="31" t="str">
        <f>IF(OR(ISNUMBER(MATCH(DATE(VALUE(TEXT(U1341,"yyyy")),VALUE(TEXT(U1341,"mm")),VALUE(TEXT(U1341,"dd"))),HolidayTable[Date],0)),WEEKDAY(E1341,1)=1,HOUR(U1341)&gt;=21,HOUR(U1341)&lt;5),"OP","P")</f>
        <v>P</v>
      </c>
      <c r="AD1341" s="31"/>
      <c r="AE1341" s="31" t="e">
        <f t="shared" si="267"/>
        <v>#N/A</v>
      </c>
      <c r="AF1341" s="31">
        <f t="shared" si="268"/>
        <v>88.5</v>
      </c>
      <c r="AG1341" s="31">
        <f t="shared" si="269"/>
        <v>7</v>
      </c>
      <c r="AH1341" s="31" t="str">
        <f t="shared" si="270"/>
        <v>COS SAOPAULO105W</v>
      </c>
      <c r="AI1341" s="31" t="str">
        <f t="shared" si="271"/>
        <v>HASU 4559837</v>
      </c>
      <c r="AJ1341" s="17" t="s">
        <v>624</v>
      </c>
    </row>
    <row r="1342" spans="1:36" ht="18" x14ac:dyDescent="0.35">
      <c r="A1342" s="30" t="s">
        <v>625</v>
      </c>
      <c r="B1342" s="30" t="s">
        <v>4855</v>
      </c>
      <c r="C1342" s="30" t="s">
        <v>475</v>
      </c>
      <c r="D1342" s="30" t="s">
        <v>4771</v>
      </c>
      <c r="E1342" s="33">
        <v>45472.592361111114</v>
      </c>
      <c r="F1342" s="30" t="s">
        <v>658</v>
      </c>
      <c r="G1342" s="30" t="s">
        <v>627</v>
      </c>
      <c r="H1342" s="30" t="s">
        <v>672</v>
      </c>
      <c r="I1342" s="30" t="s">
        <v>646</v>
      </c>
      <c r="J1342" s="30">
        <v>29090</v>
      </c>
      <c r="K1342" s="30" t="s">
        <v>630</v>
      </c>
      <c r="L1342" s="30" t="s">
        <v>4772</v>
      </c>
      <c r="M1342" s="30" t="s">
        <v>4856</v>
      </c>
      <c r="N1342" s="30" t="s">
        <v>698</v>
      </c>
      <c r="O1342" s="30" t="s">
        <v>699</v>
      </c>
      <c r="P1342" s="30">
        <v>780136</v>
      </c>
      <c r="Q1342" s="30"/>
      <c r="R1342" s="30"/>
      <c r="S1342" s="39">
        <v>45480.916666666664</v>
      </c>
      <c r="T1342" s="42" t="str">
        <f t="shared" si="260"/>
        <v>40</v>
      </c>
      <c r="U1342" s="32">
        <f t="shared" si="261"/>
        <v>45472.592361111114</v>
      </c>
      <c r="V1342" s="31">
        <f t="shared" si="262"/>
        <v>8.3243055555503815</v>
      </c>
      <c r="W1342" s="31">
        <f t="shared" si="263"/>
        <v>0</v>
      </c>
      <c r="X1342" s="31">
        <f t="shared" si="264"/>
        <v>0</v>
      </c>
      <c r="Y1342" s="31">
        <f t="shared" si="265"/>
        <v>1</v>
      </c>
      <c r="Z1342" s="31" t="str">
        <f t="shared" si="272"/>
        <v>No</v>
      </c>
      <c r="AA1342" s="31"/>
      <c r="AB1342" s="31">
        <f t="shared" si="266"/>
        <v>0</v>
      </c>
      <c r="AC1342" s="31" t="str">
        <f>IF(OR(ISNUMBER(MATCH(DATE(VALUE(TEXT(U1342,"yyyy")),VALUE(TEXT(U1342,"mm")),VALUE(TEXT(U1342,"dd"))),HolidayTable[Date],0)),WEEKDAY(E1342,1)=1,HOUR(U1342)&gt;=21,HOUR(U1342)&lt;5),"OP","P")</f>
        <v>P</v>
      </c>
      <c r="AD1342" s="31"/>
      <c r="AE1342" s="31">
        <f t="shared" si="267"/>
        <v>0</v>
      </c>
      <c r="AF1342" s="31">
        <f t="shared" si="268"/>
        <v>88.5</v>
      </c>
      <c r="AG1342" s="31">
        <f t="shared" si="269"/>
        <v>7</v>
      </c>
      <c r="AH1342" s="31" t="str">
        <f t="shared" si="270"/>
        <v>RACHA BHUM181E</v>
      </c>
      <c r="AI1342" s="31" t="str">
        <f t="shared" si="271"/>
        <v>SEGU 4770462</v>
      </c>
      <c r="AJ1342" s="17" t="s">
        <v>624</v>
      </c>
    </row>
    <row r="1343" spans="1:36" ht="18" x14ac:dyDescent="0.35">
      <c r="A1343" s="30" t="s">
        <v>625</v>
      </c>
      <c r="B1343" s="30" t="s">
        <v>4857</v>
      </c>
      <c r="C1343" s="30" t="s">
        <v>502</v>
      </c>
      <c r="D1343" s="30" t="s">
        <v>4309</v>
      </c>
      <c r="E1343" s="33">
        <v>45472.599305555559</v>
      </c>
      <c r="F1343" s="30" t="s">
        <v>649</v>
      </c>
      <c r="G1343" s="30" t="s">
        <v>627</v>
      </c>
      <c r="H1343" s="30" t="s">
        <v>672</v>
      </c>
      <c r="I1343" s="30" t="s">
        <v>646</v>
      </c>
      <c r="J1343" s="30">
        <v>29250</v>
      </c>
      <c r="K1343" s="30" t="s">
        <v>630</v>
      </c>
      <c r="L1343" s="30" t="s">
        <v>4848</v>
      </c>
      <c r="M1343" s="30" t="s">
        <v>4858</v>
      </c>
      <c r="N1343" s="30"/>
      <c r="O1343" s="30" t="s">
        <v>687</v>
      </c>
      <c r="P1343" s="30">
        <v>742106</v>
      </c>
      <c r="Q1343" s="30"/>
      <c r="R1343" s="30"/>
      <c r="S1343" s="39" t="e">
        <f>VLOOKUP(AH1343,export!G:T,13,FALSE)</f>
        <v>#N/A</v>
      </c>
      <c r="T1343" s="42" t="str">
        <f t="shared" si="260"/>
        <v>40</v>
      </c>
      <c r="U1343" s="32">
        <f t="shared" si="261"/>
        <v>45472.599305555559</v>
      </c>
      <c r="V1343" s="31" t="e">
        <f t="shared" si="262"/>
        <v>#N/A</v>
      </c>
      <c r="W1343" s="31" t="e">
        <f t="shared" si="263"/>
        <v>#N/A</v>
      </c>
      <c r="X1343" s="31" t="e">
        <f t="shared" si="264"/>
        <v>#N/A</v>
      </c>
      <c r="Y1343" s="31" t="e">
        <f t="shared" si="265"/>
        <v>#N/A</v>
      </c>
      <c r="Z1343" s="31" t="str">
        <f t="shared" si="272"/>
        <v>No</v>
      </c>
      <c r="AA1343" s="31"/>
      <c r="AB1343" s="31" t="e">
        <f t="shared" si="266"/>
        <v>#N/A</v>
      </c>
      <c r="AC1343" s="31" t="str">
        <f>IF(OR(ISNUMBER(MATCH(DATE(VALUE(TEXT(U1343,"yyyy")),VALUE(TEXT(U1343,"mm")),VALUE(TEXT(U1343,"dd"))),HolidayTable[Date],0)),WEEKDAY(E1343,1)=1,HOUR(U1343)&gt;=21,HOUR(U1343)&lt;5),"OP","P")</f>
        <v>P</v>
      </c>
      <c r="AD1343" s="31"/>
      <c r="AE1343" s="31" t="e">
        <f t="shared" si="267"/>
        <v>#N/A</v>
      </c>
      <c r="AF1343" s="31">
        <f t="shared" si="268"/>
        <v>88.5</v>
      </c>
      <c r="AG1343" s="31">
        <f t="shared" si="269"/>
        <v>7</v>
      </c>
      <c r="AH1343" s="31" t="str">
        <f t="shared" si="270"/>
        <v>INSPIRE091N</v>
      </c>
      <c r="AI1343" s="31" t="str">
        <f t="shared" si="271"/>
        <v>OOCU 7373603</v>
      </c>
      <c r="AJ1343" s="17" t="s">
        <v>624</v>
      </c>
    </row>
    <row r="1344" spans="1:36" ht="18" x14ac:dyDescent="0.35">
      <c r="A1344" s="30" t="s">
        <v>625</v>
      </c>
      <c r="B1344" s="30" t="s">
        <v>4859</v>
      </c>
      <c r="C1344" s="30" t="s">
        <v>3830</v>
      </c>
      <c r="D1344" s="30" t="s">
        <v>62</v>
      </c>
      <c r="E1344" s="33">
        <v>45472.604861111111</v>
      </c>
      <c r="F1344" s="30" t="s">
        <v>649</v>
      </c>
      <c r="G1344" s="30" t="s">
        <v>627</v>
      </c>
      <c r="H1344" s="30" t="s">
        <v>672</v>
      </c>
      <c r="I1344" s="30" t="s">
        <v>646</v>
      </c>
      <c r="J1344" s="30">
        <v>29090</v>
      </c>
      <c r="K1344" s="30" t="s">
        <v>630</v>
      </c>
      <c r="L1344" s="30" t="s">
        <v>3831</v>
      </c>
      <c r="M1344" s="30" t="s">
        <v>4860</v>
      </c>
      <c r="N1344" s="30" t="s">
        <v>751</v>
      </c>
      <c r="O1344" s="30" t="s">
        <v>752</v>
      </c>
      <c r="P1344" s="30">
        <v>935494</v>
      </c>
      <c r="Q1344" s="30"/>
      <c r="R1344" s="30"/>
      <c r="S1344" s="39">
        <v>45481.729166666664</v>
      </c>
      <c r="T1344" s="42" t="str">
        <f t="shared" si="260"/>
        <v>40</v>
      </c>
      <c r="U1344" s="32">
        <f t="shared" si="261"/>
        <v>45472.604861111111</v>
      </c>
      <c r="V1344" s="31">
        <f t="shared" si="262"/>
        <v>9.1243055555532919</v>
      </c>
      <c r="W1344" s="31">
        <f t="shared" si="263"/>
        <v>0</v>
      </c>
      <c r="X1344" s="31">
        <f t="shared" si="264"/>
        <v>0</v>
      </c>
      <c r="Y1344" s="31">
        <f t="shared" si="265"/>
        <v>1</v>
      </c>
      <c r="Z1344" s="31" t="str">
        <f t="shared" si="272"/>
        <v>No</v>
      </c>
      <c r="AA1344" s="31"/>
      <c r="AB1344" s="31">
        <f t="shared" si="266"/>
        <v>0</v>
      </c>
      <c r="AC1344" s="31" t="str">
        <f>IF(OR(ISNUMBER(MATCH(DATE(VALUE(TEXT(U1344,"yyyy")),VALUE(TEXT(U1344,"mm")),VALUE(TEXT(U1344,"dd"))),HolidayTable[Date],0)),WEEKDAY(E1344,1)=1,HOUR(U1344)&gt;=21,HOUR(U1344)&lt;5),"OP","P")</f>
        <v>P</v>
      </c>
      <c r="AD1344" s="31"/>
      <c r="AE1344" s="31">
        <f t="shared" si="267"/>
        <v>0</v>
      </c>
      <c r="AF1344" s="31">
        <f t="shared" si="268"/>
        <v>88.5</v>
      </c>
      <c r="AG1344" s="31">
        <f t="shared" si="269"/>
        <v>7</v>
      </c>
      <c r="AH1344" s="31" t="str">
        <f t="shared" si="270"/>
        <v>XIN QIN ZHOU187N</v>
      </c>
      <c r="AI1344" s="31" t="str">
        <f t="shared" si="271"/>
        <v>OOCU 7480140</v>
      </c>
      <c r="AJ1344" s="17" t="s">
        <v>624</v>
      </c>
    </row>
    <row r="1345" spans="1:36" ht="18" x14ac:dyDescent="0.35">
      <c r="A1345" s="30" t="s">
        <v>625</v>
      </c>
      <c r="B1345" s="30" t="s">
        <v>4861</v>
      </c>
      <c r="C1345" s="30" t="s">
        <v>502</v>
      </c>
      <c r="D1345" s="30" t="s">
        <v>4309</v>
      </c>
      <c r="E1345" s="33">
        <v>45472.604861111111</v>
      </c>
      <c r="F1345" s="30" t="s">
        <v>649</v>
      </c>
      <c r="G1345" s="30" t="s">
        <v>627</v>
      </c>
      <c r="H1345" s="30">
        <v>4500</v>
      </c>
      <c r="I1345" s="30" t="s">
        <v>646</v>
      </c>
      <c r="J1345" s="30">
        <v>29250</v>
      </c>
      <c r="K1345" s="30" t="s">
        <v>630</v>
      </c>
      <c r="L1345" s="30" t="s">
        <v>4848</v>
      </c>
      <c r="M1345" s="30" t="s">
        <v>4862</v>
      </c>
      <c r="N1345" s="30" t="s">
        <v>745</v>
      </c>
      <c r="O1345" s="30" t="s">
        <v>746</v>
      </c>
      <c r="P1345" s="30">
        <v>697577</v>
      </c>
      <c r="Q1345" s="30"/>
      <c r="R1345" s="30"/>
      <c r="S1345" s="39" t="e">
        <f>VLOOKUP(AH1345,export!G:T,13,FALSE)</f>
        <v>#N/A</v>
      </c>
      <c r="T1345" s="42" t="str">
        <f t="shared" si="260"/>
        <v>40</v>
      </c>
      <c r="U1345" s="32">
        <f t="shared" si="261"/>
        <v>45472.604861111111</v>
      </c>
      <c r="V1345" s="31" t="e">
        <f t="shared" si="262"/>
        <v>#N/A</v>
      </c>
      <c r="W1345" s="31" t="e">
        <f t="shared" si="263"/>
        <v>#N/A</v>
      </c>
      <c r="X1345" s="31" t="e">
        <f t="shared" si="264"/>
        <v>#N/A</v>
      </c>
      <c r="Y1345" s="31" t="e">
        <f t="shared" si="265"/>
        <v>#N/A</v>
      </c>
      <c r="Z1345" s="31" t="str">
        <f t="shared" si="272"/>
        <v>No</v>
      </c>
      <c r="AA1345" s="31"/>
      <c r="AB1345" s="31" t="e">
        <f t="shared" si="266"/>
        <v>#N/A</v>
      </c>
      <c r="AC1345" s="31" t="str">
        <f>IF(OR(ISNUMBER(MATCH(DATE(VALUE(TEXT(U1345,"yyyy")),VALUE(TEXT(U1345,"mm")),VALUE(TEXT(U1345,"dd"))),HolidayTable[Date],0)),WEEKDAY(E1345,1)=1,HOUR(U1345)&gt;=21,HOUR(U1345)&lt;5),"OP","P")</f>
        <v>P</v>
      </c>
      <c r="AD1345" s="31"/>
      <c r="AE1345" s="31" t="e">
        <f t="shared" si="267"/>
        <v>#N/A</v>
      </c>
      <c r="AF1345" s="31">
        <f t="shared" si="268"/>
        <v>88.5</v>
      </c>
      <c r="AG1345" s="31">
        <f t="shared" si="269"/>
        <v>7</v>
      </c>
      <c r="AH1345" s="31" t="str">
        <f t="shared" si="270"/>
        <v>INSPIRE091N</v>
      </c>
      <c r="AI1345" s="31" t="str">
        <f t="shared" si="271"/>
        <v>DFSU 7047493</v>
      </c>
      <c r="AJ1345" s="17" t="s">
        <v>624</v>
      </c>
    </row>
    <row r="1346" spans="1:36" ht="18" x14ac:dyDescent="0.35">
      <c r="A1346" s="30" t="s">
        <v>625</v>
      </c>
      <c r="B1346" s="30" t="s">
        <v>4863</v>
      </c>
      <c r="C1346" s="30" t="s">
        <v>502</v>
      </c>
      <c r="D1346" s="30" t="s">
        <v>4309</v>
      </c>
      <c r="E1346" s="33">
        <v>45472.606249999997</v>
      </c>
      <c r="F1346" s="30" t="s">
        <v>649</v>
      </c>
      <c r="G1346" s="30" t="s">
        <v>627</v>
      </c>
      <c r="H1346" s="30" t="s">
        <v>672</v>
      </c>
      <c r="I1346" s="30" t="s">
        <v>646</v>
      </c>
      <c r="J1346" s="30">
        <v>29250</v>
      </c>
      <c r="K1346" s="30" t="s">
        <v>630</v>
      </c>
      <c r="L1346" s="30" t="s">
        <v>4848</v>
      </c>
      <c r="M1346" s="30" t="s">
        <v>4864</v>
      </c>
      <c r="N1346" s="30" t="s">
        <v>737</v>
      </c>
      <c r="O1346" s="30" t="s">
        <v>738</v>
      </c>
      <c r="P1346" s="30">
        <v>912351</v>
      </c>
      <c r="Q1346" s="30"/>
      <c r="R1346" s="30"/>
      <c r="S1346" s="39" t="e">
        <f>VLOOKUP(AH1346,export!G:T,13,FALSE)</f>
        <v>#N/A</v>
      </c>
      <c r="T1346" s="42" t="str">
        <f t="shared" ref="T1346:T1398" si="273">LEFT(I1346,2)</f>
        <v>40</v>
      </c>
      <c r="U1346" s="32">
        <f t="shared" ref="U1346:U1398" si="274">E1346</f>
        <v>45472.606249999997</v>
      </c>
      <c r="V1346" s="31" t="e">
        <f t="shared" ref="V1346:V1398" si="275">IF(A1346="ARRIVE",S1346-U1346,IF(A1346="EXIT",U1346-S1346,"Odd Event"))</f>
        <v>#N/A</v>
      </c>
      <c r="W1346" s="31" t="e">
        <f t="shared" ref="W1346:W1398" si="276">IF(V1346&lt;=1,1,0)</f>
        <v>#N/A</v>
      </c>
      <c r="X1346" s="31" t="e">
        <f t="shared" ref="X1346:X1398" si="277">IF(AND(V1346&gt;1,V1346&lt;2),1,0)</f>
        <v>#N/A</v>
      </c>
      <c r="Y1346" s="31" t="e">
        <f t="shared" ref="Y1346:Y1398" si="278">IF(V1346&gt;2,1,0)</f>
        <v>#N/A</v>
      </c>
      <c r="Z1346" s="31" t="str">
        <f t="shared" si="272"/>
        <v>No</v>
      </c>
      <c r="AA1346" s="31"/>
      <c r="AB1346" s="31" t="e">
        <f t="shared" ref="AB1346:AB1398" si="279">IF(W1346=1,1,IF(X1346=1,2,0))</f>
        <v>#N/A</v>
      </c>
      <c r="AC1346" s="31" t="str">
        <f>IF(OR(ISNUMBER(MATCH(DATE(VALUE(TEXT(U1346,"yyyy")),VALUE(TEXT(U1346,"mm")),VALUE(TEXT(U1346,"dd"))),HolidayTable[Date],0)),WEEKDAY(E1346,1)=1,HOUR(U1346)&gt;=21,HOUR(U1346)&lt;5),"OP","P")</f>
        <v>P</v>
      </c>
      <c r="AD1346" s="31"/>
      <c r="AE1346" s="31" t="e">
        <f t="shared" ref="AE1346:AE1398" si="280">IF(AB1346=0,0,IF(OR(T1346="40",T1346="45"),IF(AC1346="OP",IF(AB1346=1,52.5,22.5),IF(AB1346=1,37.5,15)),IF(T1346="20",IF(AC1346="OP",IF(AB1346=1,35,15),IF(AB1346=1,25,10)),"Odd Size")))</f>
        <v>#N/A</v>
      </c>
      <c r="AF1346" s="31">
        <f t="shared" ref="AF1346:AF1398" si="281">IF(OR(T1346="45",T1346="40"),88.5,0)+IF(T1346="20",59,0)</f>
        <v>88.5</v>
      </c>
      <c r="AG1346" s="31">
        <f t="shared" ref="AG1346:AG1398" si="282">WEEKDAY(E1346,1)</f>
        <v>7</v>
      </c>
      <c r="AH1346" s="31" t="str">
        <f t="shared" ref="AH1346:AH1398" si="283">C1346&amp;D1346</f>
        <v>INSPIRE091N</v>
      </c>
      <c r="AI1346" s="31" t="str">
        <f t="shared" ref="AI1346:AI1398" si="284">B1346</f>
        <v>CSNU 8042363</v>
      </c>
      <c r="AJ1346" s="17" t="s">
        <v>624</v>
      </c>
    </row>
    <row r="1347" spans="1:36" ht="18" x14ac:dyDescent="0.35">
      <c r="A1347" s="30" t="s">
        <v>625</v>
      </c>
      <c r="B1347" s="30" t="s">
        <v>4865</v>
      </c>
      <c r="C1347" s="30" t="s">
        <v>502</v>
      </c>
      <c r="D1347" s="30" t="s">
        <v>4309</v>
      </c>
      <c r="E1347" s="33">
        <v>45472.61041666667</v>
      </c>
      <c r="F1347" s="30" t="s">
        <v>649</v>
      </c>
      <c r="G1347" s="30" t="s">
        <v>627</v>
      </c>
      <c r="H1347" s="30" t="s">
        <v>672</v>
      </c>
      <c r="I1347" s="30" t="s">
        <v>646</v>
      </c>
      <c r="J1347" s="30">
        <v>29250</v>
      </c>
      <c r="K1347" s="30" t="s">
        <v>630</v>
      </c>
      <c r="L1347" s="30" t="s">
        <v>4848</v>
      </c>
      <c r="M1347" s="30" t="s">
        <v>4866</v>
      </c>
      <c r="N1347" s="30" t="s">
        <v>675</v>
      </c>
      <c r="O1347" s="30" t="s">
        <v>676</v>
      </c>
      <c r="P1347" s="30">
        <v>957830</v>
      </c>
      <c r="Q1347" s="30"/>
      <c r="R1347" s="30"/>
      <c r="S1347" s="39" t="e">
        <f>VLOOKUP(AH1347,export!G:T,13,FALSE)</f>
        <v>#N/A</v>
      </c>
      <c r="T1347" s="42" t="str">
        <f t="shared" si="273"/>
        <v>40</v>
      </c>
      <c r="U1347" s="32">
        <f t="shared" si="274"/>
        <v>45472.61041666667</v>
      </c>
      <c r="V1347" s="31" t="e">
        <f t="shared" si="275"/>
        <v>#N/A</v>
      </c>
      <c r="W1347" s="31" t="e">
        <f t="shared" si="276"/>
        <v>#N/A</v>
      </c>
      <c r="X1347" s="31" t="e">
        <f t="shared" si="277"/>
        <v>#N/A</v>
      </c>
      <c r="Y1347" s="31" t="e">
        <f t="shared" si="278"/>
        <v>#N/A</v>
      </c>
      <c r="Z1347" s="31" t="str">
        <f t="shared" ref="Z1347:Z1410" si="285">IF(OR(MOD(E1347,1)&gt;=TIME(21,0,0),MOD(E1347,1)&lt;=TIME(4,59,0)),"Yes","No")</f>
        <v>No</v>
      </c>
      <c r="AA1347" s="31"/>
      <c r="AB1347" s="31" t="e">
        <f t="shared" si="279"/>
        <v>#N/A</v>
      </c>
      <c r="AC1347" s="31" t="str">
        <f>IF(OR(ISNUMBER(MATCH(DATE(VALUE(TEXT(U1347,"yyyy")),VALUE(TEXT(U1347,"mm")),VALUE(TEXT(U1347,"dd"))),HolidayTable[Date],0)),WEEKDAY(E1347,1)=1,HOUR(U1347)&gt;=21,HOUR(U1347)&lt;5),"OP","P")</f>
        <v>P</v>
      </c>
      <c r="AD1347" s="31"/>
      <c r="AE1347" s="31" t="e">
        <f t="shared" si="280"/>
        <v>#N/A</v>
      </c>
      <c r="AF1347" s="31">
        <f t="shared" si="281"/>
        <v>88.5</v>
      </c>
      <c r="AG1347" s="31">
        <f t="shared" si="282"/>
        <v>7</v>
      </c>
      <c r="AH1347" s="31" t="str">
        <f t="shared" si="283"/>
        <v>INSPIRE091N</v>
      </c>
      <c r="AI1347" s="31" t="str">
        <f t="shared" si="284"/>
        <v>FCIU 9775616</v>
      </c>
      <c r="AJ1347" s="17" t="s">
        <v>624</v>
      </c>
    </row>
    <row r="1348" spans="1:36" ht="18" x14ac:dyDescent="0.35">
      <c r="A1348" s="30" t="s">
        <v>625</v>
      </c>
      <c r="B1348" s="30" t="s">
        <v>4867</v>
      </c>
      <c r="C1348" s="30" t="s">
        <v>502</v>
      </c>
      <c r="D1348" s="30" t="s">
        <v>4309</v>
      </c>
      <c r="E1348" s="33">
        <v>45472.613194444442</v>
      </c>
      <c r="F1348" s="30" t="s">
        <v>649</v>
      </c>
      <c r="G1348" s="30" t="s">
        <v>627</v>
      </c>
      <c r="H1348" s="30" t="s">
        <v>672</v>
      </c>
      <c r="I1348" s="30" t="s">
        <v>646</v>
      </c>
      <c r="J1348" s="30">
        <v>29250</v>
      </c>
      <c r="K1348" s="30" t="s">
        <v>630</v>
      </c>
      <c r="L1348" s="30" t="s">
        <v>4868</v>
      </c>
      <c r="M1348" s="30" t="s">
        <v>4869</v>
      </c>
      <c r="N1348" s="30" t="s">
        <v>700</v>
      </c>
      <c r="O1348" s="30" t="s">
        <v>701</v>
      </c>
      <c r="P1348" s="30">
        <v>781152</v>
      </c>
      <c r="Q1348" s="30"/>
      <c r="R1348" s="30"/>
      <c r="S1348" s="39" t="e">
        <f>VLOOKUP(AH1348,export!G:T,13,FALSE)</f>
        <v>#N/A</v>
      </c>
      <c r="T1348" s="42" t="str">
        <f t="shared" si="273"/>
        <v>40</v>
      </c>
      <c r="U1348" s="32">
        <f t="shared" si="274"/>
        <v>45472.613194444442</v>
      </c>
      <c r="V1348" s="31" t="e">
        <f t="shared" si="275"/>
        <v>#N/A</v>
      </c>
      <c r="W1348" s="31" t="e">
        <f t="shared" si="276"/>
        <v>#N/A</v>
      </c>
      <c r="X1348" s="31" t="e">
        <f t="shared" si="277"/>
        <v>#N/A</v>
      </c>
      <c r="Y1348" s="31" t="e">
        <f t="shared" si="278"/>
        <v>#N/A</v>
      </c>
      <c r="Z1348" s="31" t="str">
        <f t="shared" si="285"/>
        <v>No</v>
      </c>
      <c r="AA1348" s="31"/>
      <c r="AB1348" s="31" t="e">
        <f t="shared" si="279"/>
        <v>#N/A</v>
      </c>
      <c r="AC1348" s="31" t="str">
        <f>IF(OR(ISNUMBER(MATCH(DATE(VALUE(TEXT(U1348,"yyyy")),VALUE(TEXT(U1348,"mm")),VALUE(TEXT(U1348,"dd"))),HolidayTable[Date],0)),WEEKDAY(E1348,1)=1,HOUR(U1348)&gt;=21,HOUR(U1348)&lt;5),"OP","P")</f>
        <v>P</v>
      </c>
      <c r="AD1348" s="31"/>
      <c r="AE1348" s="31" t="e">
        <f t="shared" si="280"/>
        <v>#N/A</v>
      </c>
      <c r="AF1348" s="31">
        <f t="shared" si="281"/>
        <v>88.5</v>
      </c>
      <c r="AG1348" s="31">
        <f t="shared" si="282"/>
        <v>7</v>
      </c>
      <c r="AH1348" s="31" t="str">
        <f t="shared" si="283"/>
        <v>INSPIRE091N</v>
      </c>
      <c r="AI1348" s="31" t="str">
        <f t="shared" si="284"/>
        <v>OOCU 7618141</v>
      </c>
      <c r="AJ1348" s="17" t="s">
        <v>624</v>
      </c>
    </row>
    <row r="1349" spans="1:36" ht="18" x14ac:dyDescent="0.35">
      <c r="A1349" s="30" t="s">
        <v>625</v>
      </c>
      <c r="B1349" s="30" t="s">
        <v>4870</v>
      </c>
      <c r="C1349" s="30" t="s">
        <v>475</v>
      </c>
      <c r="D1349" s="30" t="s">
        <v>4771</v>
      </c>
      <c r="E1349" s="33">
        <v>45472.615972222222</v>
      </c>
      <c r="F1349" s="30" t="s">
        <v>658</v>
      </c>
      <c r="G1349" s="30" t="s">
        <v>627</v>
      </c>
      <c r="H1349" s="30" t="s">
        <v>672</v>
      </c>
      <c r="I1349" s="30" t="s">
        <v>646</v>
      </c>
      <c r="J1349" s="30">
        <v>29090</v>
      </c>
      <c r="K1349" s="30" t="s">
        <v>630</v>
      </c>
      <c r="L1349" s="30" t="s">
        <v>4772</v>
      </c>
      <c r="M1349" s="30" t="s">
        <v>4871</v>
      </c>
      <c r="N1349" s="30" t="s">
        <v>715</v>
      </c>
      <c r="O1349" s="30" t="s">
        <v>716</v>
      </c>
      <c r="P1349" s="30">
        <v>924745</v>
      </c>
      <c r="Q1349" s="30"/>
      <c r="R1349" s="30"/>
      <c r="S1349" s="39">
        <v>45480.916666666664</v>
      </c>
      <c r="T1349" s="42" t="str">
        <f t="shared" si="273"/>
        <v>40</v>
      </c>
      <c r="U1349" s="32">
        <f t="shared" si="274"/>
        <v>45472.615972222222</v>
      </c>
      <c r="V1349" s="31">
        <f t="shared" si="275"/>
        <v>8.3006944444423425</v>
      </c>
      <c r="W1349" s="31">
        <f t="shared" si="276"/>
        <v>0</v>
      </c>
      <c r="X1349" s="31">
        <f t="shared" si="277"/>
        <v>0</v>
      </c>
      <c r="Y1349" s="31">
        <f t="shared" si="278"/>
        <v>1</v>
      </c>
      <c r="Z1349" s="31" t="str">
        <f t="shared" si="285"/>
        <v>No</v>
      </c>
      <c r="AA1349" s="31"/>
      <c r="AB1349" s="31">
        <f t="shared" si="279"/>
        <v>0</v>
      </c>
      <c r="AC1349" s="31" t="str">
        <f>IF(OR(ISNUMBER(MATCH(DATE(VALUE(TEXT(U1349,"yyyy")),VALUE(TEXT(U1349,"mm")),VALUE(TEXT(U1349,"dd"))),HolidayTable[Date],0)),WEEKDAY(E1349,1)=1,HOUR(U1349)&gt;=21,HOUR(U1349)&lt;5),"OP","P")</f>
        <v>P</v>
      </c>
      <c r="AD1349" s="31"/>
      <c r="AE1349" s="31">
        <f t="shared" si="280"/>
        <v>0</v>
      </c>
      <c r="AF1349" s="31">
        <f t="shared" si="281"/>
        <v>88.5</v>
      </c>
      <c r="AG1349" s="31">
        <f t="shared" si="282"/>
        <v>7</v>
      </c>
      <c r="AH1349" s="31" t="str">
        <f t="shared" si="283"/>
        <v>RACHA BHUM181E</v>
      </c>
      <c r="AI1349" s="31" t="str">
        <f t="shared" si="284"/>
        <v>ONEU 0547606</v>
      </c>
      <c r="AJ1349" s="17" t="s">
        <v>624</v>
      </c>
    </row>
    <row r="1350" spans="1:36" ht="18" x14ac:dyDescent="0.35">
      <c r="A1350" s="30" t="s">
        <v>625</v>
      </c>
      <c r="B1350" s="30" t="s">
        <v>4872</v>
      </c>
      <c r="C1350" s="30" t="s">
        <v>502</v>
      </c>
      <c r="D1350" s="30" t="s">
        <v>4309</v>
      </c>
      <c r="E1350" s="33">
        <v>45472.617361111108</v>
      </c>
      <c r="F1350" s="30" t="s">
        <v>649</v>
      </c>
      <c r="G1350" s="30" t="s">
        <v>627</v>
      </c>
      <c r="H1350" s="30" t="s">
        <v>672</v>
      </c>
      <c r="I1350" s="30" t="s">
        <v>646</v>
      </c>
      <c r="J1350" s="30">
        <v>29250</v>
      </c>
      <c r="K1350" s="30" t="s">
        <v>630</v>
      </c>
      <c r="L1350" s="30" t="s">
        <v>4848</v>
      </c>
      <c r="M1350" s="30" t="s">
        <v>4873</v>
      </c>
      <c r="N1350" s="30" t="s">
        <v>678</v>
      </c>
      <c r="O1350" s="30" t="s">
        <v>679</v>
      </c>
      <c r="P1350" s="30">
        <v>920454</v>
      </c>
      <c r="Q1350" s="30"/>
      <c r="R1350" s="30"/>
      <c r="S1350" s="39" t="e">
        <f>VLOOKUP(AH1350,export!G:T,13,FALSE)</f>
        <v>#N/A</v>
      </c>
      <c r="T1350" s="42" t="str">
        <f t="shared" si="273"/>
        <v>40</v>
      </c>
      <c r="U1350" s="32">
        <f t="shared" si="274"/>
        <v>45472.617361111108</v>
      </c>
      <c r="V1350" s="31" t="e">
        <f t="shared" si="275"/>
        <v>#N/A</v>
      </c>
      <c r="W1350" s="31" t="e">
        <f t="shared" si="276"/>
        <v>#N/A</v>
      </c>
      <c r="X1350" s="31" t="e">
        <f t="shared" si="277"/>
        <v>#N/A</v>
      </c>
      <c r="Y1350" s="31" t="e">
        <f t="shared" si="278"/>
        <v>#N/A</v>
      </c>
      <c r="Z1350" s="31" t="str">
        <f t="shared" si="285"/>
        <v>No</v>
      </c>
      <c r="AA1350" s="31"/>
      <c r="AB1350" s="31" t="e">
        <f t="shared" si="279"/>
        <v>#N/A</v>
      </c>
      <c r="AC1350" s="31" t="str">
        <f>IF(OR(ISNUMBER(MATCH(DATE(VALUE(TEXT(U1350,"yyyy")),VALUE(TEXT(U1350,"mm")),VALUE(TEXT(U1350,"dd"))),HolidayTable[Date],0)),WEEKDAY(E1350,1)=1,HOUR(U1350)&gt;=21,HOUR(U1350)&lt;5),"OP","P")</f>
        <v>P</v>
      </c>
      <c r="AD1350" s="31"/>
      <c r="AE1350" s="31" t="e">
        <f t="shared" si="280"/>
        <v>#N/A</v>
      </c>
      <c r="AF1350" s="31">
        <f t="shared" si="281"/>
        <v>88.5</v>
      </c>
      <c r="AG1350" s="31">
        <f t="shared" si="282"/>
        <v>7</v>
      </c>
      <c r="AH1350" s="31" t="str">
        <f t="shared" si="283"/>
        <v>INSPIRE091N</v>
      </c>
      <c r="AI1350" s="31" t="str">
        <f t="shared" si="284"/>
        <v>OOLU 9286736</v>
      </c>
      <c r="AJ1350" s="17" t="s">
        <v>624</v>
      </c>
    </row>
    <row r="1351" spans="1:36" ht="18" x14ac:dyDescent="0.35">
      <c r="A1351" s="30" t="s">
        <v>625</v>
      </c>
      <c r="B1351" s="30" t="s">
        <v>4874</v>
      </c>
      <c r="C1351" s="30" t="s">
        <v>4470</v>
      </c>
      <c r="D1351" s="30" t="s">
        <v>4471</v>
      </c>
      <c r="E1351" s="33">
        <v>45472.618750000001</v>
      </c>
      <c r="F1351" s="30" t="s">
        <v>654</v>
      </c>
      <c r="G1351" s="30" t="s">
        <v>627</v>
      </c>
      <c r="H1351" s="30" t="s">
        <v>628</v>
      </c>
      <c r="I1351" s="30" t="s">
        <v>629</v>
      </c>
      <c r="J1351" s="30">
        <v>13855</v>
      </c>
      <c r="K1351" s="30" t="s">
        <v>630</v>
      </c>
      <c r="L1351" s="30" t="s">
        <v>4875</v>
      </c>
      <c r="M1351" s="30" t="s">
        <v>4876</v>
      </c>
      <c r="N1351" s="30" t="s">
        <v>711</v>
      </c>
      <c r="O1351" s="30" t="s">
        <v>712</v>
      </c>
      <c r="P1351" s="30">
        <v>935540</v>
      </c>
      <c r="Q1351" s="30"/>
      <c r="R1351" s="30"/>
      <c r="S1351" s="39">
        <v>45481.083333333336</v>
      </c>
      <c r="T1351" s="42" t="str">
        <f t="shared" si="273"/>
        <v>20</v>
      </c>
      <c r="U1351" s="32">
        <f t="shared" si="274"/>
        <v>45472.618750000001</v>
      </c>
      <c r="V1351" s="31">
        <f t="shared" si="275"/>
        <v>8.4645833333343035</v>
      </c>
      <c r="W1351" s="31">
        <f t="shared" si="276"/>
        <v>0</v>
      </c>
      <c r="X1351" s="31">
        <f t="shared" si="277"/>
        <v>0</v>
      </c>
      <c r="Y1351" s="31">
        <f t="shared" si="278"/>
        <v>1</v>
      </c>
      <c r="Z1351" s="31" t="str">
        <f t="shared" si="285"/>
        <v>No</v>
      </c>
      <c r="AA1351" s="31"/>
      <c r="AB1351" s="31">
        <f t="shared" si="279"/>
        <v>0</v>
      </c>
      <c r="AC1351" s="31" t="str">
        <f>IF(OR(ISNUMBER(MATCH(DATE(VALUE(TEXT(U1351,"yyyy")),VALUE(TEXT(U1351,"mm")),VALUE(TEXT(U1351,"dd"))),HolidayTable[Date],0)),WEEKDAY(E1351,1)=1,HOUR(U1351)&gt;=21,HOUR(U1351)&lt;5),"OP","P")</f>
        <v>P</v>
      </c>
      <c r="AD1351" s="31"/>
      <c r="AE1351" s="31">
        <f t="shared" si="280"/>
        <v>0</v>
      </c>
      <c r="AF1351" s="31">
        <f t="shared" si="281"/>
        <v>59</v>
      </c>
      <c r="AG1351" s="31">
        <f t="shared" si="282"/>
        <v>7</v>
      </c>
      <c r="AH1351" s="31" t="str">
        <f t="shared" si="283"/>
        <v>SINGAPOR181S</v>
      </c>
      <c r="AI1351" s="31" t="str">
        <f t="shared" si="284"/>
        <v>CMAU 0992765</v>
      </c>
      <c r="AJ1351" s="17" t="s">
        <v>624</v>
      </c>
    </row>
    <row r="1352" spans="1:36" ht="18" x14ac:dyDescent="0.35">
      <c r="A1352" s="30" t="s">
        <v>625</v>
      </c>
      <c r="B1352" s="30" t="s">
        <v>4877</v>
      </c>
      <c r="C1352" s="30" t="s">
        <v>502</v>
      </c>
      <c r="D1352" s="30" t="s">
        <v>4309</v>
      </c>
      <c r="E1352" s="33">
        <v>45472.621527777781</v>
      </c>
      <c r="F1352" s="30" t="s">
        <v>649</v>
      </c>
      <c r="G1352" s="30" t="s">
        <v>627</v>
      </c>
      <c r="H1352" s="30" t="s">
        <v>672</v>
      </c>
      <c r="I1352" s="30" t="s">
        <v>646</v>
      </c>
      <c r="J1352" s="30">
        <v>29250</v>
      </c>
      <c r="K1352" s="30" t="s">
        <v>630</v>
      </c>
      <c r="L1352" s="30" t="s">
        <v>4868</v>
      </c>
      <c r="M1352" s="30" t="s">
        <v>4878</v>
      </c>
      <c r="N1352" s="30"/>
      <c r="O1352" s="30" t="s">
        <v>704</v>
      </c>
      <c r="P1352" s="30">
        <v>947739</v>
      </c>
      <c r="Q1352" s="30"/>
      <c r="R1352" s="30"/>
      <c r="S1352" s="39" t="e">
        <f>VLOOKUP(AH1352,export!G:T,13,FALSE)</f>
        <v>#N/A</v>
      </c>
      <c r="T1352" s="42" t="str">
        <f t="shared" si="273"/>
        <v>40</v>
      </c>
      <c r="U1352" s="32">
        <f t="shared" si="274"/>
        <v>45472.621527777781</v>
      </c>
      <c r="V1352" s="31" t="e">
        <f t="shared" si="275"/>
        <v>#N/A</v>
      </c>
      <c r="W1352" s="31" t="e">
        <f t="shared" si="276"/>
        <v>#N/A</v>
      </c>
      <c r="X1352" s="31" t="e">
        <f t="shared" si="277"/>
        <v>#N/A</v>
      </c>
      <c r="Y1352" s="31" t="e">
        <f t="shared" si="278"/>
        <v>#N/A</v>
      </c>
      <c r="Z1352" s="31" t="str">
        <f t="shared" si="285"/>
        <v>No</v>
      </c>
      <c r="AA1352" s="31"/>
      <c r="AB1352" s="31" t="e">
        <f t="shared" si="279"/>
        <v>#N/A</v>
      </c>
      <c r="AC1352" s="31" t="str">
        <f>IF(OR(ISNUMBER(MATCH(DATE(VALUE(TEXT(U1352,"yyyy")),VALUE(TEXT(U1352,"mm")),VALUE(TEXT(U1352,"dd"))),HolidayTable[Date],0)),WEEKDAY(E1352,1)=1,HOUR(U1352)&gt;=21,HOUR(U1352)&lt;5),"OP","P")</f>
        <v>P</v>
      </c>
      <c r="AD1352" s="31"/>
      <c r="AE1352" s="31" t="e">
        <f t="shared" si="280"/>
        <v>#N/A</v>
      </c>
      <c r="AF1352" s="31">
        <f t="shared" si="281"/>
        <v>88.5</v>
      </c>
      <c r="AG1352" s="31">
        <f t="shared" si="282"/>
        <v>7</v>
      </c>
      <c r="AH1352" s="31" t="str">
        <f t="shared" si="283"/>
        <v>INSPIRE091N</v>
      </c>
      <c r="AI1352" s="31" t="str">
        <f t="shared" si="284"/>
        <v>CSNU 7832466</v>
      </c>
      <c r="AJ1352" s="17" t="s">
        <v>624</v>
      </c>
    </row>
    <row r="1353" spans="1:36" ht="18" x14ac:dyDescent="0.35">
      <c r="A1353" s="30" t="s">
        <v>625</v>
      </c>
      <c r="B1353" s="30" t="s">
        <v>4879</v>
      </c>
      <c r="C1353" s="30" t="s">
        <v>502</v>
      </c>
      <c r="D1353" s="30" t="s">
        <v>4309</v>
      </c>
      <c r="E1353" s="33">
        <v>45472.625</v>
      </c>
      <c r="F1353" s="30" t="s">
        <v>649</v>
      </c>
      <c r="G1353" s="30" t="s">
        <v>627</v>
      </c>
      <c r="H1353" s="30" t="s">
        <v>672</v>
      </c>
      <c r="I1353" s="30" t="s">
        <v>646</v>
      </c>
      <c r="J1353" s="30">
        <v>29250</v>
      </c>
      <c r="K1353" s="30" t="s">
        <v>630</v>
      </c>
      <c r="L1353" s="30" t="s">
        <v>4868</v>
      </c>
      <c r="M1353" s="30" t="s">
        <v>4880</v>
      </c>
      <c r="N1353" s="30" t="s">
        <v>836</v>
      </c>
      <c r="O1353" s="30" t="s">
        <v>837</v>
      </c>
      <c r="P1353" s="30">
        <v>913642</v>
      </c>
      <c r="Q1353" s="30"/>
      <c r="R1353" s="30"/>
      <c r="S1353" s="39" t="e">
        <f>VLOOKUP(AH1353,export!G:T,13,FALSE)</f>
        <v>#N/A</v>
      </c>
      <c r="T1353" s="42" t="str">
        <f t="shared" si="273"/>
        <v>40</v>
      </c>
      <c r="U1353" s="32">
        <f t="shared" si="274"/>
        <v>45472.625</v>
      </c>
      <c r="V1353" s="31" t="e">
        <f t="shared" si="275"/>
        <v>#N/A</v>
      </c>
      <c r="W1353" s="31" t="e">
        <f t="shared" si="276"/>
        <v>#N/A</v>
      </c>
      <c r="X1353" s="31" t="e">
        <f t="shared" si="277"/>
        <v>#N/A</v>
      </c>
      <c r="Y1353" s="31" t="e">
        <f t="shared" si="278"/>
        <v>#N/A</v>
      </c>
      <c r="Z1353" s="31" t="str">
        <f t="shared" si="285"/>
        <v>No</v>
      </c>
      <c r="AA1353" s="31"/>
      <c r="AB1353" s="31" t="e">
        <f t="shared" si="279"/>
        <v>#N/A</v>
      </c>
      <c r="AC1353" s="31" t="str">
        <f>IF(OR(ISNUMBER(MATCH(DATE(VALUE(TEXT(U1353,"yyyy")),VALUE(TEXT(U1353,"mm")),VALUE(TEXT(U1353,"dd"))),HolidayTable[Date],0)),WEEKDAY(E1353,1)=1,HOUR(U1353)&gt;=21,HOUR(U1353)&lt;5),"OP","P")</f>
        <v>P</v>
      </c>
      <c r="AD1353" s="31"/>
      <c r="AE1353" s="31" t="e">
        <f t="shared" si="280"/>
        <v>#N/A</v>
      </c>
      <c r="AF1353" s="31">
        <f t="shared" si="281"/>
        <v>88.5</v>
      </c>
      <c r="AG1353" s="31">
        <f t="shared" si="282"/>
        <v>7</v>
      </c>
      <c r="AH1353" s="31" t="str">
        <f t="shared" si="283"/>
        <v>INSPIRE091N</v>
      </c>
      <c r="AI1353" s="31" t="str">
        <f t="shared" si="284"/>
        <v>TGBU 9678015</v>
      </c>
      <c r="AJ1353" s="17" t="s">
        <v>624</v>
      </c>
    </row>
    <row r="1354" spans="1:36" ht="18" x14ac:dyDescent="0.35">
      <c r="A1354" s="30" t="s">
        <v>625</v>
      </c>
      <c r="B1354" s="30" t="s">
        <v>4881</v>
      </c>
      <c r="C1354" s="30" t="s">
        <v>475</v>
      </c>
      <c r="D1354" s="30" t="s">
        <v>4771</v>
      </c>
      <c r="E1354" s="33">
        <v>45472.627083333333</v>
      </c>
      <c r="F1354" s="30" t="s">
        <v>658</v>
      </c>
      <c r="G1354" s="30" t="s">
        <v>627</v>
      </c>
      <c r="H1354" s="30" t="s">
        <v>672</v>
      </c>
      <c r="I1354" s="30" t="s">
        <v>646</v>
      </c>
      <c r="J1354" s="30">
        <v>29090</v>
      </c>
      <c r="K1354" s="30" t="s">
        <v>630</v>
      </c>
      <c r="L1354" s="30" t="s">
        <v>4772</v>
      </c>
      <c r="M1354" s="30" t="s">
        <v>4882</v>
      </c>
      <c r="N1354" s="30"/>
      <c r="O1354" s="30" t="s">
        <v>806</v>
      </c>
      <c r="P1354" s="30">
        <v>939081</v>
      </c>
      <c r="Q1354" s="30"/>
      <c r="R1354" s="30"/>
      <c r="S1354" s="39">
        <v>45480.916666666664</v>
      </c>
      <c r="T1354" s="42" t="str">
        <f t="shared" si="273"/>
        <v>40</v>
      </c>
      <c r="U1354" s="32">
        <f t="shared" si="274"/>
        <v>45472.627083333333</v>
      </c>
      <c r="V1354" s="31">
        <f t="shared" si="275"/>
        <v>8.2895833333313931</v>
      </c>
      <c r="W1354" s="31">
        <f t="shared" si="276"/>
        <v>0</v>
      </c>
      <c r="X1354" s="31">
        <f t="shared" si="277"/>
        <v>0</v>
      </c>
      <c r="Y1354" s="31">
        <f t="shared" si="278"/>
        <v>1</v>
      </c>
      <c r="Z1354" s="31" t="str">
        <f t="shared" si="285"/>
        <v>No</v>
      </c>
      <c r="AA1354" s="31"/>
      <c r="AB1354" s="31">
        <f t="shared" si="279"/>
        <v>0</v>
      </c>
      <c r="AC1354" s="31" t="str">
        <f>IF(OR(ISNUMBER(MATCH(DATE(VALUE(TEXT(U1354,"yyyy")),VALUE(TEXT(U1354,"mm")),VALUE(TEXT(U1354,"dd"))),HolidayTable[Date],0)),WEEKDAY(E1354,1)=1,HOUR(U1354)&gt;=21,HOUR(U1354)&lt;5),"OP","P")</f>
        <v>P</v>
      </c>
      <c r="AD1354" s="31"/>
      <c r="AE1354" s="31">
        <f t="shared" si="280"/>
        <v>0</v>
      </c>
      <c r="AF1354" s="31">
        <f t="shared" si="281"/>
        <v>88.5</v>
      </c>
      <c r="AG1354" s="31">
        <f t="shared" si="282"/>
        <v>7</v>
      </c>
      <c r="AH1354" s="31" t="str">
        <f t="shared" si="283"/>
        <v>RACHA BHUM181E</v>
      </c>
      <c r="AI1354" s="31" t="str">
        <f t="shared" si="284"/>
        <v>TCLU 7891641</v>
      </c>
      <c r="AJ1354" s="17" t="s">
        <v>624</v>
      </c>
    </row>
    <row r="1355" spans="1:36" ht="18" x14ac:dyDescent="0.35">
      <c r="A1355" s="30" t="s">
        <v>625</v>
      </c>
      <c r="B1355" s="30" t="s">
        <v>4883</v>
      </c>
      <c r="C1355" s="30" t="s">
        <v>502</v>
      </c>
      <c r="D1355" s="30" t="s">
        <v>4309</v>
      </c>
      <c r="E1355" s="33">
        <v>45472.631944444445</v>
      </c>
      <c r="F1355" s="30" t="s">
        <v>649</v>
      </c>
      <c r="G1355" s="30" t="s">
        <v>627</v>
      </c>
      <c r="H1355" s="30" t="s">
        <v>672</v>
      </c>
      <c r="I1355" s="30" t="s">
        <v>646</v>
      </c>
      <c r="J1355" s="30">
        <v>29250</v>
      </c>
      <c r="K1355" s="30" t="s">
        <v>630</v>
      </c>
      <c r="L1355" s="30" t="s">
        <v>4868</v>
      </c>
      <c r="M1355" s="30" t="s">
        <v>4884</v>
      </c>
      <c r="N1355" s="30" t="s">
        <v>681</v>
      </c>
      <c r="O1355" s="30" t="s">
        <v>682</v>
      </c>
      <c r="P1355" s="30">
        <v>901896</v>
      </c>
      <c r="Q1355" s="30"/>
      <c r="R1355" s="30"/>
      <c r="S1355" s="39" t="e">
        <f>VLOOKUP(AH1355,export!G:T,13,FALSE)</f>
        <v>#N/A</v>
      </c>
      <c r="T1355" s="42" t="str">
        <f t="shared" si="273"/>
        <v>40</v>
      </c>
      <c r="U1355" s="32">
        <f t="shared" si="274"/>
        <v>45472.631944444445</v>
      </c>
      <c r="V1355" s="31" t="e">
        <f t="shared" si="275"/>
        <v>#N/A</v>
      </c>
      <c r="W1355" s="31" t="e">
        <f t="shared" si="276"/>
        <v>#N/A</v>
      </c>
      <c r="X1355" s="31" t="e">
        <f t="shared" si="277"/>
        <v>#N/A</v>
      </c>
      <c r="Y1355" s="31" t="e">
        <f t="shared" si="278"/>
        <v>#N/A</v>
      </c>
      <c r="Z1355" s="31" t="str">
        <f t="shared" si="285"/>
        <v>No</v>
      </c>
      <c r="AA1355" s="31"/>
      <c r="AB1355" s="31" t="e">
        <f t="shared" si="279"/>
        <v>#N/A</v>
      </c>
      <c r="AC1355" s="31" t="str">
        <f>IF(OR(ISNUMBER(MATCH(DATE(VALUE(TEXT(U1355,"yyyy")),VALUE(TEXT(U1355,"mm")),VALUE(TEXT(U1355,"dd"))),HolidayTable[Date],0)),WEEKDAY(E1355,1)=1,HOUR(U1355)&gt;=21,HOUR(U1355)&lt;5),"OP","P")</f>
        <v>P</v>
      </c>
      <c r="AD1355" s="31"/>
      <c r="AE1355" s="31" t="e">
        <f t="shared" si="280"/>
        <v>#N/A</v>
      </c>
      <c r="AF1355" s="31">
        <f t="shared" si="281"/>
        <v>88.5</v>
      </c>
      <c r="AG1355" s="31">
        <f t="shared" si="282"/>
        <v>7</v>
      </c>
      <c r="AH1355" s="31" t="str">
        <f t="shared" si="283"/>
        <v>INSPIRE091N</v>
      </c>
      <c r="AI1355" s="31" t="str">
        <f t="shared" si="284"/>
        <v>BMOU 5145251</v>
      </c>
      <c r="AJ1355" s="17" t="s">
        <v>624</v>
      </c>
    </row>
    <row r="1356" spans="1:36" ht="18" x14ac:dyDescent="0.35">
      <c r="A1356" s="30" t="s">
        <v>625</v>
      </c>
      <c r="B1356" s="30" t="s">
        <v>4885</v>
      </c>
      <c r="C1356" s="30" t="s">
        <v>502</v>
      </c>
      <c r="D1356" s="30" t="s">
        <v>4309</v>
      </c>
      <c r="E1356" s="33">
        <v>45472.634027777778</v>
      </c>
      <c r="F1356" s="30" t="s">
        <v>649</v>
      </c>
      <c r="G1356" s="30" t="s">
        <v>627</v>
      </c>
      <c r="H1356" s="30" t="s">
        <v>672</v>
      </c>
      <c r="I1356" s="30" t="s">
        <v>646</v>
      </c>
      <c r="J1356" s="30">
        <v>29250</v>
      </c>
      <c r="K1356" s="30" t="s">
        <v>630</v>
      </c>
      <c r="L1356" s="30" t="s">
        <v>4868</v>
      </c>
      <c r="M1356" s="30" t="s">
        <v>4886</v>
      </c>
      <c r="N1356" s="30"/>
      <c r="O1356" s="30" t="s">
        <v>687</v>
      </c>
      <c r="P1356" s="30">
        <v>742106</v>
      </c>
      <c r="Q1356" s="30"/>
      <c r="R1356" s="30"/>
      <c r="S1356" s="39" t="e">
        <f>VLOOKUP(AH1356,export!G:T,13,FALSE)</f>
        <v>#N/A</v>
      </c>
      <c r="T1356" s="42" t="str">
        <f t="shared" si="273"/>
        <v>40</v>
      </c>
      <c r="U1356" s="32">
        <f t="shared" si="274"/>
        <v>45472.634027777778</v>
      </c>
      <c r="V1356" s="31" t="e">
        <f t="shared" si="275"/>
        <v>#N/A</v>
      </c>
      <c r="W1356" s="31" t="e">
        <f t="shared" si="276"/>
        <v>#N/A</v>
      </c>
      <c r="X1356" s="31" t="e">
        <f t="shared" si="277"/>
        <v>#N/A</v>
      </c>
      <c r="Y1356" s="31" t="e">
        <f t="shared" si="278"/>
        <v>#N/A</v>
      </c>
      <c r="Z1356" s="31" t="str">
        <f t="shared" si="285"/>
        <v>No</v>
      </c>
      <c r="AA1356" s="31"/>
      <c r="AB1356" s="31" t="e">
        <f t="shared" si="279"/>
        <v>#N/A</v>
      </c>
      <c r="AC1356" s="31" t="str">
        <f>IF(OR(ISNUMBER(MATCH(DATE(VALUE(TEXT(U1356,"yyyy")),VALUE(TEXT(U1356,"mm")),VALUE(TEXT(U1356,"dd"))),HolidayTable[Date],0)),WEEKDAY(E1356,1)=1,HOUR(U1356)&gt;=21,HOUR(U1356)&lt;5),"OP","P")</f>
        <v>P</v>
      </c>
      <c r="AD1356" s="31"/>
      <c r="AE1356" s="31" t="e">
        <f t="shared" si="280"/>
        <v>#N/A</v>
      </c>
      <c r="AF1356" s="31">
        <f t="shared" si="281"/>
        <v>88.5</v>
      </c>
      <c r="AG1356" s="31">
        <f t="shared" si="282"/>
        <v>7</v>
      </c>
      <c r="AH1356" s="31" t="str">
        <f t="shared" si="283"/>
        <v>INSPIRE091N</v>
      </c>
      <c r="AI1356" s="31" t="str">
        <f t="shared" si="284"/>
        <v>OOCU 8571265</v>
      </c>
      <c r="AJ1356" s="17" t="s">
        <v>624</v>
      </c>
    </row>
    <row r="1357" spans="1:36" ht="18" x14ac:dyDescent="0.35">
      <c r="A1357" s="30" t="s">
        <v>625</v>
      </c>
      <c r="B1357" s="30" t="s">
        <v>4887</v>
      </c>
      <c r="C1357" s="30" t="s">
        <v>369</v>
      </c>
      <c r="D1357" s="30" t="s">
        <v>854</v>
      </c>
      <c r="E1357" s="33">
        <v>45472.636111111111</v>
      </c>
      <c r="F1357" s="30" t="s">
        <v>663</v>
      </c>
      <c r="G1357" s="30" t="s">
        <v>627</v>
      </c>
      <c r="H1357" s="30" t="s">
        <v>628</v>
      </c>
      <c r="I1357" s="30" t="s">
        <v>629</v>
      </c>
      <c r="J1357" s="30">
        <v>18250</v>
      </c>
      <c r="K1357" s="30" t="s">
        <v>630</v>
      </c>
      <c r="L1357" s="30" t="s">
        <v>4888</v>
      </c>
      <c r="M1357" s="30" t="s">
        <v>4889</v>
      </c>
      <c r="N1357" s="30" t="s">
        <v>698</v>
      </c>
      <c r="O1357" s="30" t="s">
        <v>699</v>
      </c>
      <c r="P1357" s="30">
        <v>780136</v>
      </c>
      <c r="Q1357" s="30"/>
      <c r="R1357" s="30"/>
      <c r="S1357" s="39">
        <v>45472.065972222219</v>
      </c>
      <c r="T1357" s="42" t="str">
        <f t="shared" si="273"/>
        <v>20</v>
      </c>
      <c r="U1357" s="32">
        <f t="shared" si="274"/>
        <v>45472.636111111111</v>
      </c>
      <c r="V1357" s="31">
        <f t="shared" si="275"/>
        <v>-0.57013888889196096</v>
      </c>
      <c r="W1357" s="31">
        <f t="shared" si="276"/>
        <v>1</v>
      </c>
      <c r="X1357" s="31">
        <f t="shared" si="277"/>
        <v>0</v>
      </c>
      <c r="Y1357" s="31">
        <f t="shared" si="278"/>
        <v>0</v>
      </c>
      <c r="Z1357" s="31" t="str">
        <f t="shared" si="285"/>
        <v>No</v>
      </c>
      <c r="AA1357" s="31"/>
      <c r="AB1357" s="31">
        <f t="shared" si="279"/>
        <v>1</v>
      </c>
      <c r="AC1357" s="31" t="str">
        <f>IF(OR(ISNUMBER(MATCH(DATE(VALUE(TEXT(U1357,"yyyy")),VALUE(TEXT(U1357,"mm")),VALUE(TEXT(U1357,"dd"))),HolidayTable[Date],0)),WEEKDAY(E1357,1)=1,HOUR(U1357)&gt;=21,HOUR(U1357)&lt;5),"OP","P")</f>
        <v>P</v>
      </c>
      <c r="AD1357" s="31"/>
      <c r="AE1357" s="31">
        <f t="shared" si="280"/>
        <v>25</v>
      </c>
      <c r="AF1357" s="31">
        <f t="shared" si="281"/>
        <v>59</v>
      </c>
      <c r="AG1357" s="31">
        <f t="shared" si="282"/>
        <v>7</v>
      </c>
      <c r="AH1357" s="31" t="str">
        <f t="shared" si="283"/>
        <v>SEVILLIA934S</v>
      </c>
      <c r="AI1357" s="31" t="str">
        <f t="shared" si="284"/>
        <v>TLLU 2506041</v>
      </c>
    </row>
    <row r="1358" spans="1:36" ht="18" x14ac:dyDescent="0.35">
      <c r="A1358" s="30" t="s">
        <v>625</v>
      </c>
      <c r="B1358" s="30" t="s">
        <v>4890</v>
      </c>
      <c r="C1358" s="30" t="s">
        <v>502</v>
      </c>
      <c r="D1358" s="30" t="s">
        <v>4309</v>
      </c>
      <c r="E1358" s="33">
        <v>45472.640972222223</v>
      </c>
      <c r="F1358" s="30" t="s">
        <v>649</v>
      </c>
      <c r="G1358" s="30" t="s">
        <v>627</v>
      </c>
      <c r="H1358" s="30" t="s">
        <v>672</v>
      </c>
      <c r="I1358" s="30" t="s">
        <v>646</v>
      </c>
      <c r="J1358" s="30">
        <v>29250</v>
      </c>
      <c r="K1358" s="30" t="s">
        <v>630</v>
      </c>
      <c r="L1358" s="30" t="s">
        <v>4868</v>
      </c>
      <c r="M1358" s="30" t="s">
        <v>4891</v>
      </c>
      <c r="N1358" s="30" t="s">
        <v>745</v>
      </c>
      <c r="O1358" s="30" t="s">
        <v>746</v>
      </c>
      <c r="P1358" s="30">
        <v>697577</v>
      </c>
      <c r="Q1358" s="30"/>
      <c r="R1358" s="30"/>
      <c r="S1358" s="39" t="e">
        <f>VLOOKUP(AH1358,export!G:T,13,FALSE)</f>
        <v>#N/A</v>
      </c>
      <c r="T1358" s="42" t="str">
        <f t="shared" si="273"/>
        <v>40</v>
      </c>
      <c r="U1358" s="32">
        <f t="shared" si="274"/>
        <v>45472.640972222223</v>
      </c>
      <c r="V1358" s="31" t="e">
        <f t="shared" si="275"/>
        <v>#N/A</v>
      </c>
      <c r="W1358" s="31" t="e">
        <f t="shared" si="276"/>
        <v>#N/A</v>
      </c>
      <c r="X1358" s="31" t="e">
        <f t="shared" si="277"/>
        <v>#N/A</v>
      </c>
      <c r="Y1358" s="31" t="e">
        <f t="shared" si="278"/>
        <v>#N/A</v>
      </c>
      <c r="Z1358" s="31" t="str">
        <f t="shared" si="285"/>
        <v>No</v>
      </c>
      <c r="AA1358" s="31"/>
      <c r="AB1358" s="31" t="e">
        <f t="shared" si="279"/>
        <v>#N/A</v>
      </c>
      <c r="AC1358" s="31" t="str">
        <f>IF(OR(ISNUMBER(MATCH(DATE(VALUE(TEXT(U1358,"yyyy")),VALUE(TEXT(U1358,"mm")),VALUE(TEXT(U1358,"dd"))),HolidayTable[Date],0)),WEEKDAY(E1358,1)=1,HOUR(U1358)&gt;=21,HOUR(U1358)&lt;5),"OP","P")</f>
        <v>P</v>
      </c>
      <c r="AD1358" s="31"/>
      <c r="AE1358" s="31" t="e">
        <f t="shared" si="280"/>
        <v>#N/A</v>
      </c>
      <c r="AF1358" s="31">
        <f t="shared" si="281"/>
        <v>88.5</v>
      </c>
      <c r="AG1358" s="31">
        <f t="shared" si="282"/>
        <v>7</v>
      </c>
      <c r="AH1358" s="31" t="str">
        <f t="shared" si="283"/>
        <v>INSPIRE091N</v>
      </c>
      <c r="AI1358" s="31" t="str">
        <f t="shared" si="284"/>
        <v>CSLU 6338657</v>
      </c>
      <c r="AJ1358" s="17" t="s">
        <v>624</v>
      </c>
    </row>
    <row r="1359" spans="1:36" ht="18" x14ac:dyDescent="0.35">
      <c r="A1359" s="30" t="s">
        <v>625</v>
      </c>
      <c r="B1359" s="30" t="s">
        <v>4892</v>
      </c>
      <c r="C1359" s="30" t="s">
        <v>502</v>
      </c>
      <c r="D1359" s="30" t="s">
        <v>4309</v>
      </c>
      <c r="E1359" s="33">
        <v>45472.65</v>
      </c>
      <c r="F1359" s="30" t="s">
        <v>649</v>
      </c>
      <c r="G1359" s="30" t="s">
        <v>627</v>
      </c>
      <c r="H1359" s="30" t="s">
        <v>672</v>
      </c>
      <c r="I1359" s="30" t="s">
        <v>646</v>
      </c>
      <c r="J1359" s="30">
        <v>29250</v>
      </c>
      <c r="K1359" s="30" t="s">
        <v>630</v>
      </c>
      <c r="L1359" s="30" t="s">
        <v>4893</v>
      </c>
      <c r="M1359" s="30" t="s">
        <v>4894</v>
      </c>
      <c r="N1359" s="30" t="s">
        <v>700</v>
      </c>
      <c r="O1359" s="30" t="s">
        <v>701</v>
      </c>
      <c r="P1359" s="30">
        <v>781152</v>
      </c>
      <c r="Q1359" s="30"/>
      <c r="R1359" s="30"/>
      <c r="S1359" s="39" t="e">
        <f>VLOOKUP(AH1359,export!G:T,13,FALSE)</f>
        <v>#N/A</v>
      </c>
      <c r="T1359" s="42" t="str">
        <f t="shared" si="273"/>
        <v>40</v>
      </c>
      <c r="U1359" s="32">
        <f t="shared" si="274"/>
        <v>45472.65</v>
      </c>
      <c r="V1359" s="31" t="e">
        <f t="shared" si="275"/>
        <v>#N/A</v>
      </c>
      <c r="W1359" s="31" t="e">
        <f t="shared" si="276"/>
        <v>#N/A</v>
      </c>
      <c r="X1359" s="31" t="e">
        <f t="shared" si="277"/>
        <v>#N/A</v>
      </c>
      <c r="Y1359" s="31" t="e">
        <f t="shared" si="278"/>
        <v>#N/A</v>
      </c>
      <c r="Z1359" s="31" t="str">
        <f t="shared" si="285"/>
        <v>No</v>
      </c>
      <c r="AA1359" s="31"/>
      <c r="AB1359" s="31" t="e">
        <f t="shared" si="279"/>
        <v>#N/A</v>
      </c>
      <c r="AC1359" s="31" t="str">
        <f>IF(OR(ISNUMBER(MATCH(DATE(VALUE(TEXT(U1359,"yyyy")),VALUE(TEXT(U1359,"mm")),VALUE(TEXT(U1359,"dd"))),HolidayTable[Date],0)),WEEKDAY(E1359,1)=1,HOUR(U1359)&gt;=21,HOUR(U1359)&lt;5),"OP","P")</f>
        <v>P</v>
      </c>
      <c r="AD1359" s="31"/>
      <c r="AE1359" s="31" t="e">
        <f t="shared" si="280"/>
        <v>#N/A</v>
      </c>
      <c r="AF1359" s="31">
        <f t="shared" si="281"/>
        <v>88.5</v>
      </c>
      <c r="AG1359" s="31">
        <f t="shared" si="282"/>
        <v>7</v>
      </c>
      <c r="AH1359" s="31" t="str">
        <f t="shared" si="283"/>
        <v>INSPIRE091N</v>
      </c>
      <c r="AI1359" s="31" t="str">
        <f t="shared" si="284"/>
        <v>OOLU 9956756</v>
      </c>
      <c r="AJ1359" s="17" t="s">
        <v>624</v>
      </c>
    </row>
    <row r="1360" spans="1:36" ht="18" x14ac:dyDescent="0.35">
      <c r="A1360" s="30" t="s">
        <v>625</v>
      </c>
      <c r="B1360" s="30" t="s">
        <v>4895</v>
      </c>
      <c r="C1360" s="30" t="s">
        <v>502</v>
      </c>
      <c r="D1360" s="30" t="s">
        <v>4309</v>
      </c>
      <c r="E1360" s="33">
        <v>45472.656944444447</v>
      </c>
      <c r="F1360" s="30" t="s">
        <v>649</v>
      </c>
      <c r="G1360" s="30" t="s">
        <v>627</v>
      </c>
      <c r="H1360" s="30" t="s">
        <v>672</v>
      </c>
      <c r="I1360" s="30" t="s">
        <v>646</v>
      </c>
      <c r="J1360" s="30">
        <v>29250</v>
      </c>
      <c r="K1360" s="30" t="s">
        <v>630</v>
      </c>
      <c r="L1360" s="30" t="s">
        <v>4893</v>
      </c>
      <c r="M1360" s="30" t="s">
        <v>4896</v>
      </c>
      <c r="N1360" s="30"/>
      <c r="O1360" s="30" t="s">
        <v>704</v>
      </c>
      <c r="P1360" s="30">
        <v>947739</v>
      </c>
      <c r="Q1360" s="30"/>
      <c r="R1360" s="30"/>
      <c r="S1360" s="39" t="e">
        <f>VLOOKUP(AH1360,export!G:T,13,FALSE)</f>
        <v>#N/A</v>
      </c>
      <c r="T1360" s="42" t="str">
        <f t="shared" si="273"/>
        <v>40</v>
      </c>
      <c r="U1360" s="32">
        <f t="shared" si="274"/>
        <v>45472.656944444447</v>
      </c>
      <c r="V1360" s="31" t="e">
        <f t="shared" si="275"/>
        <v>#N/A</v>
      </c>
      <c r="W1360" s="31" t="e">
        <f t="shared" si="276"/>
        <v>#N/A</v>
      </c>
      <c r="X1360" s="31" t="e">
        <f t="shared" si="277"/>
        <v>#N/A</v>
      </c>
      <c r="Y1360" s="31" t="e">
        <f t="shared" si="278"/>
        <v>#N/A</v>
      </c>
      <c r="Z1360" s="31" t="str">
        <f t="shared" si="285"/>
        <v>No</v>
      </c>
      <c r="AA1360" s="31"/>
      <c r="AB1360" s="31" t="e">
        <f t="shared" si="279"/>
        <v>#N/A</v>
      </c>
      <c r="AC1360" s="31" t="str">
        <f>IF(OR(ISNUMBER(MATCH(DATE(VALUE(TEXT(U1360,"yyyy")),VALUE(TEXT(U1360,"mm")),VALUE(TEXT(U1360,"dd"))),HolidayTable[Date],0)),WEEKDAY(E1360,1)=1,HOUR(U1360)&gt;=21,HOUR(U1360)&lt;5),"OP","P")</f>
        <v>P</v>
      </c>
      <c r="AD1360" s="31"/>
      <c r="AE1360" s="31" t="e">
        <f t="shared" si="280"/>
        <v>#N/A</v>
      </c>
      <c r="AF1360" s="31">
        <f t="shared" si="281"/>
        <v>88.5</v>
      </c>
      <c r="AG1360" s="31">
        <f t="shared" si="282"/>
        <v>7</v>
      </c>
      <c r="AH1360" s="31" t="str">
        <f t="shared" si="283"/>
        <v>INSPIRE091N</v>
      </c>
      <c r="AI1360" s="31" t="str">
        <f t="shared" si="284"/>
        <v>BEAU 6191452</v>
      </c>
      <c r="AJ1360" s="17" t="s">
        <v>624</v>
      </c>
    </row>
    <row r="1361" spans="1:36" ht="18" x14ac:dyDescent="0.35">
      <c r="A1361" s="30" t="s">
        <v>625</v>
      </c>
      <c r="B1361" s="30" t="s">
        <v>4897</v>
      </c>
      <c r="C1361" s="30" t="s">
        <v>502</v>
      </c>
      <c r="D1361" s="30" t="s">
        <v>4309</v>
      </c>
      <c r="E1361" s="33">
        <v>45472.658333333333</v>
      </c>
      <c r="F1361" s="30" t="s">
        <v>649</v>
      </c>
      <c r="G1361" s="30" t="s">
        <v>627</v>
      </c>
      <c r="H1361" s="30" t="s">
        <v>672</v>
      </c>
      <c r="I1361" s="30" t="s">
        <v>646</v>
      </c>
      <c r="J1361" s="30">
        <v>29250</v>
      </c>
      <c r="K1361" s="30" t="s">
        <v>630</v>
      </c>
      <c r="L1361" s="30" t="s">
        <v>4893</v>
      </c>
      <c r="M1361" s="30" t="s">
        <v>4898</v>
      </c>
      <c r="N1361" s="30" t="s">
        <v>737</v>
      </c>
      <c r="O1361" s="30" t="s">
        <v>738</v>
      </c>
      <c r="P1361" s="30">
        <v>912351</v>
      </c>
      <c r="Q1361" s="30"/>
      <c r="R1361" s="30"/>
      <c r="S1361" s="39" t="e">
        <f>VLOOKUP(AH1361,export!G:T,13,FALSE)</f>
        <v>#N/A</v>
      </c>
      <c r="T1361" s="42" t="str">
        <f t="shared" si="273"/>
        <v>40</v>
      </c>
      <c r="U1361" s="32">
        <f t="shared" si="274"/>
        <v>45472.658333333333</v>
      </c>
      <c r="V1361" s="31" t="e">
        <f t="shared" si="275"/>
        <v>#N/A</v>
      </c>
      <c r="W1361" s="31" t="e">
        <f t="shared" si="276"/>
        <v>#N/A</v>
      </c>
      <c r="X1361" s="31" t="e">
        <f t="shared" si="277"/>
        <v>#N/A</v>
      </c>
      <c r="Y1361" s="31" t="e">
        <f t="shared" si="278"/>
        <v>#N/A</v>
      </c>
      <c r="Z1361" s="31" t="str">
        <f t="shared" si="285"/>
        <v>No</v>
      </c>
      <c r="AA1361" s="31"/>
      <c r="AB1361" s="31" t="e">
        <f t="shared" si="279"/>
        <v>#N/A</v>
      </c>
      <c r="AC1361" s="31" t="str">
        <f>IF(OR(ISNUMBER(MATCH(DATE(VALUE(TEXT(U1361,"yyyy")),VALUE(TEXT(U1361,"mm")),VALUE(TEXT(U1361,"dd"))),HolidayTable[Date],0)),WEEKDAY(E1361,1)=1,HOUR(U1361)&gt;=21,HOUR(U1361)&lt;5),"OP","P")</f>
        <v>P</v>
      </c>
      <c r="AD1361" s="31"/>
      <c r="AE1361" s="31" t="e">
        <f t="shared" si="280"/>
        <v>#N/A</v>
      </c>
      <c r="AF1361" s="31">
        <f t="shared" si="281"/>
        <v>88.5</v>
      </c>
      <c r="AG1361" s="31">
        <f t="shared" si="282"/>
        <v>7</v>
      </c>
      <c r="AH1361" s="31" t="str">
        <f t="shared" si="283"/>
        <v>INSPIRE091N</v>
      </c>
      <c r="AI1361" s="31" t="str">
        <f t="shared" si="284"/>
        <v>FFAU 2693648</v>
      </c>
      <c r="AJ1361" s="17" t="s">
        <v>624</v>
      </c>
    </row>
    <row r="1362" spans="1:36" ht="18" x14ac:dyDescent="0.35">
      <c r="A1362" s="30" t="s">
        <v>625</v>
      </c>
      <c r="B1362" s="30" t="s">
        <v>4899</v>
      </c>
      <c r="C1362" s="30" t="s">
        <v>502</v>
      </c>
      <c r="D1362" s="30" t="s">
        <v>4309</v>
      </c>
      <c r="E1362" s="33">
        <v>45472.662499999999</v>
      </c>
      <c r="F1362" s="30" t="s">
        <v>649</v>
      </c>
      <c r="G1362" s="30" t="s">
        <v>627</v>
      </c>
      <c r="H1362" s="30" t="s">
        <v>672</v>
      </c>
      <c r="I1362" s="30" t="s">
        <v>646</v>
      </c>
      <c r="J1362" s="30">
        <v>29250</v>
      </c>
      <c r="K1362" s="30" t="s">
        <v>630</v>
      </c>
      <c r="L1362" s="30" t="s">
        <v>4893</v>
      </c>
      <c r="M1362" s="30" t="s">
        <v>4900</v>
      </c>
      <c r="N1362" s="30" t="s">
        <v>675</v>
      </c>
      <c r="O1362" s="30" t="s">
        <v>676</v>
      </c>
      <c r="P1362" s="30">
        <v>957830</v>
      </c>
      <c r="Q1362" s="30"/>
      <c r="R1362" s="30"/>
      <c r="S1362" s="39" t="e">
        <f>VLOOKUP(AH1362,export!G:T,13,FALSE)</f>
        <v>#N/A</v>
      </c>
      <c r="T1362" s="42" t="str">
        <f t="shared" si="273"/>
        <v>40</v>
      </c>
      <c r="U1362" s="32">
        <f t="shared" si="274"/>
        <v>45472.662499999999</v>
      </c>
      <c r="V1362" s="31" t="e">
        <f t="shared" si="275"/>
        <v>#N/A</v>
      </c>
      <c r="W1362" s="31" t="e">
        <f t="shared" si="276"/>
        <v>#N/A</v>
      </c>
      <c r="X1362" s="31" t="e">
        <f t="shared" si="277"/>
        <v>#N/A</v>
      </c>
      <c r="Y1362" s="31" t="e">
        <f t="shared" si="278"/>
        <v>#N/A</v>
      </c>
      <c r="Z1362" s="31" t="str">
        <f t="shared" si="285"/>
        <v>No</v>
      </c>
      <c r="AA1362" s="31"/>
      <c r="AB1362" s="31" t="e">
        <f t="shared" si="279"/>
        <v>#N/A</v>
      </c>
      <c r="AC1362" s="31" t="str">
        <f>IF(OR(ISNUMBER(MATCH(DATE(VALUE(TEXT(U1362,"yyyy")),VALUE(TEXT(U1362,"mm")),VALUE(TEXT(U1362,"dd"))),HolidayTable[Date],0)),WEEKDAY(E1362,1)=1,HOUR(U1362)&gt;=21,HOUR(U1362)&lt;5),"OP","P")</f>
        <v>P</v>
      </c>
      <c r="AD1362" s="31"/>
      <c r="AE1362" s="31" t="e">
        <f t="shared" si="280"/>
        <v>#N/A</v>
      </c>
      <c r="AF1362" s="31">
        <f t="shared" si="281"/>
        <v>88.5</v>
      </c>
      <c r="AG1362" s="31">
        <f t="shared" si="282"/>
        <v>7</v>
      </c>
      <c r="AH1362" s="31" t="str">
        <f t="shared" si="283"/>
        <v>INSPIRE091N</v>
      </c>
      <c r="AI1362" s="31" t="str">
        <f t="shared" si="284"/>
        <v>OOLU 9910441</v>
      </c>
      <c r="AJ1362" s="17" t="s">
        <v>624</v>
      </c>
    </row>
    <row r="1363" spans="1:36" ht="18" x14ac:dyDescent="0.35">
      <c r="A1363" s="30" t="s">
        <v>625</v>
      </c>
      <c r="B1363" s="30" t="s">
        <v>4901</v>
      </c>
      <c r="C1363" s="30" t="s">
        <v>502</v>
      </c>
      <c r="D1363" s="30" t="s">
        <v>4309</v>
      </c>
      <c r="E1363" s="33">
        <v>45472.663888888892</v>
      </c>
      <c r="F1363" s="30" t="s">
        <v>649</v>
      </c>
      <c r="G1363" s="30" t="s">
        <v>627</v>
      </c>
      <c r="H1363" s="30" t="s">
        <v>672</v>
      </c>
      <c r="I1363" s="30" t="s">
        <v>646</v>
      </c>
      <c r="J1363" s="30">
        <v>29250</v>
      </c>
      <c r="K1363" s="30" t="s">
        <v>630</v>
      </c>
      <c r="L1363" s="30" t="s">
        <v>4902</v>
      </c>
      <c r="M1363" s="30" t="s">
        <v>4903</v>
      </c>
      <c r="N1363" s="30" t="s">
        <v>681</v>
      </c>
      <c r="O1363" s="30" t="s">
        <v>682</v>
      </c>
      <c r="P1363" s="30">
        <v>901896</v>
      </c>
      <c r="Q1363" s="30"/>
      <c r="R1363" s="30"/>
      <c r="S1363" s="39" t="e">
        <f>VLOOKUP(AH1363,export!G:T,13,FALSE)</f>
        <v>#N/A</v>
      </c>
      <c r="T1363" s="42" t="str">
        <f t="shared" si="273"/>
        <v>40</v>
      </c>
      <c r="U1363" s="32">
        <f t="shared" si="274"/>
        <v>45472.663888888892</v>
      </c>
      <c r="V1363" s="31" t="e">
        <f t="shared" si="275"/>
        <v>#N/A</v>
      </c>
      <c r="W1363" s="31" t="e">
        <f t="shared" si="276"/>
        <v>#N/A</v>
      </c>
      <c r="X1363" s="31" t="e">
        <f t="shared" si="277"/>
        <v>#N/A</v>
      </c>
      <c r="Y1363" s="31" t="e">
        <f t="shared" si="278"/>
        <v>#N/A</v>
      </c>
      <c r="Z1363" s="31" t="str">
        <f t="shared" si="285"/>
        <v>No</v>
      </c>
      <c r="AA1363" s="31"/>
      <c r="AB1363" s="31" t="e">
        <f t="shared" si="279"/>
        <v>#N/A</v>
      </c>
      <c r="AC1363" s="31" t="str">
        <f>IF(OR(ISNUMBER(MATCH(DATE(VALUE(TEXT(U1363,"yyyy")),VALUE(TEXT(U1363,"mm")),VALUE(TEXT(U1363,"dd"))),HolidayTable[Date],0)),WEEKDAY(E1363,1)=1,HOUR(U1363)&gt;=21,HOUR(U1363)&lt;5),"OP","P")</f>
        <v>P</v>
      </c>
      <c r="AD1363" s="31"/>
      <c r="AE1363" s="31" t="e">
        <f t="shared" si="280"/>
        <v>#N/A</v>
      </c>
      <c r="AF1363" s="31">
        <f t="shared" si="281"/>
        <v>88.5</v>
      </c>
      <c r="AG1363" s="31">
        <f t="shared" si="282"/>
        <v>7</v>
      </c>
      <c r="AH1363" s="31" t="str">
        <f t="shared" si="283"/>
        <v>INSPIRE091N</v>
      </c>
      <c r="AI1363" s="31" t="str">
        <f t="shared" si="284"/>
        <v>CSNU 6877867</v>
      </c>
      <c r="AJ1363" s="17" t="s">
        <v>624</v>
      </c>
    </row>
    <row r="1364" spans="1:36" ht="18" x14ac:dyDescent="0.35">
      <c r="A1364" s="30" t="s">
        <v>625</v>
      </c>
      <c r="B1364" s="30" t="s">
        <v>4904</v>
      </c>
      <c r="C1364" s="30" t="s">
        <v>502</v>
      </c>
      <c r="D1364" s="30" t="s">
        <v>4309</v>
      </c>
      <c r="E1364" s="33">
        <v>45472.668749999997</v>
      </c>
      <c r="F1364" s="30" t="s">
        <v>649</v>
      </c>
      <c r="G1364" s="30" t="s">
        <v>627</v>
      </c>
      <c r="H1364" s="30" t="s">
        <v>672</v>
      </c>
      <c r="I1364" s="30" t="s">
        <v>646</v>
      </c>
      <c r="J1364" s="30">
        <v>29250</v>
      </c>
      <c r="K1364" s="30" t="s">
        <v>630</v>
      </c>
      <c r="L1364" s="30" t="s">
        <v>4893</v>
      </c>
      <c r="M1364" s="30" t="s">
        <v>4905</v>
      </c>
      <c r="N1364" s="30" t="s">
        <v>678</v>
      </c>
      <c r="O1364" s="30" t="s">
        <v>679</v>
      </c>
      <c r="P1364" s="30">
        <v>920454</v>
      </c>
      <c r="Q1364" s="30"/>
      <c r="R1364" s="30"/>
      <c r="S1364" s="39" t="e">
        <f>VLOOKUP(AH1364,export!G:T,13,FALSE)</f>
        <v>#N/A</v>
      </c>
      <c r="T1364" s="42" t="str">
        <f t="shared" si="273"/>
        <v>40</v>
      </c>
      <c r="U1364" s="32">
        <f t="shared" si="274"/>
        <v>45472.668749999997</v>
      </c>
      <c r="V1364" s="31" t="e">
        <f t="shared" si="275"/>
        <v>#N/A</v>
      </c>
      <c r="W1364" s="31" t="e">
        <f t="shared" si="276"/>
        <v>#N/A</v>
      </c>
      <c r="X1364" s="31" t="e">
        <f t="shared" si="277"/>
        <v>#N/A</v>
      </c>
      <c r="Y1364" s="31" t="e">
        <f t="shared" si="278"/>
        <v>#N/A</v>
      </c>
      <c r="Z1364" s="31" t="str">
        <f t="shared" si="285"/>
        <v>No</v>
      </c>
      <c r="AA1364" s="31"/>
      <c r="AB1364" s="31" t="e">
        <f t="shared" si="279"/>
        <v>#N/A</v>
      </c>
      <c r="AC1364" s="31" t="str">
        <f>IF(OR(ISNUMBER(MATCH(DATE(VALUE(TEXT(U1364,"yyyy")),VALUE(TEXT(U1364,"mm")),VALUE(TEXT(U1364,"dd"))),HolidayTable[Date],0)),WEEKDAY(E1364,1)=1,HOUR(U1364)&gt;=21,HOUR(U1364)&lt;5),"OP","P")</f>
        <v>P</v>
      </c>
      <c r="AD1364" s="31"/>
      <c r="AE1364" s="31" t="e">
        <f t="shared" si="280"/>
        <v>#N/A</v>
      </c>
      <c r="AF1364" s="31">
        <f t="shared" si="281"/>
        <v>88.5</v>
      </c>
      <c r="AG1364" s="31">
        <f t="shared" si="282"/>
        <v>7</v>
      </c>
      <c r="AH1364" s="31" t="str">
        <f t="shared" si="283"/>
        <v>INSPIRE091N</v>
      </c>
      <c r="AI1364" s="31" t="str">
        <f t="shared" si="284"/>
        <v>CSNU 6357314</v>
      </c>
      <c r="AJ1364" s="17" t="s">
        <v>624</v>
      </c>
    </row>
    <row r="1365" spans="1:36" ht="18" x14ac:dyDescent="0.35">
      <c r="A1365" s="30" t="s">
        <v>625</v>
      </c>
      <c r="B1365" s="30" t="s">
        <v>4906</v>
      </c>
      <c r="C1365" s="30" t="s">
        <v>502</v>
      </c>
      <c r="D1365" s="30" t="s">
        <v>4309</v>
      </c>
      <c r="E1365" s="33">
        <v>45472.675694444442</v>
      </c>
      <c r="F1365" s="30" t="s">
        <v>649</v>
      </c>
      <c r="G1365" s="30" t="s">
        <v>627</v>
      </c>
      <c r="H1365" s="30" t="s">
        <v>672</v>
      </c>
      <c r="I1365" s="30" t="s">
        <v>646</v>
      </c>
      <c r="J1365" s="30">
        <v>29250</v>
      </c>
      <c r="K1365" s="30" t="s">
        <v>630</v>
      </c>
      <c r="L1365" s="30" t="s">
        <v>4893</v>
      </c>
      <c r="M1365" s="30" t="s">
        <v>4907</v>
      </c>
      <c r="N1365" s="30" t="s">
        <v>836</v>
      </c>
      <c r="O1365" s="30" t="s">
        <v>837</v>
      </c>
      <c r="P1365" s="30">
        <v>913642</v>
      </c>
      <c r="Q1365" s="30"/>
      <c r="R1365" s="30"/>
      <c r="S1365" s="39" t="e">
        <f>VLOOKUP(AH1365,export!G:T,13,FALSE)</f>
        <v>#N/A</v>
      </c>
      <c r="T1365" s="42" t="str">
        <f t="shared" si="273"/>
        <v>40</v>
      </c>
      <c r="U1365" s="32">
        <f t="shared" si="274"/>
        <v>45472.675694444442</v>
      </c>
      <c r="V1365" s="31" t="e">
        <f t="shared" si="275"/>
        <v>#N/A</v>
      </c>
      <c r="W1365" s="31" t="e">
        <f t="shared" si="276"/>
        <v>#N/A</v>
      </c>
      <c r="X1365" s="31" t="e">
        <f t="shared" si="277"/>
        <v>#N/A</v>
      </c>
      <c r="Y1365" s="31" t="e">
        <f t="shared" si="278"/>
        <v>#N/A</v>
      </c>
      <c r="Z1365" s="31" t="str">
        <f t="shared" si="285"/>
        <v>No</v>
      </c>
      <c r="AA1365" s="31"/>
      <c r="AB1365" s="31" t="e">
        <f t="shared" si="279"/>
        <v>#N/A</v>
      </c>
      <c r="AC1365" s="31" t="str">
        <f>IF(OR(ISNUMBER(MATCH(DATE(VALUE(TEXT(U1365,"yyyy")),VALUE(TEXT(U1365,"mm")),VALUE(TEXT(U1365,"dd"))),HolidayTable[Date],0)),WEEKDAY(E1365,1)=1,HOUR(U1365)&gt;=21,HOUR(U1365)&lt;5),"OP","P")</f>
        <v>P</v>
      </c>
      <c r="AD1365" s="31"/>
      <c r="AE1365" s="31" t="e">
        <f t="shared" si="280"/>
        <v>#N/A</v>
      </c>
      <c r="AF1365" s="31">
        <f t="shared" si="281"/>
        <v>88.5</v>
      </c>
      <c r="AG1365" s="31">
        <f t="shared" si="282"/>
        <v>7</v>
      </c>
      <c r="AH1365" s="31" t="str">
        <f t="shared" si="283"/>
        <v>INSPIRE091N</v>
      </c>
      <c r="AI1365" s="31" t="str">
        <f t="shared" si="284"/>
        <v>TRHU 7451710</v>
      </c>
      <c r="AJ1365" s="17" t="s">
        <v>624</v>
      </c>
    </row>
    <row r="1366" spans="1:36" ht="18" x14ac:dyDescent="0.35">
      <c r="A1366" s="30" t="s">
        <v>625</v>
      </c>
      <c r="B1366" s="30" t="s">
        <v>4908</v>
      </c>
      <c r="C1366" s="30" t="s">
        <v>502</v>
      </c>
      <c r="D1366" s="30" t="s">
        <v>4309</v>
      </c>
      <c r="E1366" s="33">
        <v>45472.677777777775</v>
      </c>
      <c r="F1366" s="30" t="s">
        <v>649</v>
      </c>
      <c r="G1366" s="30" t="s">
        <v>627</v>
      </c>
      <c r="H1366" s="30">
        <v>4510</v>
      </c>
      <c r="I1366" s="30" t="s">
        <v>646</v>
      </c>
      <c r="J1366" s="30">
        <v>29250</v>
      </c>
      <c r="K1366" s="30" t="s">
        <v>630</v>
      </c>
      <c r="L1366" s="30" t="s">
        <v>4902</v>
      </c>
      <c r="M1366" s="30" t="s">
        <v>4909</v>
      </c>
      <c r="N1366" s="30" t="s">
        <v>745</v>
      </c>
      <c r="O1366" s="30" t="s">
        <v>746</v>
      </c>
      <c r="P1366" s="30">
        <v>697577</v>
      </c>
      <c r="Q1366" s="30"/>
      <c r="R1366" s="30"/>
      <c r="S1366" s="39" t="e">
        <f>VLOOKUP(AH1366,export!G:T,13,FALSE)</f>
        <v>#N/A</v>
      </c>
      <c r="T1366" s="42" t="str">
        <f t="shared" si="273"/>
        <v>40</v>
      </c>
      <c r="U1366" s="32">
        <f t="shared" si="274"/>
        <v>45472.677777777775</v>
      </c>
      <c r="V1366" s="31" t="e">
        <f t="shared" si="275"/>
        <v>#N/A</v>
      </c>
      <c r="W1366" s="31" t="e">
        <f t="shared" si="276"/>
        <v>#N/A</v>
      </c>
      <c r="X1366" s="31" t="e">
        <f t="shared" si="277"/>
        <v>#N/A</v>
      </c>
      <c r="Y1366" s="31" t="e">
        <f t="shared" si="278"/>
        <v>#N/A</v>
      </c>
      <c r="Z1366" s="31" t="str">
        <f t="shared" si="285"/>
        <v>No</v>
      </c>
      <c r="AA1366" s="31"/>
      <c r="AB1366" s="31" t="e">
        <f t="shared" si="279"/>
        <v>#N/A</v>
      </c>
      <c r="AC1366" s="31" t="str">
        <f>IF(OR(ISNUMBER(MATCH(DATE(VALUE(TEXT(U1366,"yyyy")),VALUE(TEXT(U1366,"mm")),VALUE(TEXT(U1366,"dd"))),HolidayTable[Date],0)),WEEKDAY(E1366,1)=1,HOUR(U1366)&gt;=21,HOUR(U1366)&lt;5),"OP","P")</f>
        <v>P</v>
      </c>
      <c r="AD1366" s="31"/>
      <c r="AE1366" s="31" t="e">
        <f t="shared" si="280"/>
        <v>#N/A</v>
      </c>
      <c r="AF1366" s="31">
        <f t="shared" si="281"/>
        <v>88.5</v>
      </c>
      <c r="AG1366" s="31">
        <f t="shared" si="282"/>
        <v>7</v>
      </c>
      <c r="AH1366" s="31" t="str">
        <f t="shared" si="283"/>
        <v>INSPIRE091N</v>
      </c>
      <c r="AI1366" s="31" t="str">
        <f t="shared" si="284"/>
        <v>CBHU 9049174</v>
      </c>
      <c r="AJ1366" s="17" t="s">
        <v>624</v>
      </c>
    </row>
    <row r="1367" spans="1:36" ht="18" x14ac:dyDescent="0.35">
      <c r="A1367" s="30" t="s">
        <v>625</v>
      </c>
      <c r="B1367" s="30" t="s">
        <v>4910</v>
      </c>
      <c r="C1367" s="30" t="s">
        <v>502</v>
      </c>
      <c r="D1367" s="30" t="s">
        <v>4309</v>
      </c>
      <c r="E1367" s="33">
        <v>45472.684027777781</v>
      </c>
      <c r="F1367" s="30" t="s">
        <v>649</v>
      </c>
      <c r="G1367" s="30" t="s">
        <v>627</v>
      </c>
      <c r="H1367" s="30" t="s">
        <v>672</v>
      </c>
      <c r="I1367" s="30" t="s">
        <v>646</v>
      </c>
      <c r="J1367" s="30">
        <v>29250</v>
      </c>
      <c r="K1367" s="30" t="s">
        <v>630</v>
      </c>
      <c r="L1367" s="30" t="s">
        <v>4902</v>
      </c>
      <c r="M1367" s="30" t="s">
        <v>4911</v>
      </c>
      <c r="N1367" s="30"/>
      <c r="O1367" s="30" t="s">
        <v>687</v>
      </c>
      <c r="P1367" s="30">
        <v>742106</v>
      </c>
      <c r="Q1367" s="30"/>
      <c r="R1367" s="30"/>
      <c r="S1367" s="39" t="e">
        <f>VLOOKUP(AH1367,export!G:T,13,FALSE)</f>
        <v>#N/A</v>
      </c>
      <c r="T1367" s="42" t="str">
        <f t="shared" si="273"/>
        <v>40</v>
      </c>
      <c r="U1367" s="32">
        <f t="shared" si="274"/>
        <v>45472.684027777781</v>
      </c>
      <c r="V1367" s="31" t="e">
        <f t="shared" si="275"/>
        <v>#N/A</v>
      </c>
      <c r="W1367" s="31" t="e">
        <f t="shared" si="276"/>
        <v>#N/A</v>
      </c>
      <c r="X1367" s="31" t="e">
        <f t="shared" si="277"/>
        <v>#N/A</v>
      </c>
      <c r="Y1367" s="31" t="e">
        <f t="shared" si="278"/>
        <v>#N/A</v>
      </c>
      <c r="Z1367" s="31" t="str">
        <f t="shared" si="285"/>
        <v>No</v>
      </c>
      <c r="AA1367" s="31"/>
      <c r="AB1367" s="31" t="e">
        <f t="shared" si="279"/>
        <v>#N/A</v>
      </c>
      <c r="AC1367" s="31" t="str">
        <f>IF(OR(ISNUMBER(MATCH(DATE(VALUE(TEXT(U1367,"yyyy")),VALUE(TEXT(U1367,"mm")),VALUE(TEXT(U1367,"dd"))),HolidayTable[Date],0)),WEEKDAY(E1367,1)=1,HOUR(U1367)&gt;=21,HOUR(U1367)&lt;5),"OP","P")</f>
        <v>P</v>
      </c>
      <c r="AD1367" s="31"/>
      <c r="AE1367" s="31" t="e">
        <f t="shared" si="280"/>
        <v>#N/A</v>
      </c>
      <c r="AF1367" s="31">
        <f t="shared" si="281"/>
        <v>88.5</v>
      </c>
      <c r="AG1367" s="31">
        <f t="shared" si="282"/>
        <v>7</v>
      </c>
      <c r="AH1367" s="31" t="str">
        <f t="shared" si="283"/>
        <v>INSPIRE091N</v>
      </c>
      <c r="AI1367" s="31" t="str">
        <f t="shared" si="284"/>
        <v>OOCU 8019195</v>
      </c>
      <c r="AJ1367" s="17" t="s">
        <v>624</v>
      </c>
    </row>
    <row r="1368" spans="1:36" ht="18" x14ac:dyDescent="0.35">
      <c r="A1368" s="30" t="s">
        <v>625</v>
      </c>
      <c r="B1368" s="30" t="s">
        <v>4912</v>
      </c>
      <c r="C1368" s="30" t="s">
        <v>853</v>
      </c>
      <c r="D1368" s="30" t="s">
        <v>398</v>
      </c>
      <c r="E1368" s="33">
        <v>45472.765277777777</v>
      </c>
      <c r="F1368" s="30" t="s">
        <v>649</v>
      </c>
      <c r="G1368" s="30" t="s">
        <v>627</v>
      </c>
      <c r="H1368" s="30" t="s">
        <v>672</v>
      </c>
      <c r="I1368" s="30" t="s">
        <v>646</v>
      </c>
      <c r="J1368" s="30">
        <v>29250</v>
      </c>
      <c r="K1368" s="30" t="s">
        <v>630</v>
      </c>
      <c r="L1368" s="30" t="s">
        <v>4913</v>
      </c>
      <c r="M1368" s="30" t="s">
        <v>4914</v>
      </c>
      <c r="N1368" s="30" t="s">
        <v>700</v>
      </c>
      <c r="O1368" s="30" t="s">
        <v>701</v>
      </c>
      <c r="P1368" s="30">
        <v>781152</v>
      </c>
      <c r="Q1368" s="30"/>
      <c r="R1368" s="30"/>
      <c r="S1368" s="39">
        <v>45473.548611111109</v>
      </c>
      <c r="T1368" s="42" t="str">
        <f t="shared" si="273"/>
        <v>40</v>
      </c>
      <c r="U1368" s="32">
        <f t="shared" si="274"/>
        <v>45472.765277777777</v>
      </c>
      <c r="V1368" s="31">
        <f t="shared" si="275"/>
        <v>0.78333333333284827</v>
      </c>
      <c r="W1368" s="31">
        <f t="shared" si="276"/>
        <v>1</v>
      </c>
      <c r="X1368" s="31">
        <f t="shared" si="277"/>
        <v>0</v>
      </c>
      <c r="Y1368" s="31">
        <f t="shared" si="278"/>
        <v>0</v>
      </c>
      <c r="Z1368" s="31" t="str">
        <f t="shared" si="285"/>
        <v>No</v>
      </c>
      <c r="AA1368" s="31"/>
      <c r="AB1368" s="31">
        <f t="shared" si="279"/>
        <v>1</v>
      </c>
      <c r="AC1368" s="31" t="str">
        <f>IF(OR(ISNUMBER(MATCH(DATE(VALUE(TEXT(U1368,"yyyy")),VALUE(TEXT(U1368,"mm")),VALUE(TEXT(U1368,"dd"))),HolidayTable[Date],0)),WEEKDAY(E1368,1)=1,HOUR(U1368)&gt;=21,HOUR(U1368)&lt;5),"OP","P")</f>
        <v>P</v>
      </c>
      <c r="AD1368" s="31"/>
      <c r="AE1368" s="31">
        <f t="shared" si="280"/>
        <v>37.5</v>
      </c>
      <c r="AF1368" s="31">
        <f t="shared" si="281"/>
        <v>88.5</v>
      </c>
      <c r="AG1368" s="31">
        <f t="shared" si="282"/>
        <v>7</v>
      </c>
      <c r="AH1368" s="31" t="str">
        <f t="shared" si="283"/>
        <v>XIN BEIJING145E</v>
      </c>
      <c r="AI1368" s="31" t="str">
        <f t="shared" si="284"/>
        <v>TCNU 5946341</v>
      </c>
    </row>
    <row r="1369" spans="1:36" ht="18" x14ac:dyDescent="0.35">
      <c r="A1369" s="30" t="s">
        <v>625</v>
      </c>
      <c r="B1369" s="30" t="s">
        <v>4915</v>
      </c>
      <c r="C1369" s="30" t="s">
        <v>853</v>
      </c>
      <c r="D1369" s="30" t="s">
        <v>398</v>
      </c>
      <c r="E1369" s="33">
        <v>45472.768750000003</v>
      </c>
      <c r="F1369" s="30" t="s">
        <v>649</v>
      </c>
      <c r="G1369" s="30" t="s">
        <v>627</v>
      </c>
      <c r="H1369" s="30" t="s">
        <v>672</v>
      </c>
      <c r="I1369" s="30" t="s">
        <v>646</v>
      </c>
      <c r="J1369" s="30">
        <v>29250</v>
      </c>
      <c r="K1369" s="30" t="s">
        <v>630</v>
      </c>
      <c r="L1369" s="30" t="s">
        <v>4913</v>
      </c>
      <c r="M1369" s="30" t="s">
        <v>4916</v>
      </c>
      <c r="N1369" s="30" t="s">
        <v>681</v>
      </c>
      <c r="O1369" s="30" t="s">
        <v>682</v>
      </c>
      <c r="P1369" s="30">
        <v>901896</v>
      </c>
      <c r="Q1369" s="30"/>
      <c r="R1369" s="30"/>
      <c r="S1369" s="39">
        <v>45473.548611111109</v>
      </c>
      <c r="T1369" s="42" t="str">
        <f t="shared" si="273"/>
        <v>40</v>
      </c>
      <c r="U1369" s="32">
        <f t="shared" si="274"/>
        <v>45472.768750000003</v>
      </c>
      <c r="V1369" s="31">
        <f t="shared" si="275"/>
        <v>0.77986111110658385</v>
      </c>
      <c r="W1369" s="31">
        <f t="shared" si="276"/>
        <v>1</v>
      </c>
      <c r="X1369" s="31">
        <f t="shared" si="277"/>
        <v>0</v>
      </c>
      <c r="Y1369" s="31">
        <f t="shared" si="278"/>
        <v>0</v>
      </c>
      <c r="Z1369" s="31" t="str">
        <f t="shared" si="285"/>
        <v>No</v>
      </c>
      <c r="AA1369" s="31"/>
      <c r="AB1369" s="31">
        <f t="shared" si="279"/>
        <v>1</v>
      </c>
      <c r="AC1369" s="31" t="str">
        <f>IF(OR(ISNUMBER(MATCH(DATE(VALUE(TEXT(U1369,"yyyy")),VALUE(TEXT(U1369,"mm")),VALUE(TEXT(U1369,"dd"))),HolidayTable[Date],0)),WEEKDAY(E1369,1)=1,HOUR(U1369)&gt;=21,HOUR(U1369)&lt;5),"OP","P")</f>
        <v>P</v>
      </c>
      <c r="AD1369" s="31"/>
      <c r="AE1369" s="31">
        <f t="shared" si="280"/>
        <v>37.5</v>
      </c>
      <c r="AF1369" s="31">
        <f t="shared" si="281"/>
        <v>88.5</v>
      </c>
      <c r="AG1369" s="31">
        <f t="shared" si="282"/>
        <v>7</v>
      </c>
      <c r="AH1369" s="31" t="str">
        <f t="shared" si="283"/>
        <v>XIN BEIJING145E</v>
      </c>
      <c r="AI1369" s="31" t="str">
        <f t="shared" si="284"/>
        <v>FSCU 9305904</v>
      </c>
    </row>
    <row r="1370" spans="1:36" ht="18" x14ac:dyDescent="0.35">
      <c r="A1370" s="30" t="s">
        <v>625</v>
      </c>
      <c r="B1370" s="30" t="s">
        <v>4917</v>
      </c>
      <c r="C1370" s="30" t="s">
        <v>4918</v>
      </c>
      <c r="D1370" s="30" t="s">
        <v>4919</v>
      </c>
      <c r="E1370" s="33">
        <v>45472.888194444444</v>
      </c>
      <c r="F1370" s="30" t="s">
        <v>4920</v>
      </c>
      <c r="G1370" s="30" t="s">
        <v>627</v>
      </c>
      <c r="H1370" s="30" t="s">
        <v>672</v>
      </c>
      <c r="I1370" s="30" t="s">
        <v>646</v>
      </c>
      <c r="J1370" s="30">
        <v>22844</v>
      </c>
      <c r="K1370" s="30" t="s">
        <v>630</v>
      </c>
      <c r="L1370" s="30" t="s">
        <v>4921</v>
      </c>
      <c r="M1370" s="30" t="s">
        <v>4922</v>
      </c>
      <c r="N1370" s="30" t="s">
        <v>675</v>
      </c>
      <c r="O1370" s="30" t="s">
        <v>676</v>
      </c>
      <c r="P1370" s="30">
        <v>957830</v>
      </c>
      <c r="Q1370" s="30"/>
      <c r="R1370" s="30"/>
      <c r="S1370" s="39">
        <v>45473.388888888891</v>
      </c>
      <c r="T1370" s="42" t="str">
        <f t="shared" si="273"/>
        <v>40</v>
      </c>
      <c r="U1370" s="32">
        <f t="shared" si="274"/>
        <v>45472.888194444444</v>
      </c>
      <c r="V1370" s="31">
        <f t="shared" si="275"/>
        <v>0.50069444444670808</v>
      </c>
      <c r="W1370" s="31">
        <f t="shared" si="276"/>
        <v>1</v>
      </c>
      <c r="X1370" s="31">
        <f t="shared" si="277"/>
        <v>0</v>
      </c>
      <c r="Y1370" s="31">
        <f t="shared" si="278"/>
        <v>0</v>
      </c>
      <c r="Z1370" s="31" t="str">
        <f t="shared" si="285"/>
        <v>Yes</v>
      </c>
      <c r="AA1370" s="31"/>
      <c r="AB1370" s="31">
        <f t="shared" si="279"/>
        <v>1</v>
      </c>
      <c r="AC1370" s="31" t="str">
        <f>IF(OR(ISNUMBER(MATCH(DATE(VALUE(TEXT(U1370,"yyyy")),VALUE(TEXT(U1370,"mm")),VALUE(TEXT(U1370,"dd"))),HolidayTable[Date],0)),WEEKDAY(E1370,1)=1,HOUR(U1370)&gt;=21,HOUR(U1370)&lt;5),"OP","P")</f>
        <v>OP</v>
      </c>
      <c r="AD1370" s="31"/>
      <c r="AE1370" s="31">
        <f t="shared" si="280"/>
        <v>52.5</v>
      </c>
      <c r="AF1370" s="31">
        <f t="shared" si="281"/>
        <v>88.5</v>
      </c>
      <c r="AG1370" s="31">
        <f t="shared" si="282"/>
        <v>7</v>
      </c>
      <c r="AH1370" s="31" t="str">
        <f t="shared" si="283"/>
        <v>ONE ALTAIR064W</v>
      </c>
      <c r="AI1370" s="31" t="str">
        <f t="shared" si="284"/>
        <v>DFSU 6149546</v>
      </c>
    </row>
    <row r="1371" spans="1:36" ht="18" x14ac:dyDescent="0.35">
      <c r="A1371" s="30" t="s">
        <v>625</v>
      </c>
      <c r="B1371" s="30" t="s">
        <v>4923</v>
      </c>
      <c r="C1371" s="30" t="s">
        <v>487</v>
      </c>
      <c r="D1371" s="30" t="s">
        <v>295</v>
      </c>
      <c r="E1371" s="33">
        <v>45472.890972222223</v>
      </c>
      <c r="F1371" s="30" t="s">
        <v>649</v>
      </c>
      <c r="G1371" s="30" t="s">
        <v>627</v>
      </c>
      <c r="H1371" s="30" t="s">
        <v>628</v>
      </c>
      <c r="I1371" s="30" t="s">
        <v>629</v>
      </c>
      <c r="J1371" s="30">
        <v>14250</v>
      </c>
      <c r="K1371" s="30" t="s">
        <v>630</v>
      </c>
      <c r="L1371" s="30" t="s">
        <v>4924</v>
      </c>
      <c r="M1371" s="30" t="s">
        <v>4925</v>
      </c>
      <c r="N1371" s="30" t="s">
        <v>639</v>
      </c>
      <c r="O1371" s="30" t="s">
        <v>640</v>
      </c>
      <c r="P1371" s="30">
        <v>920041</v>
      </c>
      <c r="Q1371" s="30"/>
      <c r="R1371" s="30"/>
      <c r="S1371" s="39">
        <v>45474.25</v>
      </c>
      <c r="T1371" s="42" t="str">
        <f t="shared" si="273"/>
        <v>20</v>
      </c>
      <c r="U1371" s="32">
        <f t="shared" si="274"/>
        <v>45472.890972222223</v>
      </c>
      <c r="V1371" s="31">
        <f t="shared" si="275"/>
        <v>1.359027777776646</v>
      </c>
      <c r="W1371" s="31">
        <f t="shared" si="276"/>
        <v>0</v>
      </c>
      <c r="X1371" s="31">
        <f t="shared" si="277"/>
        <v>1</v>
      </c>
      <c r="Y1371" s="31">
        <f t="shared" si="278"/>
        <v>0</v>
      </c>
      <c r="Z1371" s="31" t="str">
        <f t="shared" si="285"/>
        <v>Yes</v>
      </c>
      <c r="AA1371" s="31"/>
      <c r="AB1371" s="31">
        <f t="shared" si="279"/>
        <v>2</v>
      </c>
      <c r="AC1371" s="31" t="str">
        <f>IF(OR(ISNUMBER(MATCH(DATE(VALUE(TEXT(U1371,"yyyy")),VALUE(TEXT(U1371,"mm")),VALUE(TEXT(U1371,"dd"))),HolidayTable[Date],0)),WEEKDAY(E1371,1)=1,HOUR(U1371)&gt;=21,HOUR(U1371)&lt;5),"OP","P")</f>
        <v>OP</v>
      </c>
      <c r="AD1371" s="31"/>
      <c r="AE1371" s="31">
        <f t="shared" si="280"/>
        <v>15</v>
      </c>
      <c r="AF1371" s="31">
        <f t="shared" si="281"/>
        <v>59</v>
      </c>
      <c r="AG1371" s="31">
        <f t="shared" si="282"/>
        <v>7</v>
      </c>
      <c r="AH1371" s="31" t="str">
        <f t="shared" si="283"/>
        <v>SINAR SUNDA167S</v>
      </c>
      <c r="AI1371" s="31" t="str">
        <f t="shared" si="284"/>
        <v>BMOU 2907820</v>
      </c>
    </row>
    <row r="1372" spans="1:36" ht="18" x14ac:dyDescent="0.35">
      <c r="A1372" s="30" t="s">
        <v>625</v>
      </c>
      <c r="B1372" s="30" t="s">
        <v>4926</v>
      </c>
      <c r="C1372" s="30" t="s">
        <v>487</v>
      </c>
      <c r="D1372" s="30" t="s">
        <v>295</v>
      </c>
      <c r="E1372" s="33">
        <v>45472.890972222223</v>
      </c>
      <c r="F1372" s="30" t="s">
        <v>649</v>
      </c>
      <c r="G1372" s="30" t="s">
        <v>627</v>
      </c>
      <c r="H1372" s="30" t="s">
        <v>628</v>
      </c>
      <c r="I1372" s="30" t="s">
        <v>629</v>
      </c>
      <c r="J1372" s="30">
        <v>13250</v>
      </c>
      <c r="K1372" s="30" t="s">
        <v>630</v>
      </c>
      <c r="L1372" s="30" t="s">
        <v>4927</v>
      </c>
      <c r="M1372" s="30" t="s">
        <v>4928</v>
      </c>
      <c r="N1372" s="30" t="s">
        <v>639</v>
      </c>
      <c r="O1372" s="30" t="s">
        <v>640</v>
      </c>
      <c r="P1372" s="30">
        <v>920041</v>
      </c>
      <c r="Q1372" s="30"/>
      <c r="R1372" s="30"/>
      <c r="S1372" s="39">
        <v>45474.25</v>
      </c>
      <c r="T1372" s="42" t="str">
        <f t="shared" si="273"/>
        <v>20</v>
      </c>
      <c r="U1372" s="32">
        <f t="shared" si="274"/>
        <v>45472.890972222223</v>
      </c>
      <c r="V1372" s="31">
        <f t="shared" si="275"/>
        <v>1.359027777776646</v>
      </c>
      <c r="W1372" s="31">
        <f t="shared" si="276"/>
        <v>0</v>
      </c>
      <c r="X1372" s="31">
        <f t="shared" si="277"/>
        <v>1</v>
      </c>
      <c r="Y1372" s="31">
        <f t="shared" si="278"/>
        <v>0</v>
      </c>
      <c r="Z1372" s="31" t="str">
        <f t="shared" si="285"/>
        <v>Yes</v>
      </c>
      <c r="AA1372" s="31"/>
      <c r="AB1372" s="31">
        <f t="shared" si="279"/>
        <v>2</v>
      </c>
      <c r="AC1372" s="31" t="str">
        <f>IF(OR(ISNUMBER(MATCH(DATE(VALUE(TEXT(U1372,"yyyy")),VALUE(TEXT(U1372,"mm")),VALUE(TEXT(U1372,"dd"))),HolidayTable[Date],0)),WEEKDAY(E1372,1)=1,HOUR(U1372)&gt;=21,HOUR(U1372)&lt;5),"OP","P")</f>
        <v>OP</v>
      </c>
      <c r="AD1372" s="31"/>
      <c r="AE1372" s="31">
        <f t="shared" si="280"/>
        <v>15</v>
      </c>
      <c r="AF1372" s="31">
        <f t="shared" si="281"/>
        <v>59</v>
      </c>
      <c r="AG1372" s="31">
        <f t="shared" si="282"/>
        <v>7</v>
      </c>
      <c r="AH1372" s="31" t="str">
        <f t="shared" si="283"/>
        <v>SINAR SUNDA167S</v>
      </c>
      <c r="AI1372" s="31" t="str">
        <f t="shared" si="284"/>
        <v>TGBU 2151470</v>
      </c>
    </row>
    <row r="1373" spans="1:36" ht="18" x14ac:dyDescent="0.35">
      <c r="A1373" s="30" t="s">
        <v>625</v>
      </c>
      <c r="B1373" s="30" t="s">
        <v>4929</v>
      </c>
      <c r="C1373" s="30" t="s">
        <v>544</v>
      </c>
      <c r="D1373" s="30" t="s">
        <v>793</v>
      </c>
      <c r="E1373" s="33">
        <v>45472.901388888888</v>
      </c>
      <c r="F1373" s="30" t="s">
        <v>649</v>
      </c>
      <c r="G1373" s="30" t="s">
        <v>627</v>
      </c>
      <c r="H1373" s="30">
        <v>2200</v>
      </c>
      <c r="I1373" s="30" t="s">
        <v>629</v>
      </c>
      <c r="J1373" s="30">
        <v>17895</v>
      </c>
      <c r="K1373" s="30" t="s">
        <v>630</v>
      </c>
      <c r="L1373" s="30" t="s">
        <v>4930</v>
      </c>
      <c r="M1373" s="30">
        <v>27366430</v>
      </c>
      <c r="N1373" s="30" t="s">
        <v>720</v>
      </c>
      <c r="O1373" s="30" t="s">
        <v>3560</v>
      </c>
      <c r="P1373" s="30">
        <v>934811</v>
      </c>
      <c r="Q1373" s="30"/>
      <c r="R1373" s="30"/>
      <c r="S1373" s="39">
        <v>45473.354166666664</v>
      </c>
      <c r="T1373" s="42" t="str">
        <f t="shared" si="273"/>
        <v>20</v>
      </c>
      <c r="U1373" s="32">
        <f t="shared" si="274"/>
        <v>45472.901388888888</v>
      </c>
      <c r="V1373" s="31">
        <f t="shared" si="275"/>
        <v>0.45277777777664596</v>
      </c>
      <c r="W1373" s="31">
        <f t="shared" si="276"/>
        <v>1</v>
      </c>
      <c r="X1373" s="31">
        <f t="shared" si="277"/>
        <v>0</v>
      </c>
      <c r="Y1373" s="31">
        <f t="shared" si="278"/>
        <v>0</v>
      </c>
      <c r="Z1373" s="31" t="str">
        <f t="shared" si="285"/>
        <v>Yes</v>
      </c>
      <c r="AA1373" s="31"/>
      <c r="AB1373" s="31">
        <f t="shared" si="279"/>
        <v>1</v>
      </c>
      <c r="AC1373" s="31" t="str">
        <f>IF(OR(ISNUMBER(MATCH(DATE(VALUE(TEXT(U1373,"yyyy")),VALUE(TEXT(U1373,"mm")),VALUE(TEXT(U1373,"dd"))),HolidayTable[Date],0)),WEEKDAY(E1373,1)=1,HOUR(U1373)&gt;=21,HOUR(U1373)&lt;5),"OP","P")</f>
        <v>OP</v>
      </c>
      <c r="AD1373" s="31"/>
      <c r="AE1373" s="31">
        <f t="shared" si="280"/>
        <v>35</v>
      </c>
      <c r="AF1373" s="31">
        <f t="shared" si="281"/>
        <v>59</v>
      </c>
      <c r="AG1373" s="31">
        <f t="shared" si="282"/>
        <v>7</v>
      </c>
      <c r="AH1373" s="31" t="str">
        <f t="shared" si="283"/>
        <v>AEGEAN EXP310N</v>
      </c>
      <c r="AI1373" s="31" t="str">
        <f t="shared" si="284"/>
        <v>WBPU 2000940</v>
      </c>
    </row>
    <row r="1374" spans="1:36" ht="18" x14ac:dyDescent="0.35">
      <c r="A1374" s="30" t="s">
        <v>625</v>
      </c>
      <c r="B1374" s="30" t="s">
        <v>4931</v>
      </c>
      <c r="C1374" s="30" t="s">
        <v>853</v>
      </c>
      <c r="D1374" s="30" t="s">
        <v>398</v>
      </c>
      <c r="E1374" s="33">
        <v>45472.902083333334</v>
      </c>
      <c r="F1374" s="30" t="s">
        <v>649</v>
      </c>
      <c r="G1374" s="30" t="s">
        <v>627</v>
      </c>
      <c r="H1374" s="30" t="s">
        <v>628</v>
      </c>
      <c r="I1374" s="30" t="s">
        <v>629</v>
      </c>
      <c r="J1374" s="30">
        <v>18200</v>
      </c>
      <c r="K1374" s="30" t="s">
        <v>630</v>
      </c>
      <c r="L1374" s="30" t="s">
        <v>4932</v>
      </c>
      <c r="M1374" s="30">
        <v>27361675</v>
      </c>
      <c r="N1374" s="30" t="s">
        <v>633</v>
      </c>
      <c r="O1374" s="30" t="s">
        <v>4302</v>
      </c>
      <c r="P1374" s="30">
        <v>717004</v>
      </c>
      <c r="Q1374" s="30"/>
      <c r="R1374" s="30"/>
      <c r="S1374" s="39">
        <v>45473.548611111109</v>
      </c>
      <c r="T1374" s="42" t="str">
        <f t="shared" si="273"/>
        <v>20</v>
      </c>
      <c r="U1374" s="32">
        <f t="shared" si="274"/>
        <v>45472.902083333334</v>
      </c>
      <c r="V1374" s="31">
        <f t="shared" si="275"/>
        <v>0.64652777777519077</v>
      </c>
      <c r="W1374" s="31">
        <f t="shared" si="276"/>
        <v>1</v>
      </c>
      <c r="X1374" s="31">
        <f t="shared" si="277"/>
        <v>0</v>
      </c>
      <c r="Y1374" s="31">
        <f t="shared" si="278"/>
        <v>0</v>
      </c>
      <c r="Z1374" s="31" t="str">
        <f t="shared" si="285"/>
        <v>Yes</v>
      </c>
      <c r="AA1374" s="31"/>
      <c r="AB1374" s="31">
        <f t="shared" si="279"/>
        <v>1</v>
      </c>
      <c r="AC1374" s="31" t="str">
        <f>IF(OR(ISNUMBER(MATCH(DATE(VALUE(TEXT(U1374,"yyyy")),VALUE(TEXT(U1374,"mm")),VALUE(TEXT(U1374,"dd"))),HolidayTable[Date],0)),WEEKDAY(E1374,1)=1,HOUR(U1374)&gt;=21,HOUR(U1374)&lt;5),"OP","P")</f>
        <v>OP</v>
      </c>
      <c r="AD1374" s="31"/>
      <c r="AE1374" s="31">
        <f t="shared" si="280"/>
        <v>35</v>
      </c>
      <c r="AF1374" s="31">
        <f t="shared" si="281"/>
        <v>59</v>
      </c>
      <c r="AG1374" s="31">
        <f t="shared" si="282"/>
        <v>7</v>
      </c>
      <c r="AH1374" s="31" t="str">
        <f t="shared" si="283"/>
        <v>XIN BEIJING145E</v>
      </c>
      <c r="AI1374" s="31" t="str">
        <f t="shared" si="284"/>
        <v>CSNU 1686322</v>
      </c>
    </row>
    <row r="1375" spans="1:36" ht="18" x14ac:dyDescent="0.35">
      <c r="A1375" s="30" t="s">
        <v>625</v>
      </c>
      <c r="B1375" s="30" t="s">
        <v>4933</v>
      </c>
      <c r="C1375" s="30" t="s">
        <v>544</v>
      </c>
      <c r="D1375" s="30" t="s">
        <v>793</v>
      </c>
      <c r="E1375" s="33">
        <v>45472.913194444445</v>
      </c>
      <c r="F1375" s="30" t="s">
        <v>663</v>
      </c>
      <c r="G1375" s="30" t="s">
        <v>627</v>
      </c>
      <c r="H1375" s="30" t="s">
        <v>628</v>
      </c>
      <c r="I1375" s="30" t="s">
        <v>629</v>
      </c>
      <c r="J1375" s="30">
        <v>13090</v>
      </c>
      <c r="K1375" s="30" t="s">
        <v>630</v>
      </c>
      <c r="L1375" s="30" t="s">
        <v>4934</v>
      </c>
      <c r="M1375" s="30" t="s">
        <v>2428</v>
      </c>
      <c r="N1375" s="30"/>
      <c r="O1375" s="30" t="s">
        <v>655</v>
      </c>
      <c r="P1375" s="30">
        <v>726860</v>
      </c>
      <c r="Q1375" s="30"/>
      <c r="R1375" s="30"/>
      <c r="S1375" s="39">
        <v>45473.354166666664</v>
      </c>
      <c r="T1375" s="42" t="str">
        <f t="shared" si="273"/>
        <v>20</v>
      </c>
      <c r="U1375" s="32">
        <f t="shared" si="274"/>
        <v>45472.913194444445</v>
      </c>
      <c r="V1375" s="31">
        <f t="shared" si="275"/>
        <v>0.44097222221898846</v>
      </c>
      <c r="W1375" s="31">
        <f t="shared" si="276"/>
        <v>1</v>
      </c>
      <c r="X1375" s="31">
        <f t="shared" si="277"/>
        <v>0</v>
      </c>
      <c r="Y1375" s="31">
        <f t="shared" si="278"/>
        <v>0</v>
      </c>
      <c r="Z1375" s="31" t="str">
        <f t="shared" si="285"/>
        <v>Yes</v>
      </c>
      <c r="AA1375" s="31"/>
      <c r="AB1375" s="31">
        <f t="shared" si="279"/>
        <v>1</v>
      </c>
      <c r="AC1375" s="31" t="str">
        <f>IF(OR(ISNUMBER(MATCH(DATE(VALUE(TEXT(U1375,"yyyy")),VALUE(TEXT(U1375,"mm")),VALUE(TEXT(U1375,"dd"))),HolidayTable[Date],0)),WEEKDAY(E1375,1)=1,HOUR(U1375)&gt;=21,HOUR(U1375)&lt;5),"OP","P")</f>
        <v>OP</v>
      </c>
      <c r="AD1375" s="31"/>
      <c r="AE1375" s="31">
        <f t="shared" si="280"/>
        <v>35</v>
      </c>
      <c r="AF1375" s="31">
        <f t="shared" si="281"/>
        <v>59</v>
      </c>
      <c r="AG1375" s="31">
        <f t="shared" si="282"/>
        <v>7</v>
      </c>
      <c r="AH1375" s="31" t="str">
        <f t="shared" si="283"/>
        <v>AEGEAN EXP310N</v>
      </c>
      <c r="AI1375" s="31" t="str">
        <f t="shared" si="284"/>
        <v>CAIU 2624625</v>
      </c>
    </row>
    <row r="1376" spans="1:36" ht="18" x14ac:dyDescent="0.35">
      <c r="A1376" s="30" t="s">
        <v>625</v>
      </c>
      <c r="B1376" s="30" t="s">
        <v>4935</v>
      </c>
      <c r="C1376" s="30" t="s">
        <v>544</v>
      </c>
      <c r="D1376" s="30" t="s">
        <v>793</v>
      </c>
      <c r="E1376" s="33">
        <v>45472.913194444445</v>
      </c>
      <c r="F1376" s="30" t="s">
        <v>824</v>
      </c>
      <c r="G1376" s="30" t="s">
        <v>627</v>
      </c>
      <c r="H1376" s="30">
        <v>2210</v>
      </c>
      <c r="I1376" s="30" t="s">
        <v>629</v>
      </c>
      <c r="J1376" s="30">
        <v>21080</v>
      </c>
      <c r="K1376" s="30" t="s">
        <v>630</v>
      </c>
      <c r="L1376" s="30" t="s">
        <v>4936</v>
      </c>
      <c r="M1376" s="30">
        <v>2433017</v>
      </c>
      <c r="N1376" s="30"/>
      <c r="O1376" s="30" t="s">
        <v>655</v>
      </c>
      <c r="P1376" s="30">
        <v>726860</v>
      </c>
      <c r="Q1376" s="30"/>
      <c r="R1376" s="30"/>
      <c r="S1376" s="39">
        <v>45473.354166666664</v>
      </c>
      <c r="T1376" s="42" t="str">
        <f t="shared" si="273"/>
        <v>20</v>
      </c>
      <c r="U1376" s="32">
        <f t="shared" si="274"/>
        <v>45472.913194444445</v>
      </c>
      <c r="V1376" s="31">
        <f t="shared" si="275"/>
        <v>0.44097222221898846</v>
      </c>
      <c r="W1376" s="31">
        <f t="shared" si="276"/>
        <v>1</v>
      </c>
      <c r="X1376" s="31">
        <f t="shared" si="277"/>
        <v>0</v>
      </c>
      <c r="Y1376" s="31">
        <f t="shared" si="278"/>
        <v>0</v>
      </c>
      <c r="Z1376" s="31" t="str">
        <f t="shared" si="285"/>
        <v>Yes</v>
      </c>
      <c r="AA1376" s="31"/>
      <c r="AB1376" s="31">
        <f t="shared" si="279"/>
        <v>1</v>
      </c>
      <c r="AC1376" s="31" t="str">
        <f>IF(OR(ISNUMBER(MATCH(DATE(VALUE(TEXT(U1376,"yyyy")),VALUE(TEXT(U1376,"mm")),VALUE(TEXT(U1376,"dd"))),HolidayTable[Date],0)),WEEKDAY(E1376,1)=1,HOUR(U1376)&gt;=21,HOUR(U1376)&lt;5),"OP","P")</f>
        <v>OP</v>
      </c>
      <c r="AD1376" s="31"/>
      <c r="AE1376" s="31">
        <f t="shared" si="280"/>
        <v>35</v>
      </c>
      <c r="AF1376" s="31">
        <f t="shared" si="281"/>
        <v>59</v>
      </c>
      <c r="AG1376" s="31">
        <f t="shared" si="282"/>
        <v>7</v>
      </c>
      <c r="AH1376" s="31" t="str">
        <f t="shared" si="283"/>
        <v>AEGEAN EXP310N</v>
      </c>
      <c r="AI1376" s="31" t="str">
        <f t="shared" si="284"/>
        <v>RFCU 2030817</v>
      </c>
    </row>
    <row r="1377" spans="1:35" ht="18" x14ac:dyDescent="0.35">
      <c r="A1377" s="30" t="s">
        <v>625</v>
      </c>
      <c r="B1377" s="30" t="s">
        <v>4937</v>
      </c>
      <c r="C1377" s="30" t="s">
        <v>853</v>
      </c>
      <c r="D1377" s="30" t="s">
        <v>398</v>
      </c>
      <c r="E1377" s="33">
        <v>45472.925000000003</v>
      </c>
      <c r="F1377" s="30" t="s">
        <v>649</v>
      </c>
      <c r="G1377" s="30" t="s">
        <v>627</v>
      </c>
      <c r="H1377" s="30" t="s">
        <v>645</v>
      </c>
      <c r="I1377" s="30" t="s">
        <v>646</v>
      </c>
      <c r="J1377" s="30">
        <v>24370</v>
      </c>
      <c r="K1377" s="30" t="s">
        <v>630</v>
      </c>
      <c r="L1377" s="30" t="s">
        <v>4938</v>
      </c>
      <c r="M1377" s="30">
        <v>27362315</v>
      </c>
      <c r="N1377" s="30" t="s">
        <v>642</v>
      </c>
      <c r="O1377" s="30" t="s">
        <v>643</v>
      </c>
      <c r="P1377" s="30">
        <v>938546</v>
      </c>
      <c r="Q1377" s="30"/>
      <c r="R1377" s="30"/>
      <c r="S1377" s="39">
        <v>45473.548611111109</v>
      </c>
      <c r="T1377" s="42" t="str">
        <f t="shared" si="273"/>
        <v>40</v>
      </c>
      <c r="U1377" s="32">
        <f t="shared" si="274"/>
        <v>45472.925000000003</v>
      </c>
      <c r="V1377" s="31">
        <f t="shared" si="275"/>
        <v>0.62361111110658385</v>
      </c>
      <c r="W1377" s="31">
        <f t="shared" si="276"/>
        <v>1</v>
      </c>
      <c r="X1377" s="31">
        <f t="shared" si="277"/>
        <v>0</v>
      </c>
      <c r="Y1377" s="31">
        <f t="shared" si="278"/>
        <v>0</v>
      </c>
      <c r="Z1377" s="31" t="str">
        <f t="shared" si="285"/>
        <v>Yes</v>
      </c>
      <c r="AA1377" s="31"/>
      <c r="AB1377" s="31">
        <f t="shared" si="279"/>
        <v>1</v>
      </c>
      <c r="AC1377" s="31" t="str">
        <f>IF(OR(ISNUMBER(MATCH(DATE(VALUE(TEXT(U1377,"yyyy")),VALUE(TEXT(U1377,"mm")),VALUE(TEXT(U1377,"dd"))),HolidayTable[Date],0)),WEEKDAY(E1377,1)=1,HOUR(U1377)&gt;=21,HOUR(U1377)&lt;5),"OP","P")</f>
        <v>OP</v>
      </c>
      <c r="AD1377" s="31"/>
      <c r="AE1377" s="31">
        <f t="shared" si="280"/>
        <v>52.5</v>
      </c>
      <c r="AF1377" s="31">
        <f t="shared" si="281"/>
        <v>88.5</v>
      </c>
      <c r="AG1377" s="31">
        <f t="shared" si="282"/>
        <v>7</v>
      </c>
      <c r="AH1377" s="31" t="str">
        <f t="shared" si="283"/>
        <v>XIN BEIJING145E</v>
      </c>
      <c r="AI1377" s="31" t="str">
        <f t="shared" si="284"/>
        <v>CCLU 5166341</v>
      </c>
    </row>
    <row r="1378" spans="1:35" ht="18" x14ac:dyDescent="0.35">
      <c r="A1378" s="30" t="s">
        <v>625</v>
      </c>
      <c r="B1378" s="30" t="s">
        <v>4939</v>
      </c>
      <c r="C1378" s="30" t="s">
        <v>4918</v>
      </c>
      <c r="D1378" s="30" t="s">
        <v>4919</v>
      </c>
      <c r="E1378" s="33">
        <v>45472.929166666669</v>
      </c>
      <c r="F1378" s="30" t="s">
        <v>4940</v>
      </c>
      <c r="G1378" s="30" t="s">
        <v>627</v>
      </c>
      <c r="H1378" s="30">
        <v>2200</v>
      </c>
      <c r="I1378" s="30" t="s">
        <v>629</v>
      </c>
      <c r="J1378" s="30">
        <v>24880</v>
      </c>
      <c r="K1378" s="30" t="s">
        <v>630</v>
      </c>
      <c r="L1378" s="30" t="s">
        <v>4941</v>
      </c>
      <c r="M1378" s="30" t="s">
        <v>4942</v>
      </c>
      <c r="N1378" s="30"/>
      <c r="O1378" s="30" t="s">
        <v>664</v>
      </c>
      <c r="P1378" s="30">
        <v>919491</v>
      </c>
      <c r="Q1378" s="30"/>
      <c r="R1378" s="30"/>
      <c r="S1378" s="39">
        <v>45473.388888888891</v>
      </c>
      <c r="T1378" s="42" t="str">
        <f t="shared" si="273"/>
        <v>20</v>
      </c>
      <c r="U1378" s="32">
        <f t="shared" si="274"/>
        <v>45472.929166666669</v>
      </c>
      <c r="V1378" s="31">
        <f t="shared" si="275"/>
        <v>0.45972222222189885</v>
      </c>
      <c r="W1378" s="31">
        <f t="shared" si="276"/>
        <v>1</v>
      </c>
      <c r="X1378" s="31">
        <f t="shared" si="277"/>
        <v>0</v>
      </c>
      <c r="Y1378" s="31">
        <f t="shared" si="278"/>
        <v>0</v>
      </c>
      <c r="Z1378" s="31" t="str">
        <f t="shared" si="285"/>
        <v>Yes</v>
      </c>
      <c r="AA1378" s="31"/>
      <c r="AB1378" s="31">
        <f t="shared" si="279"/>
        <v>1</v>
      </c>
      <c r="AC1378" s="31" t="str">
        <f>IF(OR(ISNUMBER(MATCH(DATE(VALUE(TEXT(U1378,"yyyy")),VALUE(TEXT(U1378,"mm")),VALUE(TEXT(U1378,"dd"))),HolidayTable[Date],0)),WEEKDAY(E1378,1)=1,HOUR(U1378)&gt;=21,HOUR(U1378)&lt;5),"OP","P")</f>
        <v>OP</v>
      </c>
      <c r="AD1378" s="31"/>
      <c r="AE1378" s="31">
        <f t="shared" si="280"/>
        <v>35</v>
      </c>
      <c r="AF1378" s="31">
        <f t="shared" si="281"/>
        <v>59</v>
      </c>
      <c r="AG1378" s="31">
        <f t="shared" si="282"/>
        <v>7</v>
      </c>
      <c r="AH1378" s="31" t="str">
        <f t="shared" si="283"/>
        <v>ONE ALTAIR064W</v>
      </c>
      <c r="AI1378" s="31" t="str">
        <f t="shared" si="284"/>
        <v>NLLU 2710738</v>
      </c>
    </row>
    <row r="1379" spans="1:35" ht="18" x14ac:dyDescent="0.35">
      <c r="A1379" s="30" t="s">
        <v>625</v>
      </c>
      <c r="B1379" s="30" t="s">
        <v>4943</v>
      </c>
      <c r="C1379" s="30" t="s">
        <v>4918</v>
      </c>
      <c r="D1379" s="30" t="s">
        <v>4919</v>
      </c>
      <c r="E1379" s="33">
        <v>45472.929166666669</v>
      </c>
      <c r="F1379" s="30" t="s">
        <v>4940</v>
      </c>
      <c r="G1379" s="30" t="s">
        <v>627</v>
      </c>
      <c r="H1379" s="30" t="s">
        <v>628</v>
      </c>
      <c r="I1379" s="30" t="s">
        <v>629</v>
      </c>
      <c r="J1379" s="30">
        <v>24510</v>
      </c>
      <c r="K1379" s="30" t="s">
        <v>630</v>
      </c>
      <c r="L1379" s="30" t="s">
        <v>4941</v>
      </c>
      <c r="M1379" s="30" t="s">
        <v>4944</v>
      </c>
      <c r="N1379" s="30"/>
      <c r="O1379" s="30" t="s">
        <v>664</v>
      </c>
      <c r="P1379" s="30">
        <v>919491</v>
      </c>
      <c r="Q1379" s="30"/>
      <c r="R1379" s="30"/>
      <c r="S1379" s="39">
        <v>45473.388888888891</v>
      </c>
      <c r="T1379" s="42" t="str">
        <f t="shared" si="273"/>
        <v>20</v>
      </c>
      <c r="U1379" s="32">
        <f t="shared" si="274"/>
        <v>45472.929166666669</v>
      </c>
      <c r="V1379" s="31">
        <f t="shared" si="275"/>
        <v>0.45972222222189885</v>
      </c>
      <c r="W1379" s="31">
        <f t="shared" si="276"/>
        <v>1</v>
      </c>
      <c r="X1379" s="31">
        <f t="shared" si="277"/>
        <v>0</v>
      </c>
      <c r="Y1379" s="31">
        <f t="shared" si="278"/>
        <v>0</v>
      </c>
      <c r="Z1379" s="31" t="str">
        <f t="shared" si="285"/>
        <v>Yes</v>
      </c>
      <c r="AA1379" s="31"/>
      <c r="AB1379" s="31">
        <f t="shared" si="279"/>
        <v>1</v>
      </c>
      <c r="AC1379" s="31" t="str">
        <f>IF(OR(ISNUMBER(MATCH(DATE(VALUE(TEXT(U1379,"yyyy")),VALUE(TEXT(U1379,"mm")),VALUE(TEXT(U1379,"dd"))),HolidayTable[Date],0)),WEEKDAY(E1379,1)=1,HOUR(U1379)&gt;=21,HOUR(U1379)&lt;5),"OP","P")</f>
        <v>OP</v>
      </c>
      <c r="AD1379" s="31"/>
      <c r="AE1379" s="31">
        <f t="shared" si="280"/>
        <v>35</v>
      </c>
      <c r="AF1379" s="31">
        <f t="shared" si="281"/>
        <v>59</v>
      </c>
      <c r="AG1379" s="31">
        <f t="shared" si="282"/>
        <v>7</v>
      </c>
      <c r="AH1379" s="31" t="str">
        <f t="shared" si="283"/>
        <v>ONE ALTAIR064W</v>
      </c>
      <c r="AI1379" s="31" t="str">
        <f t="shared" si="284"/>
        <v>SEGU 3634841</v>
      </c>
    </row>
    <row r="1380" spans="1:35" ht="18" x14ac:dyDescent="0.35">
      <c r="A1380" s="30" t="s">
        <v>625</v>
      </c>
      <c r="B1380" s="30" t="s">
        <v>4945</v>
      </c>
      <c r="C1380" s="30" t="s">
        <v>4918</v>
      </c>
      <c r="D1380" s="30" t="s">
        <v>4919</v>
      </c>
      <c r="E1380" s="33">
        <v>45472.932638888888</v>
      </c>
      <c r="F1380" s="30" t="s">
        <v>4940</v>
      </c>
      <c r="G1380" s="30" t="s">
        <v>627</v>
      </c>
      <c r="H1380" s="30">
        <v>2200</v>
      </c>
      <c r="I1380" s="30" t="s">
        <v>629</v>
      </c>
      <c r="J1380" s="30">
        <v>21010</v>
      </c>
      <c r="K1380" s="30" t="s">
        <v>630</v>
      </c>
      <c r="L1380" s="30" t="s">
        <v>4941</v>
      </c>
      <c r="M1380" s="30" t="s">
        <v>4946</v>
      </c>
      <c r="N1380" s="30" t="s">
        <v>661</v>
      </c>
      <c r="O1380" s="30" t="s">
        <v>662</v>
      </c>
      <c r="P1380" s="30">
        <v>692047</v>
      </c>
      <c r="Q1380" s="30"/>
      <c r="R1380" s="30"/>
      <c r="S1380" s="39">
        <v>45473.388888888891</v>
      </c>
      <c r="T1380" s="42" t="str">
        <f t="shared" si="273"/>
        <v>20</v>
      </c>
      <c r="U1380" s="32">
        <f t="shared" si="274"/>
        <v>45472.932638888888</v>
      </c>
      <c r="V1380" s="31">
        <f t="shared" si="275"/>
        <v>0.45625000000291038</v>
      </c>
      <c r="W1380" s="31">
        <f t="shared" si="276"/>
        <v>1</v>
      </c>
      <c r="X1380" s="31">
        <f t="shared" si="277"/>
        <v>0</v>
      </c>
      <c r="Y1380" s="31">
        <f t="shared" si="278"/>
        <v>0</v>
      </c>
      <c r="Z1380" s="31" t="str">
        <f t="shared" si="285"/>
        <v>Yes</v>
      </c>
      <c r="AA1380" s="31"/>
      <c r="AB1380" s="31">
        <f t="shared" si="279"/>
        <v>1</v>
      </c>
      <c r="AC1380" s="31" t="str">
        <f>IF(OR(ISNUMBER(MATCH(DATE(VALUE(TEXT(U1380,"yyyy")),VALUE(TEXT(U1380,"mm")),VALUE(TEXT(U1380,"dd"))),HolidayTable[Date],0)),WEEKDAY(E1380,1)=1,HOUR(U1380)&gt;=21,HOUR(U1380)&lt;5),"OP","P")</f>
        <v>OP</v>
      </c>
      <c r="AD1380" s="31"/>
      <c r="AE1380" s="31">
        <f t="shared" si="280"/>
        <v>35</v>
      </c>
      <c r="AF1380" s="31">
        <f t="shared" si="281"/>
        <v>59</v>
      </c>
      <c r="AG1380" s="31">
        <f t="shared" si="282"/>
        <v>7</v>
      </c>
      <c r="AH1380" s="31" t="str">
        <f t="shared" si="283"/>
        <v>ONE ALTAIR064W</v>
      </c>
      <c r="AI1380" s="31" t="str">
        <f t="shared" si="284"/>
        <v>ECNU 2004407</v>
      </c>
    </row>
    <row r="1381" spans="1:35" ht="18" x14ac:dyDescent="0.35">
      <c r="A1381" s="30" t="s">
        <v>625</v>
      </c>
      <c r="B1381" s="30" t="s">
        <v>4947</v>
      </c>
      <c r="C1381" s="30" t="s">
        <v>4918</v>
      </c>
      <c r="D1381" s="30" t="s">
        <v>4919</v>
      </c>
      <c r="E1381" s="33">
        <v>45472.932638888888</v>
      </c>
      <c r="F1381" s="30" t="s">
        <v>4940</v>
      </c>
      <c r="G1381" s="30" t="s">
        <v>627</v>
      </c>
      <c r="H1381" s="30">
        <v>2200</v>
      </c>
      <c r="I1381" s="30" t="s">
        <v>629</v>
      </c>
      <c r="J1381" s="30">
        <v>21040</v>
      </c>
      <c r="K1381" s="30" t="s">
        <v>630</v>
      </c>
      <c r="L1381" s="30" t="s">
        <v>4941</v>
      </c>
      <c r="M1381" s="30" t="s">
        <v>4948</v>
      </c>
      <c r="N1381" s="30" t="s">
        <v>661</v>
      </c>
      <c r="O1381" s="30" t="s">
        <v>662</v>
      </c>
      <c r="P1381" s="30">
        <v>692047</v>
      </c>
      <c r="Q1381" s="30"/>
      <c r="R1381" s="30"/>
      <c r="S1381" s="39">
        <v>45473.388888888891</v>
      </c>
      <c r="T1381" s="42" t="str">
        <f t="shared" si="273"/>
        <v>20</v>
      </c>
      <c r="U1381" s="32">
        <f t="shared" si="274"/>
        <v>45472.932638888888</v>
      </c>
      <c r="V1381" s="31">
        <f t="shared" si="275"/>
        <v>0.45625000000291038</v>
      </c>
      <c r="W1381" s="31">
        <f t="shared" si="276"/>
        <v>1</v>
      </c>
      <c r="X1381" s="31">
        <f t="shared" si="277"/>
        <v>0</v>
      </c>
      <c r="Y1381" s="31">
        <f t="shared" si="278"/>
        <v>0</v>
      </c>
      <c r="Z1381" s="31" t="str">
        <f t="shared" si="285"/>
        <v>Yes</v>
      </c>
      <c r="AA1381" s="31"/>
      <c r="AB1381" s="31">
        <f t="shared" si="279"/>
        <v>1</v>
      </c>
      <c r="AC1381" s="31" t="str">
        <f>IF(OR(ISNUMBER(MATCH(DATE(VALUE(TEXT(U1381,"yyyy")),VALUE(TEXT(U1381,"mm")),VALUE(TEXT(U1381,"dd"))),HolidayTable[Date],0)),WEEKDAY(E1381,1)=1,HOUR(U1381)&gt;=21,HOUR(U1381)&lt;5),"OP","P")</f>
        <v>OP</v>
      </c>
      <c r="AD1381" s="31"/>
      <c r="AE1381" s="31">
        <f t="shared" si="280"/>
        <v>35</v>
      </c>
      <c r="AF1381" s="31">
        <f t="shared" si="281"/>
        <v>59</v>
      </c>
      <c r="AG1381" s="31">
        <f t="shared" si="282"/>
        <v>7</v>
      </c>
      <c r="AH1381" s="31" t="str">
        <f t="shared" si="283"/>
        <v>ONE ALTAIR064W</v>
      </c>
      <c r="AI1381" s="31" t="str">
        <f t="shared" si="284"/>
        <v>VSBU 2064599</v>
      </c>
    </row>
    <row r="1382" spans="1:35" ht="18" x14ac:dyDescent="0.35">
      <c r="A1382" s="30" t="s">
        <v>625</v>
      </c>
      <c r="B1382" s="30" t="s">
        <v>4949</v>
      </c>
      <c r="C1382" s="30" t="s">
        <v>853</v>
      </c>
      <c r="D1382" s="30" t="s">
        <v>398</v>
      </c>
      <c r="E1382" s="33">
        <v>45472.94027777778</v>
      </c>
      <c r="F1382" s="30" t="s">
        <v>649</v>
      </c>
      <c r="G1382" s="30" t="s">
        <v>627</v>
      </c>
      <c r="H1382" s="30" t="s">
        <v>645</v>
      </c>
      <c r="I1382" s="30" t="s">
        <v>646</v>
      </c>
      <c r="J1382" s="30">
        <v>24370</v>
      </c>
      <c r="K1382" s="30" t="s">
        <v>630</v>
      </c>
      <c r="L1382" s="30" t="s">
        <v>4938</v>
      </c>
      <c r="M1382" s="30">
        <v>27362389</v>
      </c>
      <c r="N1382" s="30" t="s">
        <v>3616</v>
      </c>
      <c r="O1382" s="30" t="s">
        <v>3617</v>
      </c>
      <c r="P1382" s="30">
        <v>767807</v>
      </c>
      <c r="Q1382" s="30"/>
      <c r="R1382" s="30"/>
      <c r="S1382" s="39">
        <v>45473.548611111109</v>
      </c>
      <c r="T1382" s="42" t="str">
        <f t="shared" si="273"/>
        <v>40</v>
      </c>
      <c r="U1382" s="32">
        <f t="shared" si="274"/>
        <v>45472.94027777778</v>
      </c>
      <c r="V1382" s="31">
        <f t="shared" si="275"/>
        <v>0.60833333332993789</v>
      </c>
      <c r="W1382" s="31">
        <f t="shared" si="276"/>
        <v>1</v>
      </c>
      <c r="X1382" s="31">
        <f t="shared" si="277"/>
        <v>0</v>
      </c>
      <c r="Y1382" s="31">
        <f t="shared" si="278"/>
        <v>0</v>
      </c>
      <c r="Z1382" s="31" t="str">
        <f t="shared" si="285"/>
        <v>Yes</v>
      </c>
      <c r="AA1382" s="31"/>
      <c r="AB1382" s="31">
        <f t="shared" si="279"/>
        <v>1</v>
      </c>
      <c r="AC1382" s="31" t="str">
        <f>IF(OR(ISNUMBER(MATCH(DATE(VALUE(TEXT(U1382,"yyyy")),VALUE(TEXT(U1382,"mm")),VALUE(TEXT(U1382,"dd"))),HolidayTable[Date],0)),WEEKDAY(E1382,1)=1,HOUR(U1382)&gt;=21,HOUR(U1382)&lt;5),"OP","P")</f>
        <v>OP</v>
      </c>
      <c r="AD1382" s="31"/>
      <c r="AE1382" s="31">
        <f t="shared" si="280"/>
        <v>52.5</v>
      </c>
      <c r="AF1382" s="31">
        <f t="shared" si="281"/>
        <v>88.5</v>
      </c>
      <c r="AG1382" s="31">
        <f t="shared" si="282"/>
        <v>7</v>
      </c>
      <c r="AH1382" s="31" t="str">
        <f t="shared" si="283"/>
        <v>XIN BEIJING145E</v>
      </c>
      <c r="AI1382" s="31" t="str">
        <f t="shared" si="284"/>
        <v>CBHU 6464119</v>
      </c>
    </row>
    <row r="1383" spans="1:35" ht="18" x14ac:dyDescent="0.35">
      <c r="A1383" s="30" t="s">
        <v>625</v>
      </c>
      <c r="B1383" s="30" t="s">
        <v>4950</v>
      </c>
      <c r="C1383" s="30" t="s">
        <v>853</v>
      </c>
      <c r="D1383" s="30" t="s">
        <v>398</v>
      </c>
      <c r="E1383" s="33">
        <v>45472.943749999999</v>
      </c>
      <c r="F1383" s="30" t="s">
        <v>649</v>
      </c>
      <c r="G1383" s="30" t="s">
        <v>627</v>
      </c>
      <c r="H1383" s="30" t="s">
        <v>645</v>
      </c>
      <c r="I1383" s="30" t="s">
        <v>646</v>
      </c>
      <c r="J1383" s="30">
        <v>24370</v>
      </c>
      <c r="K1383" s="30" t="s">
        <v>630</v>
      </c>
      <c r="L1383" s="30" t="s">
        <v>4938</v>
      </c>
      <c r="M1383" s="30">
        <v>27362390</v>
      </c>
      <c r="N1383" s="30"/>
      <c r="O1383" s="30" t="s">
        <v>636</v>
      </c>
      <c r="P1383" s="30">
        <v>903165</v>
      </c>
      <c r="Q1383" s="30"/>
      <c r="R1383" s="30"/>
      <c r="S1383" s="39">
        <v>45473.548611111109</v>
      </c>
      <c r="T1383" s="42" t="str">
        <f t="shared" si="273"/>
        <v>40</v>
      </c>
      <c r="U1383" s="32">
        <f t="shared" si="274"/>
        <v>45472.943749999999</v>
      </c>
      <c r="V1383" s="31">
        <f t="shared" si="275"/>
        <v>0.60486111111094942</v>
      </c>
      <c r="W1383" s="31">
        <f t="shared" si="276"/>
        <v>1</v>
      </c>
      <c r="X1383" s="31">
        <f t="shared" si="277"/>
        <v>0</v>
      </c>
      <c r="Y1383" s="31">
        <f t="shared" si="278"/>
        <v>0</v>
      </c>
      <c r="Z1383" s="31" t="str">
        <f t="shared" si="285"/>
        <v>Yes</v>
      </c>
      <c r="AA1383" s="31"/>
      <c r="AB1383" s="31">
        <f t="shared" si="279"/>
        <v>1</v>
      </c>
      <c r="AC1383" s="31" t="str">
        <f>IF(OR(ISNUMBER(MATCH(DATE(VALUE(TEXT(U1383,"yyyy")),VALUE(TEXT(U1383,"mm")),VALUE(TEXT(U1383,"dd"))),HolidayTable[Date],0)),WEEKDAY(E1383,1)=1,HOUR(U1383)&gt;=21,HOUR(U1383)&lt;5),"OP","P")</f>
        <v>OP</v>
      </c>
      <c r="AD1383" s="31"/>
      <c r="AE1383" s="31">
        <f t="shared" si="280"/>
        <v>52.5</v>
      </c>
      <c r="AF1383" s="31">
        <f t="shared" si="281"/>
        <v>88.5</v>
      </c>
      <c r="AG1383" s="31">
        <f t="shared" si="282"/>
        <v>7</v>
      </c>
      <c r="AH1383" s="31" t="str">
        <f t="shared" si="283"/>
        <v>XIN BEIJING145E</v>
      </c>
      <c r="AI1383" s="31" t="str">
        <f t="shared" si="284"/>
        <v>OOCU 4840140</v>
      </c>
    </row>
    <row r="1384" spans="1:35" ht="18" x14ac:dyDescent="0.35">
      <c r="A1384" s="30" t="s">
        <v>625</v>
      </c>
      <c r="B1384" s="30" t="s">
        <v>4951</v>
      </c>
      <c r="C1384" s="30" t="s">
        <v>487</v>
      </c>
      <c r="D1384" s="30" t="s">
        <v>295</v>
      </c>
      <c r="E1384" s="33">
        <v>45472.947916666664</v>
      </c>
      <c r="F1384" s="30" t="s">
        <v>649</v>
      </c>
      <c r="G1384" s="30" t="s">
        <v>627</v>
      </c>
      <c r="H1384" s="30" t="s">
        <v>628</v>
      </c>
      <c r="I1384" s="30" t="s">
        <v>629</v>
      </c>
      <c r="J1384" s="30">
        <v>20800</v>
      </c>
      <c r="K1384" s="30" t="s">
        <v>630</v>
      </c>
      <c r="L1384" s="30" t="s">
        <v>4952</v>
      </c>
      <c r="M1384" s="30">
        <v>27373441</v>
      </c>
      <c r="N1384" s="30"/>
      <c r="O1384" s="30" t="s">
        <v>3970</v>
      </c>
      <c r="P1384" s="30">
        <v>948878</v>
      </c>
      <c r="Q1384" s="30"/>
      <c r="R1384" s="30"/>
      <c r="S1384" s="39">
        <v>45474.25</v>
      </c>
      <c r="T1384" s="42" t="str">
        <f t="shared" si="273"/>
        <v>20</v>
      </c>
      <c r="U1384" s="32">
        <f t="shared" si="274"/>
        <v>45472.947916666664</v>
      </c>
      <c r="V1384" s="31">
        <f t="shared" si="275"/>
        <v>1.3020833333357587</v>
      </c>
      <c r="W1384" s="31">
        <f t="shared" si="276"/>
        <v>0</v>
      </c>
      <c r="X1384" s="31">
        <f t="shared" si="277"/>
        <v>1</v>
      </c>
      <c r="Y1384" s="31">
        <f t="shared" si="278"/>
        <v>0</v>
      </c>
      <c r="Z1384" s="31" t="str">
        <f t="shared" si="285"/>
        <v>Yes</v>
      </c>
      <c r="AA1384" s="31"/>
      <c r="AB1384" s="31">
        <f t="shared" si="279"/>
        <v>2</v>
      </c>
      <c r="AC1384" s="31" t="str">
        <f>IF(OR(ISNUMBER(MATCH(DATE(VALUE(TEXT(U1384,"yyyy")),VALUE(TEXT(U1384,"mm")),VALUE(TEXT(U1384,"dd"))),HolidayTable[Date],0)),WEEKDAY(E1384,1)=1,HOUR(U1384)&gt;=21,HOUR(U1384)&lt;5),"OP","P")</f>
        <v>OP</v>
      </c>
      <c r="AD1384" s="31"/>
      <c r="AE1384" s="31">
        <f t="shared" si="280"/>
        <v>15</v>
      </c>
      <c r="AF1384" s="31">
        <f t="shared" si="281"/>
        <v>59</v>
      </c>
      <c r="AG1384" s="31">
        <f t="shared" si="282"/>
        <v>7</v>
      </c>
      <c r="AH1384" s="31" t="str">
        <f t="shared" si="283"/>
        <v>SINAR SUNDA167S</v>
      </c>
      <c r="AI1384" s="31" t="str">
        <f t="shared" si="284"/>
        <v>BEAU 2082598</v>
      </c>
    </row>
    <row r="1385" spans="1:35" ht="18" x14ac:dyDescent="0.35">
      <c r="A1385" s="30" t="s">
        <v>625</v>
      </c>
      <c r="B1385" s="30" t="s">
        <v>4953</v>
      </c>
      <c r="C1385" s="30" t="s">
        <v>487</v>
      </c>
      <c r="D1385" s="30" t="s">
        <v>295</v>
      </c>
      <c r="E1385" s="33">
        <v>45472.947916666664</v>
      </c>
      <c r="F1385" s="30" t="s">
        <v>649</v>
      </c>
      <c r="G1385" s="30" t="s">
        <v>627</v>
      </c>
      <c r="H1385" s="30" t="s">
        <v>628</v>
      </c>
      <c r="I1385" s="30" t="s">
        <v>629</v>
      </c>
      <c r="J1385" s="30">
        <v>20800</v>
      </c>
      <c r="K1385" s="30" t="s">
        <v>630</v>
      </c>
      <c r="L1385" s="30" t="s">
        <v>4954</v>
      </c>
      <c r="M1385" s="30">
        <v>27373204</v>
      </c>
      <c r="N1385" s="30"/>
      <c r="O1385" s="30" t="s">
        <v>3970</v>
      </c>
      <c r="P1385" s="30">
        <v>948878</v>
      </c>
      <c r="Q1385" s="30"/>
      <c r="R1385" s="30"/>
      <c r="S1385" s="39">
        <v>45474.25</v>
      </c>
      <c r="T1385" s="42" t="str">
        <f t="shared" si="273"/>
        <v>20</v>
      </c>
      <c r="U1385" s="32">
        <f t="shared" si="274"/>
        <v>45472.947916666664</v>
      </c>
      <c r="V1385" s="31">
        <f t="shared" si="275"/>
        <v>1.3020833333357587</v>
      </c>
      <c r="W1385" s="31">
        <f t="shared" si="276"/>
        <v>0</v>
      </c>
      <c r="X1385" s="31">
        <f t="shared" si="277"/>
        <v>1</v>
      </c>
      <c r="Y1385" s="31">
        <f t="shared" si="278"/>
        <v>0</v>
      </c>
      <c r="Z1385" s="31" t="str">
        <f t="shared" si="285"/>
        <v>Yes</v>
      </c>
      <c r="AA1385" s="31"/>
      <c r="AB1385" s="31">
        <f t="shared" si="279"/>
        <v>2</v>
      </c>
      <c r="AC1385" s="31" t="str">
        <f>IF(OR(ISNUMBER(MATCH(DATE(VALUE(TEXT(U1385,"yyyy")),VALUE(TEXT(U1385,"mm")),VALUE(TEXT(U1385,"dd"))),HolidayTable[Date],0)),WEEKDAY(E1385,1)=1,HOUR(U1385)&gt;=21,HOUR(U1385)&lt;5),"OP","P")</f>
        <v>OP</v>
      </c>
      <c r="AD1385" s="31"/>
      <c r="AE1385" s="31">
        <f t="shared" si="280"/>
        <v>15</v>
      </c>
      <c r="AF1385" s="31">
        <f t="shared" si="281"/>
        <v>59</v>
      </c>
      <c r="AG1385" s="31">
        <f t="shared" si="282"/>
        <v>7</v>
      </c>
      <c r="AH1385" s="31" t="str">
        <f t="shared" si="283"/>
        <v>SINAR SUNDA167S</v>
      </c>
      <c r="AI1385" s="31" t="str">
        <f t="shared" si="284"/>
        <v>TEMU 3122775</v>
      </c>
    </row>
    <row r="1386" spans="1:35" ht="18" x14ac:dyDescent="0.35">
      <c r="A1386" s="30" t="s">
        <v>625</v>
      </c>
      <c r="B1386" s="30" t="s">
        <v>4955</v>
      </c>
      <c r="C1386" s="30" t="s">
        <v>487</v>
      </c>
      <c r="D1386" s="30" t="s">
        <v>295</v>
      </c>
      <c r="E1386" s="33">
        <v>45472.947916666664</v>
      </c>
      <c r="F1386" s="30" t="s">
        <v>649</v>
      </c>
      <c r="G1386" s="30" t="s">
        <v>627</v>
      </c>
      <c r="H1386" s="30" t="s">
        <v>628</v>
      </c>
      <c r="I1386" s="30" t="s">
        <v>629</v>
      </c>
      <c r="J1386" s="30">
        <v>24300</v>
      </c>
      <c r="K1386" s="30" t="s">
        <v>630</v>
      </c>
      <c r="L1386" s="30" t="s">
        <v>4956</v>
      </c>
      <c r="M1386" s="30">
        <v>27432078</v>
      </c>
      <c r="N1386" s="30" t="s">
        <v>670</v>
      </c>
      <c r="O1386" s="30" t="s">
        <v>671</v>
      </c>
      <c r="P1386" s="30">
        <v>650107</v>
      </c>
      <c r="Q1386" s="30"/>
      <c r="R1386" s="30"/>
      <c r="S1386" s="39">
        <v>45474.25</v>
      </c>
      <c r="T1386" s="42" t="str">
        <f t="shared" si="273"/>
        <v>20</v>
      </c>
      <c r="U1386" s="32">
        <f t="shared" si="274"/>
        <v>45472.947916666664</v>
      </c>
      <c r="V1386" s="31">
        <f t="shared" si="275"/>
        <v>1.3020833333357587</v>
      </c>
      <c r="W1386" s="31">
        <f t="shared" si="276"/>
        <v>0</v>
      </c>
      <c r="X1386" s="31">
        <f t="shared" si="277"/>
        <v>1</v>
      </c>
      <c r="Y1386" s="31">
        <f t="shared" si="278"/>
        <v>0</v>
      </c>
      <c r="Z1386" s="31" t="str">
        <f t="shared" si="285"/>
        <v>Yes</v>
      </c>
      <c r="AA1386" s="31"/>
      <c r="AB1386" s="31">
        <f t="shared" si="279"/>
        <v>2</v>
      </c>
      <c r="AC1386" s="31" t="str">
        <f>IF(OR(ISNUMBER(MATCH(DATE(VALUE(TEXT(U1386,"yyyy")),VALUE(TEXT(U1386,"mm")),VALUE(TEXT(U1386,"dd"))),HolidayTable[Date],0)),WEEKDAY(E1386,1)=1,HOUR(U1386)&gt;=21,HOUR(U1386)&lt;5),"OP","P")</f>
        <v>OP</v>
      </c>
      <c r="AD1386" s="31"/>
      <c r="AE1386" s="31">
        <f t="shared" si="280"/>
        <v>15</v>
      </c>
      <c r="AF1386" s="31">
        <f t="shared" si="281"/>
        <v>59</v>
      </c>
      <c r="AG1386" s="31">
        <f t="shared" si="282"/>
        <v>7</v>
      </c>
      <c r="AH1386" s="31" t="str">
        <f t="shared" si="283"/>
        <v>SINAR SUNDA167S</v>
      </c>
      <c r="AI1386" s="31" t="str">
        <f t="shared" si="284"/>
        <v>GCXU 2459455</v>
      </c>
    </row>
    <row r="1387" spans="1:35" ht="18" x14ac:dyDescent="0.35">
      <c r="A1387" s="30" t="s">
        <v>625</v>
      </c>
      <c r="B1387" s="30" t="s">
        <v>4957</v>
      </c>
      <c r="C1387" s="30" t="s">
        <v>487</v>
      </c>
      <c r="D1387" s="30" t="s">
        <v>295</v>
      </c>
      <c r="E1387" s="33">
        <v>45472.947916666664</v>
      </c>
      <c r="F1387" s="30" t="s">
        <v>649</v>
      </c>
      <c r="G1387" s="30" t="s">
        <v>627</v>
      </c>
      <c r="H1387" s="30" t="s">
        <v>628</v>
      </c>
      <c r="I1387" s="30" t="s">
        <v>629</v>
      </c>
      <c r="J1387" s="30">
        <v>23950</v>
      </c>
      <c r="K1387" s="30" t="s">
        <v>630</v>
      </c>
      <c r="L1387" s="30" t="s">
        <v>4958</v>
      </c>
      <c r="M1387" s="30">
        <v>27432023</v>
      </c>
      <c r="N1387" s="30" t="s">
        <v>670</v>
      </c>
      <c r="O1387" s="30" t="s">
        <v>671</v>
      </c>
      <c r="P1387" s="30">
        <v>650107</v>
      </c>
      <c r="Q1387" s="30"/>
      <c r="R1387" s="30"/>
      <c r="S1387" s="39">
        <v>45474.25</v>
      </c>
      <c r="T1387" s="42" t="str">
        <f t="shared" si="273"/>
        <v>20</v>
      </c>
      <c r="U1387" s="32">
        <f t="shared" si="274"/>
        <v>45472.947916666664</v>
      </c>
      <c r="V1387" s="31">
        <f t="shared" si="275"/>
        <v>1.3020833333357587</v>
      </c>
      <c r="W1387" s="31">
        <f t="shared" si="276"/>
        <v>0</v>
      </c>
      <c r="X1387" s="31">
        <f t="shared" si="277"/>
        <v>1</v>
      </c>
      <c r="Y1387" s="31">
        <f t="shared" si="278"/>
        <v>0</v>
      </c>
      <c r="Z1387" s="31" t="str">
        <f t="shared" si="285"/>
        <v>Yes</v>
      </c>
      <c r="AA1387" s="31"/>
      <c r="AB1387" s="31">
        <f t="shared" si="279"/>
        <v>2</v>
      </c>
      <c r="AC1387" s="31" t="str">
        <f>IF(OR(ISNUMBER(MATCH(DATE(VALUE(TEXT(U1387,"yyyy")),VALUE(TEXT(U1387,"mm")),VALUE(TEXT(U1387,"dd"))),HolidayTable[Date],0)),WEEKDAY(E1387,1)=1,HOUR(U1387)&gt;=21,HOUR(U1387)&lt;5),"OP","P")</f>
        <v>OP</v>
      </c>
      <c r="AD1387" s="31"/>
      <c r="AE1387" s="31">
        <f t="shared" si="280"/>
        <v>15</v>
      </c>
      <c r="AF1387" s="31">
        <f t="shared" si="281"/>
        <v>59</v>
      </c>
      <c r="AG1387" s="31">
        <f t="shared" si="282"/>
        <v>7</v>
      </c>
      <c r="AH1387" s="31" t="str">
        <f t="shared" si="283"/>
        <v>SINAR SUNDA167S</v>
      </c>
      <c r="AI1387" s="31" t="str">
        <f t="shared" si="284"/>
        <v>OOCU 0694582</v>
      </c>
    </row>
    <row r="1388" spans="1:35" ht="18" x14ac:dyDescent="0.35">
      <c r="A1388" s="30" t="s">
        <v>625</v>
      </c>
      <c r="B1388" s="30" t="s">
        <v>4959</v>
      </c>
      <c r="C1388" s="30" t="s">
        <v>487</v>
      </c>
      <c r="D1388" s="30" t="s">
        <v>295</v>
      </c>
      <c r="E1388" s="33">
        <v>45472.948611111111</v>
      </c>
      <c r="F1388" s="30" t="s">
        <v>824</v>
      </c>
      <c r="G1388" s="30" t="s">
        <v>627</v>
      </c>
      <c r="H1388" s="30">
        <v>2210</v>
      </c>
      <c r="I1388" s="30" t="s">
        <v>629</v>
      </c>
      <c r="J1388" s="30">
        <v>18327</v>
      </c>
      <c r="K1388" s="30" t="s">
        <v>630</v>
      </c>
      <c r="L1388" s="30" t="s">
        <v>4960</v>
      </c>
      <c r="M1388" s="30">
        <v>2434690</v>
      </c>
      <c r="N1388" s="30" t="s">
        <v>631</v>
      </c>
      <c r="O1388" s="30" t="s">
        <v>632</v>
      </c>
      <c r="P1388" s="30">
        <v>726322</v>
      </c>
      <c r="Q1388" s="30"/>
      <c r="R1388" s="30"/>
      <c r="S1388" s="39">
        <v>45474.25</v>
      </c>
      <c r="T1388" s="42" t="str">
        <f t="shared" si="273"/>
        <v>20</v>
      </c>
      <c r="U1388" s="32">
        <f t="shared" si="274"/>
        <v>45472.948611111111</v>
      </c>
      <c r="V1388" s="31">
        <f t="shared" si="275"/>
        <v>1.3013888888890506</v>
      </c>
      <c r="W1388" s="31">
        <f t="shared" si="276"/>
        <v>0</v>
      </c>
      <c r="X1388" s="31">
        <f t="shared" si="277"/>
        <v>1</v>
      </c>
      <c r="Y1388" s="31">
        <f t="shared" si="278"/>
        <v>0</v>
      </c>
      <c r="Z1388" s="31" t="str">
        <f t="shared" si="285"/>
        <v>Yes</v>
      </c>
      <c r="AA1388" s="31"/>
      <c r="AB1388" s="31">
        <f t="shared" si="279"/>
        <v>2</v>
      </c>
      <c r="AC1388" s="31" t="str">
        <f>IF(OR(ISNUMBER(MATCH(DATE(VALUE(TEXT(U1388,"yyyy")),VALUE(TEXT(U1388,"mm")),VALUE(TEXT(U1388,"dd"))),HolidayTable[Date],0)),WEEKDAY(E1388,1)=1,HOUR(U1388)&gt;=21,HOUR(U1388)&lt;5),"OP","P")</f>
        <v>OP</v>
      </c>
      <c r="AD1388" s="31"/>
      <c r="AE1388" s="31">
        <f t="shared" si="280"/>
        <v>15</v>
      </c>
      <c r="AF1388" s="31">
        <f t="shared" si="281"/>
        <v>59</v>
      </c>
      <c r="AG1388" s="31">
        <f t="shared" si="282"/>
        <v>7</v>
      </c>
      <c r="AH1388" s="31" t="str">
        <f t="shared" si="283"/>
        <v>SINAR SUNDA167S</v>
      </c>
      <c r="AI1388" s="31" t="str">
        <f t="shared" si="284"/>
        <v>SIKU 3081579</v>
      </c>
    </row>
    <row r="1389" spans="1:35" ht="18" x14ac:dyDescent="0.35">
      <c r="A1389" s="30" t="s">
        <v>625</v>
      </c>
      <c r="B1389" s="30" t="s">
        <v>4961</v>
      </c>
      <c r="C1389" s="30" t="s">
        <v>487</v>
      </c>
      <c r="D1389" s="30" t="s">
        <v>295</v>
      </c>
      <c r="E1389" s="33">
        <v>45472.948611111111</v>
      </c>
      <c r="F1389" s="30" t="s">
        <v>824</v>
      </c>
      <c r="G1389" s="30" t="s">
        <v>627</v>
      </c>
      <c r="H1389" s="30">
        <v>2210</v>
      </c>
      <c r="I1389" s="30" t="s">
        <v>629</v>
      </c>
      <c r="J1389" s="30">
        <v>18327</v>
      </c>
      <c r="K1389" s="30" t="s">
        <v>630</v>
      </c>
      <c r="L1389" s="30" t="s">
        <v>4960</v>
      </c>
      <c r="M1389" s="30">
        <v>2434751</v>
      </c>
      <c r="N1389" s="30" t="s">
        <v>631</v>
      </c>
      <c r="O1389" s="30" t="s">
        <v>632</v>
      </c>
      <c r="P1389" s="30">
        <v>726322</v>
      </c>
      <c r="Q1389" s="30"/>
      <c r="R1389" s="30"/>
      <c r="S1389" s="39">
        <v>45474.25</v>
      </c>
      <c r="T1389" s="42" t="str">
        <f t="shared" si="273"/>
        <v>20</v>
      </c>
      <c r="U1389" s="32">
        <f t="shared" si="274"/>
        <v>45472.948611111111</v>
      </c>
      <c r="V1389" s="31">
        <f t="shared" si="275"/>
        <v>1.3013888888890506</v>
      </c>
      <c r="W1389" s="31">
        <f t="shared" si="276"/>
        <v>0</v>
      </c>
      <c r="X1389" s="31">
        <f t="shared" si="277"/>
        <v>1</v>
      </c>
      <c r="Y1389" s="31">
        <f t="shared" si="278"/>
        <v>0</v>
      </c>
      <c r="Z1389" s="31" t="str">
        <f t="shared" si="285"/>
        <v>Yes</v>
      </c>
      <c r="AA1389" s="31"/>
      <c r="AB1389" s="31">
        <f t="shared" si="279"/>
        <v>2</v>
      </c>
      <c r="AC1389" s="31" t="str">
        <f>IF(OR(ISNUMBER(MATCH(DATE(VALUE(TEXT(U1389,"yyyy")),VALUE(TEXT(U1389,"mm")),VALUE(TEXT(U1389,"dd"))),HolidayTable[Date],0)),WEEKDAY(E1389,1)=1,HOUR(U1389)&gt;=21,HOUR(U1389)&lt;5),"OP","P")</f>
        <v>OP</v>
      </c>
      <c r="AD1389" s="31"/>
      <c r="AE1389" s="31">
        <f t="shared" si="280"/>
        <v>15</v>
      </c>
      <c r="AF1389" s="31">
        <f t="shared" si="281"/>
        <v>59</v>
      </c>
      <c r="AG1389" s="31">
        <f t="shared" si="282"/>
        <v>7</v>
      </c>
      <c r="AH1389" s="31" t="str">
        <f t="shared" si="283"/>
        <v>SINAR SUNDA167S</v>
      </c>
      <c r="AI1389" s="31" t="str">
        <f t="shared" si="284"/>
        <v>SIKU 3104294</v>
      </c>
    </row>
    <row r="1390" spans="1:35" ht="18" x14ac:dyDescent="0.35">
      <c r="A1390" s="30" t="s">
        <v>625</v>
      </c>
      <c r="B1390" s="30" t="s">
        <v>4962</v>
      </c>
      <c r="C1390" s="30" t="s">
        <v>4918</v>
      </c>
      <c r="D1390" s="30" t="s">
        <v>4919</v>
      </c>
      <c r="E1390" s="33">
        <v>45472.957638888889</v>
      </c>
      <c r="F1390" s="30" t="s">
        <v>658</v>
      </c>
      <c r="G1390" s="30" t="s">
        <v>627</v>
      </c>
      <c r="H1390" s="30">
        <v>2200</v>
      </c>
      <c r="I1390" s="30" t="s">
        <v>629</v>
      </c>
      <c r="J1390" s="30">
        <v>12140</v>
      </c>
      <c r="K1390" s="30" t="s">
        <v>630</v>
      </c>
      <c r="L1390" s="30" t="s">
        <v>4963</v>
      </c>
      <c r="M1390" s="30" t="s">
        <v>4964</v>
      </c>
      <c r="N1390" s="30" t="s">
        <v>639</v>
      </c>
      <c r="O1390" s="30" t="s">
        <v>640</v>
      </c>
      <c r="P1390" s="30">
        <v>920041</v>
      </c>
      <c r="Q1390" s="30"/>
      <c r="R1390" s="30"/>
      <c r="S1390" s="39">
        <v>45473.388888888891</v>
      </c>
      <c r="T1390" s="42" t="str">
        <f t="shared" si="273"/>
        <v>20</v>
      </c>
      <c r="U1390" s="32">
        <f t="shared" si="274"/>
        <v>45472.957638888889</v>
      </c>
      <c r="V1390" s="31">
        <f t="shared" si="275"/>
        <v>0.43125000000145519</v>
      </c>
      <c r="W1390" s="31">
        <f t="shared" si="276"/>
        <v>1</v>
      </c>
      <c r="X1390" s="31">
        <f t="shared" si="277"/>
        <v>0</v>
      </c>
      <c r="Y1390" s="31">
        <f t="shared" si="278"/>
        <v>0</v>
      </c>
      <c r="Z1390" s="31" t="str">
        <f t="shared" si="285"/>
        <v>Yes</v>
      </c>
      <c r="AA1390" s="31"/>
      <c r="AB1390" s="31">
        <f t="shared" si="279"/>
        <v>1</v>
      </c>
      <c r="AC1390" s="31" t="str">
        <f>IF(OR(ISNUMBER(MATCH(DATE(VALUE(TEXT(U1390,"yyyy")),VALUE(TEXT(U1390,"mm")),VALUE(TEXT(U1390,"dd"))),HolidayTable[Date],0)),WEEKDAY(E1390,1)=1,HOUR(U1390)&gt;=21,HOUR(U1390)&lt;5),"OP","P")</f>
        <v>OP</v>
      </c>
      <c r="AD1390" s="31"/>
      <c r="AE1390" s="31">
        <f t="shared" si="280"/>
        <v>35</v>
      </c>
      <c r="AF1390" s="31">
        <f t="shared" si="281"/>
        <v>59</v>
      </c>
      <c r="AG1390" s="31">
        <f t="shared" si="282"/>
        <v>7</v>
      </c>
      <c r="AH1390" s="31" t="str">
        <f t="shared" si="283"/>
        <v>ONE ALTAIR064W</v>
      </c>
      <c r="AI1390" s="31" t="str">
        <f t="shared" si="284"/>
        <v>MOAU 6788367</v>
      </c>
    </row>
    <row r="1391" spans="1:35" ht="18" x14ac:dyDescent="0.35">
      <c r="A1391" s="30" t="s">
        <v>625</v>
      </c>
      <c r="B1391" s="30" t="s">
        <v>4965</v>
      </c>
      <c r="C1391" s="30" t="s">
        <v>4918</v>
      </c>
      <c r="D1391" s="30" t="s">
        <v>4919</v>
      </c>
      <c r="E1391" s="33">
        <v>45472.957638888889</v>
      </c>
      <c r="F1391" s="30" t="s">
        <v>658</v>
      </c>
      <c r="G1391" s="30" t="s">
        <v>627</v>
      </c>
      <c r="H1391" s="30" t="s">
        <v>628</v>
      </c>
      <c r="I1391" s="30" t="s">
        <v>629</v>
      </c>
      <c r="J1391" s="30">
        <v>13540</v>
      </c>
      <c r="K1391" s="30" t="s">
        <v>630</v>
      </c>
      <c r="L1391" s="30" t="s">
        <v>4966</v>
      </c>
      <c r="M1391" s="30" t="s">
        <v>4967</v>
      </c>
      <c r="N1391" s="30" t="s">
        <v>639</v>
      </c>
      <c r="O1391" s="30" t="s">
        <v>640</v>
      </c>
      <c r="P1391" s="30">
        <v>920041</v>
      </c>
      <c r="Q1391" s="30"/>
      <c r="R1391" s="30"/>
      <c r="S1391" s="39">
        <v>45473.388888888891</v>
      </c>
      <c r="T1391" s="42" t="str">
        <f t="shared" si="273"/>
        <v>20</v>
      </c>
      <c r="U1391" s="32">
        <f t="shared" si="274"/>
        <v>45472.957638888889</v>
      </c>
      <c r="V1391" s="31">
        <f t="shared" si="275"/>
        <v>0.43125000000145519</v>
      </c>
      <c r="W1391" s="31">
        <f t="shared" si="276"/>
        <v>1</v>
      </c>
      <c r="X1391" s="31">
        <f t="shared" si="277"/>
        <v>0</v>
      </c>
      <c r="Y1391" s="31">
        <f t="shared" si="278"/>
        <v>0</v>
      </c>
      <c r="Z1391" s="31" t="str">
        <f t="shared" si="285"/>
        <v>Yes</v>
      </c>
      <c r="AA1391" s="31"/>
      <c r="AB1391" s="31">
        <f t="shared" si="279"/>
        <v>1</v>
      </c>
      <c r="AC1391" s="31" t="str">
        <f>IF(OR(ISNUMBER(MATCH(DATE(VALUE(TEXT(U1391,"yyyy")),VALUE(TEXT(U1391,"mm")),VALUE(TEXT(U1391,"dd"))),HolidayTable[Date],0)),WEEKDAY(E1391,1)=1,HOUR(U1391)&gt;=21,HOUR(U1391)&lt;5),"OP","P")</f>
        <v>OP</v>
      </c>
      <c r="AD1391" s="31"/>
      <c r="AE1391" s="31">
        <f t="shared" si="280"/>
        <v>35</v>
      </c>
      <c r="AF1391" s="31">
        <f t="shared" si="281"/>
        <v>59</v>
      </c>
      <c r="AG1391" s="31">
        <f t="shared" si="282"/>
        <v>7</v>
      </c>
      <c r="AH1391" s="31" t="str">
        <f t="shared" si="283"/>
        <v>ONE ALTAIR064W</v>
      </c>
      <c r="AI1391" s="31" t="str">
        <f t="shared" si="284"/>
        <v>TCLU 2682654</v>
      </c>
    </row>
    <row r="1392" spans="1:35" ht="18" x14ac:dyDescent="0.35">
      <c r="A1392" s="30" t="s">
        <v>625</v>
      </c>
      <c r="B1392" s="30" t="s">
        <v>4968</v>
      </c>
      <c r="C1392" s="30" t="s">
        <v>853</v>
      </c>
      <c r="D1392" s="30" t="s">
        <v>398</v>
      </c>
      <c r="E1392" s="33">
        <v>45472.957638888889</v>
      </c>
      <c r="F1392" s="30" t="s">
        <v>649</v>
      </c>
      <c r="G1392" s="30" t="s">
        <v>627</v>
      </c>
      <c r="H1392" s="30" t="s">
        <v>645</v>
      </c>
      <c r="I1392" s="30" t="s">
        <v>646</v>
      </c>
      <c r="J1392" s="30">
        <v>28418</v>
      </c>
      <c r="K1392" s="30" t="s">
        <v>630</v>
      </c>
      <c r="L1392" s="30" t="s">
        <v>4969</v>
      </c>
      <c r="M1392" s="30">
        <v>27430919</v>
      </c>
      <c r="N1392" s="30"/>
      <c r="O1392" s="30" t="s">
        <v>641</v>
      </c>
      <c r="P1392" s="30">
        <v>902929</v>
      </c>
      <c r="Q1392" s="30"/>
      <c r="R1392" s="30"/>
      <c r="S1392" s="39">
        <v>45473.548611111109</v>
      </c>
      <c r="T1392" s="42" t="str">
        <f t="shared" si="273"/>
        <v>40</v>
      </c>
      <c r="U1392" s="32">
        <f t="shared" si="274"/>
        <v>45472.957638888889</v>
      </c>
      <c r="V1392" s="31">
        <f t="shared" si="275"/>
        <v>0.59097222222044365</v>
      </c>
      <c r="W1392" s="31">
        <f t="shared" si="276"/>
        <v>1</v>
      </c>
      <c r="X1392" s="31">
        <f t="shared" si="277"/>
        <v>0</v>
      </c>
      <c r="Y1392" s="31">
        <f t="shared" si="278"/>
        <v>0</v>
      </c>
      <c r="Z1392" s="31" t="str">
        <f t="shared" si="285"/>
        <v>Yes</v>
      </c>
      <c r="AA1392" s="31"/>
      <c r="AB1392" s="31">
        <f t="shared" si="279"/>
        <v>1</v>
      </c>
      <c r="AC1392" s="31" t="str">
        <f>IF(OR(ISNUMBER(MATCH(DATE(VALUE(TEXT(U1392,"yyyy")),VALUE(TEXT(U1392,"mm")),VALUE(TEXT(U1392,"dd"))),HolidayTable[Date],0)),WEEKDAY(E1392,1)=1,HOUR(U1392)&gt;=21,HOUR(U1392)&lt;5),"OP","P")</f>
        <v>OP</v>
      </c>
      <c r="AD1392" s="31"/>
      <c r="AE1392" s="31">
        <f t="shared" si="280"/>
        <v>52.5</v>
      </c>
      <c r="AF1392" s="31">
        <f t="shared" si="281"/>
        <v>88.5</v>
      </c>
      <c r="AG1392" s="31">
        <f t="shared" si="282"/>
        <v>7</v>
      </c>
      <c r="AH1392" s="31" t="str">
        <f t="shared" si="283"/>
        <v>XIN BEIJING145E</v>
      </c>
      <c r="AI1392" s="31" t="str">
        <f t="shared" si="284"/>
        <v>CSLU 5163600</v>
      </c>
    </row>
    <row r="1393" spans="1:36" ht="18" x14ac:dyDescent="0.35">
      <c r="A1393" s="30" t="s">
        <v>625</v>
      </c>
      <c r="B1393" s="30" t="s">
        <v>4970</v>
      </c>
      <c r="C1393" s="30" t="s">
        <v>487</v>
      </c>
      <c r="D1393" s="30" t="s">
        <v>295</v>
      </c>
      <c r="E1393" s="33">
        <v>45472.963888888888</v>
      </c>
      <c r="F1393" s="30" t="s">
        <v>824</v>
      </c>
      <c r="G1393" s="30" t="s">
        <v>627</v>
      </c>
      <c r="H1393" s="30">
        <v>2210</v>
      </c>
      <c r="I1393" s="30" t="s">
        <v>629</v>
      </c>
      <c r="J1393" s="30">
        <v>18327</v>
      </c>
      <c r="K1393" s="30" t="s">
        <v>630</v>
      </c>
      <c r="L1393" s="30" t="s">
        <v>4971</v>
      </c>
      <c r="M1393" s="30">
        <v>2434709</v>
      </c>
      <c r="N1393" s="30" t="s">
        <v>647</v>
      </c>
      <c r="O1393" s="30" t="s">
        <v>648</v>
      </c>
      <c r="P1393" s="30">
        <v>762019</v>
      </c>
      <c r="Q1393" s="30"/>
      <c r="R1393" s="30"/>
      <c r="S1393" s="39">
        <v>45474.25</v>
      </c>
      <c r="T1393" s="42" t="str">
        <f t="shared" si="273"/>
        <v>20</v>
      </c>
      <c r="U1393" s="32">
        <f t="shared" si="274"/>
        <v>45472.963888888888</v>
      </c>
      <c r="V1393" s="31">
        <f t="shared" si="275"/>
        <v>1.2861111111124046</v>
      </c>
      <c r="W1393" s="31">
        <f t="shared" si="276"/>
        <v>0</v>
      </c>
      <c r="X1393" s="31">
        <f t="shared" si="277"/>
        <v>1</v>
      </c>
      <c r="Y1393" s="31">
        <f t="shared" si="278"/>
        <v>0</v>
      </c>
      <c r="Z1393" s="31" t="str">
        <f t="shared" si="285"/>
        <v>Yes</v>
      </c>
      <c r="AA1393" s="31"/>
      <c r="AB1393" s="31">
        <f t="shared" si="279"/>
        <v>2</v>
      </c>
      <c r="AC1393" s="31" t="str">
        <f>IF(OR(ISNUMBER(MATCH(DATE(VALUE(TEXT(U1393,"yyyy")),VALUE(TEXT(U1393,"mm")),VALUE(TEXT(U1393,"dd"))),HolidayTable[Date],0)),WEEKDAY(E1393,1)=1,HOUR(U1393)&gt;=21,HOUR(U1393)&lt;5),"OP","P")</f>
        <v>OP</v>
      </c>
      <c r="AD1393" s="31"/>
      <c r="AE1393" s="31">
        <f t="shared" si="280"/>
        <v>15</v>
      </c>
      <c r="AF1393" s="31">
        <f t="shared" si="281"/>
        <v>59</v>
      </c>
      <c r="AG1393" s="31">
        <f t="shared" si="282"/>
        <v>7</v>
      </c>
      <c r="AH1393" s="31" t="str">
        <f t="shared" si="283"/>
        <v>SINAR SUNDA167S</v>
      </c>
      <c r="AI1393" s="31" t="str">
        <f t="shared" si="284"/>
        <v>SIKU 3023417</v>
      </c>
    </row>
    <row r="1394" spans="1:36" ht="18" x14ac:dyDescent="0.35">
      <c r="A1394" s="30" t="s">
        <v>625</v>
      </c>
      <c r="B1394" s="30" t="s">
        <v>4972</v>
      </c>
      <c r="C1394" s="30" t="s">
        <v>487</v>
      </c>
      <c r="D1394" s="30" t="s">
        <v>295</v>
      </c>
      <c r="E1394" s="33">
        <v>45472.963888888888</v>
      </c>
      <c r="F1394" s="30" t="s">
        <v>824</v>
      </c>
      <c r="G1394" s="30" t="s">
        <v>627</v>
      </c>
      <c r="H1394" s="30">
        <v>2210</v>
      </c>
      <c r="I1394" s="30" t="s">
        <v>629</v>
      </c>
      <c r="J1394" s="30">
        <v>18327</v>
      </c>
      <c r="K1394" s="30" t="s">
        <v>630</v>
      </c>
      <c r="L1394" s="30" t="s">
        <v>4971</v>
      </c>
      <c r="M1394" s="30">
        <v>2434721</v>
      </c>
      <c r="N1394" s="30" t="s">
        <v>647</v>
      </c>
      <c r="O1394" s="30" t="s">
        <v>648</v>
      </c>
      <c r="P1394" s="30">
        <v>762019</v>
      </c>
      <c r="Q1394" s="30"/>
      <c r="R1394" s="30"/>
      <c r="S1394" s="39">
        <v>45474.25</v>
      </c>
      <c r="T1394" s="42" t="str">
        <f t="shared" si="273"/>
        <v>20</v>
      </c>
      <c r="U1394" s="32">
        <f t="shared" si="274"/>
        <v>45472.963888888888</v>
      </c>
      <c r="V1394" s="31">
        <f t="shared" si="275"/>
        <v>1.2861111111124046</v>
      </c>
      <c r="W1394" s="31">
        <f t="shared" si="276"/>
        <v>0</v>
      </c>
      <c r="X1394" s="31">
        <f t="shared" si="277"/>
        <v>1</v>
      </c>
      <c r="Y1394" s="31">
        <f t="shared" si="278"/>
        <v>0</v>
      </c>
      <c r="Z1394" s="31" t="str">
        <f t="shared" si="285"/>
        <v>Yes</v>
      </c>
      <c r="AA1394" s="31"/>
      <c r="AB1394" s="31">
        <f t="shared" si="279"/>
        <v>2</v>
      </c>
      <c r="AC1394" s="31" t="str">
        <f>IF(OR(ISNUMBER(MATCH(DATE(VALUE(TEXT(U1394,"yyyy")),VALUE(TEXT(U1394,"mm")),VALUE(TEXT(U1394,"dd"))),HolidayTable[Date],0)),WEEKDAY(E1394,1)=1,HOUR(U1394)&gt;=21,HOUR(U1394)&lt;5),"OP","P")</f>
        <v>OP</v>
      </c>
      <c r="AD1394" s="31"/>
      <c r="AE1394" s="31">
        <f t="shared" si="280"/>
        <v>15</v>
      </c>
      <c r="AF1394" s="31">
        <f t="shared" si="281"/>
        <v>59</v>
      </c>
      <c r="AG1394" s="31">
        <f t="shared" si="282"/>
        <v>7</v>
      </c>
      <c r="AH1394" s="31" t="str">
        <f t="shared" si="283"/>
        <v>SINAR SUNDA167S</v>
      </c>
      <c r="AI1394" s="31" t="str">
        <f t="shared" si="284"/>
        <v>SIKU 3065346</v>
      </c>
    </row>
    <row r="1395" spans="1:36" ht="18" x14ac:dyDescent="0.35">
      <c r="A1395" s="30" t="s">
        <v>625</v>
      </c>
      <c r="B1395" s="30" t="s">
        <v>4973</v>
      </c>
      <c r="C1395" s="30" t="s">
        <v>853</v>
      </c>
      <c r="D1395" s="30" t="s">
        <v>398</v>
      </c>
      <c r="E1395" s="33">
        <v>45472.963888888888</v>
      </c>
      <c r="F1395" s="30" t="s">
        <v>649</v>
      </c>
      <c r="G1395" s="30" t="s">
        <v>627</v>
      </c>
      <c r="H1395" s="30" t="s">
        <v>645</v>
      </c>
      <c r="I1395" s="30" t="s">
        <v>646</v>
      </c>
      <c r="J1395" s="30">
        <v>28418</v>
      </c>
      <c r="K1395" s="30" t="s">
        <v>630</v>
      </c>
      <c r="L1395" s="30" t="s">
        <v>4969</v>
      </c>
      <c r="M1395" s="30">
        <v>27430859</v>
      </c>
      <c r="N1395" s="30" t="s">
        <v>652</v>
      </c>
      <c r="O1395" s="30" t="s">
        <v>653</v>
      </c>
      <c r="P1395" s="30">
        <v>678927</v>
      </c>
      <c r="Q1395" s="30"/>
      <c r="R1395" s="30"/>
      <c r="S1395" s="39">
        <v>45473.548611111109</v>
      </c>
      <c r="T1395" s="42" t="str">
        <f t="shared" si="273"/>
        <v>40</v>
      </c>
      <c r="U1395" s="32">
        <f t="shared" si="274"/>
        <v>45472.963888888888</v>
      </c>
      <c r="V1395" s="31">
        <f t="shared" si="275"/>
        <v>0.58472222222189885</v>
      </c>
      <c r="W1395" s="31">
        <f t="shared" si="276"/>
        <v>1</v>
      </c>
      <c r="X1395" s="31">
        <f t="shared" si="277"/>
        <v>0</v>
      </c>
      <c r="Y1395" s="31">
        <f t="shared" si="278"/>
        <v>0</v>
      </c>
      <c r="Z1395" s="31" t="str">
        <f t="shared" si="285"/>
        <v>Yes</v>
      </c>
      <c r="AA1395" s="31"/>
      <c r="AB1395" s="31">
        <f t="shared" si="279"/>
        <v>1</v>
      </c>
      <c r="AC1395" s="31" t="str">
        <f>IF(OR(ISNUMBER(MATCH(DATE(VALUE(TEXT(U1395,"yyyy")),VALUE(TEXT(U1395,"mm")),VALUE(TEXT(U1395,"dd"))),HolidayTable[Date],0)),WEEKDAY(E1395,1)=1,HOUR(U1395)&gt;=21,HOUR(U1395)&lt;5),"OP","P")</f>
        <v>OP</v>
      </c>
      <c r="AD1395" s="31"/>
      <c r="AE1395" s="31">
        <f t="shared" si="280"/>
        <v>52.5</v>
      </c>
      <c r="AF1395" s="31">
        <f t="shared" si="281"/>
        <v>88.5</v>
      </c>
      <c r="AG1395" s="31">
        <f t="shared" si="282"/>
        <v>7</v>
      </c>
      <c r="AH1395" s="31" t="str">
        <f t="shared" si="283"/>
        <v>XIN BEIJING145E</v>
      </c>
      <c r="AI1395" s="31" t="str">
        <f t="shared" si="284"/>
        <v>CSNU 4089887</v>
      </c>
    </row>
    <row r="1396" spans="1:36" ht="18" x14ac:dyDescent="0.35">
      <c r="A1396" s="30" t="s">
        <v>625</v>
      </c>
      <c r="B1396" s="30" t="s">
        <v>4974</v>
      </c>
      <c r="C1396" s="30" t="s">
        <v>4918</v>
      </c>
      <c r="D1396" s="30" t="s">
        <v>4919</v>
      </c>
      <c r="E1396" s="33">
        <v>45472.972222222219</v>
      </c>
      <c r="F1396" s="30" t="s">
        <v>4940</v>
      </c>
      <c r="G1396" s="30" t="s">
        <v>627</v>
      </c>
      <c r="H1396" s="30" t="s">
        <v>695</v>
      </c>
      <c r="I1396" s="30" t="s">
        <v>629</v>
      </c>
      <c r="J1396" s="30">
        <v>24460</v>
      </c>
      <c r="K1396" s="30" t="s">
        <v>630</v>
      </c>
      <c r="L1396" s="30" t="s">
        <v>4941</v>
      </c>
      <c r="M1396" s="30" t="s">
        <v>4975</v>
      </c>
      <c r="N1396" s="30" t="s">
        <v>637</v>
      </c>
      <c r="O1396" s="30" t="s">
        <v>638</v>
      </c>
      <c r="P1396" s="30">
        <v>710301</v>
      </c>
      <c r="Q1396" s="30"/>
      <c r="R1396" s="30"/>
      <c r="S1396" s="39">
        <v>45473.388888888891</v>
      </c>
      <c r="T1396" s="42" t="str">
        <f t="shared" si="273"/>
        <v>20</v>
      </c>
      <c r="U1396" s="32">
        <f t="shared" si="274"/>
        <v>45472.972222222219</v>
      </c>
      <c r="V1396" s="31">
        <f t="shared" si="275"/>
        <v>0.41666666667151731</v>
      </c>
      <c r="W1396" s="31">
        <f t="shared" si="276"/>
        <v>1</v>
      </c>
      <c r="X1396" s="31">
        <f t="shared" si="277"/>
        <v>0</v>
      </c>
      <c r="Y1396" s="31">
        <f t="shared" si="278"/>
        <v>0</v>
      </c>
      <c r="Z1396" s="31" t="str">
        <f t="shared" si="285"/>
        <v>Yes</v>
      </c>
      <c r="AA1396" s="31"/>
      <c r="AB1396" s="31">
        <f t="shared" si="279"/>
        <v>1</v>
      </c>
      <c r="AC1396" s="31" t="str">
        <f>IF(OR(ISNUMBER(MATCH(DATE(VALUE(TEXT(U1396,"yyyy")),VALUE(TEXT(U1396,"mm")),VALUE(TEXT(U1396,"dd"))),HolidayTable[Date],0)),WEEKDAY(E1396,1)=1,HOUR(U1396)&gt;=21,HOUR(U1396)&lt;5),"OP","P")</f>
        <v>OP</v>
      </c>
      <c r="AD1396" s="31"/>
      <c r="AE1396" s="31">
        <f t="shared" si="280"/>
        <v>35</v>
      </c>
      <c r="AF1396" s="31">
        <f t="shared" si="281"/>
        <v>59</v>
      </c>
      <c r="AG1396" s="31">
        <f t="shared" si="282"/>
        <v>7</v>
      </c>
      <c r="AH1396" s="31" t="str">
        <f t="shared" si="283"/>
        <v>ONE ALTAIR064W</v>
      </c>
      <c r="AI1396" s="31" t="str">
        <f t="shared" si="284"/>
        <v>ECNU 2226702</v>
      </c>
    </row>
    <row r="1397" spans="1:36" ht="18" x14ac:dyDescent="0.35">
      <c r="A1397" s="30" t="s">
        <v>625</v>
      </c>
      <c r="B1397" s="30" t="s">
        <v>4976</v>
      </c>
      <c r="C1397" s="30" t="s">
        <v>4918</v>
      </c>
      <c r="D1397" s="30" t="s">
        <v>4919</v>
      </c>
      <c r="E1397" s="33">
        <v>45472.972222222219</v>
      </c>
      <c r="F1397" s="30" t="s">
        <v>4940</v>
      </c>
      <c r="G1397" s="30" t="s">
        <v>627</v>
      </c>
      <c r="H1397" s="30" t="s">
        <v>695</v>
      </c>
      <c r="I1397" s="30" t="s">
        <v>629</v>
      </c>
      <c r="J1397" s="30">
        <v>24460</v>
      </c>
      <c r="K1397" s="30" t="s">
        <v>630</v>
      </c>
      <c r="L1397" s="30" t="s">
        <v>4941</v>
      </c>
      <c r="M1397" s="30" t="s">
        <v>4977</v>
      </c>
      <c r="N1397" s="30" t="s">
        <v>637</v>
      </c>
      <c r="O1397" s="30" t="s">
        <v>638</v>
      </c>
      <c r="P1397" s="30">
        <v>710301</v>
      </c>
      <c r="Q1397" s="30"/>
      <c r="R1397" s="30"/>
      <c r="S1397" s="39">
        <v>45473.388888888891</v>
      </c>
      <c r="T1397" s="42" t="str">
        <f t="shared" si="273"/>
        <v>20</v>
      </c>
      <c r="U1397" s="32">
        <f t="shared" si="274"/>
        <v>45472.972222222219</v>
      </c>
      <c r="V1397" s="31">
        <f t="shared" si="275"/>
        <v>0.41666666667151731</v>
      </c>
      <c r="W1397" s="31">
        <f t="shared" si="276"/>
        <v>1</v>
      </c>
      <c r="X1397" s="31">
        <f t="shared" si="277"/>
        <v>0</v>
      </c>
      <c r="Y1397" s="31">
        <f t="shared" si="278"/>
        <v>0</v>
      </c>
      <c r="Z1397" s="31" t="str">
        <f t="shared" si="285"/>
        <v>Yes</v>
      </c>
      <c r="AA1397" s="31"/>
      <c r="AB1397" s="31">
        <f t="shared" si="279"/>
        <v>1</v>
      </c>
      <c r="AC1397" s="31" t="str">
        <f>IF(OR(ISNUMBER(MATCH(DATE(VALUE(TEXT(U1397,"yyyy")),VALUE(TEXT(U1397,"mm")),VALUE(TEXT(U1397,"dd"))),HolidayTable[Date],0)),WEEKDAY(E1397,1)=1,HOUR(U1397)&gt;=21,HOUR(U1397)&lt;5),"OP","P")</f>
        <v>OP</v>
      </c>
      <c r="AD1397" s="31"/>
      <c r="AE1397" s="31">
        <f t="shared" si="280"/>
        <v>35</v>
      </c>
      <c r="AF1397" s="31">
        <f t="shared" si="281"/>
        <v>59</v>
      </c>
      <c r="AG1397" s="31">
        <f t="shared" si="282"/>
        <v>7</v>
      </c>
      <c r="AH1397" s="31" t="str">
        <f t="shared" si="283"/>
        <v>ONE ALTAIR064W</v>
      </c>
      <c r="AI1397" s="31" t="str">
        <f t="shared" si="284"/>
        <v>ECNU 2229825</v>
      </c>
    </row>
    <row r="1398" spans="1:36" ht="18" x14ac:dyDescent="0.35">
      <c r="A1398" s="30" t="s">
        <v>625</v>
      </c>
      <c r="B1398" s="30" t="s">
        <v>4978</v>
      </c>
      <c r="C1398" s="30" t="s">
        <v>853</v>
      </c>
      <c r="D1398" s="30" t="s">
        <v>398</v>
      </c>
      <c r="E1398" s="33">
        <v>45472.984722222223</v>
      </c>
      <c r="F1398" s="30" t="s">
        <v>649</v>
      </c>
      <c r="G1398" s="30" t="s">
        <v>627</v>
      </c>
      <c r="H1398" s="30" t="s">
        <v>645</v>
      </c>
      <c r="I1398" s="30" t="s">
        <v>646</v>
      </c>
      <c r="J1398" s="30">
        <v>28418</v>
      </c>
      <c r="K1398" s="30" t="s">
        <v>630</v>
      </c>
      <c r="L1398" s="30" t="s">
        <v>4979</v>
      </c>
      <c r="M1398" s="30">
        <v>27416963</v>
      </c>
      <c r="N1398" s="30"/>
      <c r="O1398" s="30" t="s">
        <v>665</v>
      </c>
      <c r="P1398" s="30">
        <v>945718</v>
      </c>
      <c r="Q1398" s="30"/>
      <c r="R1398" s="30"/>
      <c r="S1398" s="39">
        <v>45473.548611111109</v>
      </c>
      <c r="T1398" s="42" t="str">
        <f t="shared" si="273"/>
        <v>40</v>
      </c>
      <c r="U1398" s="32">
        <f t="shared" si="274"/>
        <v>45472.984722222223</v>
      </c>
      <c r="V1398" s="31">
        <f t="shared" si="275"/>
        <v>0.56388888888614019</v>
      </c>
      <c r="W1398" s="31">
        <f t="shared" si="276"/>
        <v>1</v>
      </c>
      <c r="X1398" s="31">
        <f t="shared" si="277"/>
        <v>0</v>
      </c>
      <c r="Y1398" s="31">
        <f t="shared" si="278"/>
        <v>0</v>
      </c>
      <c r="Z1398" s="31" t="str">
        <f t="shared" si="285"/>
        <v>Yes</v>
      </c>
      <c r="AA1398" s="31"/>
      <c r="AB1398" s="31">
        <f t="shared" si="279"/>
        <v>1</v>
      </c>
      <c r="AC1398" s="31" t="str">
        <f>IF(OR(ISNUMBER(MATCH(DATE(VALUE(TEXT(U1398,"yyyy")),VALUE(TEXT(U1398,"mm")),VALUE(TEXT(U1398,"dd"))),HolidayTable[Date],0)),WEEKDAY(E1398,1)=1,HOUR(U1398)&gt;=21,HOUR(U1398)&lt;5),"OP","P")</f>
        <v>OP</v>
      </c>
      <c r="AD1398" s="31"/>
      <c r="AE1398" s="31">
        <f t="shared" si="280"/>
        <v>52.5</v>
      </c>
      <c r="AF1398" s="31">
        <f t="shared" si="281"/>
        <v>88.5</v>
      </c>
      <c r="AG1398" s="31">
        <f t="shared" si="282"/>
        <v>7</v>
      </c>
      <c r="AH1398" s="31" t="str">
        <f t="shared" si="283"/>
        <v>XIN BEIJING145E</v>
      </c>
      <c r="AI1398" s="31" t="str">
        <f t="shared" si="284"/>
        <v>OOCU 4963735</v>
      </c>
    </row>
    <row r="1399" spans="1:36" ht="18" x14ac:dyDescent="0.35">
      <c r="A1399" t="s">
        <v>927</v>
      </c>
      <c r="B1399" t="s">
        <v>4980</v>
      </c>
      <c r="C1399" t="s">
        <v>276</v>
      </c>
      <c r="D1399" t="s">
        <v>277</v>
      </c>
      <c r="E1399" s="12">
        <v>45466.018055555556</v>
      </c>
      <c r="F1399" t="s">
        <v>658</v>
      </c>
      <c r="G1399" t="s">
        <v>627</v>
      </c>
      <c r="H1399" t="s">
        <v>906</v>
      </c>
      <c r="I1399" t="s">
        <v>724</v>
      </c>
      <c r="J1399">
        <v>24567</v>
      </c>
      <c r="K1399" t="s">
        <v>630</v>
      </c>
      <c r="L1399"/>
      <c r="M1399" s="40">
        <v>260891260892260</v>
      </c>
      <c r="N1399" t="s">
        <v>670</v>
      </c>
      <c r="O1399" t="s">
        <v>671</v>
      </c>
      <c r="P1399">
        <v>650107</v>
      </c>
      <c r="Q1399"/>
      <c r="R1399">
        <v>54330</v>
      </c>
      <c r="S1399" s="39" t="e">
        <f>VLOOKUP(AH1399,import!G:T,14,FALSE)</f>
        <v>#N/A</v>
      </c>
      <c r="T1399" s="43" t="str">
        <f t="shared" ref="T1399:T1433" si="286">LEFT(I1399,2)</f>
        <v>20</v>
      </c>
      <c r="U1399" s="17">
        <f t="shared" ref="U1399:U1433" si="287">E1399</f>
        <v>45466.018055555556</v>
      </c>
      <c r="V1399" s="34" t="e">
        <f t="shared" ref="V1399:V1433" si="288">IF(A1399="ARRIVE",S1399-U1399,IF(A1399="EXIT",U1399-S1399,"Odd Event"))</f>
        <v>#N/A</v>
      </c>
      <c r="W1399" s="34" t="e">
        <f t="shared" ref="W1399:W1433" si="289">IF(V1399&lt;=1,1,0)</f>
        <v>#N/A</v>
      </c>
      <c r="X1399" s="34" t="e">
        <f t="shared" ref="X1399:X1433" si="290">IF(AND(V1399&gt;1,V1399&lt;2),1,0)</f>
        <v>#N/A</v>
      </c>
      <c r="Y1399" s="34" t="e">
        <f t="shared" ref="Y1399:Y1433" si="291">IF(V1399&gt;2,1,0)</f>
        <v>#N/A</v>
      </c>
      <c r="Z1399" s="31" t="str">
        <f t="shared" si="285"/>
        <v>Yes</v>
      </c>
      <c r="AA1399" s="34"/>
      <c r="AB1399" s="34" t="e">
        <f t="shared" ref="AB1399:AB1433" si="292">IF(W1399=1,1,IF(X1399=1,2,0))</f>
        <v>#N/A</v>
      </c>
      <c r="AC1399" s="34" t="str">
        <f>IF(OR(ISNUMBER(MATCH(DATE(VALUE(TEXT(U1399,"yyyy")),VALUE(TEXT(U1399,"mm")),VALUE(TEXT(U1399,"dd"))),HolidayTable[Date],0)),WEEKDAY(E1399,1)=1,HOUR(U1399)&gt;=21,HOUR(U1399)&lt;5),"OP","P")</f>
        <v>OP</v>
      </c>
      <c r="AD1399" s="34"/>
      <c r="AE1399" s="34" t="e">
        <f t="shared" ref="AE1399:AE1433" si="293">IF(AB1399=0,0,IF(OR(T1399="40",T1399="45"),IF(AC1399="OP",IF(AB1399=1,52.5,22.5),IF(AB1399=1,37.5,15)),IF(T1399="20",IF(AC1399="OP",IF(AB1399=1,35,15),IF(AB1399=1,25,10)),"Odd Size")))</f>
        <v>#N/A</v>
      </c>
      <c r="AF1399" s="16">
        <f t="shared" ref="AF1399:AF1433" si="294">IF(OR(T1399="45",T1399="40"),88.5,0)+IF(T1399="20",59,0)</f>
        <v>59</v>
      </c>
      <c r="AG1399" s="16">
        <f t="shared" ref="AG1399:AG1433" si="295">WEEKDAY(E1399,1)</f>
        <v>1</v>
      </c>
      <c r="AH1399" s="16" t="str">
        <f t="shared" ref="AH1399:AH1433" si="296">C1399&amp;D1399</f>
        <v>MOL PRESENCE011S</v>
      </c>
      <c r="AI1399" t="str">
        <f t="shared" ref="AI1399:AI1433" si="297">B1399</f>
        <v>RLTU 2118763</v>
      </c>
      <c r="AJ1399" s="17" t="s">
        <v>624</v>
      </c>
    </row>
    <row r="1400" spans="1:36" ht="18" x14ac:dyDescent="0.35">
      <c r="A1400" t="s">
        <v>927</v>
      </c>
      <c r="B1400" t="s">
        <v>4981</v>
      </c>
      <c r="C1400" t="s">
        <v>276</v>
      </c>
      <c r="D1400" t="s">
        <v>277</v>
      </c>
      <c r="E1400" s="12">
        <v>45466.018055555556</v>
      </c>
      <c r="F1400" t="s">
        <v>658</v>
      </c>
      <c r="G1400" t="s">
        <v>627</v>
      </c>
      <c r="H1400">
        <v>2271</v>
      </c>
      <c r="I1400" t="s">
        <v>724</v>
      </c>
      <c r="J1400">
        <v>24358</v>
      </c>
      <c r="K1400" t="s">
        <v>630</v>
      </c>
      <c r="L1400"/>
      <c r="M1400" s="40">
        <v>260241260242260</v>
      </c>
      <c r="N1400" t="s">
        <v>670</v>
      </c>
      <c r="O1400" t="s">
        <v>671</v>
      </c>
      <c r="P1400">
        <v>650107</v>
      </c>
      <c r="Q1400"/>
      <c r="R1400">
        <v>54330</v>
      </c>
      <c r="S1400" s="39" t="e">
        <f>VLOOKUP(AH1400,import!G:T,14,FALSE)</f>
        <v>#N/A</v>
      </c>
      <c r="T1400" s="43" t="str">
        <f t="shared" si="286"/>
        <v>20</v>
      </c>
      <c r="U1400" s="17">
        <f t="shared" si="287"/>
        <v>45466.018055555556</v>
      </c>
      <c r="V1400" s="34" t="e">
        <f t="shared" si="288"/>
        <v>#N/A</v>
      </c>
      <c r="W1400" s="34" t="e">
        <f t="shared" si="289"/>
        <v>#N/A</v>
      </c>
      <c r="X1400" s="34" t="e">
        <f t="shared" si="290"/>
        <v>#N/A</v>
      </c>
      <c r="Y1400" s="34" t="e">
        <f t="shared" si="291"/>
        <v>#N/A</v>
      </c>
      <c r="Z1400" s="31" t="str">
        <f t="shared" si="285"/>
        <v>Yes</v>
      </c>
      <c r="AA1400" s="34"/>
      <c r="AB1400" s="34" t="e">
        <f t="shared" si="292"/>
        <v>#N/A</v>
      </c>
      <c r="AC1400" s="34" t="str">
        <f>IF(OR(ISNUMBER(MATCH(DATE(VALUE(TEXT(U1400,"yyyy")),VALUE(TEXT(U1400,"mm")),VALUE(TEXT(U1400,"dd"))),HolidayTable[Date],0)),WEEKDAY(E1400,1)=1,HOUR(U1400)&gt;=21,HOUR(U1400)&lt;5),"OP","P")</f>
        <v>OP</v>
      </c>
      <c r="AD1400" s="34"/>
      <c r="AE1400" s="34" t="e">
        <f t="shared" si="293"/>
        <v>#N/A</v>
      </c>
      <c r="AF1400" s="16">
        <f t="shared" si="294"/>
        <v>59</v>
      </c>
      <c r="AG1400" s="16">
        <f t="shared" si="295"/>
        <v>1</v>
      </c>
      <c r="AH1400" s="16" t="str">
        <f t="shared" si="296"/>
        <v>MOL PRESENCE011S</v>
      </c>
      <c r="AI1400" t="str">
        <f t="shared" si="297"/>
        <v>UTCU 4714146</v>
      </c>
      <c r="AJ1400" s="17" t="s">
        <v>624</v>
      </c>
    </row>
    <row r="1401" spans="1:36" ht="18" x14ac:dyDescent="0.35">
      <c r="A1401" t="s">
        <v>927</v>
      </c>
      <c r="B1401" t="s">
        <v>4982</v>
      </c>
      <c r="C1401" t="s">
        <v>286</v>
      </c>
      <c r="D1401" t="s">
        <v>287</v>
      </c>
      <c r="E1401" s="12">
        <v>45466.021527777775</v>
      </c>
      <c r="F1401" t="s">
        <v>654</v>
      </c>
      <c r="G1401" t="s">
        <v>627</v>
      </c>
      <c r="H1401" t="s">
        <v>4983</v>
      </c>
      <c r="I1401" t="s">
        <v>724</v>
      </c>
      <c r="J1401">
        <v>23066</v>
      </c>
      <c r="K1401" t="s">
        <v>630</v>
      </c>
      <c r="L1401"/>
      <c r="M1401">
        <v>261881</v>
      </c>
      <c r="N1401" t="s">
        <v>656</v>
      </c>
      <c r="O1401" t="s">
        <v>657</v>
      </c>
      <c r="P1401">
        <v>927332</v>
      </c>
      <c r="Q1401"/>
      <c r="R1401">
        <v>54330</v>
      </c>
      <c r="S1401" s="39" t="e">
        <f>VLOOKUP(AH1401,import!G:T,14,FALSE)</f>
        <v>#N/A</v>
      </c>
      <c r="T1401" s="43" t="str">
        <f t="shared" si="286"/>
        <v>20</v>
      </c>
      <c r="U1401" s="17">
        <f t="shared" si="287"/>
        <v>45466.021527777775</v>
      </c>
      <c r="V1401" s="34" t="e">
        <f t="shared" si="288"/>
        <v>#N/A</v>
      </c>
      <c r="W1401" s="34" t="e">
        <f t="shared" si="289"/>
        <v>#N/A</v>
      </c>
      <c r="X1401" s="34" t="e">
        <f t="shared" si="290"/>
        <v>#N/A</v>
      </c>
      <c r="Y1401" s="34" t="e">
        <f t="shared" si="291"/>
        <v>#N/A</v>
      </c>
      <c r="Z1401" s="31" t="str">
        <f t="shared" si="285"/>
        <v>Yes</v>
      </c>
      <c r="AA1401" s="34"/>
      <c r="AB1401" s="34" t="e">
        <f t="shared" si="292"/>
        <v>#N/A</v>
      </c>
      <c r="AC1401" s="34" t="str">
        <f>IF(OR(ISNUMBER(MATCH(DATE(VALUE(TEXT(U1401,"yyyy")),VALUE(TEXT(U1401,"mm")),VALUE(TEXT(U1401,"dd"))),HolidayTable[Date],0)),WEEKDAY(E1401,1)=1,HOUR(U1401)&gt;=21,HOUR(U1401)&lt;5),"OP","P")</f>
        <v>OP</v>
      </c>
      <c r="AD1401" s="34"/>
      <c r="AE1401" s="34" t="e">
        <f t="shared" si="293"/>
        <v>#N/A</v>
      </c>
      <c r="AF1401" s="16">
        <f t="shared" si="294"/>
        <v>59</v>
      </c>
      <c r="AG1401" s="16">
        <f t="shared" si="295"/>
        <v>1</v>
      </c>
      <c r="AH1401" s="16" t="str">
        <f t="shared" si="296"/>
        <v>CMA ALMAVIVAIBE1MA</v>
      </c>
      <c r="AI1401" t="str">
        <f t="shared" si="297"/>
        <v>UTCU 4148223</v>
      </c>
      <c r="AJ1401" s="17" t="s">
        <v>624</v>
      </c>
    </row>
    <row r="1402" spans="1:36" ht="18" x14ac:dyDescent="0.35">
      <c r="A1402" t="s">
        <v>927</v>
      </c>
      <c r="B1402" t="s">
        <v>4984</v>
      </c>
      <c r="C1402" t="s">
        <v>286</v>
      </c>
      <c r="D1402" t="s">
        <v>287</v>
      </c>
      <c r="E1402" s="12">
        <v>45466.021527777775</v>
      </c>
      <c r="F1402" t="s">
        <v>654</v>
      </c>
      <c r="G1402" t="s">
        <v>627</v>
      </c>
      <c r="H1402">
        <v>2271</v>
      </c>
      <c r="I1402" t="s">
        <v>724</v>
      </c>
      <c r="J1402">
        <v>22627</v>
      </c>
      <c r="K1402" t="s">
        <v>630</v>
      </c>
      <c r="L1402"/>
      <c r="M1402">
        <v>261857</v>
      </c>
      <c r="N1402" t="s">
        <v>656</v>
      </c>
      <c r="O1402" t="s">
        <v>657</v>
      </c>
      <c r="P1402">
        <v>927332</v>
      </c>
      <c r="Q1402"/>
      <c r="R1402">
        <v>54330</v>
      </c>
      <c r="S1402" s="39" t="e">
        <f>VLOOKUP(AH1402,import!G:T,14,FALSE)</f>
        <v>#N/A</v>
      </c>
      <c r="T1402" s="43" t="str">
        <f t="shared" si="286"/>
        <v>20</v>
      </c>
      <c r="U1402" s="17">
        <f t="shared" si="287"/>
        <v>45466.021527777775</v>
      </c>
      <c r="V1402" s="34" t="e">
        <f t="shared" si="288"/>
        <v>#N/A</v>
      </c>
      <c r="W1402" s="34" t="e">
        <f t="shared" si="289"/>
        <v>#N/A</v>
      </c>
      <c r="X1402" s="34" t="e">
        <f t="shared" si="290"/>
        <v>#N/A</v>
      </c>
      <c r="Y1402" s="34" t="e">
        <f t="shared" si="291"/>
        <v>#N/A</v>
      </c>
      <c r="Z1402" s="31" t="str">
        <f t="shared" si="285"/>
        <v>Yes</v>
      </c>
      <c r="AA1402" s="34"/>
      <c r="AB1402" s="34" t="e">
        <f t="shared" si="292"/>
        <v>#N/A</v>
      </c>
      <c r="AC1402" s="34" t="str">
        <f>IF(OR(ISNUMBER(MATCH(DATE(VALUE(TEXT(U1402,"yyyy")),VALUE(TEXT(U1402,"mm")),VALUE(TEXT(U1402,"dd"))),HolidayTable[Date],0)),WEEKDAY(E1402,1)=1,HOUR(U1402)&gt;=21,HOUR(U1402)&lt;5),"OP","P")</f>
        <v>OP</v>
      </c>
      <c r="AD1402" s="34"/>
      <c r="AE1402" s="34" t="e">
        <f t="shared" si="293"/>
        <v>#N/A</v>
      </c>
      <c r="AF1402" s="16">
        <f t="shared" si="294"/>
        <v>59</v>
      </c>
      <c r="AG1402" s="16">
        <f t="shared" si="295"/>
        <v>1</v>
      </c>
      <c r="AH1402" s="16" t="str">
        <f t="shared" si="296"/>
        <v>CMA ALMAVIVAIBE1MA</v>
      </c>
      <c r="AI1402" t="str">
        <f t="shared" si="297"/>
        <v>UTCU 4710285</v>
      </c>
      <c r="AJ1402" s="17" t="s">
        <v>624</v>
      </c>
    </row>
    <row r="1403" spans="1:36" ht="18" x14ac:dyDescent="0.35">
      <c r="A1403" t="s">
        <v>927</v>
      </c>
      <c r="B1403" t="s">
        <v>4985</v>
      </c>
      <c r="C1403" t="s">
        <v>383</v>
      </c>
      <c r="D1403" t="s">
        <v>382</v>
      </c>
      <c r="E1403" s="12">
        <v>45466.034722222219</v>
      </c>
      <c r="F1403" t="s">
        <v>658</v>
      </c>
      <c r="G1403" t="s">
        <v>627</v>
      </c>
      <c r="H1403">
        <v>2270</v>
      </c>
      <c r="I1403" t="s">
        <v>724</v>
      </c>
      <c r="J1403">
        <v>23179</v>
      </c>
      <c r="K1403" t="s">
        <v>630</v>
      </c>
      <c r="L1403"/>
      <c r="M1403" s="40">
        <v>260994260995260</v>
      </c>
      <c r="N1403" t="s">
        <v>650</v>
      </c>
      <c r="O1403" t="s">
        <v>651</v>
      </c>
      <c r="P1403">
        <v>687293</v>
      </c>
      <c r="Q1403"/>
      <c r="R1403">
        <v>54330</v>
      </c>
      <c r="S1403" s="39">
        <v>45464.474305555559</v>
      </c>
      <c r="T1403" s="43" t="str">
        <f t="shared" si="286"/>
        <v>20</v>
      </c>
      <c r="U1403" s="17">
        <f t="shared" si="287"/>
        <v>45466.034722222219</v>
      </c>
      <c r="V1403" s="34">
        <f t="shared" si="288"/>
        <v>1.5604166666598758</v>
      </c>
      <c r="W1403" s="34">
        <f t="shared" si="289"/>
        <v>0</v>
      </c>
      <c r="X1403" s="34">
        <f t="shared" si="290"/>
        <v>1</v>
      </c>
      <c r="Y1403" s="34">
        <f t="shared" si="291"/>
        <v>0</v>
      </c>
      <c r="Z1403" s="31" t="str">
        <f t="shared" si="285"/>
        <v>Yes</v>
      </c>
      <c r="AA1403" s="34"/>
      <c r="AB1403" s="34">
        <f t="shared" si="292"/>
        <v>2</v>
      </c>
      <c r="AC1403" s="34" t="str">
        <f>IF(OR(ISNUMBER(MATCH(DATE(VALUE(TEXT(U1403,"yyyy")),VALUE(TEXT(U1403,"mm")),VALUE(TEXT(U1403,"dd"))),HolidayTable[Date],0)),WEEKDAY(E1403,1)=1,HOUR(U1403)&gt;=21,HOUR(U1403)&lt;5),"OP","P")</f>
        <v>OP</v>
      </c>
      <c r="AD1403" s="34"/>
      <c r="AE1403" s="34">
        <f t="shared" si="293"/>
        <v>15</v>
      </c>
      <c r="AF1403" s="16">
        <f t="shared" si="294"/>
        <v>59</v>
      </c>
      <c r="AG1403" s="16">
        <f t="shared" si="295"/>
        <v>1</v>
      </c>
      <c r="AH1403" s="16" t="str">
        <f t="shared" si="296"/>
        <v>SEASPAN OSPR2421W</v>
      </c>
      <c r="AI1403" t="str">
        <f t="shared" si="297"/>
        <v>SWTU 2241317</v>
      </c>
    </row>
    <row r="1404" spans="1:36" ht="18" x14ac:dyDescent="0.35">
      <c r="A1404" t="s">
        <v>927</v>
      </c>
      <c r="B1404" t="s">
        <v>4986</v>
      </c>
      <c r="C1404" t="s">
        <v>383</v>
      </c>
      <c r="D1404" t="s">
        <v>382</v>
      </c>
      <c r="E1404" s="12">
        <v>45466.034722222219</v>
      </c>
      <c r="F1404" t="s">
        <v>658</v>
      </c>
      <c r="G1404" t="s">
        <v>627</v>
      </c>
      <c r="H1404">
        <v>2270</v>
      </c>
      <c r="I1404" t="s">
        <v>724</v>
      </c>
      <c r="J1404">
        <v>22952</v>
      </c>
      <c r="K1404" t="s">
        <v>630</v>
      </c>
      <c r="L1404"/>
      <c r="M1404" s="40">
        <v>260231260232260</v>
      </c>
      <c r="N1404" t="s">
        <v>650</v>
      </c>
      <c r="O1404" t="s">
        <v>651</v>
      </c>
      <c r="P1404">
        <v>687293</v>
      </c>
      <c r="Q1404"/>
      <c r="R1404">
        <v>54330</v>
      </c>
      <c r="S1404" s="39">
        <v>45464.474305555559</v>
      </c>
      <c r="T1404" s="43" t="str">
        <f t="shared" si="286"/>
        <v>20</v>
      </c>
      <c r="U1404" s="17">
        <f t="shared" si="287"/>
        <v>45466.034722222219</v>
      </c>
      <c r="V1404" s="34">
        <f t="shared" si="288"/>
        <v>1.5604166666598758</v>
      </c>
      <c r="W1404" s="34">
        <f t="shared" si="289"/>
        <v>0</v>
      </c>
      <c r="X1404" s="34">
        <f t="shared" si="290"/>
        <v>1</v>
      </c>
      <c r="Y1404" s="34">
        <f t="shared" si="291"/>
        <v>0</v>
      </c>
      <c r="Z1404" s="31" t="str">
        <f t="shared" si="285"/>
        <v>Yes</v>
      </c>
      <c r="AA1404" s="34"/>
      <c r="AB1404" s="34">
        <f t="shared" si="292"/>
        <v>2</v>
      </c>
      <c r="AC1404" s="34" t="str">
        <f>IF(OR(ISNUMBER(MATCH(DATE(VALUE(TEXT(U1404,"yyyy")),VALUE(TEXT(U1404,"mm")),VALUE(TEXT(U1404,"dd"))),HolidayTable[Date],0)),WEEKDAY(E1404,1)=1,HOUR(U1404)&gt;=21,HOUR(U1404)&lt;5),"OP","P")</f>
        <v>OP</v>
      </c>
      <c r="AD1404" s="34"/>
      <c r="AE1404" s="34">
        <f t="shared" si="293"/>
        <v>15</v>
      </c>
      <c r="AF1404" s="16">
        <f t="shared" si="294"/>
        <v>59</v>
      </c>
      <c r="AG1404" s="16">
        <f t="shared" si="295"/>
        <v>1</v>
      </c>
      <c r="AH1404" s="16" t="str">
        <f t="shared" si="296"/>
        <v>SEASPAN OSPR2421W</v>
      </c>
      <c r="AI1404" t="str">
        <f t="shared" si="297"/>
        <v>UTCU 4663619</v>
      </c>
    </row>
    <row r="1405" spans="1:36" ht="18" x14ac:dyDescent="0.35">
      <c r="A1405" t="s">
        <v>927</v>
      </c>
      <c r="B1405" t="s">
        <v>4987</v>
      </c>
      <c r="C1405" t="s">
        <v>286</v>
      </c>
      <c r="D1405" t="s">
        <v>287</v>
      </c>
      <c r="E1405" s="12">
        <v>45466.038888888892</v>
      </c>
      <c r="F1405" t="s">
        <v>654</v>
      </c>
      <c r="G1405" t="s">
        <v>627</v>
      </c>
      <c r="H1405" t="s">
        <v>938</v>
      </c>
      <c r="I1405" t="s">
        <v>724</v>
      </c>
      <c r="J1405">
        <v>22665</v>
      </c>
      <c r="K1405" t="s">
        <v>630</v>
      </c>
      <c r="L1405"/>
      <c r="M1405">
        <v>261884</v>
      </c>
      <c r="N1405"/>
      <c r="O1405" t="s">
        <v>664</v>
      </c>
      <c r="P1405">
        <v>919491</v>
      </c>
      <c r="Q1405"/>
      <c r="R1405">
        <v>54330</v>
      </c>
      <c r="S1405" s="39" t="e">
        <f>VLOOKUP(AH1405,import!G:T,14,FALSE)</f>
        <v>#N/A</v>
      </c>
      <c r="T1405" s="43" t="str">
        <f t="shared" si="286"/>
        <v>20</v>
      </c>
      <c r="U1405" s="17">
        <f t="shared" si="287"/>
        <v>45466.038888888892</v>
      </c>
      <c r="V1405" s="34" t="e">
        <f t="shared" si="288"/>
        <v>#N/A</v>
      </c>
      <c r="W1405" s="34" t="e">
        <f t="shared" si="289"/>
        <v>#N/A</v>
      </c>
      <c r="X1405" s="34" t="e">
        <f t="shared" si="290"/>
        <v>#N/A</v>
      </c>
      <c r="Y1405" s="34" t="e">
        <f t="shared" si="291"/>
        <v>#N/A</v>
      </c>
      <c r="Z1405" s="31" t="str">
        <f t="shared" si="285"/>
        <v>Yes</v>
      </c>
      <c r="AA1405" s="34"/>
      <c r="AB1405" s="34" t="e">
        <f t="shared" si="292"/>
        <v>#N/A</v>
      </c>
      <c r="AC1405" s="34" t="str">
        <f>IF(OR(ISNUMBER(MATCH(DATE(VALUE(TEXT(U1405,"yyyy")),VALUE(TEXT(U1405,"mm")),VALUE(TEXT(U1405,"dd"))),HolidayTable[Date],0)),WEEKDAY(E1405,1)=1,HOUR(U1405)&gt;=21,HOUR(U1405)&lt;5),"OP","P")</f>
        <v>OP</v>
      </c>
      <c r="AD1405" s="34"/>
      <c r="AE1405" s="34" t="e">
        <f t="shared" si="293"/>
        <v>#N/A</v>
      </c>
      <c r="AF1405" s="16">
        <f t="shared" si="294"/>
        <v>59</v>
      </c>
      <c r="AG1405" s="16">
        <f t="shared" si="295"/>
        <v>1</v>
      </c>
      <c r="AH1405" s="16" t="str">
        <f t="shared" si="296"/>
        <v>CMA ALMAVIVAIBE1MA</v>
      </c>
      <c r="AI1405" t="str">
        <f t="shared" si="297"/>
        <v>RLTU 2118892</v>
      </c>
      <c r="AJ1405" s="17" t="s">
        <v>624</v>
      </c>
    </row>
    <row r="1406" spans="1:36" ht="18" x14ac:dyDescent="0.35">
      <c r="A1406" t="s">
        <v>927</v>
      </c>
      <c r="B1406" t="s">
        <v>4988</v>
      </c>
      <c r="C1406" t="s">
        <v>286</v>
      </c>
      <c r="D1406" t="s">
        <v>287</v>
      </c>
      <c r="E1406" s="12">
        <v>45466.038888888892</v>
      </c>
      <c r="F1406" t="s">
        <v>654</v>
      </c>
      <c r="G1406" t="s">
        <v>627</v>
      </c>
      <c r="H1406" t="s">
        <v>938</v>
      </c>
      <c r="I1406" t="s">
        <v>724</v>
      </c>
      <c r="J1406">
        <v>22637</v>
      </c>
      <c r="K1406" t="s">
        <v>630</v>
      </c>
      <c r="L1406"/>
      <c r="M1406">
        <v>261854</v>
      </c>
      <c r="N1406"/>
      <c r="O1406" t="s">
        <v>664</v>
      </c>
      <c r="P1406">
        <v>919491</v>
      </c>
      <c r="Q1406"/>
      <c r="R1406">
        <v>54330</v>
      </c>
      <c r="S1406" s="39" t="e">
        <f>VLOOKUP(AH1406,import!G:T,14,FALSE)</f>
        <v>#N/A</v>
      </c>
      <c r="T1406" s="43" t="str">
        <f t="shared" si="286"/>
        <v>20</v>
      </c>
      <c r="U1406" s="17">
        <f t="shared" si="287"/>
        <v>45466.038888888892</v>
      </c>
      <c r="V1406" s="34" t="e">
        <f t="shared" si="288"/>
        <v>#N/A</v>
      </c>
      <c r="W1406" s="34" t="e">
        <f t="shared" si="289"/>
        <v>#N/A</v>
      </c>
      <c r="X1406" s="34" t="e">
        <f t="shared" si="290"/>
        <v>#N/A</v>
      </c>
      <c r="Y1406" s="34" t="e">
        <f t="shared" si="291"/>
        <v>#N/A</v>
      </c>
      <c r="Z1406" s="31" t="str">
        <f t="shared" si="285"/>
        <v>Yes</v>
      </c>
      <c r="AA1406" s="34"/>
      <c r="AB1406" s="34" t="e">
        <f t="shared" si="292"/>
        <v>#N/A</v>
      </c>
      <c r="AC1406" s="34" t="str">
        <f>IF(OR(ISNUMBER(MATCH(DATE(VALUE(TEXT(U1406,"yyyy")),VALUE(TEXT(U1406,"mm")),VALUE(TEXT(U1406,"dd"))),HolidayTable[Date],0)),WEEKDAY(E1406,1)=1,HOUR(U1406)&gt;=21,HOUR(U1406)&lt;5),"OP","P")</f>
        <v>OP</v>
      </c>
      <c r="AD1406" s="34"/>
      <c r="AE1406" s="34">
        <v>15</v>
      </c>
      <c r="AF1406" s="16">
        <f t="shared" si="294"/>
        <v>59</v>
      </c>
      <c r="AG1406" s="16">
        <f t="shared" si="295"/>
        <v>1</v>
      </c>
      <c r="AH1406" s="16" t="str">
        <f t="shared" si="296"/>
        <v>CMA ALMAVIVAIBE1MA</v>
      </c>
      <c r="AI1406" t="str">
        <f t="shared" si="297"/>
        <v>UTCU 4926253</v>
      </c>
    </row>
    <row r="1407" spans="1:36" ht="18" x14ac:dyDescent="0.35">
      <c r="A1407" t="s">
        <v>927</v>
      </c>
      <c r="B1407" t="s">
        <v>4989</v>
      </c>
      <c r="C1407" t="s">
        <v>383</v>
      </c>
      <c r="D1407" t="s">
        <v>382</v>
      </c>
      <c r="E1407" s="12">
        <v>45466.038888888892</v>
      </c>
      <c r="F1407" t="s">
        <v>658</v>
      </c>
      <c r="G1407" t="s">
        <v>627</v>
      </c>
      <c r="H1407" t="s">
        <v>906</v>
      </c>
      <c r="I1407" t="s">
        <v>724</v>
      </c>
      <c r="J1407">
        <v>22004</v>
      </c>
      <c r="K1407" t="s">
        <v>630</v>
      </c>
      <c r="L1407"/>
      <c r="M1407" s="40">
        <v>260991260992260</v>
      </c>
      <c r="N1407" t="s">
        <v>661</v>
      </c>
      <c r="O1407" t="s">
        <v>662</v>
      </c>
      <c r="P1407">
        <v>692047</v>
      </c>
      <c r="Q1407"/>
      <c r="R1407">
        <v>54330</v>
      </c>
      <c r="S1407" s="39">
        <v>45464.474305555559</v>
      </c>
      <c r="T1407" s="43" t="str">
        <f t="shared" si="286"/>
        <v>20</v>
      </c>
      <c r="U1407" s="17">
        <f t="shared" si="287"/>
        <v>45466.038888888892</v>
      </c>
      <c r="V1407" s="34">
        <f t="shared" si="288"/>
        <v>1.5645833333328483</v>
      </c>
      <c r="W1407" s="34">
        <f t="shared" si="289"/>
        <v>0</v>
      </c>
      <c r="X1407" s="34">
        <f t="shared" si="290"/>
        <v>1</v>
      </c>
      <c r="Y1407" s="34">
        <f t="shared" si="291"/>
        <v>0</v>
      </c>
      <c r="Z1407" s="31" t="str">
        <f t="shared" si="285"/>
        <v>Yes</v>
      </c>
      <c r="AA1407" s="34"/>
      <c r="AB1407" s="34">
        <f t="shared" si="292"/>
        <v>2</v>
      </c>
      <c r="AC1407" s="34" t="str">
        <f>IF(OR(ISNUMBER(MATCH(DATE(VALUE(TEXT(U1407,"yyyy")),VALUE(TEXT(U1407,"mm")),VALUE(TEXT(U1407,"dd"))),HolidayTable[Date],0)),WEEKDAY(E1407,1)=1,HOUR(U1407)&gt;=21,HOUR(U1407)&lt;5),"OP","P")</f>
        <v>OP</v>
      </c>
      <c r="AD1407" s="34"/>
      <c r="AE1407" s="34">
        <f t="shared" si="293"/>
        <v>15</v>
      </c>
      <c r="AF1407" s="16">
        <f t="shared" si="294"/>
        <v>59</v>
      </c>
      <c r="AG1407" s="16">
        <f t="shared" si="295"/>
        <v>1</v>
      </c>
      <c r="AH1407" s="16" t="str">
        <f t="shared" si="296"/>
        <v>SEASPAN OSPR2421W</v>
      </c>
      <c r="AI1407" t="str">
        <f t="shared" si="297"/>
        <v>SLZU 2881690</v>
      </c>
    </row>
    <row r="1408" spans="1:36" ht="18" x14ac:dyDescent="0.35">
      <c r="A1408" t="s">
        <v>927</v>
      </c>
      <c r="B1408" t="s">
        <v>4990</v>
      </c>
      <c r="C1408" t="s">
        <v>383</v>
      </c>
      <c r="D1408" t="s">
        <v>382</v>
      </c>
      <c r="E1408" s="12">
        <v>45466.038888888892</v>
      </c>
      <c r="F1408" t="s">
        <v>658</v>
      </c>
      <c r="G1408" t="s">
        <v>627</v>
      </c>
      <c r="H1408">
        <v>2270</v>
      </c>
      <c r="I1408" t="s">
        <v>724</v>
      </c>
      <c r="J1408">
        <v>24548</v>
      </c>
      <c r="K1408" t="s">
        <v>630</v>
      </c>
      <c r="L1408"/>
      <c r="M1408" s="40">
        <v>260957260958260</v>
      </c>
      <c r="N1408" t="s">
        <v>661</v>
      </c>
      <c r="O1408" t="s">
        <v>662</v>
      </c>
      <c r="P1408">
        <v>692047</v>
      </c>
      <c r="Q1408"/>
      <c r="R1408">
        <v>54330</v>
      </c>
      <c r="S1408" s="39" t="e">
        <f>VLOOKUP(AH1408,import!G:T,14,FALSE)</f>
        <v>#N/A</v>
      </c>
      <c r="T1408" s="43" t="str">
        <f t="shared" si="286"/>
        <v>20</v>
      </c>
      <c r="U1408" s="17">
        <f t="shared" si="287"/>
        <v>45466.038888888892</v>
      </c>
      <c r="V1408" s="34" t="e">
        <f t="shared" si="288"/>
        <v>#N/A</v>
      </c>
      <c r="W1408" s="34" t="e">
        <f t="shared" si="289"/>
        <v>#N/A</v>
      </c>
      <c r="X1408" s="34" t="e">
        <f t="shared" si="290"/>
        <v>#N/A</v>
      </c>
      <c r="Y1408" s="34" t="e">
        <f t="shared" si="291"/>
        <v>#N/A</v>
      </c>
      <c r="Z1408" s="31" t="str">
        <f t="shared" si="285"/>
        <v>Yes</v>
      </c>
      <c r="AA1408" s="34"/>
      <c r="AB1408" s="34" t="e">
        <f t="shared" si="292"/>
        <v>#N/A</v>
      </c>
      <c r="AC1408" s="34" t="str">
        <f>IF(OR(ISNUMBER(MATCH(DATE(VALUE(TEXT(U1408,"yyyy")),VALUE(TEXT(U1408,"mm")),VALUE(TEXT(U1408,"dd"))),HolidayTable[Date],0)),WEEKDAY(E1408,1)=1,HOUR(U1408)&gt;=21,HOUR(U1408)&lt;5),"OP","P")</f>
        <v>OP</v>
      </c>
      <c r="AD1408" s="34"/>
      <c r="AE1408" s="34">
        <v>15</v>
      </c>
      <c r="AF1408" s="16">
        <f t="shared" si="294"/>
        <v>59</v>
      </c>
      <c r="AG1408" s="16">
        <f t="shared" si="295"/>
        <v>1</v>
      </c>
      <c r="AH1408" s="16" t="str">
        <f t="shared" si="296"/>
        <v>SEASPAN OSPR2421W</v>
      </c>
      <c r="AI1408" t="str">
        <f t="shared" si="297"/>
        <v>TABU 2250207</v>
      </c>
    </row>
    <row r="1409" spans="1:36" ht="18" x14ac:dyDescent="0.35">
      <c r="A1409" t="s">
        <v>927</v>
      </c>
      <c r="B1409" t="s">
        <v>4991</v>
      </c>
      <c r="C1409" t="s">
        <v>276</v>
      </c>
      <c r="D1409" t="s">
        <v>277</v>
      </c>
      <c r="E1409" s="12">
        <v>45466.134722222225</v>
      </c>
      <c r="F1409" t="s">
        <v>931</v>
      </c>
      <c r="G1409" t="s">
        <v>627</v>
      </c>
      <c r="H1409" t="s">
        <v>628</v>
      </c>
      <c r="I1409" t="s">
        <v>629</v>
      </c>
      <c r="J1409">
        <v>13263</v>
      </c>
      <c r="K1409" t="s">
        <v>630</v>
      </c>
      <c r="L1409"/>
      <c r="M1409"/>
      <c r="N1409" t="s">
        <v>633</v>
      </c>
      <c r="O1409" t="s">
        <v>708</v>
      </c>
      <c r="P1409">
        <v>717004</v>
      </c>
      <c r="Q1409"/>
      <c r="R1409">
        <v>54330</v>
      </c>
      <c r="S1409" s="39" t="e">
        <f>VLOOKUP(AH1409,import!G:T,14,FALSE)</f>
        <v>#N/A</v>
      </c>
      <c r="T1409" s="43" t="str">
        <f t="shared" si="286"/>
        <v>20</v>
      </c>
      <c r="U1409" s="17">
        <f t="shared" si="287"/>
        <v>45466.134722222225</v>
      </c>
      <c r="V1409" s="34" t="e">
        <f t="shared" si="288"/>
        <v>#N/A</v>
      </c>
      <c r="W1409" s="34" t="e">
        <f t="shared" si="289"/>
        <v>#N/A</v>
      </c>
      <c r="X1409" s="34" t="e">
        <f t="shared" si="290"/>
        <v>#N/A</v>
      </c>
      <c r="Y1409" s="34" t="e">
        <f t="shared" si="291"/>
        <v>#N/A</v>
      </c>
      <c r="Z1409" s="31" t="str">
        <f t="shared" si="285"/>
        <v>Yes</v>
      </c>
      <c r="AA1409" s="34"/>
      <c r="AB1409" s="34" t="e">
        <f t="shared" si="292"/>
        <v>#N/A</v>
      </c>
      <c r="AC1409" s="34" t="str">
        <f>IF(OR(ISNUMBER(MATCH(DATE(VALUE(TEXT(U1409,"yyyy")),VALUE(TEXT(U1409,"mm")),VALUE(TEXT(U1409,"dd"))),HolidayTable[Date],0)),WEEKDAY(E1409,1)=1,HOUR(U1409)&gt;=21,HOUR(U1409)&lt;5),"OP","P")</f>
        <v>OP</v>
      </c>
      <c r="AD1409" s="34"/>
      <c r="AE1409" s="34">
        <v>15</v>
      </c>
      <c r="AF1409" s="16">
        <f t="shared" si="294"/>
        <v>59</v>
      </c>
      <c r="AG1409" s="16">
        <f t="shared" si="295"/>
        <v>1</v>
      </c>
      <c r="AH1409" s="16" t="str">
        <f t="shared" si="296"/>
        <v>MOL PRESENCE011S</v>
      </c>
      <c r="AI1409" t="str">
        <f t="shared" si="297"/>
        <v>WHSU 2225002</v>
      </c>
    </row>
    <row r="1410" spans="1:36" ht="18" x14ac:dyDescent="0.35">
      <c r="A1410" t="s">
        <v>927</v>
      </c>
      <c r="B1410" t="s">
        <v>4992</v>
      </c>
      <c r="C1410" t="s">
        <v>383</v>
      </c>
      <c r="D1410" t="s">
        <v>382</v>
      </c>
      <c r="E1410" s="12">
        <v>45466.18472222222</v>
      </c>
      <c r="F1410" t="s">
        <v>658</v>
      </c>
      <c r="G1410" t="s">
        <v>627</v>
      </c>
      <c r="H1410">
        <v>2271</v>
      </c>
      <c r="I1410" t="s">
        <v>724</v>
      </c>
      <c r="J1410">
        <v>23088</v>
      </c>
      <c r="K1410" t="s">
        <v>630</v>
      </c>
      <c r="L1410"/>
      <c r="M1410" s="40">
        <v>260954260955260</v>
      </c>
      <c r="N1410"/>
      <c r="O1410" t="s">
        <v>635</v>
      </c>
      <c r="P1410">
        <v>948878</v>
      </c>
      <c r="Q1410"/>
      <c r="R1410">
        <v>54330</v>
      </c>
      <c r="S1410" s="39" t="e">
        <f>VLOOKUP(AH1410,import!G:T,14,FALSE)</f>
        <v>#N/A</v>
      </c>
      <c r="T1410" s="43" t="str">
        <f t="shared" si="286"/>
        <v>20</v>
      </c>
      <c r="U1410" s="17">
        <f t="shared" si="287"/>
        <v>45466.18472222222</v>
      </c>
      <c r="V1410" s="34" t="e">
        <f t="shared" si="288"/>
        <v>#N/A</v>
      </c>
      <c r="W1410" s="34" t="e">
        <f t="shared" si="289"/>
        <v>#N/A</v>
      </c>
      <c r="X1410" s="34" t="e">
        <f t="shared" si="290"/>
        <v>#N/A</v>
      </c>
      <c r="Y1410" s="34" t="e">
        <f t="shared" si="291"/>
        <v>#N/A</v>
      </c>
      <c r="Z1410" s="31" t="str">
        <f t="shared" si="285"/>
        <v>Yes</v>
      </c>
      <c r="AA1410" s="34"/>
      <c r="AB1410" s="34" t="e">
        <f t="shared" si="292"/>
        <v>#N/A</v>
      </c>
      <c r="AC1410" s="34" t="str">
        <f>IF(OR(ISNUMBER(MATCH(DATE(VALUE(TEXT(U1410,"yyyy")),VALUE(TEXT(U1410,"mm")),VALUE(TEXT(U1410,"dd"))),HolidayTable[Date],0)),WEEKDAY(E1410,1)=1,HOUR(U1410)&gt;=21,HOUR(U1410)&lt;5),"OP","P")</f>
        <v>OP</v>
      </c>
      <c r="AD1410" s="34"/>
      <c r="AE1410" s="34">
        <v>15</v>
      </c>
      <c r="AF1410" s="16">
        <f t="shared" si="294"/>
        <v>59</v>
      </c>
      <c r="AG1410" s="16">
        <f t="shared" si="295"/>
        <v>1</v>
      </c>
      <c r="AH1410" s="16" t="str">
        <f t="shared" si="296"/>
        <v>SEASPAN OSPR2421W</v>
      </c>
      <c r="AI1410" t="str">
        <f t="shared" si="297"/>
        <v>EXFU 0735905</v>
      </c>
    </row>
    <row r="1411" spans="1:36" ht="18" x14ac:dyDescent="0.35">
      <c r="A1411" t="s">
        <v>927</v>
      </c>
      <c r="B1411" t="s">
        <v>4993</v>
      </c>
      <c r="C1411" t="s">
        <v>383</v>
      </c>
      <c r="D1411" t="s">
        <v>382</v>
      </c>
      <c r="E1411" s="12">
        <v>45466.18472222222</v>
      </c>
      <c r="F1411" t="s">
        <v>658</v>
      </c>
      <c r="G1411" t="s">
        <v>627</v>
      </c>
      <c r="H1411" t="s">
        <v>773</v>
      </c>
      <c r="I1411" t="s">
        <v>724</v>
      </c>
      <c r="J1411">
        <v>23505</v>
      </c>
      <c r="K1411" t="s">
        <v>630</v>
      </c>
      <c r="L1411"/>
      <c r="M1411" s="40">
        <v>260951260952260</v>
      </c>
      <c r="N1411"/>
      <c r="O1411" t="s">
        <v>635</v>
      </c>
      <c r="P1411">
        <v>948878</v>
      </c>
      <c r="Q1411"/>
      <c r="R1411">
        <v>54330</v>
      </c>
      <c r="S1411" s="39" t="e">
        <f>VLOOKUP(AH1411,import!G:T,14,FALSE)</f>
        <v>#N/A</v>
      </c>
      <c r="T1411" s="43" t="str">
        <f t="shared" si="286"/>
        <v>20</v>
      </c>
      <c r="U1411" s="17">
        <f t="shared" si="287"/>
        <v>45466.18472222222</v>
      </c>
      <c r="V1411" s="34" t="e">
        <f t="shared" si="288"/>
        <v>#N/A</v>
      </c>
      <c r="W1411" s="34" t="e">
        <f t="shared" si="289"/>
        <v>#N/A</v>
      </c>
      <c r="X1411" s="34" t="e">
        <f t="shared" si="290"/>
        <v>#N/A</v>
      </c>
      <c r="Y1411" s="34" t="e">
        <f t="shared" si="291"/>
        <v>#N/A</v>
      </c>
      <c r="Z1411" s="31" t="str">
        <f t="shared" ref="Z1411:Z1474" si="298">IF(OR(MOD(E1411,1)&gt;=TIME(21,0,0),MOD(E1411,1)&lt;=TIME(4,59,0)),"Yes","No")</f>
        <v>Yes</v>
      </c>
      <c r="AA1411" s="34"/>
      <c r="AB1411" s="34" t="e">
        <f t="shared" si="292"/>
        <v>#N/A</v>
      </c>
      <c r="AC1411" s="34" t="str">
        <f>IF(OR(ISNUMBER(MATCH(DATE(VALUE(TEXT(U1411,"yyyy")),VALUE(TEXT(U1411,"mm")),VALUE(TEXT(U1411,"dd"))),HolidayTable[Date],0)),WEEKDAY(E1411,1)=1,HOUR(U1411)&gt;=21,HOUR(U1411)&lt;5),"OP","P")</f>
        <v>OP</v>
      </c>
      <c r="AD1411" s="34"/>
      <c r="AE1411" s="34">
        <v>15</v>
      </c>
      <c r="AF1411" s="16">
        <f t="shared" si="294"/>
        <v>59</v>
      </c>
      <c r="AG1411" s="16">
        <f t="shared" si="295"/>
        <v>1</v>
      </c>
      <c r="AH1411" s="16" t="str">
        <f t="shared" si="296"/>
        <v>SEASPAN OSPR2421W</v>
      </c>
      <c r="AI1411" t="str">
        <f t="shared" si="297"/>
        <v>UTCU 4852361</v>
      </c>
    </row>
    <row r="1412" spans="1:36" ht="18" x14ac:dyDescent="0.35">
      <c r="A1412" t="s">
        <v>927</v>
      </c>
      <c r="B1412" t="s">
        <v>4994</v>
      </c>
      <c r="C1412" t="s">
        <v>383</v>
      </c>
      <c r="D1412" t="s">
        <v>382</v>
      </c>
      <c r="E1412" s="12">
        <v>45466.185416666667</v>
      </c>
      <c r="F1412" t="s">
        <v>658</v>
      </c>
      <c r="G1412" t="s">
        <v>627</v>
      </c>
      <c r="H1412">
        <v>2270</v>
      </c>
      <c r="I1412" t="s">
        <v>724</v>
      </c>
      <c r="J1412">
        <v>22399</v>
      </c>
      <c r="K1412" t="s">
        <v>630</v>
      </c>
      <c r="L1412"/>
      <c r="M1412" s="40">
        <v>260961260962260</v>
      </c>
      <c r="N1412" t="s">
        <v>631</v>
      </c>
      <c r="O1412" t="s">
        <v>632</v>
      </c>
      <c r="P1412">
        <v>726322</v>
      </c>
      <c r="Q1412"/>
      <c r="R1412">
        <v>54330</v>
      </c>
      <c r="S1412" s="39" t="e">
        <f>VLOOKUP(AH1412,import!G:T,14,FALSE)</f>
        <v>#N/A</v>
      </c>
      <c r="T1412" s="43" t="str">
        <f t="shared" si="286"/>
        <v>20</v>
      </c>
      <c r="U1412" s="17">
        <f t="shared" si="287"/>
        <v>45466.185416666667</v>
      </c>
      <c r="V1412" s="34" t="e">
        <f t="shared" si="288"/>
        <v>#N/A</v>
      </c>
      <c r="W1412" s="34" t="e">
        <f t="shared" si="289"/>
        <v>#N/A</v>
      </c>
      <c r="X1412" s="34" t="e">
        <f t="shared" si="290"/>
        <v>#N/A</v>
      </c>
      <c r="Y1412" s="34" t="e">
        <f t="shared" si="291"/>
        <v>#N/A</v>
      </c>
      <c r="Z1412" s="31" t="str">
        <f t="shared" si="298"/>
        <v>Yes</v>
      </c>
      <c r="AA1412" s="34"/>
      <c r="AB1412" s="34" t="e">
        <f t="shared" si="292"/>
        <v>#N/A</v>
      </c>
      <c r="AC1412" s="34" t="str">
        <f>IF(OR(ISNUMBER(MATCH(DATE(VALUE(TEXT(U1412,"yyyy")),VALUE(TEXT(U1412,"mm")),VALUE(TEXT(U1412,"dd"))),HolidayTable[Date],0)),WEEKDAY(E1412,1)=1,HOUR(U1412)&gt;=21,HOUR(U1412)&lt;5),"OP","P")</f>
        <v>OP</v>
      </c>
      <c r="AD1412" s="34"/>
      <c r="AE1412" s="34">
        <v>15</v>
      </c>
      <c r="AF1412" s="16">
        <f t="shared" si="294"/>
        <v>59</v>
      </c>
      <c r="AG1412" s="16">
        <f t="shared" si="295"/>
        <v>1</v>
      </c>
      <c r="AH1412" s="16" t="str">
        <f t="shared" si="296"/>
        <v>SEASPAN OSPR2421W</v>
      </c>
      <c r="AI1412" t="str">
        <f t="shared" si="297"/>
        <v>SNIU 1248892</v>
      </c>
    </row>
    <row r="1413" spans="1:36" ht="18" x14ac:dyDescent="0.35">
      <c r="A1413" t="s">
        <v>927</v>
      </c>
      <c r="B1413" t="s">
        <v>4995</v>
      </c>
      <c r="C1413" t="s">
        <v>383</v>
      </c>
      <c r="D1413" t="s">
        <v>382</v>
      </c>
      <c r="E1413" s="12">
        <v>45466.185416666667</v>
      </c>
      <c r="F1413" t="s">
        <v>658</v>
      </c>
      <c r="G1413" t="s">
        <v>627</v>
      </c>
      <c r="H1413" t="s">
        <v>773</v>
      </c>
      <c r="I1413" t="s">
        <v>724</v>
      </c>
      <c r="J1413">
        <v>23306</v>
      </c>
      <c r="K1413" t="s">
        <v>630</v>
      </c>
      <c r="L1413"/>
      <c r="M1413" s="40">
        <v>260960260970261</v>
      </c>
      <c r="N1413" t="s">
        <v>631</v>
      </c>
      <c r="O1413" t="s">
        <v>632</v>
      </c>
      <c r="P1413">
        <v>726322</v>
      </c>
      <c r="Q1413"/>
      <c r="R1413">
        <v>54330</v>
      </c>
      <c r="S1413" s="39" t="e">
        <f>VLOOKUP(AH1413,import!G:T,14,FALSE)</f>
        <v>#N/A</v>
      </c>
      <c r="T1413" s="43" t="str">
        <f t="shared" si="286"/>
        <v>20</v>
      </c>
      <c r="U1413" s="17">
        <f t="shared" si="287"/>
        <v>45466.185416666667</v>
      </c>
      <c r="V1413" s="34" t="e">
        <f t="shared" si="288"/>
        <v>#N/A</v>
      </c>
      <c r="W1413" s="34" t="e">
        <f t="shared" si="289"/>
        <v>#N/A</v>
      </c>
      <c r="X1413" s="34" t="e">
        <f t="shared" si="290"/>
        <v>#N/A</v>
      </c>
      <c r="Y1413" s="34" t="e">
        <f t="shared" si="291"/>
        <v>#N/A</v>
      </c>
      <c r="Z1413" s="31" t="str">
        <f t="shared" si="298"/>
        <v>Yes</v>
      </c>
      <c r="AA1413" s="34"/>
      <c r="AB1413" s="34" t="e">
        <f t="shared" si="292"/>
        <v>#N/A</v>
      </c>
      <c r="AC1413" s="34" t="str">
        <f>IF(OR(ISNUMBER(MATCH(DATE(VALUE(TEXT(U1413,"yyyy")),VALUE(TEXT(U1413,"mm")),VALUE(TEXT(U1413,"dd"))),HolidayTable[Date],0)),WEEKDAY(E1413,1)=1,HOUR(U1413)&gt;=21,HOUR(U1413)&lt;5),"OP","P")</f>
        <v>OP</v>
      </c>
      <c r="AD1413" s="34"/>
      <c r="AE1413" s="34">
        <v>15</v>
      </c>
      <c r="AF1413" s="16">
        <f t="shared" si="294"/>
        <v>59</v>
      </c>
      <c r="AG1413" s="16">
        <f t="shared" si="295"/>
        <v>1</v>
      </c>
      <c r="AH1413" s="16" t="str">
        <f t="shared" si="296"/>
        <v>SEASPAN OSPR2421W</v>
      </c>
      <c r="AI1413" t="str">
        <f t="shared" si="297"/>
        <v>TCLU 9057896</v>
      </c>
    </row>
    <row r="1414" spans="1:36" ht="18" x14ac:dyDescent="0.35">
      <c r="A1414" t="s">
        <v>927</v>
      </c>
      <c r="B1414" t="s">
        <v>4996</v>
      </c>
      <c r="C1414" t="s">
        <v>276</v>
      </c>
      <c r="D1414" t="s">
        <v>277</v>
      </c>
      <c r="E1414" s="12">
        <v>45466.243750000001</v>
      </c>
      <c r="F1414" t="s">
        <v>658</v>
      </c>
      <c r="G1414" t="s">
        <v>627</v>
      </c>
      <c r="H1414" t="s">
        <v>938</v>
      </c>
      <c r="I1414" t="s">
        <v>724</v>
      </c>
      <c r="J1414">
        <v>23033</v>
      </c>
      <c r="K1414" t="s">
        <v>630</v>
      </c>
      <c r="L1414"/>
      <c r="M1414" s="40">
        <v>260984260985260</v>
      </c>
      <c r="N1414" t="s">
        <v>656</v>
      </c>
      <c r="O1414" t="s">
        <v>657</v>
      </c>
      <c r="P1414">
        <v>927332</v>
      </c>
      <c r="Q1414"/>
      <c r="R1414">
        <v>54330</v>
      </c>
      <c r="S1414" s="39" t="e">
        <f>VLOOKUP(AH1414,import!G:T,14,FALSE)</f>
        <v>#N/A</v>
      </c>
      <c r="T1414" s="43" t="str">
        <f t="shared" si="286"/>
        <v>20</v>
      </c>
      <c r="U1414" s="17">
        <f t="shared" si="287"/>
        <v>45466.243750000001</v>
      </c>
      <c r="V1414" s="34" t="e">
        <f t="shared" si="288"/>
        <v>#N/A</v>
      </c>
      <c r="W1414" s="34" t="e">
        <f t="shared" si="289"/>
        <v>#N/A</v>
      </c>
      <c r="X1414" s="34" t="e">
        <f t="shared" si="290"/>
        <v>#N/A</v>
      </c>
      <c r="Y1414" s="34" t="e">
        <f t="shared" si="291"/>
        <v>#N/A</v>
      </c>
      <c r="Z1414" s="31" t="str">
        <f t="shared" si="298"/>
        <v>No</v>
      </c>
      <c r="AA1414" s="34"/>
      <c r="AB1414" s="34" t="e">
        <f t="shared" si="292"/>
        <v>#N/A</v>
      </c>
      <c r="AC1414" s="34" t="str">
        <f>IF(OR(ISNUMBER(MATCH(DATE(VALUE(TEXT(U1414,"yyyy")),VALUE(TEXT(U1414,"mm")),VALUE(TEXT(U1414,"dd"))),HolidayTable[Date],0)),WEEKDAY(E1414,1)=1,HOUR(U1414)&gt;=21,HOUR(U1414)&lt;5),"OP","P")</f>
        <v>OP</v>
      </c>
      <c r="AD1414" s="34"/>
      <c r="AE1414" s="34">
        <v>15</v>
      </c>
      <c r="AF1414" s="16">
        <f t="shared" si="294"/>
        <v>59</v>
      </c>
      <c r="AG1414" s="16">
        <f t="shared" si="295"/>
        <v>1</v>
      </c>
      <c r="AH1414" s="16" t="str">
        <f t="shared" si="296"/>
        <v>MOL PRESENCE011S</v>
      </c>
      <c r="AI1414" t="str">
        <f t="shared" si="297"/>
        <v>GESU 8089853</v>
      </c>
    </row>
    <row r="1415" spans="1:36" ht="18" x14ac:dyDescent="0.35">
      <c r="A1415" t="s">
        <v>927</v>
      </c>
      <c r="B1415" t="s">
        <v>4997</v>
      </c>
      <c r="C1415" t="s">
        <v>276</v>
      </c>
      <c r="D1415" t="s">
        <v>277</v>
      </c>
      <c r="E1415" s="12">
        <v>45466.243750000001</v>
      </c>
      <c r="F1415" t="s">
        <v>658</v>
      </c>
      <c r="G1415" t="s">
        <v>627</v>
      </c>
      <c r="H1415" t="s">
        <v>773</v>
      </c>
      <c r="I1415" t="s">
        <v>724</v>
      </c>
      <c r="J1415">
        <v>22879</v>
      </c>
      <c r="K1415" t="s">
        <v>630</v>
      </c>
      <c r="L1415"/>
      <c r="M1415" s="40">
        <v>260987260988260</v>
      </c>
      <c r="N1415" t="s">
        <v>656</v>
      </c>
      <c r="O1415" t="s">
        <v>657</v>
      </c>
      <c r="P1415">
        <v>927332</v>
      </c>
      <c r="Q1415"/>
      <c r="R1415">
        <v>54330</v>
      </c>
      <c r="S1415" s="39" t="e">
        <f>VLOOKUP(AH1415,import!G:T,14,FALSE)</f>
        <v>#N/A</v>
      </c>
      <c r="T1415" s="43" t="str">
        <f t="shared" si="286"/>
        <v>20</v>
      </c>
      <c r="U1415" s="17">
        <f t="shared" si="287"/>
        <v>45466.243750000001</v>
      </c>
      <c r="V1415" s="34" t="e">
        <f t="shared" si="288"/>
        <v>#N/A</v>
      </c>
      <c r="W1415" s="34" t="e">
        <f t="shared" si="289"/>
        <v>#N/A</v>
      </c>
      <c r="X1415" s="34" t="e">
        <f t="shared" si="290"/>
        <v>#N/A</v>
      </c>
      <c r="Y1415" s="34" t="e">
        <f t="shared" si="291"/>
        <v>#N/A</v>
      </c>
      <c r="Z1415" s="31" t="str">
        <f t="shared" si="298"/>
        <v>No</v>
      </c>
      <c r="AA1415" s="34"/>
      <c r="AB1415" s="34" t="e">
        <f t="shared" si="292"/>
        <v>#N/A</v>
      </c>
      <c r="AC1415" s="34" t="str">
        <f>IF(OR(ISNUMBER(MATCH(DATE(VALUE(TEXT(U1415,"yyyy")),VALUE(TEXT(U1415,"mm")),VALUE(TEXT(U1415,"dd"))),HolidayTable[Date],0)),WEEKDAY(E1415,1)=1,HOUR(U1415)&gt;=21,HOUR(U1415)&lt;5),"OP","P")</f>
        <v>OP</v>
      </c>
      <c r="AD1415" s="34"/>
      <c r="AE1415" s="34" t="e">
        <f t="shared" si="293"/>
        <v>#N/A</v>
      </c>
      <c r="AF1415" s="16">
        <f t="shared" si="294"/>
        <v>59</v>
      </c>
      <c r="AG1415" s="16">
        <f t="shared" si="295"/>
        <v>1</v>
      </c>
      <c r="AH1415" s="16" t="str">
        <f t="shared" si="296"/>
        <v>MOL PRESENCE011S</v>
      </c>
      <c r="AI1415" t="str">
        <f t="shared" si="297"/>
        <v>TCLU 9059517</v>
      </c>
      <c r="AJ1415" s="17" t="s">
        <v>624</v>
      </c>
    </row>
    <row r="1416" spans="1:36" ht="18" x14ac:dyDescent="0.35">
      <c r="A1416" t="s">
        <v>927</v>
      </c>
      <c r="B1416" t="s">
        <v>4998</v>
      </c>
      <c r="C1416" t="s">
        <v>201</v>
      </c>
      <c r="D1416" t="s">
        <v>202</v>
      </c>
      <c r="E1416" s="12">
        <v>45466.279166666667</v>
      </c>
      <c r="F1416" t="s">
        <v>692</v>
      </c>
      <c r="G1416" t="s">
        <v>627</v>
      </c>
      <c r="H1416" t="s">
        <v>628</v>
      </c>
      <c r="I1416" t="s">
        <v>629</v>
      </c>
      <c r="J1416">
        <v>7180</v>
      </c>
      <c r="K1416" t="s">
        <v>630</v>
      </c>
      <c r="L1416"/>
      <c r="M1416" t="s">
        <v>4999</v>
      </c>
      <c r="N1416" t="s">
        <v>633</v>
      </c>
      <c r="O1416" t="s">
        <v>708</v>
      </c>
      <c r="P1416">
        <v>717004</v>
      </c>
      <c r="Q1416"/>
      <c r="R1416">
        <v>54330</v>
      </c>
      <c r="S1416" s="39">
        <f>VLOOKUP(AH1416,import!G:T,14,FALSE)</f>
        <v>45466.702777777777</v>
      </c>
      <c r="T1416" s="43" t="str">
        <f t="shared" si="286"/>
        <v>20</v>
      </c>
      <c r="U1416" s="17">
        <f t="shared" si="287"/>
        <v>45466.279166666667</v>
      </c>
      <c r="V1416" s="34">
        <f t="shared" si="288"/>
        <v>-0.42361111110949423</v>
      </c>
      <c r="W1416" s="34">
        <f t="shared" si="289"/>
        <v>1</v>
      </c>
      <c r="X1416" s="34">
        <f t="shared" si="290"/>
        <v>0</v>
      </c>
      <c r="Y1416" s="34">
        <f t="shared" si="291"/>
        <v>0</v>
      </c>
      <c r="Z1416" s="31" t="str">
        <f t="shared" si="298"/>
        <v>No</v>
      </c>
      <c r="AA1416" s="34"/>
      <c r="AB1416" s="34">
        <f t="shared" si="292"/>
        <v>1</v>
      </c>
      <c r="AC1416" s="34" t="str">
        <f>IF(OR(ISNUMBER(MATCH(DATE(VALUE(TEXT(U1416,"yyyy")),VALUE(TEXT(U1416,"mm")),VALUE(TEXT(U1416,"dd"))),HolidayTable[Date],0)),WEEKDAY(E1416,1)=1,HOUR(U1416)&gt;=21,HOUR(U1416)&lt;5),"OP","P")</f>
        <v>OP</v>
      </c>
      <c r="AD1416" s="34"/>
      <c r="AE1416" s="34">
        <f t="shared" si="293"/>
        <v>35</v>
      </c>
      <c r="AF1416" s="16">
        <f t="shared" si="294"/>
        <v>59</v>
      </c>
      <c r="AG1416" s="16">
        <f t="shared" si="295"/>
        <v>1</v>
      </c>
      <c r="AH1416" s="16" t="str">
        <f t="shared" si="296"/>
        <v>MSC INGYFT418E</v>
      </c>
      <c r="AI1416" t="str">
        <f t="shared" si="297"/>
        <v>FCIU 4360849</v>
      </c>
    </row>
    <row r="1417" spans="1:36" ht="18" x14ac:dyDescent="0.35">
      <c r="A1417" t="s">
        <v>927</v>
      </c>
      <c r="B1417" t="s">
        <v>5000</v>
      </c>
      <c r="C1417" t="s">
        <v>127</v>
      </c>
      <c r="D1417" t="s">
        <v>128</v>
      </c>
      <c r="E1417" s="12">
        <v>45466.286805555559</v>
      </c>
      <c r="F1417" t="s">
        <v>644</v>
      </c>
      <c r="G1417" t="s">
        <v>627</v>
      </c>
      <c r="H1417">
        <v>2200</v>
      </c>
      <c r="I1417" t="s">
        <v>629</v>
      </c>
      <c r="J1417">
        <v>27916</v>
      </c>
      <c r="K1417" t="s">
        <v>630</v>
      </c>
      <c r="L1417"/>
      <c r="M1417" t="s">
        <v>5001</v>
      </c>
      <c r="N1417" t="s">
        <v>670</v>
      </c>
      <c r="O1417" t="s">
        <v>671</v>
      </c>
      <c r="P1417">
        <v>650107</v>
      </c>
      <c r="Q1417"/>
      <c r="R1417">
        <v>54330</v>
      </c>
      <c r="S1417" s="39">
        <v>45466.402777777781</v>
      </c>
      <c r="T1417" s="43" t="str">
        <f t="shared" si="286"/>
        <v>20</v>
      </c>
      <c r="U1417" s="17">
        <f t="shared" si="287"/>
        <v>45466.286805555559</v>
      </c>
      <c r="V1417" s="34">
        <f t="shared" si="288"/>
        <v>-0.11597222222189885</v>
      </c>
      <c r="W1417" s="34">
        <f t="shared" si="289"/>
        <v>1</v>
      </c>
      <c r="X1417" s="34">
        <f t="shared" si="290"/>
        <v>0</v>
      </c>
      <c r="Y1417" s="34">
        <f t="shared" si="291"/>
        <v>0</v>
      </c>
      <c r="Z1417" s="31" t="str">
        <f t="shared" si="298"/>
        <v>No</v>
      </c>
      <c r="AA1417" s="34"/>
      <c r="AB1417" s="34">
        <f t="shared" si="292"/>
        <v>1</v>
      </c>
      <c r="AC1417" s="34" t="str">
        <f>IF(OR(ISNUMBER(MATCH(DATE(VALUE(TEXT(U1417,"yyyy")),VALUE(TEXT(U1417,"mm")),VALUE(TEXT(U1417,"dd"))),HolidayTable[Date],0)),WEEKDAY(E1417,1)=1,HOUR(U1417)&gt;=21,HOUR(U1417)&lt;5),"OP","P")</f>
        <v>OP</v>
      </c>
      <c r="AD1417" s="34"/>
      <c r="AE1417" s="34">
        <f t="shared" si="293"/>
        <v>35</v>
      </c>
      <c r="AF1417" s="16">
        <f t="shared" si="294"/>
        <v>59</v>
      </c>
      <c r="AG1417" s="16">
        <f t="shared" si="295"/>
        <v>1</v>
      </c>
      <c r="AH1417" s="16" t="str">
        <f t="shared" si="296"/>
        <v>EVER GOVERN0-021W</v>
      </c>
      <c r="AI1417" t="str">
        <f t="shared" si="297"/>
        <v>EGSU 3347406</v>
      </c>
    </row>
    <row r="1418" spans="1:36" ht="18" x14ac:dyDescent="0.35">
      <c r="A1418" t="s">
        <v>927</v>
      </c>
      <c r="B1418" t="s">
        <v>5002</v>
      </c>
      <c r="C1418" t="s">
        <v>929</v>
      </c>
      <c r="D1418" t="s">
        <v>930</v>
      </c>
      <c r="E1418" s="12">
        <v>45467.442361111112</v>
      </c>
      <c r="F1418" t="s">
        <v>654</v>
      </c>
      <c r="G1418" t="s">
        <v>627</v>
      </c>
      <c r="H1418" t="s">
        <v>672</v>
      </c>
      <c r="I1418" t="s">
        <v>646</v>
      </c>
      <c r="J1418">
        <v>29278</v>
      </c>
      <c r="K1418" t="s">
        <v>630</v>
      </c>
      <c r="L1418"/>
      <c r="M1418">
        <v>679401</v>
      </c>
      <c r="N1418" t="s">
        <v>751</v>
      </c>
      <c r="O1418" t="s">
        <v>752</v>
      </c>
      <c r="P1418">
        <v>935494</v>
      </c>
      <c r="Q1418"/>
      <c r="R1418">
        <v>250373</v>
      </c>
      <c r="S1418" s="39" t="e">
        <f>VLOOKUP(AH1418,import!G:T,14,FALSE)</f>
        <v>#N/A</v>
      </c>
      <c r="T1418" s="43" t="str">
        <f t="shared" si="286"/>
        <v>40</v>
      </c>
      <c r="U1418" s="17">
        <f t="shared" si="287"/>
        <v>45467.442361111112</v>
      </c>
      <c r="V1418" s="34" t="e">
        <f t="shared" si="288"/>
        <v>#N/A</v>
      </c>
      <c r="W1418" s="34" t="e">
        <f t="shared" si="289"/>
        <v>#N/A</v>
      </c>
      <c r="X1418" s="34" t="e">
        <f t="shared" si="290"/>
        <v>#N/A</v>
      </c>
      <c r="Y1418" s="34" t="e">
        <f t="shared" si="291"/>
        <v>#N/A</v>
      </c>
      <c r="Z1418" s="31" t="str">
        <f t="shared" si="298"/>
        <v>No</v>
      </c>
      <c r="AA1418" s="34"/>
      <c r="AB1418" s="34" t="e">
        <f t="shared" si="292"/>
        <v>#N/A</v>
      </c>
      <c r="AC1418" s="34" t="str">
        <f>IF(OR(ISNUMBER(MATCH(DATE(VALUE(TEXT(U1418,"yyyy")),VALUE(TEXT(U1418,"mm")),VALUE(TEXT(U1418,"dd"))),HolidayTable[Date],0)),WEEKDAY(E1418,1)=1,HOUR(U1418)&gt;=21,HOUR(U1418)&lt;5),"OP","P")</f>
        <v>P</v>
      </c>
      <c r="AD1418" s="34"/>
      <c r="AE1418" s="34" t="e">
        <f t="shared" si="293"/>
        <v>#N/A</v>
      </c>
      <c r="AF1418" s="16">
        <f t="shared" si="294"/>
        <v>88.5</v>
      </c>
      <c r="AG1418" s="16">
        <f t="shared" si="295"/>
        <v>2</v>
      </c>
      <c r="AH1418" s="16" t="str">
        <f t="shared" si="296"/>
        <v>APL FLORIDAI9E1MA</v>
      </c>
      <c r="AI1418" t="str">
        <f t="shared" si="297"/>
        <v>CMAU 3662200</v>
      </c>
      <c r="AJ1418" s="17" t="s">
        <v>624</v>
      </c>
    </row>
    <row r="1419" spans="1:36" ht="18" x14ac:dyDescent="0.35">
      <c r="A1419" t="s">
        <v>927</v>
      </c>
      <c r="B1419" t="s">
        <v>5003</v>
      </c>
      <c r="C1419" t="s">
        <v>929</v>
      </c>
      <c r="D1419" t="s">
        <v>930</v>
      </c>
      <c r="E1419" s="12">
        <v>45467.481944444444</v>
      </c>
      <c r="F1419" t="s">
        <v>654</v>
      </c>
      <c r="G1419" t="s">
        <v>627</v>
      </c>
      <c r="H1419" t="s">
        <v>672</v>
      </c>
      <c r="I1419" t="s">
        <v>646</v>
      </c>
      <c r="J1419">
        <v>31398</v>
      </c>
      <c r="K1419" t="s">
        <v>630</v>
      </c>
      <c r="L1419"/>
      <c r="M1419">
        <v>3609477</v>
      </c>
      <c r="N1419" t="s">
        <v>751</v>
      </c>
      <c r="O1419" t="s">
        <v>752</v>
      </c>
      <c r="P1419">
        <v>935494</v>
      </c>
      <c r="Q1419"/>
      <c r="R1419">
        <v>250373</v>
      </c>
      <c r="S1419" s="39" t="e">
        <f>VLOOKUP(AH1419,import!G:T,14,FALSE)</f>
        <v>#N/A</v>
      </c>
      <c r="T1419" s="43" t="str">
        <f t="shared" si="286"/>
        <v>40</v>
      </c>
      <c r="U1419" s="17">
        <f t="shared" si="287"/>
        <v>45467.481944444444</v>
      </c>
      <c r="V1419" s="34" t="e">
        <f t="shared" si="288"/>
        <v>#N/A</v>
      </c>
      <c r="W1419" s="34" t="e">
        <f t="shared" si="289"/>
        <v>#N/A</v>
      </c>
      <c r="X1419" s="34" t="e">
        <f t="shared" si="290"/>
        <v>#N/A</v>
      </c>
      <c r="Y1419" s="34" t="e">
        <f t="shared" si="291"/>
        <v>#N/A</v>
      </c>
      <c r="Z1419" s="31" t="str">
        <f t="shared" si="298"/>
        <v>No</v>
      </c>
      <c r="AA1419" s="34"/>
      <c r="AB1419" s="34" t="e">
        <f t="shared" si="292"/>
        <v>#N/A</v>
      </c>
      <c r="AC1419" s="34" t="str">
        <f>IF(OR(ISNUMBER(MATCH(DATE(VALUE(TEXT(U1419,"yyyy")),VALUE(TEXT(U1419,"mm")),VALUE(TEXT(U1419,"dd"))),HolidayTable[Date],0)),WEEKDAY(E1419,1)=1,HOUR(U1419)&gt;=21,HOUR(U1419)&lt;5),"OP","P")</f>
        <v>P</v>
      </c>
      <c r="AD1419" s="34"/>
      <c r="AE1419" s="34" t="e">
        <f t="shared" si="293"/>
        <v>#N/A</v>
      </c>
      <c r="AF1419" s="16">
        <f t="shared" si="294"/>
        <v>88.5</v>
      </c>
      <c r="AG1419" s="16">
        <f t="shared" si="295"/>
        <v>2</v>
      </c>
      <c r="AH1419" s="16" t="str">
        <f t="shared" si="296"/>
        <v>APL FLORIDAI9E1MA</v>
      </c>
      <c r="AI1419" t="str">
        <f t="shared" si="297"/>
        <v>TLLU 7673735</v>
      </c>
      <c r="AJ1419" s="17" t="s">
        <v>624</v>
      </c>
    </row>
    <row r="1420" spans="1:36" ht="18" x14ac:dyDescent="0.35">
      <c r="A1420" t="s">
        <v>927</v>
      </c>
      <c r="B1420" t="s">
        <v>5004</v>
      </c>
      <c r="C1420" t="s">
        <v>929</v>
      </c>
      <c r="D1420" t="s">
        <v>930</v>
      </c>
      <c r="E1420" s="12">
        <v>45467.484722222223</v>
      </c>
      <c r="F1420" t="s">
        <v>654</v>
      </c>
      <c r="G1420" t="s">
        <v>627</v>
      </c>
      <c r="H1420" t="s">
        <v>672</v>
      </c>
      <c r="I1420" t="s">
        <v>646</v>
      </c>
      <c r="J1420">
        <v>30282</v>
      </c>
      <c r="K1420" t="s">
        <v>630</v>
      </c>
      <c r="L1420"/>
      <c r="M1420">
        <v>3609567</v>
      </c>
      <c r="N1420" t="s">
        <v>688</v>
      </c>
      <c r="O1420" t="s">
        <v>689</v>
      </c>
      <c r="P1420">
        <v>939548</v>
      </c>
      <c r="Q1420"/>
      <c r="R1420">
        <v>250373</v>
      </c>
      <c r="S1420" s="39" t="e">
        <f>VLOOKUP(AH1420,import!G:T,14,FALSE)</f>
        <v>#N/A</v>
      </c>
      <c r="T1420" s="43" t="str">
        <f t="shared" si="286"/>
        <v>40</v>
      </c>
      <c r="U1420" s="17">
        <f t="shared" si="287"/>
        <v>45467.484722222223</v>
      </c>
      <c r="V1420" s="34" t="e">
        <f t="shared" si="288"/>
        <v>#N/A</v>
      </c>
      <c r="W1420" s="34" t="e">
        <f t="shared" si="289"/>
        <v>#N/A</v>
      </c>
      <c r="X1420" s="34" t="e">
        <f t="shared" si="290"/>
        <v>#N/A</v>
      </c>
      <c r="Y1420" s="34" t="e">
        <f t="shared" si="291"/>
        <v>#N/A</v>
      </c>
      <c r="Z1420" s="31" t="str">
        <f t="shared" si="298"/>
        <v>No</v>
      </c>
      <c r="AA1420" s="34"/>
      <c r="AB1420" s="34" t="e">
        <f t="shared" si="292"/>
        <v>#N/A</v>
      </c>
      <c r="AC1420" s="34" t="str">
        <f>IF(OR(ISNUMBER(MATCH(DATE(VALUE(TEXT(U1420,"yyyy")),VALUE(TEXT(U1420,"mm")),VALUE(TEXT(U1420,"dd"))),HolidayTable[Date],0)),WEEKDAY(E1420,1)=1,HOUR(U1420)&gt;=21,HOUR(U1420)&lt;5),"OP","P")</f>
        <v>P</v>
      </c>
      <c r="AD1420" s="34"/>
      <c r="AE1420" s="34" t="e">
        <f t="shared" si="293"/>
        <v>#N/A</v>
      </c>
      <c r="AF1420" s="16">
        <f t="shared" si="294"/>
        <v>88.5</v>
      </c>
      <c r="AG1420" s="16">
        <f t="shared" si="295"/>
        <v>2</v>
      </c>
      <c r="AH1420" s="16" t="str">
        <f t="shared" si="296"/>
        <v>APL FLORIDAI9E1MA</v>
      </c>
      <c r="AI1420" t="str">
        <f t="shared" si="297"/>
        <v>TCNU 5522976</v>
      </c>
      <c r="AJ1420" s="17" t="s">
        <v>624</v>
      </c>
    </row>
    <row r="1421" spans="1:36" ht="18" x14ac:dyDescent="0.35">
      <c r="A1421" t="s">
        <v>927</v>
      </c>
      <c r="B1421" t="s">
        <v>5005</v>
      </c>
      <c r="C1421" t="s">
        <v>929</v>
      </c>
      <c r="D1421" t="s">
        <v>930</v>
      </c>
      <c r="E1421" s="12">
        <v>45467.489583333336</v>
      </c>
      <c r="F1421" t="s">
        <v>654</v>
      </c>
      <c r="G1421" t="s">
        <v>627</v>
      </c>
      <c r="H1421">
        <v>4200</v>
      </c>
      <c r="I1421" t="s">
        <v>646</v>
      </c>
      <c r="J1421">
        <v>29278</v>
      </c>
      <c r="K1421" t="s">
        <v>630</v>
      </c>
      <c r="L1421"/>
      <c r="M1421">
        <v>679114</v>
      </c>
      <c r="N1421" t="s">
        <v>678</v>
      </c>
      <c r="O1421" t="s">
        <v>679</v>
      </c>
      <c r="P1421">
        <v>920454</v>
      </c>
      <c r="Q1421"/>
      <c r="R1421">
        <v>250373</v>
      </c>
      <c r="S1421" s="39" t="e">
        <f>VLOOKUP(AH1421,import!G:T,14,FALSE)</f>
        <v>#N/A</v>
      </c>
      <c r="T1421" s="43" t="str">
        <f t="shared" si="286"/>
        <v>40</v>
      </c>
      <c r="U1421" s="17">
        <f t="shared" si="287"/>
        <v>45467.489583333336</v>
      </c>
      <c r="V1421" s="34" t="e">
        <f t="shared" si="288"/>
        <v>#N/A</v>
      </c>
      <c r="W1421" s="34" t="e">
        <f t="shared" si="289"/>
        <v>#N/A</v>
      </c>
      <c r="X1421" s="34" t="e">
        <f t="shared" si="290"/>
        <v>#N/A</v>
      </c>
      <c r="Y1421" s="34" t="e">
        <f t="shared" si="291"/>
        <v>#N/A</v>
      </c>
      <c r="Z1421" s="31" t="str">
        <f t="shared" si="298"/>
        <v>No</v>
      </c>
      <c r="AA1421" s="34"/>
      <c r="AB1421" s="34" t="e">
        <f t="shared" si="292"/>
        <v>#N/A</v>
      </c>
      <c r="AC1421" s="34" t="str">
        <f>IF(OR(ISNUMBER(MATCH(DATE(VALUE(TEXT(U1421,"yyyy")),VALUE(TEXT(U1421,"mm")),VALUE(TEXT(U1421,"dd"))),HolidayTable[Date],0)),WEEKDAY(E1421,1)=1,HOUR(U1421)&gt;=21,HOUR(U1421)&lt;5),"OP","P")</f>
        <v>P</v>
      </c>
      <c r="AD1421" s="34"/>
      <c r="AE1421" s="34" t="e">
        <f t="shared" si="293"/>
        <v>#N/A</v>
      </c>
      <c r="AF1421" s="16">
        <f t="shared" si="294"/>
        <v>88.5</v>
      </c>
      <c r="AG1421" s="16">
        <f t="shared" si="295"/>
        <v>2</v>
      </c>
      <c r="AH1421" s="16" t="str">
        <f t="shared" si="296"/>
        <v>APL FLORIDAI9E1MA</v>
      </c>
      <c r="AI1421" t="str">
        <f t="shared" si="297"/>
        <v>TGHU 5107616</v>
      </c>
      <c r="AJ1421" s="17" t="s">
        <v>624</v>
      </c>
    </row>
    <row r="1422" spans="1:36" ht="18" x14ac:dyDescent="0.35">
      <c r="A1422" t="s">
        <v>927</v>
      </c>
      <c r="B1422" t="s">
        <v>5006</v>
      </c>
      <c r="C1422" t="s">
        <v>929</v>
      </c>
      <c r="D1422" t="s">
        <v>930</v>
      </c>
      <c r="E1422" s="12">
        <v>45467.490972222222</v>
      </c>
      <c r="F1422" t="s">
        <v>654</v>
      </c>
      <c r="G1422" t="s">
        <v>627</v>
      </c>
      <c r="H1422" t="s">
        <v>672</v>
      </c>
      <c r="I1422" t="s">
        <v>646</v>
      </c>
      <c r="J1422">
        <v>27861</v>
      </c>
      <c r="K1422" t="s">
        <v>630</v>
      </c>
      <c r="L1422"/>
      <c r="M1422">
        <v>679436</v>
      </c>
      <c r="N1422" t="s">
        <v>715</v>
      </c>
      <c r="O1422" t="s">
        <v>716</v>
      </c>
      <c r="P1422">
        <v>924745</v>
      </c>
      <c r="Q1422"/>
      <c r="R1422">
        <v>250373</v>
      </c>
      <c r="S1422" s="39" t="e">
        <f>VLOOKUP(AH1422,import!G:T,14,FALSE)</f>
        <v>#N/A</v>
      </c>
      <c r="T1422" s="43" t="str">
        <f t="shared" si="286"/>
        <v>40</v>
      </c>
      <c r="U1422" s="17">
        <f t="shared" si="287"/>
        <v>45467.490972222222</v>
      </c>
      <c r="V1422" s="34" t="e">
        <f t="shared" si="288"/>
        <v>#N/A</v>
      </c>
      <c r="W1422" s="34" t="e">
        <f t="shared" si="289"/>
        <v>#N/A</v>
      </c>
      <c r="X1422" s="34" t="e">
        <f t="shared" si="290"/>
        <v>#N/A</v>
      </c>
      <c r="Y1422" s="34" t="e">
        <f t="shared" si="291"/>
        <v>#N/A</v>
      </c>
      <c r="Z1422" s="31" t="str">
        <f t="shared" si="298"/>
        <v>No</v>
      </c>
      <c r="AA1422" s="34"/>
      <c r="AB1422" s="34" t="e">
        <f t="shared" si="292"/>
        <v>#N/A</v>
      </c>
      <c r="AC1422" s="34" t="str">
        <f>IF(OR(ISNUMBER(MATCH(DATE(VALUE(TEXT(U1422,"yyyy")),VALUE(TEXT(U1422,"mm")),VALUE(TEXT(U1422,"dd"))),HolidayTable[Date],0)),WEEKDAY(E1422,1)=1,HOUR(U1422)&gt;=21,HOUR(U1422)&lt;5),"OP","P")</f>
        <v>P</v>
      </c>
      <c r="AD1422" s="34"/>
      <c r="AE1422" s="34" t="e">
        <f t="shared" si="293"/>
        <v>#N/A</v>
      </c>
      <c r="AF1422" s="16">
        <f t="shared" si="294"/>
        <v>88.5</v>
      </c>
      <c r="AG1422" s="16">
        <f t="shared" si="295"/>
        <v>2</v>
      </c>
      <c r="AH1422" s="16" t="str">
        <f t="shared" si="296"/>
        <v>APL FLORIDAI9E1MA</v>
      </c>
      <c r="AI1422" t="str">
        <f t="shared" si="297"/>
        <v>TCLU 8814790</v>
      </c>
      <c r="AJ1422" s="17" t="s">
        <v>624</v>
      </c>
    </row>
    <row r="1423" spans="1:36" ht="18" x14ac:dyDescent="0.35">
      <c r="A1423" t="s">
        <v>927</v>
      </c>
      <c r="B1423" t="s">
        <v>5007</v>
      </c>
      <c r="C1423" t="s">
        <v>929</v>
      </c>
      <c r="D1423" t="s">
        <v>930</v>
      </c>
      <c r="E1423" s="12">
        <v>45467.511111111111</v>
      </c>
      <c r="F1423" t="s">
        <v>654</v>
      </c>
      <c r="G1423" t="s">
        <v>627</v>
      </c>
      <c r="H1423" t="s">
        <v>672</v>
      </c>
      <c r="I1423" t="s">
        <v>646</v>
      </c>
      <c r="J1423">
        <v>29278</v>
      </c>
      <c r="K1423" t="s">
        <v>630</v>
      </c>
      <c r="L1423"/>
      <c r="M1423">
        <v>3605606</v>
      </c>
      <c r="N1423" t="s">
        <v>751</v>
      </c>
      <c r="O1423" t="s">
        <v>752</v>
      </c>
      <c r="P1423">
        <v>935494</v>
      </c>
      <c r="Q1423"/>
      <c r="R1423">
        <v>250373</v>
      </c>
      <c r="S1423" s="39" t="e">
        <f>VLOOKUP(AH1423,import!G:T,14,FALSE)</f>
        <v>#N/A</v>
      </c>
      <c r="T1423" s="43" t="str">
        <f t="shared" si="286"/>
        <v>40</v>
      </c>
      <c r="U1423" s="17">
        <f t="shared" si="287"/>
        <v>45467.511111111111</v>
      </c>
      <c r="V1423" s="34" t="e">
        <f t="shared" si="288"/>
        <v>#N/A</v>
      </c>
      <c r="W1423" s="34" t="e">
        <f t="shared" si="289"/>
        <v>#N/A</v>
      </c>
      <c r="X1423" s="34" t="e">
        <f t="shared" si="290"/>
        <v>#N/A</v>
      </c>
      <c r="Y1423" s="34" t="e">
        <f t="shared" si="291"/>
        <v>#N/A</v>
      </c>
      <c r="Z1423" s="31" t="str">
        <f t="shared" si="298"/>
        <v>No</v>
      </c>
      <c r="AA1423" s="34"/>
      <c r="AB1423" s="34" t="e">
        <f t="shared" si="292"/>
        <v>#N/A</v>
      </c>
      <c r="AC1423" s="34" t="str">
        <f>IF(OR(ISNUMBER(MATCH(DATE(VALUE(TEXT(U1423,"yyyy")),VALUE(TEXT(U1423,"mm")),VALUE(TEXT(U1423,"dd"))),HolidayTable[Date],0)),WEEKDAY(E1423,1)=1,HOUR(U1423)&gt;=21,HOUR(U1423)&lt;5),"OP","P")</f>
        <v>P</v>
      </c>
      <c r="AD1423" s="34"/>
      <c r="AE1423" s="34" t="e">
        <f t="shared" si="293"/>
        <v>#N/A</v>
      </c>
      <c r="AF1423" s="16">
        <f t="shared" si="294"/>
        <v>88.5</v>
      </c>
      <c r="AG1423" s="16">
        <f t="shared" si="295"/>
        <v>2</v>
      </c>
      <c r="AH1423" s="16" t="str">
        <f t="shared" si="296"/>
        <v>APL FLORIDAI9E1MA</v>
      </c>
      <c r="AI1423" t="str">
        <f t="shared" si="297"/>
        <v>CMAU 7232960</v>
      </c>
      <c r="AJ1423" s="17" t="s">
        <v>624</v>
      </c>
    </row>
    <row r="1424" spans="1:36" ht="18" x14ac:dyDescent="0.35">
      <c r="A1424" t="s">
        <v>927</v>
      </c>
      <c r="B1424" t="s">
        <v>5008</v>
      </c>
      <c r="C1424" t="s">
        <v>929</v>
      </c>
      <c r="D1424" t="s">
        <v>930</v>
      </c>
      <c r="E1424" s="12">
        <v>45467.513888888891</v>
      </c>
      <c r="F1424" t="s">
        <v>654</v>
      </c>
      <c r="G1424" t="s">
        <v>627</v>
      </c>
      <c r="H1424" t="s">
        <v>672</v>
      </c>
      <c r="I1424" t="s">
        <v>646</v>
      </c>
      <c r="J1424">
        <v>27861</v>
      </c>
      <c r="K1424" t="s">
        <v>630</v>
      </c>
      <c r="L1424"/>
      <c r="M1424">
        <v>679410</v>
      </c>
      <c r="N1424" t="s">
        <v>688</v>
      </c>
      <c r="O1424" t="s">
        <v>689</v>
      </c>
      <c r="P1424">
        <v>939548</v>
      </c>
      <c r="Q1424"/>
      <c r="R1424">
        <v>250373</v>
      </c>
      <c r="S1424" s="39" t="e">
        <f>VLOOKUP(AH1424,import!G:T,14,FALSE)</f>
        <v>#N/A</v>
      </c>
      <c r="T1424" s="43" t="str">
        <f t="shared" si="286"/>
        <v>40</v>
      </c>
      <c r="U1424" s="17">
        <f t="shared" si="287"/>
        <v>45467.513888888891</v>
      </c>
      <c r="V1424" s="34" t="e">
        <f t="shared" si="288"/>
        <v>#N/A</v>
      </c>
      <c r="W1424" s="34" t="e">
        <f t="shared" si="289"/>
        <v>#N/A</v>
      </c>
      <c r="X1424" s="34" t="e">
        <f t="shared" si="290"/>
        <v>#N/A</v>
      </c>
      <c r="Y1424" s="34" t="e">
        <f t="shared" si="291"/>
        <v>#N/A</v>
      </c>
      <c r="Z1424" s="31" t="str">
        <f t="shared" si="298"/>
        <v>No</v>
      </c>
      <c r="AA1424" s="34"/>
      <c r="AB1424" s="34" t="e">
        <f t="shared" si="292"/>
        <v>#N/A</v>
      </c>
      <c r="AC1424" s="34" t="str">
        <f>IF(OR(ISNUMBER(MATCH(DATE(VALUE(TEXT(U1424,"yyyy")),VALUE(TEXT(U1424,"mm")),VALUE(TEXT(U1424,"dd"))),HolidayTable[Date],0)),WEEKDAY(E1424,1)=1,HOUR(U1424)&gt;=21,HOUR(U1424)&lt;5),"OP","P")</f>
        <v>P</v>
      </c>
      <c r="AD1424" s="34"/>
      <c r="AE1424" s="34" t="e">
        <f t="shared" si="293"/>
        <v>#N/A</v>
      </c>
      <c r="AF1424" s="16">
        <f t="shared" si="294"/>
        <v>88.5</v>
      </c>
      <c r="AG1424" s="16">
        <f t="shared" si="295"/>
        <v>2</v>
      </c>
      <c r="AH1424" s="16" t="str">
        <f t="shared" si="296"/>
        <v>APL FLORIDAI9E1MA</v>
      </c>
      <c r="AI1424" t="str">
        <f t="shared" si="297"/>
        <v>CMAU 9161192</v>
      </c>
      <c r="AJ1424" s="17" t="s">
        <v>624</v>
      </c>
    </row>
    <row r="1425" spans="1:36" ht="18" x14ac:dyDescent="0.35">
      <c r="A1425" t="s">
        <v>927</v>
      </c>
      <c r="B1425" t="s">
        <v>5009</v>
      </c>
      <c r="C1425" t="s">
        <v>929</v>
      </c>
      <c r="D1425" t="s">
        <v>930</v>
      </c>
      <c r="E1425" s="12">
        <v>45467.518055555556</v>
      </c>
      <c r="F1425" t="s">
        <v>654</v>
      </c>
      <c r="G1425" t="s">
        <v>627</v>
      </c>
      <c r="H1425" t="s">
        <v>645</v>
      </c>
      <c r="I1425" t="s">
        <v>646</v>
      </c>
      <c r="J1425">
        <v>29278</v>
      </c>
      <c r="K1425" t="s">
        <v>630</v>
      </c>
      <c r="L1425"/>
      <c r="M1425">
        <v>679425</v>
      </c>
      <c r="N1425" t="s">
        <v>678</v>
      </c>
      <c r="O1425" t="s">
        <v>679</v>
      </c>
      <c r="P1425">
        <v>920454</v>
      </c>
      <c r="Q1425"/>
      <c r="R1425">
        <v>250373</v>
      </c>
      <c r="S1425" s="39" t="e">
        <f>VLOOKUP(AH1425,import!G:T,14,FALSE)</f>
        <v>#N/A</v>
      </c>
      <c r="T1425" s="43" t="str">
        <f t="shared" si="286"/>
        <v>40</v>
      </c>
      <c r="U1425" s="17">
        <f t="shared" si="287"/>
        <v>45467.518055555556</v>
      </c>
      <c r="V1425" s="34" t="e">
        <f t="shared" si="288"/>
        <v>#N/A</v>
      </c>
      <c r="W1425" s="34" t="e">
        <f t="shared" si="289"/>
        <v>#N/A</v>
      </c>
      <c r="X1425" s="34" t="e">
        <f t="shared" si="290"/>
        <v>#N/A</v>
      </c>
      <c r="Y1425" s="34" t="e">
        <f t="shared" si="291"/>
        <v>#N/A</v>
      </c>
      <c r="Z1425" s="31" t="str">
        <f t="shared" si="298"/>
        <v>No</v>
      </c>
      <c r="AA1425" s="34"/>
      <c r="AB1425" s="34" t="e">
        <f t="shared" si="292"/>
        <v>#N/A</v>
      </c>
      <c r="AC1425" s="34" t="str">
        <f>IF(OR(ISNUMBER(MATCH(DATE(VALUE(TEXT(U1425,"yyyy")),VALUE(TEXT(U1425,"mm")),VALUE(TEXT(U1425,"dd"))),HolidayTable[Date],0)),WEEKDAY(E1425,1)=1,HOUR(U1425)&gt;=21,HOUR(U1425)&lt;5),"OP","P")</f>
        <v>P</v>
      </c>
      <c r="AD1425" s="34"/>
      <c r="AE1425" s="34" t="e">
        <f t="shared" si="293"/>
        <v>#N/A</v>
      </c>
      <c r="AF1425" s="16">
        <f t="shared" si="294"/>
        <v>88.5</v>
      </c>
      <c r="AG1425" s="16">
        <f t="shared" si="295"/>
        <v>2</v>
      </c>
      <c r="AH1425" s="16" t="str">
        <f t="shared" si="296"/>
        <v>APL FLORIDAI9E1MA</v>
      </c>
      <c r="AI1425" t="str">
        <f t="shared" si="297"/>
        <v>TCLU 4362290</v>
      </c>
      <c r="AJ1425" s="17" t="s">
        <v>624</v>
      </c>
    </row>
    <row r="1426" spans="1:36" ht="18" x14ac:dyDescent="0.35">
      <c r="A1426" t="s">
        <v>927</v>
      </c>
      <c r="B1426" t="s">
        <v>4177</v>
      </c>
      <c r="C1426" t="s">
        <v>929</v>
      </c>
      <c r="D1426" t="s">
        <v>930</v>
      </c>
      <c r="E1426" s="12">
        <v>45467.525000000001</v>
      </c>
      <c r="F1426" t="s">
        <v>654</v>
      </c>
      <c r="G1426" t="s">
        <v>627</v>
      </c>
      <c r="H1426" t="s">
        <v>672</v>
      </c>
      <c r="I1426" t="s">
        <v>646</v>
      </c>
      <c r="J1426">
        <v>29278</v>
      </c>
      <c r="K1426" t="s">
        <v>630</v>
      </c>
      <c r="L1426"/>
      <c r="M1426">
        <v>679238</v>
      </c>
      <c r="N1426" t="s">
        <v>760</v>
      </c>
      <c r="O1426" t="s">
        <v>761</v>
      </c>
      <c r="P1426">
        <v>949761</v>
      </c>
      <c r="Q1426"/>
      <c r="R1426">
        <v>250373</v>
      </c>
      <c r="S1426" s="39" t="e">
        <f>VLOOKUP(AH1426,import!G:T,14,FALSE)</f>
        <v>#N/A</v>
      </c>
      <c r="T1426" s="43" t="str">
        <f t="shared" si="286"/>
        <v>40</v>
      </c>
      <c r="U1426" s="17">
        <f t="shared" si="287"/>
        <v>45467.525000000001</v>
      </c>
      <c r="V1426" s="34" t="e">
        <f t="shared" si="288"/>
        <v>#N/A</v>
      </c>
      <c r="W1426" s="34" t="e">
        <f t="shared" si="289"/>
        <v>#N/A</v>
      </c>
      <c r="X1426" s="34" t="e">
        <f t="shared" si="290"/>
        <v>#N/A</v>
      </c>
      <c r="Y1426" s="34" t="e">
        <f t="shared" si="291"/>
        <v>#N/A</v>
      </c>
      <c r="Z1426" s="31" t="str">
        <f t="shared" si="298"/>
        <v>No</v>
      </c>
      <c r="AA1426" s="34"/>
      <c r="AB1426" s="34" t="e">
        <f t="shared" si="292"/>
        <v>#N/A</v>
      </c>
      <c r="AC1426" s="34" t="str">
        <f>IF(OR(ISNUMBER(MATCH(DATE(VALUE(TEXT(U1426,"yyyy")),VALUE(TEXT(U1426,"mm")),VALUE(TEXT(U1426,"dd"))),HolidayTable[Date],0)),WEEKDAY(E1426,1)=1,HOUR(U1426)&gt;=21,HOUR(U1426)&lt;5),"OP","P")</f>
        <v>P</v>
      </c>
      <c r="AD1426" s="34"/>
      <c r="AE1426" s="34" t="e">
        <f t="shared" si="293"/>
        <v>#N/A</v>
      </c>
      <c r="AF1426" s="16">
        <f t="shared" si="294"/>
        <v>88.5</v>
      </c>
      <c r="AG1426" s="16">
        <f t="shared" si="295"/>
        <v>2</v>
      </c>
      <c r="AH1426" s="16" t="str">
        <f t="shared" si="296"/>
        <v>APL FLORIDAI9E1MA</v>
      </c>
      <c r="AI1426" t="str">
        <f t="shared" si="297"/>
        <v>CMAU 7114308</v>
      </c>
      <c r="AJ1426" s="17" t="s">
        <v>624</v>
      </c>
    </row>
    <row r="1427" spans="1:36" ht="18" x14ac:dyDescent="0.35">
      <c r="A1427" t="s">
        <v>927</v>
      </c>
      <c r="B1427" t="s">
        <v>5010</v>
      </c>
      <c r="C1427" t="s">
        <v>929</v>
      </c>
      <c r="D1427" t="s">
        <v>930</v>
      </c>
      <c r="E1427" s="12">
        <v>45467.536805555559</v>
      </c>
      <c r="F1427" t="s">
        <v>654</v>
      </c>
      <c r="G1427" t="s">
        <v>627</v>
      </c>
      <c r="H1427" t="s">
        <v>672</v>
      </c>
      <c r="I1427" t="s">
        <v>646</v>
      </c>
      <c r="J1427">
        <v>27861</v>
      </c>
      <c r="K1427" t="s">
        <v>630</v>
      </c>
      <c r="L1427"/>
      <c r="M1427">
        <v>679432</v>
      </c>
      <c r="N1427" t="s">
        <v>805</v>
      </c>
      <c r="O1427" t="s">
        <v>842</v>
      </c>
      <c r="P1427">
        <v>945863</v>
      </c>
      <c r="Q1427"/>
      <c r="R1427">
        <v>250373</v>
      </c>
      <c r="S1427" s="39" t="e">
        <f>VLOOKUP(AH1427,import!G:T,14,FALSE)</f>
        <v>#N/A</v>
      </c>
      <c r="T1427" s="43" t="str">
        <f t="shared" si="286"/>
        <v>40</v>
      </c>
      <c r="U1427" s="17">
        <f t="shared" si="287"/>
        <v>45467.536805555559</v>
      </c>
      <c r="V1427" s="34" t="e">
        <f t="shared" si="288"/>
        <v>#N/A</v>
      </c>
      <c r="W1427" s="34" t="e">
        <f t="shared" si="289"/>
        <v>#N/A</v>
      </c>
      <c r="X1427" s="34" t="e">
        <f t="shared" si="290"/>
        <v>#N/A</v>
      </c>
      <c r="Y1427" s="34" t="e">
        <f t="shared" si="291"/>
        <v>#N/A</v>
      </c>
      <c r="Z1427" s="31" t="str">
        <f t="shared" si="298"/>
        <v>No</v>
      </c>
      <c r="AA1427" s="34"/>
      <c r="AB1427" s="34" t="e">
        <f t="shared" si="292"/>
        <v>#N/A</v>
      </c>
      <c r="AC1427" s="34" t="str">
        <f>IF(OR(ISNUMBER(MATCH(DATE(VALUE(TEXT(U1427,"yyyy")),VALUE(TEXT(U1427,"mm")),VALUE(TEXT(U1427,"dd"))),HolidayTable[Date],0)),WEEKDAY(E1427,1)=1,HOUR(U1427)&gt;=21,HOUR(U1427)&lt;5),"OP","P")</f>
        <v>P</v>
      </c>
      <c r="AD1427" s="34"/>
      <c r="AE1427" s="34" t="e">
        <f t="shared" si="293"/>
        <v>#N/A</v>
      </c>
      <c r="AF1427" s="16">
        <f t="shared" si="294"/>
        <v>88.5</v>
      </c>
      <c r="AG1427" s="16">
        <f t="shared" si="295"/>
        <v>2</v>
      </c>
      <c r="AH1427" s="16" t="str">
        <f t="shared" si="296"/>
        <v>APL FLORIDAI9E1MA</v>
      </c>
      <c r="AI1427" t="str">
        <f t="shared" si="297"/>
        <v>CMAU 4033326</v>
      </c>
      <c r="AJ1427" s="17" t="s">
        <v>624</v>
      </c>
    </row>
    <row r="1428" spans="1:36" ht="18" x14ac:dyDescent="0.35">
      <c r="A1428" t="s">
        <v>927</v>
      </c>
      <c r="B1428" t="s">
        <v>5011</v>
      </c>
      <c r="C1428" t="s">
        <v>929</v>
      </c>
      <c r="D1428" t="s">
        <v>930</v>
      </c>
      <c r="E1428" s="12">
        <v>45467.537499999999</v>
      </c>
      <c r="F1428" t="s">
        <v>654</v>
      </c>
      <c r="G1428" t="s">
        <v>627</v>
      </c>
      <c r="H1428" t="s">
        <v>672</v>
      </c>
      <c r="I1428" t="s">
        <v>646</v>
      </c>
      <c r="J1428">
        <v>26960</v>
      </c>
      <c r="K1428" t="s">
        <v>630</v>
      </c>
      <c r="L1428"/>
      <c r="M1428">
        <v>387195</v>
      </c>
      <c r="N1428" t="s">
        <v>751</v>
      </c>
      <c r="O1428" t="s">
        <v>752</v>
      </c>
      <c r="P1428">
        <v>935494</v>
      </c>
      <c r="Q1428"/>
      <c r="R1428">
        <v>250373</v>
      </c>
      <c r="S1428" s="39" t="e">
        <f>VLOOKUP(AH1428,import!G:T,14,FALSE)</f>
        <v>#N/A</v>
      </c>
      <c r="T1428" s="43" t="str">
        <f t="shared" si="286"/>
        <v>40</v>
      </c>
      <c r="U1428" s="17">
        <f t="shared" si="287"/>
        <v>45467.537499999999</v>
      </c>
      <c r="V1428" s="34" t="e">
        <f t="shared" si="288"/>
        <v>#N/A</v>
      </c>
      <c r="W1428" s="34" t="e">
        <f t="shared" si="289"/>
        <v>#N/A</v>
      </c>
      <c r="X1428" s="34" t="e">
        <f t="shared" si="290"/>
        <v>#N/A</v>
      </c>
      <c r="Y1428" s="34" t="e">
        <f t="shared" si="291"/>
        <v>#N/A</v>
      </c>
      <c r="Z1428" s="31" t="str">
        <f t="shared" si="298"/>
        <v>No</v>
      </c>
      <c r="AA1428" s="34"/>
      <c r="AB1428" s="34" t="e">
        <f t="shared" si="292"/>
        <v>#N/A</v>
      </c>
      <c r="AC1428" s="34" t="str">
        <f>IF(OR(ISNUMBER(MATCH(DATE(VALUE(TEXT(U1428,"yyyy")),VALUE(TEXT(U1428,"mm")),VALUE(TEXT(U1428,"dd"))),HolidayTable[Date],0)),WEEKDAY(E1428,1)=1,HOUR(U1428)&gt;=21,HOUR(U1428)&lt;5),"OP","P")</f>
        <v>P</v>
      </c>
      <c r="AD1428" s="34"/>
      <c r="AE1428" s="34" t="e">
        <f t="shared" si="293"/>
        <v>#N/A</v>
      </c>
      <c r="AF1428" s="16">
        <f t="shared" si="294"/>
        <v>88.5</v>
      </c>
      <c r="AG1428" s="16">
        <f t="shared" si="295"/>
        <v>2</v>
      </c>
      <c r="AH1428" s="16" t="str">
        <f t="shared" si="296"/>
        <v>APL FLORIDAI9E1MA</v>
      </c>
      <c r="AI1428" t="str">
        <f t="shared" si="297"/>
        <v>TCLU 8663348</v>
      </c>
      <c r="AJ1428" s="17" t="s">
        <v>624</v>
      </c>
    </row>
    <row r="1429" spans="1:36" ht="18" x14ac:dyDescent="0.35">
      <c r="A1429" t="s">
        <v>927</v>
      </c>
      <c r="B1429" t="s">
        <v>5012</v>
      </c>
      <c r="C1429" t="s">
        <v>929</v>
      </c>
      <c r="D1429" t="s">
        <v>930</v>
      </c>
      <c r="E1429" s="12">
        <v>45467.543055555558</v>
      </c>
      <c r="F1429" t="s">
        <v>654</v>
      </c>
      <c r="G1429" t="s">
        <v>627</v>
      </c>
      <c r="H1429" t="s">
        <v>672</v>
      </c>
      <c r="I1429" t="s">
        <v>646</v>
      </c>
      <c r="J1429">
        <v>27861</v>
      </c>
      <c r="K1429" t="s">
        <v>630</v>
      </c>
      <c r="L1429"/>
      <c r="M1429">
        <v>679360</v>
      </c>
      <c r="N1429"/>
      <c r="O1429" t="s">
        <v>757</v>
      </c>
      <c r="P1429">
        <v>939081</v>
      </c>
      <c r="Q1429"/>
      <c r="R1429">
        <v>250373</v>
      </c>
      <c r="S1429" s="39" t="e">
        <f>VLOOKUP(AH1429,import!G:T,14,FALSE)</f>
        <v>#N/A</v>
      </c>
      <c r="T1429" s="43" t="str">
        <f t="shared" si="286"/>
        <v>40</v>
      </c>
      <c r="U1429" s="17">
        <f t="shared" si="287"/>
        <v>45467.543055555558</v>
      </c>
      <c r="V1429" s="34" t="e">
        <f t="shared" si="288"/>
        <v>#N/A</v>
      </c>
      <c r="W1429" s="34" t="e">
        <f t="shared" si="289"/>
        <v>#N/A</v>
      </c>
      <c r="X1429" s="34" t="e">
        <f t="shared" si="290"/>
        <v>#N/A</v>
      </c>
      <c r="Y1429" s="34" t="e">
        <f t="shared" si="291"/>
        <v>#N/A</v>
      </c>
      <c r="Z1429" s="31" t="str">
        <f t="shared" si="298"/>
        <v>No</v>
      </c>
      <c r="AA1429" s="34"/>
      <c r="AB1429" s="34" t="e">
        <f t="shared" si="292"/>
        <v>#N/A</v>
      </c>
      <c r="AC1429" s="34" t="str">
        <f>IF(OR(ISNUMBER(MATCH(DATE(VALUE(TEXT(U1429,"yyyy")),VALUE(TEXT(U1429,"mm")),VALUE(TEXT(U1429,"dd"))),HolidayTable[Date],0)),WEEKDAY(E1429,1)=1,HOUR(U1429)&gt;=21,HOUR(U1429)&lt;5),"OP","P")</f>
        <v>P</v>
      </c>
      <c r="AD1429" s="34"/>
      <c r="AE1429" s="34" t="e">
        <f t="shared" si="293"/>
        <v>#N/A</v>
      </c>
      <c r="AF1429" s="16">
        <f t="shared" si="294"/>
        <v>88.5</v>
      </c>
      <c r="AG1429" s="16">
        <f t="shared" si="295"/>
        <v>2</v>
      </c>
      <c r="AH1429" s="16" t="str">
        <f t="shared" si="296"/>
        <v>APL FLORIDAI9E1MA</v>
      </c>
      <c r="AI1429" t="str">
        <f t="shared" si="297"/>
        <v>BEAU 5553182</v>
      </c>
      <c r="AJ1429" s="17" t="s">
        <v>624</v>
      </c>
    </row>
    <row r="1430" spans="1:36" ht="18" x14ac:dyDescent="0.35">
      <c r="A1430" t="s">
        <v>927</v>
      </c>
      <c r="B1430" t="s">
        <v>5013</v>
      </c>
      <c r="C1430" t="s">
        <v>929</v>
      </c>
      <c r="D1430" t="s">
        <v>930</v>
      </c>
      <c r="E1430" s="12">
        <v>45467.54583333333</v>
      </c>
      <c r="F1430" t="s">
        <v>654</v>
      </c>
      <c r="G1430" t="s">
        <v>627</v>
      </c>
      <c r="H1430" t="s">
        <v>672</v>
      </c>
      <c r="I1430" t="s">
        <v>646</v>
      </c>
      <c r="J1430">
        <v>29278</v>
      </c>
      <c r="K1430" t="s">
        <v>630</v>
      </c>
      <c r="L1430"/>
      <c r="M1430">
        <v>679422</v>
      </c>
      <c r="N1430" t="s">
        <v>678</v>
      </c>
      <c r="O1430" t="s">
        <v>679</v>
      </c>
      <c r="P1430">
        <v>920454</v>
      </c>
      <c r="Q1430"/>
      <c r="R1430">
        <v>250373</v>
      </c>
      <c r="S1430" s="39" t="e">
        <f>VLOOKUP(AH1430,import!G:T,14,FALSE)</f>
        <v>#N/A</v>
      </c>
      <c r="T1430" s="43" t="str">
        <f t="shared" si="286"/>
        <v>40</v>
      </c>
      <c r="U1430" s="17">
        <f t="shared" si="287"/>
        <v>45467.54583333333</v>
      </c>
      <c r="V1430" s="34" t="e">
        <f t="shared" si="288"/>
        <v>#N/A</v>
      </c>
      <c r="W1430" s="34" t="e">
        <f t="shared" si="289"/>
        <v>#N/A</v>
      </c>
      <c r="X1430" s="34" t="e">
        <f t="shared" si="290"/>
        <v>#N/A</v>
      </c>
      <c r="Y1430" s="34" t="e">
        <f t="shared" si="291"/>
        <v>#N/A</v>
      </c>
      <c r="Z1430" s="31" t="str">
        <f t="shared" si="298"/>
        <v>No</v>
      </c>
      <c r="AA1430" s="34"/>
      <c r="AB1430" s="34" t="e">
        <f t="shared" si="292"/>
        <v>#N/A</v>
      </c>
      <c r="AC1430" s="34" t="str">
        <f>IF(OR(ISNUMBER(MATCH(DATE(VALUE(TEXT(U1430,"yyyy")),VALUE(TEXT(U1430,"mm")),VALUE(TEXT(U1430,"dd"))),HolidayTable[Date],0)),WEEKDAY(E1430,1)=1,HOUR(U1430)&gt;=21,HOUR(U1430)&lt;5),"OP","P")</f>
        <v>P</v>
      </c>
      <c r="AD1430" s="34"/>
      <c r="AE1430" s="34" t="e">
        <f t="shared" si="293"/>
        <v>#N/A</v>
      </c>
      <c r="AF1430" s="16">
        <f t="shared" si="294"/>
        <v>88.5</v>
      </c>
      <c r="AG1430" s="16">
        <f t="shared" si="295"/>
        <v>2</v>
      </c>
      <c r="AH1430" s="16" t="str">
        <f t="shared" si="296"/>
        <v>APL FLORIDAI9E1MA</v>
      </c>
      <c r="AI1430" t="str">
        <f t="shared" si="297"/>
        <v>BMOU 5665628</v>
      </c>
      <c r="AJ1430" s="17" t="s">
        <v>624</v>
      </c>
    </row>
    <row r="1431" spans="1:36" ht="18" x14ac:dyDescent="0.35">
      <c r="A1431" t="s">
        <v>927</v>
      </c>
      <c r="B1431" t="s">
        <v>4566</v>
      </c>
      <c r="C1431" t="s">
        <v>929</v>
      </c>
      <c r="D1431" t="s">
        <v>930</v>
      </c>
      <c r="E1431" s="12">
        <v>45467.559027777781</v>
      </c>
      <c r="F1431" t="s">
        <v>654</v>
      </c>
      <c r="G1431" t="s">
        <v>627</v>
      </c>
      <c r="H1431" t="s">
        <v>672</v>
      </c>
      <c r="I1431" t="s">
        <v>646</v>
      </c>
      <c r="J1431">
        <v>29278</v>
      </c>
      <c r="K1431" t="s">
        <v>630</v>
      </c>
      <c r="L1431"/>
      <c r="M1431">
        <v>679382</v>
      </c>
      <c r="N1431" t="s">
        <v>751</v>
      </c>
      <c r="O1431" t="s">
        <v>752</v>
      </c>
      <c r="P1431">
        <v>935494</v>
      </c>
      <c r="Q1431"/>
      <c r="R1431">
        <v>250373</v>
      </c>
      <c r="S1431" s="39" t="e">
        <f>VLOOKUP(AH1431,import!G:T,14,FALSE)</f>
        <v>#N/A</v>
      </c>
      <c r="T1431" s="43" t="str">
        <f t="shared" si="286"/>
        <v>40</v>
      </c>
      <c r="U1431" s="17">
        <f t="shared" si="287"/>
        <v>45467.559027777781</v>
      </c>
      <c r="V1431" s="34" t="e">
        <f t="shared" si="288"/>
        <v>#N/A</v>
      </c>
      <c r="W1431" s="34" t="e">
        <f t="shared" si="289"/>
        <v>#N/A</v>
      </c>
      <c r="X1431" s="34" t="e">
        <f t="shared" si="290"/>
        <v>#N/A</v>
      </c>
      <c r="Y1431" s="34" t="e">
        <f t="shared" si="291"/>
        <v>#N/A</v>
      </c>
      <c r="Z1431" s="31" t="str">
        <f t="shared" si="298"/>
        <v>No</v>
      </c>
      <c r="AA1431" s="34"/>
      <c r="AB1431" s="34" t="e">
        <f t="shared" si="292"/>
        <v>#N/A</v>
      </c>
      <c r="AC1431" s="34" t="str">
        <f>IF(OR(ISNUMBER(MATCH(DATE(VALUE(TEXT(U1431,"yyyy")),VALUE(TEXT(U1431,"mm")),VALUE(TEXT(U1431,"dd"))),HolidayTable[Date],0)),WEEKDAY(E1431,1)=1,HOUR(U1431)&gt;=21,HOUR(U1431)&lt;5),"OP","P")</f>
        <v>P</v>
      </c>
      <c r="AD1431" s="34"/>
      <c r="AE1431" s="34" t="e">
        <f t="shared" si="293"/>
        <v>#N/A</v>
      </c>
      <c r="AF1431" s="16">
        <f t="shared" si="294"/>
        <v>88.5</v>
      </c>
      <c r="AG1431" s="16">
        <f t="shared" si="295"/>
        <v>2</v>
      </c>
      <c r="AH1431" s="16" t="str">
        <f t="shared" si="296"/>
        <v>APL FLORIDAI9E1MA</v>
      </c>
      <c r="AI1431" t="str">
        <f t="shared" si="297"/>
        <v>TGBU 8929008</v>
      </c>
      <c r="AJ1431" s="17" t="s">
        <v>624</v>
      </c>
    </row>
    <row r="1432" spans="1:36" ht="18" x14ac:dyDescent="0.35">
      <c r="A1432" t="s">
        <v>927</v>
      </c>
      <c r="B1432" t="s">
        <v>4181</v>
      </c>
      <c r="C1432" t="s">
        <v>929</v>
      </c>
      <c r="D1432" t="s">
        <v>930</v>
      </c>
      <c r="E1432" s="12">
        <v>45467.561805555553</v>
      </c>
      <c r="F1432" t="s">
        <v>654</v>
      </c>
      <c r="G1432" t="s">
        <v>627</v>
      </c>
      <c r="H1432" t="s">
        <v>672</v>
      </c>
      <c r="I1432" t="s">
        <v>646</v>
      </c>
      <c r="J1432">
        <v>29278</v>
      </c>
      <c r="K1432" t="s">
        <v>630</v>
      </c>
      <c r="L1432"/>
      <c r="M1432">
        <v>3609564</v>
      </c>
      <c r="N1432" t="s">
        <v>715</v>
      </c>
      <c r="O1432" t="s">
        <v>716</v>
      </c>
      <c r="P1432">
        <v>924745</v>
      </c>
      <c r="Q1432"/>
      <c r="R1432">
        <v>250373</v>
      </c>
      <c r="S1432" s="39" t="e">
        <f>VLOOKUP(AH1432,import!G:T,14,FALSE)</f>
        <v>#N/A</v>
      </c>
      <c r="T1432" s="43" t="str">
        <f t="shared" si="286"/>
        <v>40</v>
      </c>
      <c r="U1432" s="17">
        <f t="shared" si="287"/>
        <v>45467.561805555553</v>
      </c>
      <c r="V1432" s="34" t="e">
        <f t="shared" si="288"/>
        <v>#N/A</v>
      </c>
      <c r="W1432" s="34" t="e">
        <f t="shared" si="289"/>
        <v>#N/A</v>
      </c>
      <c r="X1432" s="34" t="e">
        <f t="shared" si="290"/>
        <v>#N/A</v>
      </c>
      <c r="Y1432" s="34" t="e">
        <f t="shared" si="291"/>
        <v>#N/A</v>
      </c>
      <c r="Z1432" s="31" t="str">
        <f t="shared" si="298"/>
        <v>No</v>
      </c>
      <c r="AA1432" s="34"/>
      <c r="AB1432" s="34" t="e">
        <f t="shared" si="292"/>
        <v>#N/A</v>
      </c>
      <c r="AC1432" s="34" t="str">
        <f>IF(OR(ISNUMBER(MATCH(DATE(VALUE(TEXT(U1432,"yyyy")),VALUE(TEXT(U1432,"mm")),VALUE(TEXT(U1432,"dd"))),HolidayTable[Date],0)),WEEKDAY(E1432,1)=1,HOUR(U1432)&gt;=21,HOUR(U1432)&lt;5),"OP","P")</f>
        <v>P</v>
      </c>
      <c r="AD1432" s="34"/>
      <c r="AE1432" s="34" t="e">
        <f t="shared" si="293"/>
        <v>#N/A</v>
      </c>
      <c r="AF1432" s="16">
        <f t="shared" si="294"/>
        <v>88.5</v>
      </c>
      <c r="AG1432" s="16">
        <f t="shared" si="295"/>
        <v>2</v>
      </c>
      <c r="AH1432" s="16" t="str">
        <f t="shared" si="296"/>
        <v>APL FLORIDAI9E1MA</v>
      </c>
      <c r="AI1432" t="str">
        <f t="shared" si="297"/>
        <v>SEKU 6000212</v>
      </c>
      <c r="AJ1432" s="17" t="s">
        <v>624</v>
      </c>
    </row>
    <row r="1433" spans="1:36" ht="18" x14ac:dyDescent="0.35">
      <c r="A1433" t="s">
        <v>927</v>
      </c>
      <c r="B1433" t="s">
        <v>4529</v>
      </c>
      <c r="C1433" t="s">
        <v>929</v>
      </c>
      <c r="D1433" t="s">
        <v>930</v>
      </c>
      <c r="E1433" s="12">
        <v>45467.564583333333</v>
      </c>
      <c r="F1433" t="s">
        <v>654</v>
      </c>
      <c r="G1433" t="s">
        <v>627</v>
      </c>
      <c r="H1433">
        <v>4500</v>
      </c>
      <c r="I1433" t="s">
        <v>646</v>
      </c>
      <c r="J1433">
        <v>29278</v>
      </c>
      <c r="K1433" t="s">
        <v>630</v>
      </c>
      <c r="L1433"/>
      <c r="M1433">
        <v>679285</v>
      </c>
      <c r="N1433"/>
      <c r="O1433" t="s">
        <v>686</v>
      </c>
      <c r="P1433">
        <v>900868</v>
      </c>
      <c r="Q1433"/>
      <c r="R1433">
        <v>250373</v>
      </c>
      <c r="S1433" s="39" t="e">
        <f>VLOOKUP(AH1433,import!G:T,14,FALSE)</f>
        <v>#N/A</v>
      </c>
      <c r="T1433" s="43" t="str">
        <f t="shared" si="286"/>
        <v>40</v>
      </c>
      <c r="U1433" s="17">
        <f t="shared" si="287"/>
        <v>45467.564583333333</v>
      </c>
      <c r="V1433" s="34" t="e">
        <f t="shared" si="288"/>
        <v>#N/A</v>
      </c>
      <c r="W1433" s="34" t="e">
        <f t="shared" si="289"/>
        <v>#N/A</v>
      </c>
      <c r="X1433" s="34" t="e">
        <f t="shared" si="290"/>
        <v>#N/A</v>
      </c>
      <c r="Y1433" s="34" t="e">
        <f t="shared" si="291"/>
        <v>#N/A</v>
      </c>
      <c r="Z1433" s="31" t="str">
        <f t="shared" si="298"/>
        <v>No</v>
      </c>
      <c r="AA1433" s="34"/>
      <c r="AB1433" s="34" t="e">
        <f t="shared" si="292"/>
        <v>#N/A</v>
      </c>
      <c r="AC1433" s="34" t="str">
        <f>IF(OR(ISNUMBER(MATCH(DATE(VALUE(TEXT(U1433,"yyyy")),VALUE(TEXT(U1433,"mm")),VALUE(TEXT(U1433,"dd"))),HolidayTable[Date],0)),WEEKDAY(E1433,1)=1,HOUR(U1433)&gt;=21,HOUR(U1433)&lt;5),"OP","P")</f>
        <v>P</v>
      </c>
      <c r="AD1433" s="34"/>
      <c r="AE1433" s="34" t="e">
        <f t="shared" si="293"/>
        <v>#N/A</v>
      </c>
      <c r="AF1433" s="16">
        <f t="shared" si="294"/>
        <v>88.5</v>
      </c>
      <c r="AG1433" s="16">
        <f t="shared" si="295"/>
        <v>2</v>
      </c>
      <c r="AH1433" s="16" t="str">
        <f t="shared" si="296"/>
        <v>APL FLORIDAI9E1MA</v>
      </c>
      <c r="AI1433" t="str">
        <f t="shared" si="297"/>
        <v>TGHU 6360697</v>
      </c>
      <c r="AJ1433" s="17" t="s">
        <v>624</v>
      </c>
    </row>
    <row r="1434" spans="1:36" ht="18" x14ac:dyDescent="0.35">
      <c r="A1434" t="s">
        <v>927</v>
      </c>
      <c r="B1434" t="s">
        <v>4187</v>
      </c>
      <c r="C1434" t="s">
        <v>929</v>
      </c>
      <c r="D1434" t="s">
        <v>930</v>
      </c>
      <c r="E1434" s="12">
        <v>45467.576388888891</v>
      </c>
      <c r="F1434" t="s">
        <v>654</v>
      </c>
      <c r="G1434" t="s">
        <v>627</v>
      </c>
      <c r="H1434">
        <v>4500</v>
      </c>
      <c r="I1434" t="s">
        <v>646</v>
      </c>
      <c r="J1434">
        <v>29278</v>
      </c>
      <c r="K1434" t="s">
        <v>630</v>
      </c>
      <c r="L1434"/>
      <c r="M1434">
        <v>3605352</v>
      </c>
      <c r="N1434" t="s">
        <v>751</v>
      </c>
      <c r="O1434" t="s">
        <v>752</v>
      </c>
      <c r="P1434">
        <v>935494</v>
      </c>
      <c r="Q1434"/>
      <c r="R1434">
        <v>250373</v>
      </c>
      <c r="S1434" s="39" t="e">
        <f>VLOOKUP(AH1434,import!G:T,14,FALSE)</f>
        <v>#N/A</v>
      </c>
      <c r="T1434" s="43" t="str">
        <f t="shared" ref="T1434:T1497" si="299">LEFT(I1434,2)</f>
        <v>40</v>
      </c>
      <c r="U1434" s="17">
        <f t="shared" ref="U1434:U1497" si="300">E1434</f>
        <v>45467.576388888891</v>
      </c>
      <c r="V1434" s="34" t="e">
        <f t="shared" ref="V1434:V1497" si="301">IF(A1434="ARRIVE",S1434-U1434,IF(A1434="EXIT",U1434-S1434,"Odd Event"))</f>
        <v>#N/A</v>
      </c>
      <c r="W1434" s="34" t="e">
        <f t="shared" ref="W1434:W1497" si="302">IF(V1434&lt;=1,1,0)</f>
        <v>#N/A</v>
      </c>
      <c r="X1434" s="34" t="e">
        <f t="shared" ref="X1434:X1497" si="303">IF(AND(V1434&gt;1,V1434&lt;2),1,0)</f>
        <v>#N/A</v>
      </c>
      <c r="Y1434" s="34" t="e">
        <f t="shared" ref="Y1434:Y1497" si="304">IF(V1434&gt;2,1,0)</f>
        <v>#N/A</v>
      </c>
      <c r="Z1434" s="31" t="str">
        <f t="shared" si="298"/>
        <v>No</v>
      </c>
      <c r="AA1434" s="34"/>
      <c r="AB1434" s="34" t="e">
        <f t="shared" ref="AB1434:AB1497" si="305">IF(W1434=1,1,IF(X1434=1,2,0))</f>
        <v>#N/A</v>
      </c>
      <c r="AC1434" s="34" t="str">
        <f>IF(OR(ISNUMBER(MATCH(DATE(VALUE(TEXT(U1434,"yyyy")),VALUE(TEXT(U1434,"mm")),VALUE(TEXT(U1434,"dd"))),HolidayTable[Date],0)),WEEKDAY(E1434,1)=1,HOUR(U1434)&gt;=21,HOUR(U1434)&lt;5),"OP","P")</f>
        <v>P</v>
      </c>
      <c r="AD1434" s="34"/>
      <c r="AE1434" s="34" t="e">
        <f t="shared" ref="AE1434:AE1497" si="306">IF(AB1434=0,0,IF(OR(T1434="40",T1434="45"),IF(AC1434="OP",IF(AB1434=1,52.5,22.5),IF(AB1434=1,37.5,15)),IF(T1434="20",IF(AC1434="OP",IF(AB1434=1,35,15),IF(AB1434=1,25,10)),"Odd Size")))</f>
        <v>#N/A</v>
      </c>
      <c r="AF1434" s="16">
        <f t="shared" ref="AF1434:AF1497" si="307">IF(OR(T1434="45",T1434="40"),88.5,0)+IF(T1434="20",59,0)</f>
        <v>88.5</v>
      </c>
      <c r="AG1434" s="16">
        <f t="shared" ref="AG1434:AG1497" si="308">WEEKDAY(E1434,1)</f>
        <v>2</v>
      </c>
      <c r="AH1434" s="16" t="str">
        <f t="shared" ref="AH1434:AH1497" si="309">C1434&amp;D1434</f>
        <v>APL FLORIDAI9E1MA</v>
      </c>
      <c r="AI1434" t="str">
        <f t="shared" ref="AI1434:AI1497" si="310">B1434</f>
        <v>TGBU 6702205</v>
      </c>
      <c r="AJ1434" s="17" t="s">
        <v>624</v>
      </c>
    </row>
    <row r="1435" spans="1:36" ht="18" x14ac:dyDescent="0.35">
      <c r="A1435" t="s">
        <v>927</v>
      </c>
      <c r="B1435" t="s">
        <v>5014</v>
      </c>
      <c r="C1435" t="s">
        <v>929</v>
      </c>
      <c r="D1435" t="s">
        <v>930</v>
      </c>
      <c r="E1435" s="12">
        <v>45467.57916666667</v>
      </c>
      <c r="F1435" t="s">
        <v>654</v>
      </c>
      <c r="G1435" t="s">
        <v>627</v>
      </c>
      <c r="H1435">
        <v>4500</v>
      </c>
      <c r="I1435" t="s">
        <v>646</v>
      </c>
      <c r="J1435">
        <v>29278</v>
      </c>
      <c r="K1435" t="s">
        <v>630</v>
      </c>
      <c r="L1435"/>
      <c r="M1435">
        <v>679195</v>
      </c>
      <c r="N1435"/>
      <c r="O1435" t="s">
        <v>686</v>
      </c>
      <c r="P1435">
        <v>900868</v>
      </c>
      <c r="Q1435"/>
      <c r="R1435">
        <v>250373</v>
      </c>
      <c r="S1435" s="39" t="e">
        <f>VLOOKUP(AH1435,import!G:T,14,FALSE)</f>
        <v>#N/A</v>
      </c>
      <c r="T1435" s="43" t="str">
        <f t="shared" si="299"/>
        <v>40</v>
      </c>
      <c r="U1435" s="17">
        <f t="shared" si="300"/>
        <v>45467.57916666667</v>
      </c>
      <c r="V1435" s="34" t="e">
        <f t="shared" si="301"/>
        <v>#N/A</v>
      </c>
      <c r="W1435" s="34" t="e">
        <f t="shared" si="302"/>
        <v>#N/A</v>
      </c>
      <c r="X1435" s="34" t="e">
        <f t="shared" si="303"/>
        <v>#N/A</v>
      </c>
      <c r="Y1435" s="34" t="e">
        <f t="shared" si="304"/>
        <v>#N/A</v>
      </c>
      <c r="Z1435" s="31" t="str">
        <f t="shared" si="298"/>
        <v>No</v>
      </c>
      <c r="AA1435" s="34"/>
      <c r="AB1435" s="34" t="e">
        <f t="shared" si="305"/>
        <v>#N/A</v>
      </c>
      <c r="AC1435" s="34" t="str">
        <f>IF(OR(ISNUMBER(MATCH(DATE(VALUE(TEXT(U1435,"yyyy")),VALUE(TEXT(U1435,"mm")),VALUE(TEXT(U1435,"dd"))),HolidayTable[Date],0)),WEEKDAY(E1435,1)=1,HOUR(U1435)&gt;=21,HOUR(U1435)&lt;5),"OP","P")</f>
        <v>P</v>
      </c>
      <c r="AD1435" s="34"/>
      <c r="AE1435" s="34" t="e">
        <f t="shared" si="306"/>
        <v>#N/A</v>
      </c>
      <c r="AF1435" s="16">
        <f t="shared" si="307"/>
        <v>88.5</v>
      </c>
      <c r="AG1435" s="16">
        <f t="shared" si="308"/>
        <v>2</v>
      </c>
      <c r="AH1435" s="16" t="str">
        <f t="shared" si="309"/>
        <v>APL FLORIDAI9E1MA</v>
      </c>
      <c r="AI1435" t="str">
        <f t="shared" si="310"/>
        <v>GESU 6473279</v>
      </c>
      <c r="AJ1435" s="17" t="s">
        <v>624</v>
      </c>
    </row>
    <row r="1436" spans="1:36" ht="18" x14ac:dyDescent="0.35">
      <c r="A1436" t="s">
        <v>927</v>
      </c>
      <c r="B1436" t="s">
        <v>5015</v>
      </c>
      <c r="C1436" t="s">
        <v>929</v>
      </c>
      <c r="D1436" t="s">
        <v>930</v>
      </c>
      <c r="E1436" s="12">
        <v>45467.584027777775</v>
      </c>
      <c r="F1436" t="s">
        <v>654</v>
      </c>
      <c r="G1436" t="s">
        <v>627</v>
      </c>
      <c r="H1436" t="s">
        <v>672</v>
      </c>
      <c r="I1436" t="s">
        <v>646</v>
      </c>
      <c r="J1436">
        <v>29278</v>
      </c>
      <c r="K1436" t="s">
        <v>630</v>
      </c>
      <c r="L1436"/>
      <c r="M1436">
        <v>679180</v>
      </c>
      <c r="N1436" t="s">
        <v>715</v>
      </c>
      <c r="O1436" t="s">
        <v>716</v>
      </c>
      <c r="P1436">
        <v>924745</v>
      </c>
      <c r="Q1436"/>
      <c r="R1436">
        <v>250373</v>
      </c>
      <c r="S1436" s="39" t="e">
        <f>VLOOKUP(AH1436,import!G:T,14,FALSE)</f>
        <v>#N/A</v>
      </c>
      <c r="T1436" s="43" t="str">
        <f t="shared" si="299"/>
        <v>40</v>
      </c>
      <c r="U1436" s="17">
        <f t="shared" si="300"/>
        <v>45467.584027777775</v>
      </c>
      <c r="V1436" s="34" t="e">
        <f t="shared" si="301"/>
        <v>#N/A</v>
      </c>
      <c r="W1436" s="34" t="e">
        <f t="shared" si="302"/>
        <v>#N/A</v>
      </c>
      <c r="X1436" s="34" t="e">
        <f t="shared" si="303"/>
        <v>#N/A</v>
      </c>
      <c r="Y1436" s="34" t="e">
        <f t="shared" si="304"/>
        <v>#N/A</v>
      </c>
      <c r="Z1436" s="31" t="str">
        <f t="shared" si="298"/>
        <v>No</v>
      </c>
      <c r="AA1436" s="34"/>
      <c r="AB1436" s="34" t="e">
        <f t="shared" si="305"/>
        <v>#N/A</v>
      </c>
      <c r="AC1436" s="34" t="str">
        <f>IF(OR(ISNUMBER(MATCH(DATE(VALUE(TEXT(U1436,"yyyy")),VALUE(TEXT(U1436,"mm")),VALUE(TEXT(U1436,"dd"))),HolidayTable[Date],0)),WEEKDAY(E1436,1)=1,HOUR(U1436)&gt;=21,HOUR(U1436)&lt;5),"OP","P")</f>
        <v>P</v>
      </c>
      <c r="AD1436" s="34"/>
      <c r="AE1436" s="34" t="e">
        <f t="shared" si="306"/>
        <v>#N/A</v>
      </c>
      <c r="AF1436" s="16">
        <f t="shared" si="307"/>
        <v>88.5</v>
      </c>
      <c r="AG1436" s="16">
        <f t="shared" si="308"/>
        <v>2</v>
      </c>
      <c r="AH1436" s="16" t="str">
        <f t="shared" si="309"/>
        <v>APL FLORIDAI9E1MA</v>
      </c>
      <c r="AI1436" t="str">
        <f t="shared" si="310"/>
        <v>TRLU 7545904</v>
      </c>
      <c r="AJ1436" s="17" t="s">
        <v>624</v>
      </c>
    </row>
    <row r="1437" spans="1:36" ht="18" x14ac:dyDescent="0.35">
      <c r="A1437" t="s">
        <v>927</v>
      </c>
      <c r="B1437" t="s">
        <v>4524</v>
      </c>
      <c r="C1437" t="s">
        <v>929</v>
      </c>
      <c r="D1437" t="s">
        <v>930</v>
      </c>
      <c r="E1437" s="12">
        <v>45467.588888888888</v>
      </c>
      <c r="F1437" t="s">
        <v>654</v>
      </c>
      <c r="G1437" t="s">
        <v>627</v>
      </c>
      <c r="H1437" t="s">
        <v>672</v>
      </c>
      <c r="I1437" t="s">
        <v>646</v>
      </c>
      <c r="J1437">
        <v>29278</v>
      </c>
      <c r="K1437" t="s">
        <v>630</v>
      </c>
      <c r="L1437"/>
      <c r="M1437">
        <v>678751</v>
      </c>
      <c r="N1437" t="s">
        <v>760</v>
      </c>
      <c r="O1437" t="s">
        <v>761</v>
      </c>
      <c r="P1437">
        <v>949761</v>
      </c>
      <c r="Q1437"/>
      <c r="R1437">
        <v>250373</v>
      </c>
      <c r="S1437" s="39" t="e">
        <f>VLOOKUP(AH1437,import!G:T,14,FALSE)</f>
        <v>#N/A</v>
      </c>
      <c r="T1437" s="43" t="str">
        <f t="shared" si="299"/>
        <v>40</v>
      </c>
      <c r="U1437" s="17">
        <f t="shared" si="300"/>
        <v>45467.588888888888</v>
      </c>
      <c r="V1437" s="34" t="e">
        <f t="shared" si="301"/>
        <v>#N/A</v>
      </c>
      <c r="W1437" s="34" t="e">
        <f t="shared" si="302"/>
        <v>#N/A</v>
      </c>
      <c r="X1437" s="34" t="e">
        <f t="shared" si="303"/>
        <v>#N/A</v>
      </c>
      <c r="Y1437" s="34" t="e">
        <f t="shared" si="304"/>
        <v>#N/A</v>
      </c>
      <c r="Z1437" s="31" t="str">
        <f t="shared" si="298"/>
        <v>No</v>
      </c>
      <c r="AA1437" s="34"/>
      <c r="AB1437" s="34" t="e">
        <f t="shared" si="305"/>
        <v>#N/A</v>
      </c>
      <c r="AC1437" s="34" t="str">
        <f>IF(OR(ISNUMBER(MATCH(DATE(VALUE(TEXT(U1437,"yyyy")),VALUE(TEXT(U1437,"mm")),VALUE(TEXT(U1437,"dd"))),HolidayTable[Date],0)),WEEKDAY(E1437,1)=1,HOUR(U1437)&gt;=21,HOUR(U1437)&lt;5),"OP","P")</f>
        <v>P</v>
      </c>
      <c r="AD1437" s="34"/>
      <c r="AE1437" s="34" t="e">
        <f t="shared" si="306"/>
        <v>#N/A</v>
      </c>
      <c r="AF1437" s="16">
        <f t="shared" si="307"/>
        <v>88.5</v>
      </c>
      <c r="AG1437" s="16">
        <f t="shared" si="308"/>
        <v>2</v>
      </c>
      <c r="AH1437" s="16" t="str">
        <f t="shared" si="309"/>
        <v>APL FLORIDAI9E1MA</v>
      </c>
      <c r="AI1437" t="str">
        <f t="shared" si="310"/>
        <v>TCLU 1522878</v>
      </c>
      <c r="AJ1437" s="17" t="s">
        <v>624</v>
      </c>
    </row>
    <row r="1438" spans="1:36" ht="18" x14ac:dyDescent="0.35">
      <c r="A1438" t="s">
        <v>927</v>
      </c>
      <c r="B1438" t="s">
        <v>4382</v>
      </c>
      <c r="C1438" t="s">
        <v>929</v>
      </c>
      <c r="D1438" t="s">
        <v>930</v>
      </c>
      <c r="E1438" s="12">
        <v>45467.589583333334</v>
      </c>
      <c r="F1438" t="s">
        <v>654</v>
      </c>
      <c r="G1438" t="s">
        <v>627</v>
      </c>
      <c r="H1438" t="s">
        <v>645</v>
      </c>
      <c r="I1438" t="s">
        <v>646</v>
      </c>
      <c r="J1438">
        <v>29278</v>
      </c>
      <c r="K1438" t="s">
        <v>630</v>
      </c>
      <c r="L1438"/>
      <c r="M1438">
        <v>679252</v>
      </c>
      <c r="N1438" t="s">
        <v>688</v>
      </c>
      <c r="O1438" t="s">
        <v>689</v>
      </c>
      <c r="P1438">
        <v>939548</v>
      </c>
      <c r="Q1438"/>
      <c r="R1438">
        <v>250373</v>
      </c>
      <c r="S1438" s="39" t="e">
        <f>VLOOKUP(AH1438,import!G:T,14,FALSE)</f>
        <v>#N/A</v>
      </c>
      <c r="T1438" s="43" t="str">
        <f t="shared" si="299"/>
        <v>40</v>
      </c>
      <c r="U1438" s="17">
        <f t="shared" si="300"/>
        <v>45467.589583333334</v>
      </c>
      <c r="V1438" s="34" t="e">
        <f t="shared" si="301"/>
        <v>#N/A</v>
      </c>
      <c r="W1438" s="34" t="e">
        <f t="shared" si="302"/>
        <v>#N/A</v>
      </c>
      <c r="X1438" s="34" t="e">
        <f t="shared" si="303"/>
        <v>#N/A</v>
      </c>
      <c r="Y1438" s="34" t="e">
        <f t="shared" si="304"/>
        <v>#N/A</v>
      </c>
      <c r="Z1438" s="31" t="str">
        <f t="shared" si="298"/>
        <v>No</v>
      </c>
      <c r="AA1438" s="34"/>
      <c r="AB1438" s="34" t="e">
        <f t="shared" si="305"/>
        <v>#N/A</v>
      </c>
      <c r="AC1438" s="34" t="str">
        <f>IF(OR(ISNUMBER(MATCH(DATE(VALUE(TEXT(U1438,"yyyy")),VALUE(TEXT(U1438,"mm")),VALUE(TEXT(U1438,"dd"))),HolidayTable[Date],0)),WEEKDAY(E1438,1)=1,HOUR(U1438)&gt;=21,HOUR(U1438)&lt;5),"OP","P")</f>
        <v>P</v>
      </c>
      <c r="AD1438" s="34"/>
      <c r="AE1438" s="34" t="e">
        <f t="shared" si="306"/>
        <v>#N/A</v>
      </c>
      <c r="AF1438" s="16">
        <f t="shared" si="307"/>
        <v>88.5</v>
      </c>
      <c r="AG1438" s="16">
        <f t="shared" si="308"/>
        <v>2</v>
      </c>
      <c r="AH1438" s="16" t="str">
        <f t="shared" si="309"/>
        <v>APL FLORIDAI9E1MA</v>
      </c>
      <c r="AI1438" t="str">
        <f t="shared" si="310"/>
        <v>APZU 4788158</v>
      </c>
      <c r="AJ1438" s="17" t="s">
        <v>624</v>
      </c>
    </row>
    <row r="1439" spans="1:36" ht="18" x14ac:dyDescent="0.35">
      <c r="A1439" t="s">
        <v>927</v>
      </c>
      <c r="B1439" t="s">
        <v>4516</v>
      </c>
      <c r="C1439" t="s">
        <v>929</v>
      </c>
      <c r="D1439" t="s">
        <v>930</v>
      </c>
      <c r="E1439" s="12">
        <v>45467.591666666667</v>
      </c>
      <c r="F1439" t="s">
        <v>654</v>
      </c>
      <c r="G1439" t="s">
        <v>627</v>
      </c>
      <c r="H1439">
        <v>4500</v>
      </c>
      <c r="I1439" t="s">
        <v>646</v>
      </c>
      <c r="J1439">
        <v>29278</v>
      </c>
      <c r="K1439" t="s">
        <v>630</v>
      </c>
      <c r="L1439"/>
      <c r="M1439">
        <v>3608505</v>
      </c>
      <c r="N1439" t="s">
        <v>751</v>
      </c>
      <c r="O1439" t="s">
        <v>752</v>
      </c>
      <c r="P1439">
        <v>935494</v>
      </c>
      <c r="Q1439"/>
      <c r="R1439">
        <v>250373</v>
      </c>
      <c r="S1439" s="39" t="e">
        <f>VLOOKUP(AH1439,import!G:T,14,FALSE)</f>
        <v>#N/A</v>
      </c>
      <c r="T1439" s="43" t="str">
        <f t="shared" si="299"/>
        <v>40</v>
      </c>
      <c r="U1439" s="17">
        <f t="shared" si="300"/>
        <v>45467.591666666667</v>
      </c>
      <c r="V1439" s="34" t="e">
        <f t="shared" si="301"/>
        <v>#N/A</v>
      </c>
      <c r="W1439" s="34" t="e">
        <f t="shared" si="302"/>
        <v>#N/A</v>
      </c>
      <c r="X1439" s="34" t="e">
        <f t="shared" si="303"/>
        <v>#N/A</v>
      </c>
      <c r="Y1439" s="34" t="e">
        <f t="shared" si="304"/>
        <v>#N/A</v>
      </c>
      <c r="Z1439" s="31" t="str">
        <f t="shared" si="298"/>
        <v>No</v>
      </c>
      <c r="AA1439" s="34"/>
      <c r="AB1439" s="34" t="e">
        <f t="shared" si="305"/>
        <v>#N/A</v>
      </c>
      <c r="AC1439" s="34" t="str">
        <f>IF(OR(ISNUMBER(MATCH(DATE(VALUE(TEXT(U1439,"yyyy")),VALUE(TEXT(U1439,"mm")),VALUE(TEXT(U1439,"dd"))),HolidayTable[Date],0)),WEEKDAY(E1439,1)=1,HOUR(U1439)&gt;=21,HOUR(U1439)&lt;5),"OP","P")</f>
        <v>P</v>
      </c>
      <c r="AD1439" s="34"/>
      <c r="AE1439" s="34" t="e">
        <f t="shared" si="306"/>
        <v>#N/A</v>
      </c>
      <c r="AF1439" s="16">
        <f t="shared" si="307"/>
        <v>88.5</v>
      </c>
      <c r="AG1439" s="16">
        <f t="shared" si="308"/>
        <v>2</v>
      </c>
      <c r="AH1439" s="16" t="str">
        <f t="shared" si="309"/>
        <v>APL FLORIDAI9E1MA</v>
      </c>
      <c r="AI1439" t="str">
        <f t="shared" si="310"/>
        <v>TGHU 6919609</v>
      </c>
      <c r="AJ1439" s="17" t="s">
        <v>624</v>
      </c>
    </row>
    <row r="1440" spans="1:36" ht="18" x14ac:dyDescent="0.35">
      <c r="A1440" t="s">
        <v>927</v>
      </c>
      <c r="B1440" t="s">
        <v>5016</v>
      </c>
      <c r="C1440" t="s">
        <v>929</v>
      </c>
      <c r="D1440" t="s">
        <v>930</v>
      </c>
      <c r="E1440" s="12">
        <v>45467.59652777778</v>
      </c>
      <c r="F1440" t="s">
        <v>654</v>
      </c>
      <c r="G1440" t="s">
        <v>627</v>
      </c>
      <c r="H1440">
        <v>4200</v>
      </c>
      <c r="I1440" t="s">
        <v>646</v>
      </c>
      <c r="J1440">
        <v>29278</v>
      </c>
      <c r="K1440" t="s">
        <v>630</v>
      </c>
      <c r="L1440"/>
      <c r="M1440">
        <v>679291</v>
      </c>
      <c r="N1440" t="s">
        <v>678</v>
      </c>
      <c r="O1440" t="s">
        <v>679</v>
      </c>
      <c r="P1440">
        <v>920454</v>
      </c>
      <c r="Q1440"/>
      <c r="R1440">
        <v>250373</v>
      </c>
      <c r="S1440" s="39" t="e">
        <f>VLOOKUP(AH1440,import!G:T,14,FALSE)</f>
        <v>#N/A</v>
      </c>
      <c r="T1440" s="43" t="str">
        <f t="shared" si="299"/>
        <v>40</v>
      </c>
      <c r="U1440" s="17">
        <f t="shared" si="300"/>
        <v>45467.59652777778</v>
      </c>
      <c r="V1440" s="34" t="e">
        <f t="shared" si="301"/>
        <v>#N/A</v>
      </c>
      <c r="W1440" s="34" t="e">
        <f t="shared" si="302"/>
        <v>#N/A</v>
      </c>
      <c r="X1440" s="34" t="e">
        <f t="shared" si="303"/>
        <v>#N/A</v>
      </c>
      <c r="Y1440" s="34" t="e">
        <f t="shared" si="304"/>
        <v>#N/A</v>
      </c>
      <c r="Z1440" s="31" t="str">
        <f t="shared" si="298"/>
        <v>No</v>
      </c>
      <c r="AA1440" s="34"/>
      <c r="AB1440" s="34" t="e">
        <f t="shared" si="305"/>
        <v>#N/A</v>
      </c>
      <c r="AC1440" s="34" t="str">
        <f>IF(OR(ISNUMBER(MATCH(DATE(VALUE(TEXT(U1440,"yyyy")),VALUE(TEXT(U1440,"mm")),VALUE(TEXT(U1440,"dd"))),HolidayTable[Date],0)),WEEKDAY(E1440,1)=1,HOUR(U1440)&gt;=21,HOUR(U1440)&lt;5),"OP","P")</f>
        <v>P</v>
      </c>
      <c r="AD1440" s="34"/>
      <c r="AE1440" s="34" t="e">
        <f t="shared" si="306"/>
        <v>#N/A</v>
      </c>
      <c r="AF1440" s="16">
        <f t="shared" si="307"/>
        <v>88.5</v>
      </c>
      <c r="AG1440" s="16">
        <f t="shared" si="308"/>
        <v>2</v>
      </c>
      <c r="AH1440" s="16" t="str">
        <f t="shared" si="309"/>
        <v>APL FLORIDAI9E1MA</v>
      </c>
      <c r="AI1440" t="str">
        <f t="shared" si="310"/>
        <v>DRYU 4197328</v>
      </c>
      <c r="AJ1440" s="17" t="s">
        <v>624</v>
      </c>
    </row>
    <row r="1441" spans="1:36" ht="18" x14ac:dyDescent="0.35">
      <c r="A1441" t="s">
        <v>927</v>
      </c>
      <c r="B1441" t="s">
        <v>5017</v>
      </c>
      <c r="C1441" t="s">
        <v>929</v>
      </c>
      <c r="D1441" t="s">
        <v>930</v>
      </c>
      <c r="E1441" s="12">
        <v>45467.602777777778</v>
      </c>
      <c r="F1441" t="s">
        <v>654</v>
      </c>
      <c r="G1441" t="s">
        <v>627</v>
      </c>
      <c r="H1441" t="s">
        <v>672</v>
      </c>
      <c r="I1441" t="s">
        <v>646</v>
      </c>
      <c r="J1441">
        <v>29278</v>
      </c>
      <c r="K1441" t="s">
        <v>630</v>
      </c>
      <c r="L1441"/>
      <c r="M1441">
        <v>679481</v>
      </c>
      <c r="N1441" t="s">
        <v>805</v>
      </c>
      <c r="O1441" t="s">
        <v>842</v>
      </c>
      <c r="P1441">
        <v>945863</v>
      </c>
      <c r="Q1441"/>
      <c r="R1441">
        <v>250373</v>
      </c>
      <c r="S1441" s="39" t="e">
        <f>VLOOKUP(AH1441,import!G:T,14,FALSE)</f>
        <v>#N/A</v>
      </c>
      <c r="T1441" s="43" t="str">
        <f t="shared" si="299"/>
        <v>40</v>
      </c>
      <c r="U1441" s="17">
        <f t="shared" si="300"/>
        <v>45467.602777777778</v>
      </c>
      <c r="V1441" s="34" t="e">
        <f t="shared" si="301"/>
        <v>#N/A</v>
      </c>
      <c r="W1441" s="34" t="e">
        <f t="shared" si="302"/>
        <v>#N/A</v>
      </c>
      <c r="X1441" s="34" t="e">
        <f t="shared" si="303"/>
        <v>#N/A</v>
      </c>
      <c r="Y1441" s="34" t="e">
        <f t="shared" si="304"/>
        <v>#N/A</v>
      </c>
      <c r="Z1441" s="31" t="str">
        <f t="shared" si="298"/>
        <v>No</v>
      </c>
      <c r="AA1441" s="34"/>
      <c r="AB1441" s="34" t="e">
        <f t="shared" si="305"/>
        <v>#N/A</v>
      </c>
      <c r="AC1441" s="34" t="str">
        <f>IF(OR(ISNUMBER(MATCH(DATE(VALUE(TEXT(U1441,"yyyy")),VALUE(TEXT(U1441,"mm")),VALUE(TEXT(U1441,"dd"))),HolidayTable[Date],0)),WEEKDAY(E1441,1)=1,HOUR(U1441)&gt;=21,HOUR(U1441)&lt;5),"OP","P")</f>
        <v>P</v>
      </c>
      <c r="AD1441" s="34"/>
      <c r="AE1441" s="34" t="e">
        <f t="shared" si="306"/>
        <v>#N/A</v>
      </c>
      <c r="AF1441" s="16">
        <f t="shared" si="307"/>
        <v>88.5</v>
      </c>
      <c r="AG1441" s="16">
        <f t="shared" si="308"/>
        <v>2</v>
      </c>
      <c r="AH1441" s="16" t="str">
        <f t="shared" si="309"/>
        <v>APL FLORIDAI9E1MA</v>
      </c>
      <c r="AI1441" t="str">
        <f t="shared" si="310"/>
        <v>SEKU 5928541</v>
      </c>
      <c r="AJ1441" s="17" t="s">
        <v>624</v>
      </c>
    </row>
    <row r="1442" spans="1:36" ht="18" x14ac:dyDescent="0.35">
      <c r="A1442" t="s">
        <v>927</v>
      </c>
      <c r="B1442" t="s">
        <v>4185</v>
      </c>
      <c r="C1442" t="s">
        <v>929</v>
      </c>
      <c r="D1442" t="s">
        <v>930</v>
      </c>
      <c r="E1442" s="12">
        <v>45467.605555555558</v>
      </c>
      <c r="F1442" t="s">
        <v>654</v>
      </c>
      <c r="G1442" t="s">
        <v>627</v>
      </c>
      <c r="H1442" t="s">
        <v>672</v>
      </c>
      <c r="I1442" t="s">
        <v>646</v>
      </c>
      <c r="J1442">
        <v>30382</v>
      </c>
      <c r="K1442" t="s">
        <v>630</v>
      </c>
      <c r="L1442"/>
      <c r="M1442">
        <v>3605237</v>
      </c>
      <c r="N1442" t="s">
        <v>751</v>
      </c>
      <c r="O1442" t="s">
        <v>752</v>
      </c>
      <c r="P1442">
        <v>935494</v>
      </c>
      <c r="Q1442"/>
      <c r="R1442">
        <v>250373</v>
      </c>
      <c r="S1442" s="39" t="e">
        <f>VLOOKUP(AH1442,import!G:T,14,FALSE)</f>
        <v>#N/A</v>
      </c>
      <c r="T1442" s="43" t="str">
        <f t="shared" si="299"/>
        <v>40</v>
      </c>
      <c r="U1442" s="17">
        <f t="shared" si="300"/>
        <v>45467.605555555558</v>
      </c>
      <c r="V1442" s="34" t="e">
        <f t="shared" si="301"/>
        <v>#N/A</v>
      </c>
      <c r="W1442" s="34" t="e">
        <f t="shared" si="302"/>
        <v>#N/A</v>
      </c>
      <c r="X1442" s="34" t="e">
        <f t="shared" si="303"/>
        <v>#N/A</v>
      </c>
      <c r="Y1442" s="34" t="e">
        <f t="shared" si="304"/>
        <v>#N/A</v>
      </c>
      <c r="Z1442" s="31" t="str">
        <f t="shared" si="298"/>
        <v>No</v>
      </c>
      <c r="AA1442" s="34"/>
      <c r="AB1442" s="34" t="e">
        <f t="shared" si="305"/>
        <v>#N/A</v>
      </c>
      <c r="AC1442" s="34" t="str">
        <f>IF(OR(ISNUMBER(MATCH(DATE(VALUE(TEXT(U1442,"yyyy")),VALUE(TEXT(U1442,"mm")),VALUE(TEXT(U1442,"dd"))),HolidayTable[Date],0)),WEEKDAY(E1442,1)=1,HOUR(U1442)&gt;=21,HOUR(U1442)&lt;5),"OP","P")</f>
        <v>P</v>
      </c>
      <c r="AD1442" s="34"/>
      <c r="AE1442" s="34" t="e">
        <f t="shared" si="306"/>
        <v>#N/A</v>
      </c>
      <c r="AF1442" s="16">
        <f t="shared" si="307"/>
        <v>88.5</v>
      </c>
      <c r="AG1442" s="16">
        <f t="shared" si="308"/>
        <v>2</v>
      </c>
      <c r="AH1442" s="16" t="str">
        <f t="shared" si="309"/>
        <v>APL FLORIDAI9E1MA</v>
      </c>
      <c r="AI1442" t="str">
        <f t="shared" si="310"/>
        <v>DFSU 7027630</v>
      </c>
      <c r="AJ1442" s="17" t="s">
        <v>624</v>
      </c>
    </row>
    <row r="1443" spans="1:36" ht="18" x14ac:dyDescent="0.35">
      <c r="A1443" t="s">
        <v>927</v>
      </c>
      <c r="B1443" t="s">
        <v>4189</v>
      </c>
      <c r="C1443" t="s">
        <v>929</v>
      </c>
      <c r="D1443" t="s">
        <v>930</v>
      </c>
      <c r="E1443" s="12">
        <v>45467.616666666669</v>
      </c>
      <c r="F1443" t="s">
        <v>654</v>
      </c>
      <c r="G1443" t="s">
        <v>627</v>
      </c>
      <c r="H1443">
        <v>4500</v>
      </c>
      <c r="I1443" t="s">
        <v>646</v>
      </c>
      <c r="J1443">
        <v>30202</v>
      </c>
      <c r="K1443" t="s">
        <v>630</v>
      </c>
      <c r="L1443"/>
      <c r="M1443">
        <v>3609566</v>
      </c>
      <c r="N1443"/>
      <c r="O1443" t="s">
        <v>757</v>
      </c>
      <c r="P1443">
        <v>939081</v>
      </c>
      <c r="Q1443"/>
      <c r="R1443">
        <v>250373</v>
      </c>
      <c r="S1443" s="39" t="e">
        <f>VLOOKUP(AH1443,import!G:T,14,FALSE)</f>
        <v>#N/A</v>
      </c>
      <c r="T1443" s="43" t="str">
        <f t="shared" si="299"/>
        <v>40</v>
      </c>
      <c r="U1443" s="17">
        <f t="shared" si="300"/>
        <v>45467.616666666669</v>
      </c>
      <c r="V1443" s="34" t="e">
        <f t="shared" si="301"/>
        <v>#N/A</v>
      </c>
      <c r="W1443" s="34" t="e">
        <f t="shared" si="302"/>
        <v>#N/A</v>
      </c>
      <c r="X1443" s="34" t="e">
        <f t="shared" si="303"/>
        <v>#N/A</v>
      </c>
      <c r="Y1443" s="34" t="e">
        <f t="shared" si="304"/>
        <v>#N/A</v>
      </c>
      <c r="Z1443" s="31" t="str">
        <f t="shared" si="298"/>
        <v>No</v>
      </c>
      <c r="AA1443" s="34"/>
      <c r="AB1443" s="34" t="e">
        <f t="shared" si="305"/>
        <v>#N/A</v>
      </c>
      <c r="AC1443" s="34" t="str">
        <f>IF(OR(ISNUMBER(MATCH(DATE(VALUE(TEXT(U1443,"yyyy")),VALUE(TEXT(U1443,"mm")),VALUE(TEXT(U1443,"dd"))),HolidayTable[Date],0)),WEEKDAY(E1443,1)=1,HOUR(U1443)&gt;=21,HOUR(U1443)&lt;5),"OP","P")</f>
        <v>P</v>
      </c>
      <c r="AD1443" s="34"/>
      <c r="AE1443" s="34" t="e">
        <f t="shared" si="306"/>
        <v>#N/A</v>
      </c>
      <c r="AF1443" s="16">
        <f t="shared" si="307"/>
        <v>88.5</v>
      </c>
      <c r="AG1443" s="16">
        <f t="shared" si="308"/>
        <v>2</v>
      </c>
      <c r="AH1443" s="16" t="str">
        <f t="shared" si="309"/>
        <v>APL FLORIDAI9E1MA</v>
      </c>
      <c r="AI1443" t="str">
        <f t="shared" si="310"/>
        <v>MAGU 5744376</v>
      </c>
      <c r="AJ1443" s="17" t="s">
        <v>624</v>
      </c>
    </row>
    <row r="1444" spans="1:36" ht="18" x14ac:dyDescent="0.35">
      <c r="A1444" t="s">
        <v>927</v>
      </c>
      <c r="B1444" t="s">
        <v>5018</v>
      </c>
      <c r="C1444" t="s">
        <v>929</v>
      </c>
      <c r="D1444" t="s">
        <v>930</v>
      </c>
      <c r="E1444" s="12">
        <v>45467.620138888888</v>
      </c>
      <c r="F1444" t="s">
        <v>654</v>
      </c>
      <c r="G1444" t="s">
        <v>627</v>
      </c>
      <c r="H1444" t="s">
        <v>672</v>
      </c>
      <c r="I1444" t="s">
        <v>646</v>
      </c>
      <c r="J1444">
        <v>26960</v>
      </c>
      <c r="K1444" t="s">
        <v>630</v>
      </c>
      <c r="L1444"/>
      <c r="M1444">
        <v>387196</v>
      </c>
      <c r="N1444" t="s">
        <v>760</v>
      </c>
      <c r="O1444" t="s">
        <v>761</v>
      </c>
      <c r="P1444">
        <v>949761</v>
      </c>
      <c r="Q1444"/>
      <c r="R1444">
        <v>250373</v>
      </c>
      <c r="S1444" s="39" t="e">
        <f>VLOOKUP(AH1444,import!G:T,14,FALSE)</f>
        <v>#N/A</v>
      </c>
      <c r="T1444" s="43" t="str">
        <f t="shared" si="299"/>
        <v>40</v>
      </c>
      <c r="U1444" s="17">
        <f t="shared" si="300"/>
        <v>45467.620138888888</v>
      </c>
      <c r="V1444" s="34" t="e">
        <f t="shared" si="301"/>
        <v>#N/A</v>
      </c>
      <c r="W1444" s="34" t="e">
        <f t="shared" si="302"/>
        <v>#N/A</v>
      </c>
      <c r="X1444" s="34" t="e">
        <f t="shared" si="303"/>
        <v>#N/A</v>
      </c>
      <c r="Y1444" s="34" t="e">
        <f t="shared" si="304"/>
        <v>#N/A</v>
      </c>
      <c r="Z1444" s="31" t="str">
        <f t="shared" si="298"/>
        <v>No</v>
      </c>
      <c r="AA1444" s="34"/>
      <c r="AB1444" s="34" t="e">
        <f t="shared" si="305"/>
        <v>#N/A</v>
      </c>
      <c r="AC1444" s="34" t="str">
        <f>IF(OR(ISNUMBER(MATCH(DATE(VALUE(TEXT(U1444,"yyyy")),VALUE(TEXT(U1444,"mm")),VALUE(TEXT(U1444,"dd"))),HolidayTable[Date],0)),WEEKDAY(E1444,1)=1,HOUR(U1444)&gt;=21,HOUR(U1444)&lt;5),"OP","P")</f>
        <v>P</v>
      </c>
      <c r="AD1444" s="34"/>
      <c r="AE1444" s="34" t="e">
        <f t="shared" si="306"/>
        <v>#N/A</v>
      </c>
      <c r="AF1444" s="16">
        <f t="shared" si="307"/>
        <v>88.5</v>
      </c>
      <c r="AG1444" s="16">
        <f t="shared" si="308"/>
        <v>2</v>
      </c>
      <c r="AH1444" s="16" t="str">
        <f t="shared" si="309"/>
        <v>APL FLORIDAI9E1MA</v>
      </c>
      <c r="AI1444" t="str">
        <f t="shared" si="310"/>
        <v>CMAU 7463383</v>
      </c>
      <c r="AJ1444" s="17" t="s">
        <v>624</v>
      </c>
    </row>
    <row r="1445" spans="1:36" ht="18" x14ac:dyDescent="0.35">
      <c r="A1445" t="s">
        <v>927</v>
      </c>
      <c r="B1445" t="s">
        <v>4564</v>
      </c>
      <c r="C1445" t="s">
        <v>929</v>
      </c>
      <c r="D1445" t="s">
        <v>930</v>
      </c>
      <c r="E1445" s="12">
        <v>45467.624305555553</v>
      </c>
      <c r="F1445" t="s">
        <v>654</v>
      </c>
      <c r="G1445" t="s">
        <v>627</v>
      </c>
      <c r="H1445" t="s">
        <v>672</v>
      </c>
      <c r="I1445" t="s">
        <v>646</v>
      </c>
      <c r="J1445">
        <v>29278</v>
      </c>
      <c r="K1445" t="s">
        <v>630</v>
      </c>
      <c r="L1445"/>
      <c r="M1445">
        <v>679134</v>
      </c>
      <c r="N1445" t="s">
        <v>688</v>
      </c>
      <c r="O1445" t="s">
        <v>689</v>
      </c>
      <c r="P1445">
        <v>939548</v>
      </c>
      <c r="Q1445"/>
      <c r="R1445">
        <v>250373</v>
      </c>
      <c r="S1445" s="39" t="e">
        <f>VLOOKUP(AH1445,import!G:T,14,FALSE)</f>
        <v>#N/A</v>
      </c>
      <c r="T1445" s="43" t="str">
        <f t="shared" si="299"/>
        <v>40</v>
      </c>
      <c r="U1445" s="17">
        <f t="shared" si="300"/>
        <v>45467.624305555553</v>
      </c>
      <c r="V1445" s="34" t="e">
        <f t="shared" si="301"/>
        <v>#N/A</v>
      </c>
      <c r="W1445" s="34" t="e">
        <f t="shared" si="302"/>
        <v>#N/A</v>
      </c>
      <c r="X1445" s="34" t="e">
        <f t="shared" si="303"/>
        <v>#N/A</v>
      </c>
      <c r="Y1445" s="34" t="e">
        <f t="shared" si="304"/>
        <v>#N/A</v>
      </c>
      <c r="Z1445" s="31" t="str">
        <f t="shared" si="298"/>
        <v>No</v>
      </c>
      <c r="AA1445" s="34"/>
      <c r="AB1445" s="34" t="e">
        <f t="shared" si="305"/>
        <v>#N/A</v>
      </c>
      <c r="AC1445" s="34" t="str">
        <f>IF(OR(ISNUMBER(MATCH(DATE(VALUE(TEXT(U1445,"yyyy")),VALUE(TEXT(U1445,"mm")),VALUE(TEXT(U1445,"dd"))),HolidayTable[Date],0)),WEEKDAY(E1445,1)=1,HOUR(U1445)&gt;=21,HOUR(U1445)&lt;5),"OP","P")</f>
        <v>P</v>
      </c>
      <c r="AD1445" s="34"/>
      <c r="AE1445" s="34" t="e">
        <f t="shared" si="306"/>
        <v>#N/A</v>
      </c>
      <c r="AF1445" s="16">
        <f t="shared" si="307"/>
        <v>88.5</v>
      </c>
      <c r="AG1445" s="16">
        <f t="shared" si="308"/>
        <v>2</v>
      </c>
      <c r="AH1445" s="16" t="str">
        <f t="shared" si="309"/>
        <v>APL FLORIDAI9E1MA</v>
      </c>
      <c r="AI1445" t="str">
        <f t="shared" si="310"/>
        <v>TCNU 6619071</v>
      </c>
      <c r="AJ1445" s="17" t="s">
        <v>624</v>
      </c>
    </row>
    <row r="1446" spans="1:36" ht="18" x14ac:dyDescent="0.35">
      <c r="A1446" t="s">
        <v>927</v>
      </c>
      <c r="B1446" t="s">
        <v>4562</v>
      </c>
      <c r="C1446" t="s">
        <v>929</v>
      </c>
      <c r="D1446" t="s">
        <v>930</v>
      </c>
      <c r="E1446" s="12">
        <v>45467.629861111112</v>
      </c>
      <c r="F1446" t="s">
        <v>654</v>
      </c>
      <c r="G1446" t="s">
        <v>627</v>
      </c>
      <c r="H1446">
        <v>4500</v>
      </c>
      <c r="I1446" t="s">
        <v>646</v>
      </c>
      <c r="J1446">
        <v>29278</v>
      </c>
      <c r="K1446" t="s">
        <v>630</v>
      </c>
      <c r="L1446"/>
      <c r="M1446">
        <v>679314</v>
      </c>
      <c r="N1446" t="s">
        <v>678</v>
      </c>
      <c r="O1446" t="s">
        <v>679</v>
      </c>
      <c r="P1446">
        <v>920454</v>
      </c>
      <c r="Q1446"/>
      <c r="R1446">
        <v>250373</v>
      </c>
      <c r="S1446" s="39" t="e">
        <f>VLOOKUP(AH1446,import!G:T,14,FALSE)</f>
        <v>#N/A</v>
      </c>
      <c r="T1446" s="43" t="str">
        <f t="shared" si="299"/>
        <v>40</v>
      </c>
      <c r="U1446" s="17">
        <f t="shared" si="300"/>
        <v>45467.629861111112</v>
      </c>
      <c r="V1446" s="34" t="e">
        <f t="shared" si="301"/>
        <v>#N/A</v>
      </c>
      <c r="W1446" s="34" t="e">
        <f t="shared" si="302"/>
        <v>#N/A</v>
      </c>
      <c r="X1446" s="34" t="e">
        <f t="shared" si="303"/>
        <v>#N/A</v>
      </c>
      <c r="Y1446" s="34" t="e">
        <f t="shared" si="304"/>
        <v>#N/A</v>
      </c>
      <c r="Z1446" s="31" t="str">
        <f t="shared" si="298"/>
        <v>No</v>
      </c>
      <c r="AA1446" s="34"/>
      <c r="AB1446" s="34" t="e">
        <f t="shared" si="305"/>
        <v>#N/A</v>
      </c>
      <c r="AC1446" s="34" t="str">
        <f>IF(OR(ISNUMBER(MATCH(DATE(VALUE(TEXT(U1446,"yyyy")),VALUE(TEXT(U1446,"mm")),VALUE(TEXT(U1446,"dd"))),HolidayTable[Date],0)),WEEKDAY(E1446,1)=1,HOUR(U1446)&gt;=21,HOUR(U1446)&lt;5),"OP","P")</f>
        <v>P</v>
      </c>
      <c r="AD1446" s="34"/>
      <c r="AE1446" s="34" t="e">
        <f t="shared" si="306"/>
        <v>#N/A</v>
      </c>
      <c r="AF1446" s="16">
        <f t="shared" si="307"/>
        <v>88.5</v>
      </c>
      <c r="AG1446" s="16">
        <f t="shared" si="308"/>
        <v>2</v>
      </c>
      <c r="AH1446" s="16" t="str">
        <f t="shared" si="309"/>
        <v>APL FLORIDAI9E1MA</v>
      </c>
      <c r="AI1446" t="str">
        <f t="shared" si="310"/>
        <v>CXDU 2291436</v>
      </c>
      <c r="AJ1446" s="17" t="s">
        <v>624</v>
      </c>
    </row>
    <row r="1447" spans="1:36" ht="18" x14ac:dyDescent="0.35">
      <c r="A1447" t="s">
        <v>927</v>
      </c>
      <c r="B1447" t="s">
        <v>5019</v>
      </c>
      <c r="C1447" t="s">
        <v>929</v>
      </c>
      <c r="D1447" t="s">
        <v>930</v>
      </c>
      <c r="E1447" s="12">
        <v>45467.629861111112</v>
      </c>
      <c r="F1447" t="s">
        <v>654</v>
      </c>
      <c r="G1447" t="s">
        <v>627</v>
      </c>
      <c r="H1447" t="s">
        <v>672</v>
      </c>
      <c r="I1447" t="s">
        <v>646</v>
      </c>
      <c r="J1447">
        <v>29278</v>
      </c>
      <c r="K1447" t="s">
        <v>630</v>
      </c>
      <c r="L1447"/>
      <c r="M1447">
        <v>678804</v>
      </c>
      <c r="N1447" t="s">
        <v>751</v>
      </c>
      <c r="O1447" t="s">
        <v>752</v>
      </c>
      <c r="P1447">
        <v>935494</v>
      </c>
      <c r="Q1447"/>
      <c r="R1447">
        <v>250373</v>
      </c>
      <c r="S1447" s="39" t="e">
        <f>VLOOKUP(AH1447,import!G:T,14,FALSE)</f>
        <v>#N/A</v>
      </c>
      <c r="T1447" s="43" t="str">
        <f t="shared" si="299"/>
        <v>40</v>
      </c>
      <c r="U1447" s="17">
        <f t="shared" si="300"/>
        <v>45467.629861111112</v>
      </c>
      <c r="V1447" s="34" t="e">
        <f t="shared" si="301"/>
        <v>#N/A</v>
      </c>
      <c r="W1447" s="34" t="e">
        <f t="shared" si="302"/>
        <v>#N/A</v>
      </c>
      <c r="X1447" s="34" t="e">
        <f t="shared" si="303"/>
        <v>#N/A</v>
      </c>
      <c r="Y1447" s="34" t="e">
        <f t="shared" si="304"/>
        <v>#N/A</v>
      </c>
      <c r="Z1447" s="31" t="str">
        <f t="shared" si="298"/>
        <v>No</v>
      </c>
      <c r="AA1447" s="34"/>
      <c r="AB1447" s="34" t="e">
        <f t="shared" si="305"/>
        <v>#N/A</v>
      </c>
      <c r="AC1447" s="34" t="str">
        <f>IF(OR(ISNUMBER(MATCH(DATE(VALUE(TEXT(U1447,"yyyy")),VALUE(TEXT(U1447,"mm")),VALUE(TEXT(U1447,"dd"))),HolidayTable[Date],0)),WEEKDAY(E1447,1)=1,HOUR(U1447)&gt;=21,HOUR(U1447)&lt;5),"OP","P")</f>
        <v>P</v>
      </c>
      <c r="AD1447" s="34"/>
      <c r="AE1447" s="34" t="e">
        <f t="shared" si="306"/>
        <v>#N/A</v>
      </c>
      <c r="AF1447" s="16">
        <f t="shared" si="307"/>
        <v>88.5</v>
      </c>
      <c r="AG1447" s="16">
        <f t="shared" si="308"/>
        <v>2</v>
      </c>
      <c r="AH1447" s="16" t="str">
        <f t="shared" si="309"/>
        <v>APL FLORIDAI9E1MA</v>
      </c>
      <c r="AI1447" t="str">
        <f t="shared" si="310"/>
        <v>CMAU 5632530</v>
      </c>
      <c r="AJ1447" s="17" t="s">
        <v>624</v>
      </c>
    </row>
    <row r="1448" spans="1:36" ht="18" x14ac:dyDescent="0.35">
      <c r="A1448" t="s">
        <v>927</v>
      </c>
      <c r="B1448" t="s">
        <v>5020</v>
      </c>
      <c r="C1448" t="s">
        <v>955</v>
      </c>
      <c r="D1448" t="s">
        <v>956</v>
      </c>
      <c r="E1448" s="12">
        <v>45467.640972222223</v>
      </c>
      <c r="F1448" t="s">
        <v>663</v>
      </c>
      <c r="G1448" t="s">
        <v>627</v>
      </c>
      <c r="H1448" t="s">
        <v>672</v>
      </c>
      <c r="I1448" t="s">
        <v>646</v>
      </c>
      <c r="J1448">
        <v>24944</v>
      </c>
      <c r="K1448" t="s">
        <v>630</v>
      </c>
      <c r="L1448"/>
      <c r="M1448"/>
      <c r="N1448" t="s">
        <v>718</v>
      </c>
      <c r="O1448" t="s">
        <v>719</v>
      </c>
      <c r="P1448">
        <v>697446</v>
      </c>
      <c r="Q1448"/>
      <c r="R1448">
        <v>54330</v>
      </c>
      <c r="S1448" s="39">
        <v>45457.283333333333</v>
      </c>
      <c r="T1448" s="43" t="str">
        <f t="shared" si="299"/>
        <v>40</v>
      </c>
      <c r="U1448" s="17">
        <f t="shared" si="300"/>
        <v>45467.640972222223</v>
      </c>
      <c r="V1448" s="34">
        <f t="shared" si="301"/>
        <v>10.357638888890506</v>
      </c>
      <c r="W1448" s="34">
        <f t="shared" si="302"/>
        <v>0</v>
      </c>
      <c r="X1448" s="34">
        <f t="shared" si="303"/>
        <v>0</v>
      </c>
      <c r="Y1448" s="34">
        <f t="shared" si="304"/>
        <v>1</v>
      </c>
      <c r="Z1448" s="31" t="str">
        <f t="shared" si="298"/>
        <v>No</v>
      </c>
      <c r="AA1448" s="34"/>
      <c r="AB1448" s="34">
        <f t="shared" si="305"/>
        <v>0</v>
      </c>
      <c r="AC1448" s="34" t="str">
        <f>IF(OR(ISNUMBER(MATCH(DATE(VALUE(TEXT(U1448,"yyyy")),VALUE(TEXT(U1448,"mm")),VALUE(TEXT(U1448,"dd"))),HolidayTable[Date],0)),WEEKDAY(E1448,1)=1,HOUR(U1448)&gt;=21,HOUR(U1448)&lt;5),"OP","P")</f>
        <v>P</v>
      </c>
      <c r="AD1448" s="34"/>
      <c r="AE1448" s="34">
        <f t="shared" si="306"/>
        <v>0</v>
      </c>
      <c r="AF1448" s="16">
        <f t="shared" si="307"/>
        <v>88.5</v>
      </c>
      <c r="AG1448" s="16">
        <f t="shared" si="308"/>
        <v>2</v>
      </c>
      <c r="AH1448" s="16" t="str">
        <f t="shared" si="309"/>
        <v>AL DHAIL030W</v>
      </c>
      <c r="AI1448" t="str">
        <f t="shared" si="310"/>
        <v>HAMU 1986113</v>
      </c>
      <c r="AJ1448" s="17" t="s">
        <v>624</v>
      </c>
    </row>
    <row r="1449" spans="1:36" ht="18" x14ac:dyDescent="0.35">
      <c r="A1449" t="s">
        <v>927</v>
      </c>
      <c r="B1449" t="s">
        <v>5021</v>
      </c>
      <c r="C1449" t="s">
        <v>929</v>
      </c>
      <c r="D1449" t="s">
        <v>930</v>
      </c>
      <c r="E1449" s="12">
        <v>45467.646527777775</v>
      </c>
      <c r="F1449" t="s">
        <v>654</v>
      </c>
      <c r="G1449" t="s">
        <v>627</v>
      </c>
      <c r="H1449" t="s">
        <v>672</v>
      </c>
      <c r="I1449" t="s">
        <v>646</v>
      </c>
      <c r="J1449">
        <v>29278</v>
      </c>
      <c r="K1449" t="s">
        <v>630</v>
      </c>
      <c r="L1449"/>
      <c r="M1449">
        <v>679427</v>
      </c>
      <c r="N1449" t="s">
        <v>678</v>
      </c>
      <c r="O1449" t="s">
        <v>679</v>
      </c>
      <c r="P1449">
        <v>920454</v>
      </c>
      <c r="Q1449"/>
      <c r="R1449">
        <v>250373</v>
      </c>
      <c r="S1449" s="39" t="e">
        <f>VLOOKUP(AH1449,import!G:T,14,FALSE)</f>
        <v>#N/A</v>
      </c>
      <c r="T1449" s="43" t="str">
        <f t="shared" si="299"/>
        <v>40</v>
      </c>
      <c r="U1449" s="17">
        <f t="shared" si="300"/>
        <v>45467.646527777775</v>
      </c>
      <c r="V1449" s="34" t="e">
        <f t="shared" si="301"/>
        <v>#N/A</v>
      </c>
      <c r="W1449" s="34" t="e">
        <f t="shared" si="302"/>
        <v>#N/A</v>
      </c>
      <c r="X1449" s="34" t="e">
        <f t="shared" si="303"/>
        <v>#N/A</v>
      </c>
      <c r="Y1449" s="34" t="e">
        <f t="shared" si="304"/>
        <v>#N/A</v>
      </c>
      <c r="Z1449" s="31" t="str">
        <f t="shared" si="298"/>
        <v>No</v>
      </c>
      <c r="AA1449" s="34"/>
      <c r="AB1449" s="34" t="e">
        <f t="shared" si="305"/>
        <v>#N/A</v>
      </c>
      <c r="AC1449" s="34" t="str">
        <f>IF(OR(ISNUMBER(MATCH(DATE(VALUE(TEXT(U1449,"yyyy")),VALUE(TEXT(U1449,"mm")),VALUE(TEXT(U1449,"dd"))),HolidayTable[Date],0)),WEEKDAY(E1449,1)=1,HOUR(U1449)&gt;=21,HOUR(U1449)&lt;5),"OP","P")</f>
        <v>P</v>
      </c>
      <c r="AD1449" s="34"/>
      <c r="AE1449" s="34" t="e">
        <f t="shared" si="306"/>
        <v>#N/A</v>
      </c>
      <c r="AF1449" s="16">
        <f t="shared" si="307"/>
        <v>88.5</v>
      </c>
      <c r="AG1449" s="16">
        <f t="shared" si="308"/>
        <v>2</v>
      </c>
      <c r="AH1449" s="16" t="str">
        <f t="shared" si="309"/>
        <v>APL FLORIDAI9E1MA</v>
      </c>
      <c r="AI1449" t="str">
        <f t="shared" si="310"/>
        <v>CMAU 4689926</v>
      </c>
      <c r="AJ1449" s="17" t="s">
        <v>624</v>
      </c>
    </row>
    <row r="1450" spans="1:36" ht="18" x14ac:dyDescent="0.35">
      <c r="A1450" t="s">
        <v>927</v>
      </c>
      <c r="B1450" t="s">
        <v>4560</v>
      </c>
      <c r="C1450" t="s">
        <v>929</v>
      </c>
      <c r="D1450" t="s">
        <v>930</v>
      </c>
      <c r="E1450" s="12">
        <v>45467.647916666669</v>
      </c>
      <c r="F1450" t="s">
        <v>654</v>
      </c>
      <c r="G1450" t="s">
        <v>627</v>
      </c>
      <c r="H1450" t="s">
        <v>672</v>
      </c>
      <c r="I1450" t="s">
        <v>646</v>
      </c>
      <c r="J1450">
        <v>29278</v>
      </c>
      <c r="K1450" t="s">
        <v>630</v>
      </c>
      <c r="L1450"/>
      <c r="M1450">
        <v>678851</v>
      </c>
      <c r="N1450" t="s">
        <v>711</v>
      </c>
      <c r="O1450" t="s">
        <v>712</v>
      </c>
      <c r="P1450">
        <v>935540</v>
      </c>
      <c r="Q1450"/>
      <c r="R1450">
        <v>250373</v>
      </c>
      <c r="S1450" s="39" t="e">
        <f>VLOOKUP(AH1450,import!G:T,14,FALSE)</f>
        <v>#N/A</v>
      </c>
      <c r="T1450" s="43" t="str">
        <f t="shared" si="299"/>
        <v>40</v>
      </c>
      <c r="U1450" s="17">
        <f t="shared" si="300"/>
        <v>45467.647916666669</v>
      </c>
      <c r="V1450" s="34" t="e">
        <f t="shared" si="301"/>
        <v>#N/A</v>
      </c>
      <c r="W1450" s="34" t="e">
        <f t="shared" si="302"/>
        <v>#N/A</v>
      </c>
      <c r="X1450" s="34" t="e">
        <f t="shared" si="303"/>
        <v>#N/A</v>
      </c>
      <c r="Y1450" s="34" t="e">
        <f t="shared" si="304"/>
        <v>#N/A</v>
      </c>
      <c r="Z1450" s="31" t="str">
        <f t="shared" si="298"/>
        <v>No</v>
      </c>
      <c r="AA1450" s="34"/>
      <c r="AB1450" s="34" t="e">
        <f t="shared" si="305"/>
        <v>#N/A</v>
      </c>
      <c r="AC1450" s="34" t="str">
        <f>IF(OR(ISNUMBER(MATCH(DATE(VALUE(TEXT(U1450,"yyyy")),VALUE(TEXT(U1450,"mm")),VALUE(TEXT(U1450,"dd"))),HolidayTable[Date],0)),WEEKDAY(E1450,1)=1,HOUR(U1450)&gt;=21,HOUR(U1450)&lt;5),"OP","P")</f>
        <v>P</v>
      </c>
      <c r="AD1450" s="34"/>
      <c r="AE1450" s="34" t="e">
        <f t="shared" si="306"/>
        <v>#N/A</v>
      </c>
      <c r="AF1450" s="16">
        <f t="shared" si="307"/>
        <v>88.5</v>
      </c>
      <c r="AG1450" s="16">
        <f t="shared" si="308"/>
        <v>2</v>
      </c>
      <c r="AH1450" s="16" t="str">
        <f t="shared" si="309"/>
        <v>APL FLORIDAI9E1MA</v>
      </c>
      <c r="AI1450" t="str">
        <f t="shared" si="310"/>
        <v>CMAU 8642552</v>
      </c>
      <c r="AJ1450" s="17" t="s">
        <v>624</v>
      </c>
    </row>
    <row r="1451" spans="1:36" ht="18" x14ac:dyDescent="0.35">
      <c r="A1451" t="s">
        <v>927</v>
      </c>
      <c r="B1451" t="s">
        <v>5022</v>
      </c>
      <c r="C1451" t="s">
        <v>929</v>
      </c>
      <c r="D1451" t="s">
        <v>930</v>
      </c>
      <c r="E1451" s="12">
        <v>45467.651388888888</v>
      </c>
      <c r="F1451" t="s">
        <v>654</v>
      </c>
      <c r="G1451" t="s">
        <v>627</v>
      </c>
      <c r="H1451" t="s">
        <v>645</v>
      </c>
      <c r="I1451" t="s">
        <v>646</v>
      </c>
      <c r="J1451">
        <v>29278</v>
      </c>
      <c r="K1451" t="s">
        <v>630</v>
      </c>
      <c r="L1451"/>
      <c r="M1451">
        <v>679058</v>
      </c>
      <c r="N1451"/>
      <c r="O1451" t="s">
        <v>757</v>
      </c>
      <c r="P1451">
        <v>939081</v>
      </c>
      <c r="Q1451"/>
      <c r="R1451">
        <v>250373</v>
      </c>
      <c r="S1451" s="39" t="e">
        <f>VLOOKUP(AH1451,import!G:T,14,FALSE)</f>
        <v>#N/A</v>
      </c>
      <c r="T1451" s="43" t="str">
        <f t="shared" si="299"/>
        <v>40</v>
      </c>
      <c r="U1451" s="17">
        <f t="shared" si="300"/>
        <v>45467.651388888888</v>
      </c>
      <c r="V1451" s="34" t="e">
        <f t="shared" si="301"/>
        <v>#N/A</v>
      </c>
      <c r="W1451" s="34" t="e">
        <f t="shared" si="302"/>
        <v>#N/A</v>
      </c>
      <c r="X1451" s="34" t="e">
        <f t="shared" si="303"/>
        <v>#N/A</v>
      </c>
      <c r="Y1451" s="34" t="e">
        <f t="shared" si="304"/>
        <v>#N/A</v>
      </c>
      <c r="Z1451" s="31" t="str">
        <f t="shared" si="298"/>
        <v>No</v>
      </c>
      <c r="AA1451" s="34"/>
      <c r="AB1451" s="34" t="e">
        <f t="shared" si="305"/>
        <v>#N/A</v>
      </c>
      <c r="AC1451" s="34" t="str">
        <f>IF(OR(ISNUMBER(MATCH(DATE(VALUE(TEXT(U1451,"yyyy")),VALUE(TEXT(U1451,"mm")),VALUE(TEXT(U1451,"dd"))),HolidayTable[Date],0)),WEEKDAY(E1451,1)=1,HOUR(U1451)&gt;=21,HOUR(U1451)&lt;5),"OP","P")</f>
        <v>P</v>
      </c>
      <c r="AD1451" s="34"/>
      <c r="AE1451" s="34" t="e">
        <f t="shared" si="306"/>
        <v>#N/A</v>
      </c>
      <c r="AF1451" s="16">
        <f t="shared" si="307"/>
        <v>88.5</v>
      </c>
      <c r="AG1451" s="16">
        <f t="shared" si="308"/>
        <v>2</v>
      </c>
      <c r="AH1451" s="16" t="str">
        <f t="shared" si="309"/>
        <v>APL FLORIDAI9E1MA</v>
      </c>
      <c r="AI1451" t="str">
        <f t="shared" si="310"/>
        <v>TCKU 4715174</v>
      </c>
      <c r="AJ1451" s="17" t="s">
        <v>624</v>
      </c>
    </row>
    <row r="1452" spans="1:36" ht="18" x14ac:dyDescent="0.35">
      <c r="A1452" t="s">
        <v>927</v>
      </c>
      <c r="B1452" t="s">
        <v>5023</v>
      </c>
      <c r="C1452" t="s">
        <v>929</v>
      </c>
      <c r="D1452" t="s">
        <v>930</v>
      </c>
      <c r="E1452" s="12">
        <v>45467.65902777778</v>
      </c>
      <c r="F1452" t="s">
        <v>654</v>
      </c>
      <c r="G1452" t="s">
        <v>627</v>
      </c>
      <c r="H1452">
        <v>4500</v>
      </c>
      <c r="I1452" t="s">
        <v>646</v>
      </c>
      <c r="J1452">
        <v>29278</v>
      </c>
      <c r="K1452" t="s">
        <v>630</v>
      </c>
      <c r="L1452"/>
      <c r="M1452">
        <v>679482</v>
      </c>
      <c r="N1452" t="s">
        <v>751</v>
      </c>
      <c r="O1452" t="s">
        <v>752</v>
      </c>
      <c r="P1452">
        <v>935494</v>
      </c>
      <c r="Q1452"/>
      <c r="R1452">
        <v>250373</v>
      </c>
      <c r="S1452" s="39" t="e">
        <f>VLOOKUP(AH1452,import!G:T,14,FALSE)</f>
        <v>#N/A</v>
      </c>
      <c r="T1452" s="43" t="str">
        <f t="shared" si="299"/>
        <v>40</v>
      </c>
      <c r="U1452" s="17">
        <f t="shared" si="300"/>
        <v>45467.65902777778</v>
      </c>
      <c r="V1452" s="34" t="e">
        <f t="shared" si="301"/>
        <v>#N/A</v>
      </c>
      <c r="W1452" s="34" t="e">
        <f t="shared" si="302"/>
        <v>#N/A</v>
      </c>
      <c r="X1452" s="34" t="e">
        <f t="shared" si="303"/>
        <v>#N/A</v>
      </c>
      <c r="Y1452" s="34" t="e">
        <f t="shared" si="304"/>
        <v>#N/A</v>
      </c>
      <c r="Z1452" s="31" t="str">
        <f t="shared" si="298"/>
        <v>No</v>
      </c>
      <c r="AA1452" s="34"/>
      <c r="AB1452" s="34" t="e">
        <f t="shared" si="305"/>
        <v>#N/A</v>
      </c>
      <c r="AC1452" s="34" t="str">
        <f>IF(OR(ISNUMBER(MATCH(DATE(VALUE(TEXT(U1452,"yyyy")),VALUE(TEXT(U1452,"mm")),VALUE(TEXT(U1452,"dd"))),HolidayTable[Date],0)),WEEKDAY(E1452,1)=1,HOUR(U1452)&gt;=21,HOUR(U1452)&lt;5),"OP","P")</f>
        <v>P</v>
      </c>
      <c r="AD1452" s="34"/>
      <c r="AE1452" s="34" t="e">
        <f t="shared" si="306"/>
        <v>#N/A</v>
      </c>
      <c r="AF1452" s="16">
        <f t="shared" si="307"/>
        <v>88.5</v>
      </c>
      <c r="AG1452" s="16">
        <f t="shared" si="308"/>
        <v>2</v>
      </c>
      <c r="AH1452" s="16" t="str">
        <f t="shared" si="309"/>
        <v>APL FLORIDAI9E1MA</v>
      </c>
      <c r="AI1452" t="str">
        <f t="shared" si="310"/>
        <v>APHU 6748948</v>
      </c>
      <c r="AJ1452" s="17" t="s">
        <v>624</v>
      </c>
    </row>
    <row r="1453" spans="1:36" ht="18" x14ac:dyDescent="0.35">
      <c r="A1453" t="s">
        <v>927</v>
      </c>
      <c r="B1453" t="s">
        <v>5024</v>
      </c>
      <c r="C1453" t="s">
        <v>929</v>
      </c>
      <c r="D1453" t="s">
        <v>930</v>
      </c>
      <c r="E1453" s="12">
        <v>45467.659722222219</v>
      </c>
      <c r="F1453" t="s">
        <v>654</v>
      </c>
      <c r="G1453" t="s">
        <v>627</v>
      </c>
      <c r="H1453" t="s">
        <v>672</v>
      </c>
      <c r="I1453" t="s">
        <v>646</v>
      </c>
      <c r="J1453">
        <v>27861</v>
      </c>
      <c r="K1453" t="s">
        <v>630</v>
      </c>
      <c r="L1453"/>
      <c r="M1453">
        <v>679346</v>
      </c>
      <c r="N1453" t="s">
        <v>688</v>
      </c>
      <c r="O1453" t="s">
        <v>689</v>
      </c>
      <c r="P1453">
        <v>939548</v>
      </c>
      <c r="Q1453"/>
      <c r="R1453">
        <v>250373</v>
      </c>
      <c r="S1453" s="39" t="e">
        <f>VLOOKUP(AH1453,import!G:T,14,FALSE)</f>
        <v>#N/A</v>
      </c>
      <c r="T1453" s="43" t="str">
        <f t="shared" si="299"/>
        <v>40</v>
      </c>
      <c r="U1453" s="17">
        <f t="shared" si="300"/>
        <v>45467.659722222219</v>
      </c>
      <c r="V1453" s="34" t="e">
        <f t="shared" si="301"/>
        <v>#N/A</v>
      </c>
      <c r="W1453" s="34" t="e">
        <f t="shared" si="302"/>
        <v>#N/A</v>
      </c>
      <c r="X1453" s="34" t="e">
        <f t="shared" si="303"/>
        <v>#N/A</v>
      </c>
      <c r="Y1453" s="34" t="e">
        <f t="shared" si="304"/>
        <v>#N/A</v>
      </c>
      <c r="Z1453" s="31" t="str">
        <f t="shared" si="298"/>
        <v>No</v>
      </c>
      <c r="AA1453" s="34"/>
      <c r="AB1453" s="34" t="e">
        <f t="shared" si="305"/>
        <v>#N/A</v>
      </c>
      <c r="AC1453" s="34" t="str">
        <f>IF(OR(ISNUMBER(MATCH(DATE(VALUE(TEXT(U1453,"yyyy")),VALUE(TEXT(U1453,"mm")),VALUE(TEXT(U1453,"dd"))),HolidayTable[Date],0)),WEEKDAY(E1453,1)=1,HOUR(U1453)&gt;=21,HOUR(U1453)&lt;5),"OP","P")</f>
        <v>P</v>
      </c>
      <c r="AD1453" s="34"/>
      <c r="AE1453" s="34" t="e">
        <f t="shared" si="306"/>
        <v>#N/A</v>
      </c>
      <c r="AF1453" s="16">
        <f t="shared" si="307"/>
        <v>88.5</v>
      </c>
      <c r="AG1453" s="16">
        <f t="shared" si="308"/>
        <v>2</v>
      </c>
      <c r="AH1453" s="16" t="str">
        <f t="shared" si="309"/>
        <v>APL FLORIDAI9E1MA</v>
      </c>
      <c r="AI1453" t="str">
        <f t="shared" si="310"/>
        <v>CMAU 4487709</v>
      </c>
      <c r="AJ1453" s="17" t="s">
        <v>624</v>
      </c>
    </row>
    <row r="1454" spans="1:36" ht="18" x14ac:dyDescent="0.35">
      <c r="A1454" t="s">
        <v>927</v>
      </c>
      <c r="B1454" t="s">
        <v>5025</v>
      </c>
      <c r="C1454" t="s">
        <v>929</v>
      </c>
      <c r="D1454" t="s">
        <v>930</v>
      </c>
      <c r="E1454" s="12">
        <v>45467.661805555559</v>
      </c>
      <c r="F1454" t="s">
        <v>654</v>
      </c>
      <c r="G1454" t="s">
        <v>627</v>
      </c>
      <c r="H1454">
        <v>4500</v>
      </c>
      <c r="I1454" t="s">
        <v>646</v>
      </c>
      <c r="J1454">
        <v>27861</v>
      </c>
      <c r="K1454" t="s">
        <v>630</v>
      </c>
      <c r="L1454"/>
      <c r="M1454">
        <v>679292</v>
      </c>
      <c r="N1454" t="s">
        <v>760</v>
      </c>
      <c r="O1454" t="s">
        <v>761</v>
      </c>
      <c r="P1454">
        <v>949761</v>
      </c>
      <c r="Q1454"/>
      <c r="R1454">
        <v>250373</v>
      </c>
      <c r="S1454" s="39" t="e">
        <f>VLOOKUP(AH1454,import!G:T,14,FALSE)</f>
        <v>#N/A</v>
      </c>
      <c r="T1454" s="43" t="str">
        <f t="shared" si="299"/>
        <v>40</v>
      </c>
      <c r="U1454" s="17">
        <f t="shared" si="300"/>
        <v>45467.661805555559</v>
      </c>
      <c r="V1454" s="34" t="e">
        <f t="shared" si="301"/>
        <v>#N/A</v>
      </c>
      <c r="W1454" s="34" t="e">
        <f t="shared" si="302"/>
        <v>#N/A</v>
      </c>
      <c r="X1454" s="34" t="e">
        <f t="shared" si="303"/>
        <v>#N/A</v>
      </c>
      <c r="Y1454" s="34" t="e">
        <f t="shared" si="304"/>
        <v>#N/A</v>
      </c>
      <c r="Z1454" s="31" t="str">
        <f t="shared" si="298"/>
        <v>No</v>
      </c>
      <c r="AA1454" s="34"/>
      <c r="AB1454" s="34" t="e">
        <f t="shared" si="305"/>
        <v>#N/A</v>
      </c>
      <c r="AC1454" s="34" t="str">
        <f>IF(OR(ISNUMBER(MATCH(DATE(VALUE(TEXT(U1454,"yyyy")),VALUE(TEXT(U1454,"mm")),VALUE(TEXT(U1454,"dd"))),HolidayTable[Date],0)),WEEKDAY(E1454,1)=1,HOUR(U1454)&gt;=21,HOUR(U1454)&lt;5),"OP","P")</f>
        <v>P</v>
      </c>
      <c r="AD1454" s="34"/>
      <c r="AE1454" s="34" t="e">
        <f t="shared" si="306"/>
        <v>#N/A</v>
      </c>
      <c r="AF1454" s="16">
        <f t="shared" si="307"/>
        <v>88.5</v>
      </c>
      <c r="AG1454" s="16">
        <f t="shared" si="308"/>
        <v>2</v>
      </c>
      <c r="AH1454" s="16" t="str">
        <f t="shared" si="309"/>
        <v>APL FLORIDAI9E1MA</v>
      </c>
      <c r="AI1454" t="str">
        <f t="shared" si="310"/>
        <v>UETU 5563499</v>
      </c>
      <c r="AJ1454" s="17" t="s">
        <v>624</v>
      </c>
    </row>
    <row r="1455" spans="1:36" ht="18" x14ac:dyDescent="0.35">
      <c r="A1455" t="s">
        <v>927</v>
      </c>
      <c r="B1455" t="s">
        <v>4371</v>
      </c>
      <c r="C1455" t="s">
        <v>929</v>
      </c>
      <c r="D1455" t="s">
        <v>930</v>
      </c>
      <c r="E1455" s="12">
        <v>45467.664583333331</v>
      </c>
      <c r="F1455" t="s">
        <v>654</v>
      </c>
      <c r="G1455" t="s">
        <v>627</v>
      </c>
      <c r="H1455" t="s">
        <v>645</v>
      </c>
      <c r="I1455" t="s">
        <v>646</v>
      </c>
      <c r="J1455">
        <v>29278</v>
      </c>
      <c r="K1455" t="s">
        <v>630</v>
      </c>
      <c r="L1455"/>
      <c r="M1455">
        <v>679283</v>
      </c>
      <c r="N1455"/>
      <c r="O1455" t="s">
        <v>757</v>
      </c>
      <c r="P1455">
        <v>939081</v>
      </c>
      <c r="Q1455"/>
      <c r="R1455">
        <v>250373</v>
      </c>
      <c r="S1455" s="39" t="e">
        <f>VLOOKUP(AH1455,import!G:T,14,FALSE)</f>
        <v>#N/A</v>
      </c>
      <c r="T1455" s="43" t="str">
        <f t="shared" si="299"/>
        <v>40</v>
      </c>
      <c r="U1455" s="17">
        <f t="shared" si="300"/>
        <v>45467.664583333331</v>
      </c>
      <c r="V1455" s="34" t="e">
        <f t="shared" si="301"/>
        <v>#N/A</v>
      </c>
      <c r="W1455" s="34" t="e">
        <f t="shared" si="302"/>
        <v>#N/A</v>
      </c>
      <c r="X1455" s="34" t="e">
        <f t="shared" si="303"/>
        <v>#N/A</v>
      </c>
      <c r="Y1455" s="34" t="e">
        <f t="shared" si="304"/>
        <v>#N/A</v>
      </c>
      <c r="Z1455" s="31" t="str">
        <f t="shared" si="298"/>
        <v>No</v>
      </c>
      <c r="AA1455" s="34"/>
      <c r="AB1455" s="34" t="e">
        <f t="shared" si="305"/>
        <v>#N/A</v>
      </c>
      <c r="AC1455" s="34" t="str">
        <f>IF(OR(ISNUMBER(MATCH(DATE(VALUE(TEXT(U1455,"yyyy")),VALUE(TEXT(U1455,"mm")),VALUE(TEXT(U1455,"dd"))),HolidayTable[Date],0)),WEEKDAY(E1455,1)=1,HOUR(U1455)&gt;=21,HOUR(U1455)&lt;5),"OP","P")</f>
        <v>P</v>
      </c>
      <c r="AD1455" s="34"/>
      <c r="AE1455" s="34" t="e">
        <f t="shared" si="306"/>
        <v>#N/A</v>
      </c>
      <c r="AF1455" s="16">
        <f t="shared" si="307"/>
        <v>88.5</v>
      </c>
      <c r="AG1455" s="16">
        <f t="shared" si="308"/>
        <v>2</v>
      </c>
      <c r="AH1455" s="16" t="str">
        <f t="shared" si="309"/>
        <v>APL FLORIDAI9E1MA</v>
      </c>
      <c r="AI1455" t="str">
        <f t="shared" si="310"/>
        <v>APZU 4752535</v>
      </c>
      <c r="AJ1455" s="17" t="s">
        <v>624</v>
      </c>
    </row>
    <row r="1456" spans="1:36" ht="18" x14ac:dyDescent="0.35">
      <c r="A1456" t="s">
        <v>927</v>
      </c>
      <c r="B1456" t="s">
        <v>5026</v>
      </c>
      <c r="C1456" t="s">
        <v>929</v>
      </c>
      <c r="D1456" t="s">
        <v>930</v>
      </c>
      <c r="E1456" s="12">
        <v>45467.666666666664</v>
      </c>
      <c r="F1456" t="s">
        <v>654</v>
      </c>
      <c r="G1456" t="s">
        <v>627</v>
      </c>
      <c r="H1456" t="s">
        <v>672</v>
      </c>
      <c r="I1456" t="s">
        <v>646</v>
      </c>
      <c r="J1456">
        <v>27861</v>
      </c>
      <c r="K1456" t="s">
        <v>630</v>
      </c>
      <c r="L1456"/>
      <c r="M1456">
        <v>679213</v>
      </c>
      <c r="N1456" t="s">
        <v>678</v>
      </c>
      <c r="O1456" t="s">
        <v>679</v>
      </c>
      <c r="P1456">
        <v>920454</v>
      </c>
      <c r="Q1456"/>
      <c r="R1456">
        <v>250373</v>
      </c>
      <c r="S1456" s="39" t="e">
        <f>VLOOKUP(AH1456,import!G:T,14,FALSE)</f>
        <v>#N/A</v>
      </c>
      <c r="T1456" s="43" t="str">
        <f t="shared" si="299"/>
        <v>40</v>
      </c>
      <c r="U1456" s="17">
        <f t="shared" si="300"/>
        <v>45467.666666666664</v>
      </c>
      <c r="V1456" s="34" t="e">
        <f t="shared" si="301"/>
        <v>#N/A</v>
      </c>
      <c r="W1456" s="34" t="e">
        <f t="shared" si="302"/>
        <v>#N/A</v>
      </c>
      <c r="X1456" s="34" t="e">
        <f t="shared" si="303"/>
        <v>#N/A</v>
      </c>
      <c r="Y1456" s="34" t="e">
        <f t="shared" si="304"/>
        <v>#N/A</v>
      </c>
      <c r="Z1456" s="31" t="str">
        <f t="shared" si="298"/>
        <v>No</v>
      </c>
      <c r="AA1456" s="34"/>
      <c r="AB1456" s="34" t="e">
        <f t="shared" si="305"/>
        <v>#N/A</v>
      </c>
      <c r="AC1456" s="34" t="str">
        <f>IF(OR(ISNUMBER(MATCH(DATE(VALUE(TEXT(U1456,"yyyy")),VALUE(TEXT(U1456,"mm")),VALUE(TEXT(U1456,"dd"))),HolidayTable[Date],0)),WEEKDAY(E1456,1)=1,HOUR(U1456)&gt;=21,HOUR(U1456)&lt;5),"OP","P")</f>
        <v>P</v>
      </c>
      <c r="AD1456" s="34"/>
      <c r="AE1456" s="34" t="e">
        <f t="shared" si="306"/>
        <v>#N/A</v>
      </c>
      <c r="AF1456" s="16">
        <f t="shared" si="307"/>
        <v>88.5</v>
      </c>
      <c r="AG1456" s="16">
        <f t="shared" si="308"/>
        <v>2</v>
      </c>
      <c r="AH1456" s="16" t="str">
        <f t="shared" si="309"/>
        <v>APL FLORIDAI9E1MA</v>
      </c>
      <c r="AI1456" t="str">
        <f t="shared" si="310"/>
        <v>BMOU 5349701</v>
      </c>
      <c r="AJ1456" s="17" t="s">
        <v>624</v>
      </c>
    </row>
    <row r="1457" spans="1:36" ht="18" x14ac:dyDescent="0.35">
      <c r="A1457" t="s">
        <v>927</v>
      </c>
      <c r="B1457" t="s">
        <v>5027</v>
      </c>
      <c r="C1457" t="s">
        <v>929</v>
      </c>
      <c r="D1457" t="s">
        <v>930</v>
      </c>
      <c r="E1457" s="12">
        <v>45467.670138888891</v>
      </c>
      <c r="F1457" t="s">
        <v>654</v>
      </c>
      <c r="G1457" t="s">
        <v>627</v>
      </c>
      <c r="H1457" t="s">
        <v>645</v>
      </c>
      <c r="I1457" t="s">
        <v>646</v>
      </c>
      <c r="J1457">
        <v>29278</v>
      </c>
      <c r="K1457" t="s">
        <v>630</v>
      </c>
      <c r="L1457"/>
      <c r="M1457">
        <v>679440</v>
      </c>
      <c r="N1457" t="s">
        <v>751</v>
      </c>
      <c r="O1457" t="s">
        <v>752</v>
      </c>
      <c r="P1457">
        <v>935494</v>
      </c>
      <c r="Q1457"/>
      <c r="R1457">
        <v>250373</v>
      </c>
      <c r="S1457" s="39" t="e">
        <f>VLOOKUP(AH1457,import!G:T,14,FALSE)</f>
        <v>#N/A</v>
      </c>
      <c r="T1457" s="43" t="str">
        <f t="shared" si="299"/>
        <v>40</v>
      </c>
      <c r="U1457" s="17">
        <f t="shared" si="300"/>
        <v>45467.670138888891</v>
      </c>
      <c r="V1457" s="34" t="e">
        <f t="shared" si="301"/>
        <v>#N/A</v>
      </c>
      <c r="W1457" s="34" t="e">
        <f t="shared" si="302"/>
        <v>#N/A</v>
      </c>
      <c r="X1457" s="34" t="e">
        <f t="shared" si="303"/>
        <v>#N/A</v>
      </c>
      <c r="Y1457" s="34" t="e">
        <f t="shared" si="304"/>
        <v>#N/A</v>
      </c>
      <c r="Z1457" s="31" t="str">
        <f t="shared" si="298"/>
        <v>No</v>
      </c>
      <c r="AA1457" s="34"/>
      <c r="AB1457" s="34" t="e">
        <f t="shared" si="305"/>
        <v>#N/A</v>
      </c>
      <c r="AC1457" s="34" t="str">
        <f>IF(OR(ISNUMBER(MATCH(DATE(VALUE(TEXT(U1457,"yyyy")),VALUE(TEXT(U1457,"mm")),VALUE(TEXT(U1457,"dd"))),HolidayTable[Date],0)),WEEKDAY(E1457,1)=1,HOUR(U1457)&gt;=21,HOUR(U1457)&lt;5),"OP","P")</f>
        <v>P</v>
      </c>
      <c r="AD1457" s="34"/>
      <c r="AE1457" s="34" t="e">
        <f t="shared" si="306"/>
        <v>#N/A</v>
      </c>
      <c r="AF1457" s="16">
        <f t="shared" si="307"/>
        <v>88.5</v>
      </c>
      <c r="AG1457" s="16">
        <f t="shared" si="308"/>
        <v>2</v>
      </c>
      <c r="AH1457" s="16" t="str">
        <f t="shared" si="309"/>
        <v>APL FLORIDAI9E1MA</v>
      </c>
      <c r="AI1457" t="str">
        <f t="shared" si="310"/>
        <v>APZU 4449771</v>
      </c>
      <c r="AJ1457" s="17" t="s">
        <v>624</v>
      </c>
    </row>
    <row r="1458" spans="1:36" ht="18" x14ac:dyDescent="0.35">
      <c r="A1458" t="s">
        <v>927</v>
      </c>
      <c r="B1458" t="s">
        <v>5028</v>
      </c>
      <c r="C1458" t="s">
        <v>929</v>
      </c>
      <c r="D1458" t="s">
        <v>930</v>
      </c>
      <c r="E1458" s="12">
        <v>45467.679861111108</v>
      </c>
      <c r="F1458" t="s">
        <v>654</v>
      </c>
      <c r="G1458" t="s">
        <v>627</v>
      </c>
      <c r="H1458" t="s">
        <v>672</v>
      </c>
      <c r="I1458" t="s">
        <v>646</v>
      </c>
      <c r="J1458">
        <v>27861</v>
      </c>
      <c r="K1458" t="s">
        <v>630</v>
      </c>
      <c r="L1458"/>
      <c r="M1458">
        <v>679439</v>
      </c>
      <c r="N1458" t="s">
        <v>760</v>
      </c>
      <c r="O1458" t="s">
        <v>761</v>
      </c>
      <c r="P1458">
        <v>949761</v>
      </c>
      <c r="Q1458"/>
      <c r="R1458">
        <v>250373</v>
      </c>
      <c r="S1458" s="39" t="e">
        <f>VLOOKUP(AH1458,import!G:T,14,FALSE)</f>
        <v>#N/A</v>
      </c>
      <c r="T1458" s="43" t="str">
        <f t="shared" si="299"/>
        <v>40</v>
      </c>
      <c r="U1458" s="17">
        <f t="shared" si="300"/>
        <v>45467.679861111108</v>
      </c>
      <c r="V1458" s="34" t="e">
        <f t="shared" si="301"/>
        <v>#N/A</v>
      </c>
      <c r="W1458" s="34" t="e">
        <f t="shared" si="302"/>
        <v>#N/A</v>
      </c>
      <c r="X1458" s="34" t="e">
        <f t="shared" si="303"/>
        <v>#N/A</v>
      </c>
      <c r="Y1458" s="34" t="e">
        <f t="shared" si="304"/>
        <v>#N/A</v>
      </c>
      <c r="Z1458" s="31" t="str">
        <f t="shared" si="298"/>
        <v>No</v>
      </c>
      <c r="AA1458" s="34"/>
      <c r="AB1458" s="34" t="e">
        <f t="shared" si="305"/>
        <v>#N/A</v>
      </c>
      <c r="AC1458" s="34" t="str">
        <f>IF(OR(ISNUMBER(MATCH(DATE(VALUE(TEXT(U1458,"yyyy")),VALUE(TEXT(U1458,"mm")),VALUE(TEXT(U1458,"dd"))),HolidayTable[Date],0)),WEEKDAY(E1458,1)=1,HOUR(U1458)&gt;=21,HOUR(U1458)&lt;5),"OP","P")</f>
        <v>P</v>
      </c>
      <c r="AD1458" s="34"/>
      <c r="AE1458" s="34" t="e">
        <f t="shared" si="306"/>
        <v>#N/A</v>
      </c>
      <c r="AF1458" s="16">
        <f t="shared" si="307"/>
        <v>88.5</v>
      </c>
      <c r="AG1458" s="16">
        <f t="shared" si="308"/>
        <v>2</v>
      </c>
      <c r="AH1458" s="16" t="str">
        <f t="shared" si="309"/>
        <v>APL FLORIDAI9E1MA</v>
      </c>
      <c r="AI1458" t="str">
        <f t="shared" si="310"/>
        <v>CMAU 7828645</v>
      </c>
      <c r="AJ1458" s="17" t="s">
        <v>624</v>
      </c>
    </row>
    <row r="1459" spans="1:36" ht="18" x14ac:dyDescent="0.35">
      <c r="A1459" t="s">
        <v>927</v>
      </c>
      <c r="B1459" t="s">
        <v>5029</v>
      </c>
      <c r="C1459" t="s">
        <v>955</v>
      </c>
      <c r="D1459" t="s">
        <v>956</v>
      </c>
      <c r="E1459" s="12">
        <v>45467.683333333334</v>
      </c>
      <c r="F1459" t="s">
        <v>663</v>
      </c>
      <c r="G1459" t="s">
        <v>627</v>
      </c>
      <c r="H1459" t="s">
        <v>672</v>
      </c>
      <c r="I1459" t="s">
        <v>646</v>
      </c>
      <c r="J1459">
        <v>24944</v>
      </c>
      <c r="K1459" t="s">
        <v>630</v>
      </c>
      <c r="L1459"/>
      <c r="M1459"/>
      <c r="N1459" t="s">
        <v>718</v>
      </c>
      <c r="O1459" t="s">
        <v>719</v>
      </c>
      <c r="P1459">
        <v>697446</v>
      </c>
      <c r="Q1459"/>
      <c r="R1459">
        <v>54330</v>
      </c>
      <c r="S1459" s="39">
        <v>45457.283333333333</v>
      </c>
      <c r="T1459" s="43" t="str">
        <f t="shared" si="299"/>
        <v>40</v>
      </c>
      <c r="U1459" s="17">
        <f t="shared" si="300"/>
        <v>45467.683333333334</v>
      </c>
      <c r="V1459" s="34">
        <f t="shared" si="301"/>
        <v>10.400000000001455</v>
      </c>
      <c r="W1459" s="34">
        <f t="shared" si="302"/>
        <v>0</v>
      </c>
      <c r="X1459" s="34">
        <f t="shared" si="303"/>
        <v>0</v>
      </c>
      <c r="Y1459" s="34">
        <f t="shared" si="304"/>
        <v>1</v>
      </c>
      <c r="Z1459" s="31" t="str">
        <f t="shared" si="298"/>
        <v>No</v>
      </c>
      <c r="AA1459" s="34"/>
      <c r="AB1459" s="34">
        <f t="shared" si="305"/>
        <v>0</v>
      </c>
      <c r="AC1459" s="34" t="str">
        <f>IF(OR(ISNUMBER(MATCH(DATE(VALUE(TEXT(U1459,"yyyy")),VALUE(TEXT(U1459,"mm")),VALUE(TEXT(U1459,"dd"))),HolidayTable[Date],0)),WEEKDAY(E1459,1)=1,HOUR(U1459)&gt;=21,HOUR(U1459)&lt;5),"OP","P")</f>
        <v>P</v>
      </c>
      <c r="AD1459" s="34"/>
      <c r="AE1459" s="34">
        <f t="shared" si="306"/>
        <v>0</v>
      </c>
      <c r="AF1459" s="16">
        <f t="shared" si="307"/>
        <v>88.5</v>
      </c>
      <c r="AG1459" s="16">
        <f t="shared" si="308"/>
        <v>2</v>
      </c>
      <c r="AH1459" s="16" t="str">
        <f t="shared" si="309"/>
        <v>AL DHAIL030W</v>
      </c>
      <c r="AI1459" t="str">
        <f t="shared" si="310"/>
        <v>HAMU 1982062</v>
      </c>
      <c r="AJ1459" s="17" t="s">
        <v>624</v>
      </c>
    </row>
    <row r="1460" spans="1:36" ht="18" x14ac:dyDescent="0.35">
      <c r="A1460" t="s">
        <v>927</v>
      </c>
      <c r="B1460" t="s">
        <v>4531</v>
      </c>
      <c r="C1460" t="s">
        <v>929</v>
      </c>
      <c r="D1460" t="s">
        <v>930</v>
      </c>
      <c r="E1460" s="12">
        <v>45467.694444444445</v>
      </c>
      <c r="F1460" t="s">
        <v>654</v>
      </c>
      <c r="G1460" t="s">
        <v>627</v>
      </c>
      <c r="H1460" t="s">
        <v>672</v>
      </c>
      <c r="I1460" t="s">
        <v>646</v>
      </c>
      <c r="J1460">
        <v>29278</v>
      </c>
      <c r="K1460" t="s">
        <v>630</v>
      </c>
      <c r="L1460"/>
      <c r="M1460">
        <v>679421</v>
      </c>
      <c r="N1460" t="s">
        <v>698</v>
      </c>
      <c r="O1460" t="s">
        <v>699</v>
      </c>
      <c r="P1460">
        <v>780136</v>
      </c>
      <c r="Q1460"/>
      <c r="R1460">
        <v>250373</v>
      </c>
      <c r="S1460" s="39" t="e">
        <f>VLOOKUP(AH1460,import!G:T,14,FALSE)</f>
        <v>#N/A</v>
      </c>
      <c r="T1460" s="43" t="str">
        <f t="shared" si="299"/>
        <v>40</v>
      </c>
      <c r="U1460" s="17">
        <f t="shared" si="300"/>
        <v>45467.694444444445</v>
      </c>
      <c r="V1460" s="34" t="e">
        <f t="shared" si="301"/>
        <v>#N/A</v>
      </c>
      <c r="W1460" s="34" t="e">
        <f t="shared" si="302"/>
        <v>#N/A</v>
      </c>
      <c r="X1460" s="34" t="e">
        <f t="shared" si="303"/>
        <v>#N/A</v>
      </c>
      <c r="Y1460" s="34" t="e">
        <f t="shared" si="304"/>
        <v>#N/A</v>
      </c>
      <c r="Z1460" s="31" t="str">
        <f t="shared" si="298"/>
        <v>No</v>
      </c>
      <c r="AA1460" s="34"/>
      <c r="AB1460" s="34" t="e">
        <f t="shared" si="305"/>
        <v>#N/A</v>
      </c>
      <c r="AC1460" s="34" t="str">
        <f>IF(OR(ISNUMBER(MATCH(DATE(VALUE(TEXT(U1460,"yyyy")),VALUE(TEXT(U1460,"mm")),VALUE(TEXT(U1460,"dd"))),HolidayTable[Date],0)),WEEKDAY(E1460,1)=1,HOUR(U1460)&gt;=21,HOUR(U1460)&lt;5),"OP","P")</f>
        <v>P</v>
      </c>
      <c r="AD1460" s="34"/>
      <c r="AE1460" s="34" t="e">
        <f t="shared" si="306"/>
        <v>#N/A</v>
      </c>
      <c r="AF1460" s="16">
        <f t="shared" si="307"/>
        <v>88.5</v>
      </c>
      <c r="AG1460" s="16">
        <f t="shared" si="308"/>
        <v>2</v>
      </c>
      <c r="AH1460" s="16" t="str">
        <f t="shared" si="309"/>
        <v>APL FLORIDAI9E1MA</v>
      </c>
      <c r="AI1460" t="str">
        <f t="shared" si="310"/>
        <v>SEKU 5771220</v>
      </c>
      <c r="AJ1460" s="17" t="s">
        <v>624</v>
      </c>
    </row>
    <row r="1461" spans="1:36" ht="18" x14ac:dyDescent="0.35">
      <c r="A1461" t="s">
        <v>927</v>
      </c>
      <c r="B1461" t="s">
        <v>4521</v>
      </c>
      <c r="C1461" t="s">
        <v>929</v>
      </c>
      <c r="D1461" t="s">
        <v>930</v>
      </c>
      <c r="E1461" s="12">
        <v>45467.698611111111</v>
      </c>
      <c r="F1461" t="s">
        <v>654</v>
      </c>
      <c r="G1461" t="s">
        <v>627</v>
      </c>
      <c r="H1461">
        <v>4510</v>
      </c>
      <c r="I1461" t="s">
        <v>646</v>
      </c>
      <c r="J1461">
        <v>29278</v>
      </c>
      <c r="K1461" t="s">
        <v>630</v>
      </c>
      <c r="L1461"/>
      <c r="M1461">
        <v>3606840</v>
      </c>
      <c r="N1461" t="s">
        <v>711</v>
      </c>
      <c r="O1461" t="s">
        <v>712</v>
      </c>
      <c r="P1461">
        <v>935540</v>
      </c>
      <c r="Q1461"/>
      <c r="R1461">
        <v>250373</v>
      </c>
      <c r="S1461" s="39" t="e">
        <f>VLOOKUP(AH1461,import!G:T,14,FALSE)</f>
        <v>#N/A</v>
      </c>
      <c r="T1461" s="43" t="str">
        <f t="shared" si="299"/>
        <v>40</v>
      </c>
      <c r="U1461" s="17">
        <f t="shared" si="300"/>
        <v>45467.698611111111</v>
      </c>
      <c r="V1461" s="34" t="e">
        <f t="shared" si="301"/>
        <v>#N/A</v>
      </c>
      <c r="W1461" s="34" t="e">
        <f t="shared" si="302"/>
        <v>#N/A</v>
      </c>
      <c r="X1461" s="34" t="e">
        <f t="shared" si="303"/>
        <v>#N/A</v>
      </c>
      <c r="Y1461" s="34" t="e">
        <f t="shared" si="304"/>
        <v>#N/A</v>
      </c>
      <c r="Z1461" s="31" t="str">
        <f t="shared" si="298"/>
        <v>No</v>
      </c>
      <c r="AA1461" s="34"/>
      <c r="AB1461" s="34" t="e">
        <f t="shared" si="305"/>
        <v>#N/A</v>
      </c>
      <c r="AC1461" s="34" t="str">
        <f>IF(OR(ISNUMBER(MATCH(DATE(VALUE(TEXT(U1461,"yyyy")),VALUE(TEXT(U1461,"mm")),VALUE(TEXT(U1461,"dd"))),HolidayTable[Date],0)),WEEKDAY(E1461,1)=1,HOUR(U1461)&gt;=21,HOUR(U1461)&lt;5),"OP","P")</f>
        <v>P</v>
      </c>
      <c r="AD1461" s="34"/>
      <c r="AE1461" s="34" t="e">
        <f t="shared" si="306"/>
        <v>#N/A</v>
      </c>
      <c r="AF1461" s="16">
        <f t="shared" si="307"/>
        <v>88.5</v>
      </c>
      <c r="AG1461" s="16">
        <f t="shared" si="308"/>
        <v>2</v>
      </c>
      <c r="AH1461" s="16" t="str">
        <f t="shared" si="309"/>
        <v>APL FLORIDAI9E1MA</v>
      </c>
      <c r="AI1461" t="str">
        <f t="shared" si="310"/>
        <v>TRHU 8004906</v>
      </c>
      <c r="AJ1461" s="17" t="s">
        <v>624</v>
      </c>
    </row>
    <row r="1462" spans="1:36" ht="18" x14ac:dyDescent="0.35">
      <c r="A1462" t="s">
        <v>927</v>
      </c>
      <c r="B1462" t="s">
        <v>4558</v>
      </c>
      <c r="C1462" t="s">
        <v>929</v>
      </c>
      <c r="D1462" t="s">
        <v>930</v>
      </c>
      <c r="E1462" s="12">
        <v>45467.711805555555</v>
      </c>
      <c r="F1462" t="s">
        <v>654</v>
      </c>
      <c r="G1462" t="s">
        <v>627</v>
      </c>
      <c r="H1462" t="s">
        <v>672</v>
      </c>
      <c r="I1462" t="s">
        <v>646</v>
      </c>
      <c r="J1462">
        <v>29964</v>
      </c>
      <c r="K1462" t="s">
        <v>630</v>
      </c>
      <c r="L1462"/>
      <c r="M1462">
        <v>3609568</v>
      </c>
      <c r="N1462"/>
      <c r="O1462" t="s">
        <v>757</v>
      </c>
      <c r="P1462">
        <v>939081</v>
      </c>
      <c r="Q1462"/>
      <c r="R1462">
        <v>250373</v>
      </c>
      <c r="S1462" s="39" t="e">
        <f>VLOOKUP(AH1462,import!G:T,14,FALSE)</f>
        <v>#N/A</v>
      </c>
      <c r="T1462" s="43" t="str">
        <f t="shared" si="299"/>
        <v>40</v>
      </c>
      <c r="U1462" s="17">
        <f t="shared" si="300"/>
        <v>45467.711805555555</v>
      </c>
      <c r="V1462" s="34" t="e">
        <f t="shared" si="301"/>
        <v>#N/A</v>
      </c>
      <c r="W1462" s="34" t="e">
        <f t="shared" si="302"/>
        <v>#N/A</v>
      </c>
      <c r="X1462" s="34" t="e">
        <f t="shared" si="303"/>
        <v>#N/A</v>
      </c>
      <c r="Y1462" s="34" t="e">
        <f t="shared" si="304"/>
        <v>#N/A</v>
      </c>
      <c r="Z1462" s="31" t="str">
        <f t="shared" si="298"/>
        <v>No</v>
      </c>
      <c r="AA1462" s="34"/>
      <c r="AB1462" s="34" t="e">
        <f t="shared" si="305"/>
        <v>#N/A</v>
      </c>
      <c r="AC1462" s="34" t="str">
        <f>IF(OR(ISNUMBER(MATCH(DATE(VALUE(TEXT(U1462,"yyyy")),VALUE(TEXT(U1462,"mm")),VALUE(TEXT(U1462,"dd"))),HolidayTable[Date],0)),WEEKDAY(E1462,1)=1,HOUR(U1462)&gt;=21,HOUR(U1462)&lt;5),"OP","P")</f>
        <v>P</v>
      </c>
      <c r="AD1462" s="34"/>
      <c r="AE1462" s="34" t="e">
        <f t="shared" si="306"/>
        <v>#N/A</v>
      </c>
      <c r="AF1462" s="16">
        <f t="shared" si="307"/>
        <v>88.5</v>
      </c>
      <c r="AG1462" s="16">
        <f t="shared" si="308"/>
        <v>2</v>
      </c>
      <c r="AH1462" s="16" t="str">
        <f t="shared" si="309"/>
        <v>APL FLORIDAI9E1MA</v>
      </c>
      <c r="AI1462" t="str">
        <f t="shared" si="310"/>
        <v>TGBU 4938212</v>
      </c>
      <c r="AJ1462" s="17" t="s">
        <v>624</v>
      </c>
    </row>
    <row r="1463" spans="1:36" ht="18" x14ac:dyDescent="0.35">
      <c r="A1463" t="s">
        <v>927</v>
      </c>
      <c r="B1463" t="s">
        <v>5030</v>
      </c>
      <c r="C1463" t="s">
        <v>929</v>
      </c>
      <c r="D1463" t="s">
        <v>930</v>
      </c>
      <c r="E1463" s="12">
        <v>45467.713888888888</v>
      </c>
      <c r="F1463" t="s">
        <v>654</v>
      </c>
      <c r="G1463" t="s">
        <v>627</v>
      </c>
      <c r="H1463" t="s">
        <v>672</v>
      </c>
      <c r="I1463" t="s">
        <v>646</v>
      </c>
      <c r="J1463">
        <v>29278</v>
      </c>
      <c r="K1463" t="s">
        <v>630</v>
      </c>
      <c r="L1463"/>
      <c r="M1463">
        <v>678857</v>
      </c>
      <c r="N1463" t="s">
        <v>751</v>
      </c>
      <c r="O1463" t="s">
        <v>752</v>
      </c>
      <c r="P1463">
        <v>935494</v>
      </c>
      <c r="Q1463"/>
      <c r="R1463">
        <v>250373</v>
      </c>
      <c r="S1463" s="39" t="e">
        <f>VLOOKUP(AH1463,import!G:T,14,FALSE)</f>
        <v>#N/A</v>
      </c>
      <c r="T1463" s="43" t="str">
        <f t="shared" si="299"/>
        <v>40</v>
      </c>
      <c r="U1463" s="17">
        <f t="shared" si="300"/>
        <v>45467.713888888888</v>
      </c>
      <c r="V1463" s="34" t="e">
        <f t="shared" si="301"/>
        <v>#N/A</v>
      </c>
      <c r="W1463" s="34" t="e">
        <f t="shared" si="302"/>
        <v>#N/A</v>
      </c>
      <c r="X1463" s="34" t="e">
        <f t="shared" si="303"/>
        <v>#N/A</v>
      </c>
      <c r="Y1463" s="34" t="e">
        <f t="shared" si="304"/>
        <v>#N/A</v>
      </c>
      <c r="Z1463" s="31" t="str">
        <f t="shared" si="298"/>
        <v>No</v>
      </c>
      <c r="AA1463" s="34"/>
      <c r="AB1463" s="34" t="e">
        <f t="shared" si="305"/>
        <v>#N/A</v>
      </c>
      <c r="AC1463" s="34" t="str">
        <f>IF(OR(ISNUMBER(MATCH(DATE(VALUE(TEXT(U1463,"yyyy")),VALUE(TEXT(U1463,"mm")),VALUE(TEXT(U1463,"dd"))),HolidayTable[Date],0)),WEEKDAY(E1463,1)=1,HOUR(U1463)&gt;=21,HOUR(U1463)&lt;5),"OP","P")</f>
        <v>P</v>
      </c>
      <c r="AD1463" s="34"/>
      <c r="AE1463" s="34" t="e">
        <f t="shared" si="306"/>
        <v>#N/A</v>
      </c>
      <c r="AF1463" s="16">
        <f t="shared" si="307"/>
        <v>88.5</v>
      </c>
      <c r="AG1463" s="16">
        <f t="shared" si="308"/>
        <v>2</v>
      </c>
      <c r="AH1463" s="16" t="str">
        <f t="shared" si="309"/>
        <v>APL FLORIDAI9E1MA</v>
      </c>
      <c r="AI1463" t="str">
        <f t="shared" si="310"/>
        <v>CMAU 4000699</v>
      </c>
      <c r="AJ1463" s="17" t="s">
        <v>624</v>
      </c>
    </row>
    <row r="1464" spans="1:36" ht="18" x14ac:dyDescent="0.35">
      <c r="A1464" t="s">
        <v>927</v>
      </c>
      <c r="B1464" t="s">
        <v>4556</v>
      </c>
      <c r="C1464" t="s">
        <v>929</v>
      </c>
      <c r="D1464" t="s">
        <v>930</v>
      </c>
      <c r="E1464" s="12">
        <v>45467.71597222222</v>
      </c>
      <c r="F1464" t="s">
        <v>654</v>
      </c>
      <c r="G1464" t="s">
        <v>627</v>
      </c>
      <c r="H1464" t="s">
        <v>672</v>
      </c>
      <c r="I1464" t="s">
        <v>646</v>
      </c>
      <c r="J1464">
        <v>29278</v>
      </c>
      <c r="K1464" t="s">
        <v>630</v>
      </c>
      <c r="L1464"/>
      <c r="M1464">
        <v>678809</v>
      </c>
      <c r="N1464" t="s">
        <v>805</v>
      </c>
      <c r="O1464" t="s">
        <v>842</v>
      </c>
      <c r="P1464">
        <v>945863</v>
      </c>
      <c r="Q1464"/>
      <c r="R1464">
        <v>250373</v>
      </c>
      <c r="S1464" s="39" t="e">
        <f>VLOOKUP(AH1464,import!G:T,14,FALSE)</f>
        <v>#N/A</v>
      </c>
      <c r="T1464" s="43" t="str">
        <f t="shared" si="299"/>
        <v>40</v>
      </c>
      <c r="U1464" s="17">
        <f t="shared" si="300"/>
        <v>45467.71597222222</v>
      </c>
      <c r="V1464" s="34" t="e">
        <f t="shared" si="301"/>
        <v>#N/A</v>
      </c>
      <c r="W1464" s="34" t="e">
        <f t="shared" si="302"/>
        <v>#N/A</v>
      </c>
      <c r="X1464" s="34" t="e">
        <f t="shared" si="303"/>
        <v>#N/A</v>
      </c>
      <c r="Y1464" s="34" t="e">
        <f t="shared" si="304"/>
        <v>#N/A</v>
      </c>
      <c r="Z1464" s="31" t="str">
        <f t="shared" si="298"/>
        <v>No</v>
      </c>
      <c r="AA1464" s="34"/>
      <c r="AB1464" s="34" t="e">
        <f t="shared" si="305"/>
        <v>#N/A</v>
      </c>
      <c r="AC1464" s="34" t="str">
        <f>IF(OR(ISNUMBER(MATCH(DATE(VALUE(TEXT(U1464,"yyyy")),VALUE(TEXT(U1464,"mm")),VALUE(TEXT(U1464,"dd"))),HolidayTable[Date],0)),WEEKDAY(E1464,1)=1,HOUR(U1464)&gt;=21,HOUR(U1464)&lt;5),"OP","P")</f>
        <v>P</v>
      </c>
      <c r="AD1464" s="34"/>
      <c r="AE1464" s="34" t="e">
        <f t="shared" si="306"/>
        <v>#N/A</v>
      </c>
      <c r="AF1464" s="16">
        <f t="shared" si="307"/>
        <v>88.5</v>
      </c>
      <c r="AG1464" s="16">
        <f t="shared" si="308"/>
        <v>2</v>
      </c>
      <c r="AH1464" s="16" t="str">
        <f t="shared" si="309"/>
        <v>APL FLORIDAI9E1MA</v>
      </c>
      <c r="AI1464" t="str">
        <f t="shared" si="310"/>
        <v>TCNU 2667235</v>
      </c>
      <c r="AJ1464" s="17" t="s">
        <v>624</v>
      </c>
    </row>
    <row r="1465" spans="1:36" ht="18" x14ac:dyDescent="0.35">
      <c r="A1465" t="s">
        <v>927</v>
      </c>
      <c r="B1465" t="s">
        <v>5031</v>
      </c>
      <c r="C1465" t="s">
        <v>929</v>
      </c>
      <c r="D1465" t="s">
        <v>930</v>
      </c>
      <c r="E1465" s="12">
        <v>45467.729166666664</v>
      </c>
      <c r="F1465" t="s">
        <v>654</v>
      </c>
      <c r="G1465" t="s">
        <v>627</v>
      </c>
      <c r="H1465" t="s">
        <v>645</v>
      </c>
      <c r="I1465" t="s">
        <v>646</v>
      </c>
      <c r="J1465">
        <v>29278</v>
      </c>
      <c r="K1465" t="s">
        <v>630</v>
      </c>
      <c r="L1465"/>
      <c r="M1465">
        <v>679461</v>
      </c>
      <c r="N1465" t="s">
        <v>711</v>
      </c>
      <c r="O1465" t="s">
        <v>712</v>
      </c>
      <c r="P1465">
        <v>935540</v>
      </c>
      <c r="Q1465"/>
      <c r="R1465">
        <v>250373</v>
      </c>
      <c r="S1465" s="39" t="e">
        <f>VLOOKUP(AH1465,import!G:T,14,FALSE)</f>
        <v>#N/A</v>
      </c>
      <c r="T1465" s="43" t="str">
        <f t="shared" si="299"/>
        <v>40</v>
      </c>
      <c r="U1465" s="17">
        <f t="shared" si="300"/>
        <v>45467.729166666664</v>
      </c>
      <c r="V1465" s="34" t="e">
        <f t="shared" si="301"/>
        <v>#N/A</v>
      </c>
      <c r="W1465" s="34" t="e">
        <f t="shared" si="302"/>
        <v>#N/A</v>
      </c>
      <c r="X1465" s="34" t="e">
        <f t="shared" si="303"/>
        <v>#N/A</v>
      </c>
      <c r="Y1465" s="34" t="e">
        <f t="shared" si="304"/>
        <v>#N/A</v>
      </c>
      <c r="Z1465" s="31" t="str">
        <f t="shared" si="298"/>
        <v>No</v>
      </c>
      <c r="AA1465" s="34"/>
      <c r="AB1465" s="34" t="e">
        <f t="shared" si="305"/>
        <v>#N/A</v>
      </c>
      <c r="AC1465" s="34" t="str">
        <f>IF(OR(ISNUMBER(MATCH(DATE(VALUE(TEXT(U1465,"yyyy")),VALUE(TEXT(U1465,"mm")),VALUE(TEXT(U1465,"dd"))),HolidayTable[Date],0)),WEEKDAY(E1465,1)=1,HOUR(U1465)&gt;=21,HOUR(U1465)&lt;5),"OP","P")</f>
        <v>P</v>
      </c>
      <c r="AD1465" s="34"/>
      <c r="AE1465" s="34" t="e">
        <f t="shared" si="306"/>
        <v>#N/A</v>
      </c>
      <c r="AF1465" s="16">
        <f t="shared" si="307"/>
        <v>88.5</v>
      </c>
      <c r="AG1465" s="16">
        <f t="shared" si="308"/>
        <v>2</v>
      </c>
      <c r="AH1465" s="16" t="str">
        <f t="shared" si="309"/>
        <v>APL FLORIDAI9E1MA</v>
      </c>
      <c r="AI1465" t="str">
        <f t="shared" si="310"/>
        <v>TCKU 4545015</v>
      </c>
      <c r="AJ1465" s="17" t="s">
        <v>624</v>
      </c>
    </row>
    <row r="1466" spans="1:36" ht="18" x14ac:dyDescent="0.35">
      <c r="A1466" t="s">
        <v>927</v>
      </c>
      <c r="B1466" t="s">
        <v>5032</v>
      </c>
      <c r="C1466" t="s">
        <v>955</v>
      </c>
      <c r="D1466" t="s">
        <v>956</v>
      </c>
      <c r="E1466" s="12">
        <v>45467.729861111111</v>
      </c>
      <c r="F1466" t="s">
        <v>663</v>
      </c>
      <c r="G1466" t="s">
        <v>627</v>
      </c>
      <c r="H1466" t="s">
        <v>672</v>
      </c>
      <c r="I1466" t="s">
        <v>646</v>
      </c>
      <c r="J1466">
        <v>24944</v>
      </c>
      <c r="K1466" t="s">
        <v>630</v>
      </c>
      <c r="L1466"/>
      <c r="M1466"/>
      <c r="N1466" t="s">
        <v>741</v>
      </c>
      <c r="O1466" t="s">
        <v>742</v>
      </c>
      <c r="P1466">
        <v>711999</v>
      </c>
      <c r="Q1466"/>
      <c r="R1466">
        <v>54330</v>
      </c>
      <c r="S1466" s="39" t="e">
        <f>VLOOKUP(AH1466,import!G:T,14,FALSE)</f>
        <v>#N/A</v>
      </c>
      <c r="T1466" s="43" t="str">
        <f t="shared" si="299"/>
        <v>40</v>
      </c>
      <c r="U1466" s="17">
        <f t="shared" si="300"/>
        <v>45467.729861111111</v>
      </c>
      <c r="V1466" s="34" t="e">
        <f t="shared" si="301"/>
        <v>#N/A</v>
      </c>
      <c r="W1466" s="34" t="e">
        <f t="shared" si="302"/>
        <v>#N/A</v>
      </c>
      <c r="X1466" s="34" t="e">
        <f t="shared" si="303"/>
        <v>#N/A</v>
      </c>
      <c r="Y1466" s="34" t="e">
        <f t="shared" si="304"/>
        <v>#N/A</v>
      </c>
      <c r="Z1466" s="31" t="str">
        <f t="shared" si="298"/>
        <v>No</v>
      </c>
      <c r="AA1466" s="34"/>
      <c r="AB1466" s="34" t="e">
        <f t="shared" si="305"/>
        <v>#N/A</v>
      </c>
      <c r="AC1466" s="34" t="str">
        <f>IF(OR(ISNUMBER(MATCH(DATE(VALUE(TEXT(U1466,"yyyy")),VALUE(TEXT(U1466,"mm")),VALUE(TEXT(U1466,"dd"))),HolidayTable[Date],0)),WEEKDAY(E1466,1)=1,HOUR(U1466)&gt;=21,HOUR(U1466)&lt;5),"OP","P")</f>
        <v>P</v>
      </c>
      <c r="AD1466" s="34"/>
      <c r="AE1466" s="34">
        <v>15</v>
      </c>
      <c r="AF1466" s="16">
        <f t="shared" si="307"/>
        <v>88.5</v>
      </c>
      <c r="AG1466" s="16">
        <f t="shared" si="308"/>
        <v>2</v>
      </c>
      <c r="AH1466" s="16" t="str">
        <f t="shared" si="309"/>
        <v>AL DHAIL030W</v>
      </c>
      <c r="AI1466" t="str">
        <f t="shared" si="310"/>
        <v>HAMU 1981560</v>
      </c>
    </row>
    <row r="1467" spans="1:36" ht="18" x14ac:dyDescent="0.35">
      <c r="A1467" t="s">
        <v>927</v>
      </c>
      <c r="B1467" t="s">
        <v>5033</v>
      </c>
      <c r="C1467" t="s">
        <v>929</v>
      </c>
      <c r="D1467" t="s">
        <v>930</v>
      </c>
      <c r="E1467" s="12">
        <v>45467.73333333333</v>
      </c>
      <c r="F1467" t="s">
        <v>654</v>
      </c>
      <c r="G1467" t="s">
        <v>627</v>
      </c>
      <c r="H1467" t="s">
        <v>672</v>
      </c>
      <c r="I1467" t="s">
        <v>646</v>
      </c>
      <c r="J1467">
        <v>29278</v>
      </c>
      <c r="K1467" t="s">
        <v>630</v>
      </c>
      <c r="L1467"/>
      <c r="M1467">
        <v>3605239</v>
      </c>
      <c r="N1467"/>
      <c r="O1467" t="s">
        <v>757</v>
      </c>
      <c r="P1467">
        <v>939081</v>
      </c>
      <c r="Q1467"/>
      <c r="R1467">
        <v>250373</v>
      </c>
      <c r="S1467" s="39" t="e">
        <f>VLOOKUP(AH1467,import!G:T,14,FALSE)</f>
        <v>#N/A</v>
      </c>
      <c r="T1467" s="43" t="str">
        <f t="shared" si="299"/>
        <v>40</v>
      </c>
      <c r="U1467" s="17">
        <f t="shared" si="300"/>
        <v>45467.73333333333</v>
      </c>
      <c r="V1467" s="34" t="e">
        <f t="shared" si="301"/>
        <v>#N/A</v>
      </c>
      <c r="W1467" s="34" t="e">
        <f t="shared" si="302"/>
        <v>#N/A</v>
      </c>
      <c r="X1467" s="34" t="e">
        <f t="shared" si="303"/>
        <v>#N/A</v>
      </c>
      <c r="Y1467" s="34" t="e">
        <f t="shared" si="304"/>
        <v>#N/A</v>
      </c>
      <c r="Z1467" s="31" t="str">
        <f t="shared" si="298"/>
        <v>No</v>
      </c>
      <c r="AA1467" s="34"/>
      <c r="AB1467" s="34" t="e">
        <f t="shared" si="305"/>
        <v>#N/A</v>
      </c>
      <c r="AC1467" s="34" t="str">
        <f>IF(OR(ISNUMBER(MATCH(DATE(VALUE(TEXT(U1467,"yyyy")),VALUE(TEXT(U1467,"mm")),VALUE(TEXT(U1467,"dd"))),HolidayTable[Date],0)),WEEKDAY(E1467,1)=1,HOUR(U1467)&gt;=21,HOUR(U1467)&lt;5),"OP","P")</f>
        <v>P</v>
      </c>
      <c r="AD1467" s="34"/>
      <c r="AE1467" s="34">
        <v>15</v>
      </c>
      <c r="AF1467" s="16">
        <f t="shared" si="307"/>
        <v>88.5</v>
      </c>
      <c r="AG1467" s="16">
        <f t="shared" si="308"/>
        <v>2</v>
      </c>
      <c r="AH1467" s="16" t="str">
        <f t="shared" si="309"/>
        <v>APL FLORIDAI9E1MA</v>
      </c>
      <c r="AI1467" t="str">
        <f t="shared" si="310"/>
        <v>CMAU 6982569</v>
      </c>
    </row>
    <row r="1468" spans="1:36" ht="18" x14ac:dyDescent="0.35">
      <c r="A1468" t="s">
        <v>927</v>
      </c>
      <c r="B1468" t="s">
        <v>5034</v>
      </c>
      <c r="C1468" t="s">
        <v>929</v>
      </c>
      <c r="D1468" t="s">
        <v>930</v>
      </c>
      <c r="E1468" s="12">
        <v>45467.73541666667</v>
      </c>
      <c r="F1468" t="s">
        <v>654</v>
      </c>
      <c r="G1468" t="s">
        <v>627</v>
      </c>
      <c r="H1468" t="s">
        <v>672</v>
      </c>
      <c r="I1468" t="s">
        <v>646</v>
      </c>
      <c r="J1468">
        <v>27861</v>
      </c>
      <c r="K1468" t="s">
        <v>630</v>
      </c>
      <c r="L1468"/>
      <c r="M1468">
        <v>678855</v>
      </c>
      <c r="N1468" t="s">
        <v>678</v>
      </c>
      <c r="O1468" t="s">
        <v>679</v>
      </c>
      <c r="P1468">
        <v>920454</v>
      </c>
      <c r="Q1468"/>
      <c r="R1468">
        <v>250373</v>
      </c>
      <c r="S1468" s="39" t="e">
        <f>VLOOKUP(AH1468,import!G:T,14,FALSE)</f>
        <v>#N/A</v>
      </c>
      <c r="T1468" s="43" t="str">
        <f t="shared" si="299"/>
        <v>40</v>
      </c>
      <c r="U1468" s="17">
        <f t="shared" si="300"/>
        <v>45467.73541666667</v>
      </c>
      <c r="V1468" s="34" t="e">
        <f t="shared" si="301"/>
        <v>#N/A</v>
      </c>
      <c r="W1468" s="34" t="e">
        <f t="shared" si="302"/>
        <v>#N/A</v>
      </c>
      <c r="X1468" s="34" t="e">
        <f t="shared" si="303"/>
        <v>#N/A</v>
      </c>
      <c r="Y1468" s="34" t="e">
        <f t="shared" si="304"/>
        <v>#N/A</v>
      </c>
      <c r="Z1468" s="31" t="str">
        <f t="shared" si="298"/>
        <v>No</v>
      </c>
      <c r="AA1468" s="34"/>
      <c r="AB1468" s="34" t="e">
        <f t="shared" si="305"/>
        <v>#N/A</v>
      </c>
      <c r="AC1468" s="34" t="str">
        <f>IF(OR(ISNUMBER(MATCH(DATE(VALUE(TEXT(U1468,"yyyy")),VALUE(TEXT(U1468,"mm")),VALUE(TEXT(U1468,"dd"))),HolidayTable[Date],0)),WEEKDAY(E1468,1)=1,HOUR(U1468)&gt;=21,HOUR(U1468)&lt;5),"OP","P")</f>
        <v>P</v>
      </c>
      <c r="AD1468" s="34"/>
      <c r="AE1468" s="34">
        <v>15</v>
      </c>
      <c r="AF1468" s="16">
        <f t="shared" si="307"/>
        <v>88.5</v>
      </c>
      <c r="AG1468" s="16">
        <f t="shared" si="308"/>
        <v>2</v>
      </c>
      <c r="AH1468" s="16" t="str">
        <f t="shared" si="309"/>
        <v>APL FLORIDAI9E1MA</v>
      </c>
      <c r="AI1468" t="str">
        <f t="shared" si="310"/>
        <v>TCLU 9641805</v>
      </c>
    </row>
    <row r="1469" spans="1:36" ht="18" x14ac:dyDescent="0.35">
      <c r="A1469" t="s">
        <v>927</v>
      </c>
      <c r="B1469" t="s">
        <v>5035</v>
      </c>
      <c r="C1469" t="s">
        <v>40</v>
      </c>
      <c r="D1469" t="s">
        <v>39</v>
      </c>
      <c r="E1469" s="12">
        <v>45467.73541666667</v>
      </c>
      <c r="F1469" t="s">
        <v>5036</v>
      </c>
      <c r="G1469" t="s">
        <v>627</v>
      </c>
      <c r="H1469">
        <v>2270</v>
      </c>
      <c r="I1469" t="s">
        <v>724</v>
      </c>
      <c r="J1469">
        <v>27240</v>
      </c>
      <c r="K1469" t="s">
        <v>630</v>
      </c>
      <c r="L1469"/>
      <c r="M1469" t="s">
        <v>5037</v>
      </c>
      <c r="N1469" t="s">
        <v>940</v>
      </c>
      <c r="O1469" t="s">
        <v>941</v>
      </c>
      <c r="P1469">
        <v>653226</v>
      </c>
      <c r="Q1469"/>
      <c r="R1469">
        <v>904624</v>
      </c>
      <c r="S1469" s="39">
        <v>45466.63958333333</v>
      </c>
      <c r="T1469" s="43" t="str">
        <f t="shared" si="299"/>
        <v>20</v>
      </c>
      <c r="U1469" s="17">
        <f t="shared" si="300"/>
        <v>45467.73541666667</v>
      </c>
      <c r="V1469" s="34">
        <f t="shared" si="301"/>
        <v>1.0958333333401242</v>
      </c>
      <c r="W1469" s="34">
        <f t="shared" si="302"/>
        <v>0</v>
      </c>
      <c r="X1469" s="34">
        <f t="shared" si="303"/>
        <v>1</v>
      </c>
      <c r="Y1469" s="34">
        <f t="shared" si="304"/>
        <v>0</v>
      </c>
      <c r="Z1469" s="31" t="str">
        <f t="shared" si="298"/>
        <v>No</v>
      </c>
      <c r="AA1469" s="34"/>
      <c r="AB1469" s="34">
        <f t="shared" si="305"/>
        <v>2</v>
      </c>
      <c r="AC1469" s="34" t="str">
        <f>IF(OR(ISNUMBER(MATCH(DATE(VALUE(TEXT(U1469,"yyyy")),VALUE(TEXT(U1469,"mm")),VALUE(TEXT(U1469,"dd"))),HolidayTable[Date],0)),WEEKDAY(E1469,1)=1,HOUR(U1469)&gt;=21,HOUR(U1469)&lt;5),"OP","P")</f>
        <v>P</v>
      </c>
      <c r="AD1469" s="34"/>
      <c r="AE1469" s="34">
        <f t="shared" si="306"/>
        <v>10</v>
      </c>
      <c r="AF1469" s="16">
        <f t="shared" si="307"/>
        <v>59</v>
      </c>
      <c r="AG1469" s="16">
        <f t="shared" si="308"/>
        <v>2</v>
      </c>
      <c r="AH1469" s="16" t="str">
        <f t="shared" si="309"/>
        <v>YM CENTENNIA045S</v>
      </c>
      <c r="AI1469" t="str">
        <f t="shared" si="310"/>
        <v>BGBU 5031907</v>
      </c>
    </row>
    <row r="1470" spans="1:36" ht="18" x14ac:dyDescent="0.35">
      <c r="A1470" t="s">
        <v>927</v>
      </c>
      <c r="B1470" t="s">
        <v>5038</v>
      </c>
      <c r="C1470" t="s">
        <v>40</v>
      </c>
      <c r="D1470" t="s">
        <v>39</v>
      </c>
      <c r="E1470" s="12">
        <v>45467.736111111109</v>
      </c>
      <c r="F1470" t="s">
        <v>5036</v>
      </c>
      <c r="G1470" t="s">
        <v>627</v>
      </c>
      <c r="H1470" t="s">
        <v>938</v>
      </c>
      <c r="I1470" t="s">
        <v>724</v>
      </c>
      <c r="J1470">
        <v>27130</v>
      </c>
      <c r="K1470" t="s">
        <v>630</v>
      </c>
      <c r="L1470"/>
      <c r="M1470" t="s">
        <v>5039</v>
      </c>
      <c r="N1470" t="s">
        <v>751</v>
      </c>
      <c r="O1470" t="s">
        <v>752</v>
      </c>
      <c r="P1470">
        <v>935494</v>
      </c>
      <c r="Q1470"/>
      <c r="R1470">
        <v>904624</v>
      </c>
      <c r="S1470" s="39">
        <v>45466.63958333333</v>
      </c>
      <c r="T1470" s="43" t="str">
        <f t="shared" si="299"/>
        <v>20</v>
      </c>
      <c r="U1470" s="17">
        <f t="shared" si="300"/>
        <v>45467.736111111109</v>
      </c>
      <c r="V1470" s="34">
        <f t="shared" si="301"/>
        <v>1.0965277777795563</v>
      </c>
      <c r="W1470" s="34">
        <f t="shared" si="302"/>
        <v>0</v>
      </c>
      <c r="X1470" s="34">
        <f t="shared" si="303"/>
        <v>1</v>
      </c>
      <c r="Y1470" s="34">
        <f t="shared" si="304"/>
        <v>0</v>
      </c>
      <c r="Z1470" s="31" t="str">
        <f t="shared" si="298"/>
        <v>No</v>
      </c>
      <c r="AA1470" s="34"/>
      <c r="AB1470" s="34">
        <f t="shared" si="305"/>
        <v>2</v>
      </c>
      <c r="AC1470" s="34" t="str">
        <f>IF(OR(ISNUMBER(MATCH(DATE(VALUE(TEXT(U1470,"yyyy")),VALUE(TEXT(U1470,"mm")),VALUE(TEXT(U1470,"dd"))),HolidayTable[Date],0)),WEEKDAY(E1470,1)=1,HOUR(U1470)&gt;=21,HOUR(U1470)&lt;5),"OP","P")</f>
        <v>P</v>
      </c>
      <c r="AD1470" s="34"/>
      <c r="AE1470" s="34">
        <f t="shared" si="306"/>
        <v>10</v>
      </c>
      <c r="AF1470" s="16">
        <f t="shared" si="307"/>
        <v>59</v>
      </c>
      <c r="AG1470" s="16">
        <f t="shared" si="308"/>
        <v>2</v>
      </c>
      <c r="AH1470" s="16" t="str">
        <f t="shared" si="309"/>
        <v>YM CENTENNIA045S</v>
      </c>
      <c r="AI1470" t="str">
        <f t="shared" si="310"/>
        <v>BGBU 5046300</v>
      </c>
    </row>
    <row r="1471" spans="1:36" ht="18" x14ac:dyDescent="0.35">
      <c r="A1471" t="s">
        <v>927</v>
      </c>
      <c r="B1471" t="s">
        <v>5040</v>
      </c>
      <c r="C1471" t="s">
        <v>929</v>
      </c>
      <c r="D1471" t="s">
        <v>930</v>
      </c>
      <c r="E1471" s="12">
        <v>45467.738194444442</v>
      </c>
      <c r="F1471" t="s">
        <v>654</v>
      </c>
      <c r="G1471" t="s">
        <v>627</v>
      </c>
      <c r="H1471" t="s">
        <v>672</v>
      </c>
      <c r="I1471" t="s">
        <v>646</v>
      </c>
      <c r="J1471">
        <v>27861</v>
      </c>
      <c r="K1471" t="s">
        <v>630</v>
      </c>
      <c r="L1471"/>
      <c r="M1471">
        <v>679211</v>
      </c>
      <c r="N1471" t="s">
        <v>805</v>
      </c>
      <c r="O1471" t="s">
        <v>842</v>
      </c>
      <c r="P1471">
        <v>945863</v>
      </c>
      <c r="Q1471"/>
      <c r="R1471">
        <v>250373</v>
      </c>
      <c r="S1471" s="39" t="e">
        <f>VLOOKUP(AH1471,import!G:T,14,FALSE)</f>
        <v>#N/A</v>
      </c>
      <c r="T1471" s="43" t="str">
        <f t="shared" si="299"/>
        <v>40</v>
      </c>
      <c r="U1471" s="17">
        <f t="shared" si="300"/>
        <v>45467.738194444442</v>
      </c>
      <c r="V1471" s="34" t="e">
        <f t="shared" si="301"/>
        <v>#N/A</v>
      </c>
      <c r="W1471" s="34" t="e">
        <f t="shared" si="302"/>
        <v>#N/A</v>
      </c>
      <c r="X1471" s="34" t="e">
        <f t="shared" si="303"/>
        <v>#N/A</v>
      </c>
      <c r="Y1471" s="34" t="e">
        <f t="shared" si="304"/>
        <v>#N/A</v>
      </c>
      <c r="Z1471" s="31" t="str">
        <f t="shared" si="298"/>
        <v>No</v>
      </c>
      <c r="AA1471" s="34"/>
      <c r="AB1471" s="34" t="e">
        <f t="shared" si="305"/>
        <v>#N/A</v>
      </c>
      <c r="AC1471" s="34" t="str">
        <f>IF(OR(ISNUMBER(MATCH(DATE(VALUE(TEXT(U1471,"yyyy")),VALUE(TEXT(U1471,"mm")),VALUE(TEXT(U1471,"dd"))),HolidayTable[Date],0)),WEEKDAY(E1471,1)=1,HOUR(U1471)&gt;=21,HOUR(U1471)&lt;5),"OP","P")</f>
        <v>P</v>
      </c>
      <c r="AD1471" s="34"/>
      <c r="AE1471" s="34">
        <v>15</v>
      </c>
      <c r="AF1471" s="16">
        <f t="shared" si="307"/>
        <v>88.5</v>
      </c>
      <c r="AG1471" s="16">
        <f t="shared" si="308"/>
        <v>2</v>
      </c>
      <c r="AH1471" s="16" t="str">
        <f t="shared" si="309"/>
        <v>APL FLORIDAI9E1MA</v>
      </c>
      <c r="AI1471" t="str">
        <f t="shared" si="310"/>
        <v>CMAU 3925673</v>
      </c>
    </row>
    <row r="1472" spans="1:36" ht="18" x14ac:dyDescent="0.35">
      <c r="A1472" t="s">
        <v>927</v>
      </c>
      <c r="B1472" t="s">
        <v>4380</v>
      </c>
      <c r="C1472" t="s">
        <v>929</v>
      </c>
      <c r="D1472" t="s">
        <v>930</v>
      </c>
      <c r="E1472" s="12">
        <v>45467.740277777775</v>
      </c>
      <c r="F1472" t="s">
        <v>654</v>
      </c>
      <c r="G1472" t="s">
        <v>627</v>
      </c>
      <c r="H1472" t="s">
        <v>645</v>
      </c>
      <c r="I1472" t="s">
        <v>646</v>
      </c>
      <c r="J1472">
        <v>29278</v>
      </c>
      <c r="K1472" t="s">
        <v>630</v>
      </c>
      <c r="L1472"/>
      <c r="M1472">
        <v>678860</v>
      </c>
      <c r="N1472" t="s">
        <v>688</v>
      </c>
      <c r="O1472" t="s">
        <v>689</v>
      </c>
      <c r="P1472">
        <v>939548</v>
      </c>
      <c r="Q1472"/>
      <c r="R1472">
        <v>250373</v>
      </c>
      <c r="S1472" s="39" t="e">
        <f>VLOOKUP(AH1472,import!G:T,14,FALSE)</f>
        <v>#N/A</v>
      </c>
      <c r="T1472" s="43" t="str">
        <f t="shared" si="299"/>
        <v>40</v>
      </c>
      <c r="U1472" s="17">
        <f t="shared" si="300"/>
        <v>45467.740277777775</v>
      </c>
      <c r="V1472" s="34" t="e">
        <f t="shared" si="301"/>
        <v>#N/A</v>
      </c>
      <c r="W1472" s="34" t="e">
        <f t="shared" si="302"/>
        <v>#N/A</v>
      </c>
      <c r="X1472" s="34" t="e">
        <f t="shared" si="303"/>
        <v>#N/A</v>
      </c>
      <c r="Y1472" s="34" t="e">
        <f t="shared" si="304"/>
        <v>#N/A</v>
      </c>
      <c r="Z1472" s="31" t="str">
        <f t="shared" si="298"/>
        <v>No</v>
      </c>
      <c r="AA1472" s="34"/>
      <c r="AB1472" s="34" t="e">
        <f t="shared" si="305"/>
        <v>#N/A</v>
      </c>
      <c r="AC1472" s="34" t="str">
        <f>IF(OR(ISNUMBER(MATCH(DATE(VALUE(TEXT(U1472,"yyyy")),VALUE(TEXT(U1472,"mm")),VALUE(TEXT(U1472,"dd"))),HolidayTable[Date],0)),WEEKDAY(E1472,1)=1,HOUR(U1472)&gt;=21,HOUR(U1472)&lt;5),"OP","P")</f>
        <v>P</v>
      </c>
      <c r="AD1472" s="34"/>
      <c r="AE1472" s="34" t="e">
        <f t="shared" si="306"/>
        <v>#N/A</v>
      </c>
      <c r="AF1472" s="16">
        <f t="shared" si="307"/>
        <v>88.5</v>
      </c>
      <c r="AG1472" s="16">
        <f t="shared" si="308"/>
        <v>2</v>
      </c>
      <c r="AH1472" s="16" t="str">
        <f t="shared" si="309"/>
        <v>APL FLORIDAI9E1MA</v>
      </c>
      <c r="AI1472" t="str">
        <f t="shared" si="310"/>
        <v>APZU 4698645</v>
      </c>
      <c r="AJ1472" s="17" t="s">
        <v>624</v>
      </c>
    </row>
    <row r="1473" spans="1:36" ht="18" x14ac:dyDescent="0.35">
      <c r="A1473" t="s">
        <v>927</v>
      </c>
      <c r="B1473" t="s">
        <v>5041</v>
      </c>
      <c r="C1473" t="s">
        <v>955</v>
      </c>
      <c r="D1473" t="s">
        <v>956</v>
      </c>
      <c r="E1473" s="12">
        <v>45467.740972222222</v>
      </c>
      <c r="F1473" t="s">
        <v>663</v>
      </c>
      <c r="G1473" t="s">
        <v>627</v>
      </c>
      <c r="H1473" t="s">
        <v>672</v>
      </c>
      <c r="I1473" t="s">
        <v>646</v>
      </c>
      <c r="J1473">
        <v>24944</v>
      </c>
      <c r="K1473" t="s">
        <v>630</v>
      </c>
      <c r="L1473"/>
      <c r="M1473"/>
      <c r="N1473" t="s">
        <v>718</v>
      </c>
      <c r="O1473" t="s">
        <v>719</v>
      </c>
      <c r="P1473">
        <v>697446</v>
      </c>
      <c r="Q1473"/>
      <c r="R1473">
        <v>54330</v>
      </c>
      <c r="S1473" s="39">
        <v>45457.283333333333</v>
      </c>
      <c r="T1473" s="43" t="str">
        <f t="shared" si="299"/>
        <v>40</v>
      </c>
      <c r="U1473" s="17">
        <f t="shared" si="300"/>
        <v>45467.740972222222</v>
      </c>
      <c r="V1473" s="34">
        <f t="shared" si="301"/>
        <v>10.457638888889051</v>
      </c>
      <c r="W1473" s="34">
        <f t="shared" si="302"/>
        <v>0</v>
      </c>
      <c r="X1473" s="34">
        <f t="shared" si="303"/>
        <v>0</v>
      </c>
      <c r="Y1473" s="34">
        <f t="shared" si="304"/>
        <v>1</v>
      </c>
      <c r="Z1473" s="31" t="str">
        <f t="shared" si="298"/>
        <v>No</v>
      </c>
      <c r="AA1473" s="34"/>
      <c r="AB1473" s="34">
        <f t="shared" si="305"/>
        <v>0</v>
      </c>
      <c r="AC1473" s="34" t="str">
        <f>IF(OR(ISNUMBER(MATCH(DATE(VALUE(TEXT(U1473,"yyyy")),VALUE(TEXT(U1473,"mm")),VALUE(TEXT(U1473,"dd"))),HolidayTable[Date],0)),WEEKDAY(E1473,1)=1,HOUR(U1473)&gt;=21,HOUR(U1473)&lt;5),"OP","P")</f>
        <v>P</v>
      </c>
      <c r="AD1473" s="34"/>
      <c r="AE1473" s="34">
        <f t="shared" si="306"/>
        <v>0</v>
      </c>
      <c r="AF1473" s="16">
        <f t="shared" si="307"/>
        <v>88.5</v>
      </c>
      <c r="AG1473" s="16">
        <f t="shared" si="308"/>
        <v>2</v>
      </c>
      <c r="AH1473" s="16" t="str">
        <f t="shared" si="309"/>
        <v>AL DHAIL030W</v>
      </c>
      <c r="AI1473" t="str">
        <f t="shared" si="310"/>
        <v>HAMU 1986089</v>
      </c>
      <c r="AJ1473" s="17" t="s">
        <v>624</v>
      </c>
    </row>
    <row r="1474" spans="1:36" ht="18" x14ac:dyDescent="0.35">
      <c r="A1474" t="s">
        <v>927</v>
      </c>
      <c r="B1474" t="s">
        <v>5042</v>
      </c>
      <c r="C1474" t="s">
        <v>1633</v>
      </c>
      <c r="D1474" t="s">
        <v>1632</v>
      </c>
      <c r="E1474" s="12">
        <v>45467.865277777775</v>
      </c>
      <c r="F1474" t="s">
        <v>668</v>
      </c>
      <c r="G1474" t="s">
        <v>627</v>
      </c>
      <c r="H1474">
        <v>2200</v>
      </c>
      <c r="I1474" t="s">
        <v>629</v>
      </c>
      <c r="J1474">
        <v>22487</v>
      </c>
      <c r="K1474" t="s">
        <v>630</v>
      </c>
      <c r="L1474"/>
      <c r="M1474" t="s">
        <v>5043</v>
      </c>
      <c r="N1474" t="s">
        <v>633</v>
      </c>
      <c r="O1474" t="s">
        <v>708</v>
      </c>
      <c r="P1474">
        <v>717004</v>
      </c>
      <c r="Q1474"/>
      <c r="R1474">
        <v>54330</v>
      </c>
      <c r="S1474" s="39">
        <f>VLOOKUP(AH1474,import!G:T,14,FALSE)</f>
        <v>45467.559027777781</v>
      </c>
      <c r="T1474" s="43" t="str">
        <f t="shared" si="299"/>
        <v>20</v>
      </c>
      <c r="U1474" s="17">
        <f t="shared" si="300"/>
        <v>45467.865277777775</v>
      </c>
      <c r="V1474" s="34">
        <f t="shared" si="301"/>
        <v>0.30624999999417923</v>
      </c>
      <c r="W1474" s="34">
        <f t="shared" si="302"/>
        <v>1</v>
      </c>
      <c r="X1474" s="34">
        <f t="shared" si="303"/>
        <v>0</v>
      </c>
      <c r="Y1474" s="34">
        <f t="shared" si="304"/>
        <v>0</v>
      </c>
      <c r="Z1474" s="31" t="str">
        <f t="shared" si="298"/>
        <v>No</v>
      </c>
      <c r="AA1474" s="34"/>
      <c r="AB1474" s="34">
        <f t="shared" si="305"/>
        <v>1</v>
      </c>
      <c r="AC1474" s="34" t="str">
        <f>IF(OR(ISNUMBER(MATCH(DATE(VALUE(TEXT(U1474,"yyyy")),VALUE(TEXT(U1474,"mm")),VALUE(TEXT(U1474,"dd"))),HolidayTable[Date],0)),WEEKDAY(E1474,1)=1,HOUR(U1474)&gt;=21,HOUR(U1474)&lt;5),"OP","P")</f>
        <v>P</v>
      </c>
      <c r="AD1474" s="34"/>
      <c r="AE1474" s="34">
        <f t="shared" si="306"/>
        <v>25</v>
      </c>
      <c r="AF1474" s="16">
        <f t="shared" si="307"/>
        <v>59</v>
      </c>
      <c r="AG1474" s="16">
        <f t="shared" si="308"/>
        <v>2</v>
      </c>
      <c r="AH1474" s="16" t="str">
        <f t="shared" si="309"/>
        <v>HY TOKYO152W</v>
      </c>
      <c r="AI1474" t="str">
        <f t="shared" si="310"/>
        <v>WFHU 1464704</v>
      </c>
    </row>
    <row r="1475" spans="1:36" ht="18" x14ac:dyDescent="0.35">
      <c r="A1475" t="s">
        <v>927</v>
      </c>
      <c r="B1475" t="s">
        <v>5044</v>
      </c>
      <c r="C1475" t="s">
        <v>519</v>
      </c>
      <c r="D1475" t="s">
        <v>520</v>
      </c>
      <c r="E1475" s="12">
        <v>45467.881944444445</v>
      </c>
      <c r="F1475" t="s">
        <v>649</v>
      </c>
      <c r="G1475" t="s">
        <v>627</v>
      </c>
      <c r="H1475" t="s">
        <v>672</v>
      </c>
      <c r="I1475" t="s">
        <v>646</v>
      </c>
      <c r="J1475">
        <v>20600</v>
      </c>
      <c r="K1475" t="s">
        <v>630</v>
      </c>
      <c r="L1475"/>
      <c r="M1475" t="s">
        <v>5045</v>
      </c>
      <c r="N1475" t="s">
        <v>670</v>
      </c>
      <c r="O1475" t="s">
        <v>671</v>
      </c>
      <c r="P1475">
        <v>650107</v>
      </c>
      <c r="Q1475"/>
      <c r="R1475">
        <v>54330</v>
      </c>
      <c r="S1475" s="39">
        <v>45460.707638888889</v>
      </c>
      <c r="T1475" s="43" t="str">
        <f t="shared" si="299"/>
        <v>40</v>
      </c>
      <c r="U1475" s="17">
        <f t="shared" si="300"/>
        <v>45467.881944444445</v>
      </c>
      <c r="V1475" s="34">
        <f t="shared" si="301"/>
        <v>7.1743055555562023</v>
      </c>
      <c r="W1475" s="34">
        <f t="shared" si="302"/>
        <v>0</v>
      </c>
      <c r="X1475" s="34">
        <f t="shared" si="303"/>
        <v>0</v>
      </c>
      <c r="Y1475" s="34">
        <f t="shared" si="304"/>
        <v>1</v>
      </c>
      <c r="Z1475" s="31" t="str">
        <f t="shared" ref="Z1475:Z1538" si="311">IF(OR(MOD(E1475,1)&gt;=TIME(21,0,0),MOD(E1475,1)&lt;=TIME(4,59,0)),"Yes","No")</f>
        <v>Yes</v>
      </c>
      <c r="AA1475" s="34"/>
      <c r="AB1475" s="34">
        <f t="shared" si="305"/>
        <v>0</v>
      </c>
      <c r="AC1475" s="34" t="str">
        <f>IF(OR(ISNUMBER(MATCH(DATE(VALUE(TEXT(U1475,"yyyy")),VALUE(TEXT(U1475,"mm")),VALUE(TEXT(U1475,"dd"))),HolidayTable[Date],0)),WEEKDAY(E1475,1)=1,HOUR(U1475)&gt;=21,HOUR(U1475)&lt;5),"OP","P")</f>
        <v>OP</v>
      </c>
      <c r="AD1475" s="34"/>
      <c r="AE1475" s="34">
        <f t="shared" si="306"/>
        <v>0</v>
      </c>
      <c r="AF1475" s="16">
        <f t="shared" si="307"/>
        <v>88.5</v>
      </c>
      <c r="AG1475" s="16">
        <f t="shared" si="308"/>
        <v>2</v>
      </c>
      <c r="AH1475" s="16" t="str">
        <f t="shared" si="309"/>
        <v>WAN HAI 621W015</v>
      </c>
      <c r="AI1475" t="str">
        <f t="shared" si="310"/>
        <v>CSNU 7846270</v>
      </c>
      <c r="AJ1475" s="17" t="s">
        <v>5293</v>
      </c>
    </row>
    <row r="1476" spans="1:36" ht="18" x14ac:dyDescent="0.35">
      <c r="A1476" t="s">
        <v>927</v>
      </c>
      <c r="B1476" t="s">
        <v>5046</v>
      </c>
      <c r="C1476" t="s">
        <v>100</v>
      </c>
      <c r="D1476" t="s">
        <v>99</v>
      </c>
      <c r="E1476" s="12">
        <v>45467.914583333331</v>
      </c>
      <c r="F1476" t="s">
        <v>658</v>
      </c>
      <c r="G1476" t="s">
        <v>627</v>
      </c>
      <c r="H1476" t="s">
        <v>628</v>
      </c>
      <c r="I1476" t="s">
        <v>629</v>
      </c>
      <c r="J1476">
        <v>9472</v>
      </c>
      <c r="K1476" t="s">
        <v>630</v>
      </c>
      <c r="L1476"/>
      <c r="M1476" t="s">
        <v>5047</v>
      </c>
      <c r="N1476" t="s">
        <v>639</v>
      </c>
      <c r="O1476" t="s">
        <v>640</v>
      </c>
      <c r="P1476">
        <v>920041</v>
      </c>
      <c r="Q1476"/>
      <c r="R1476">
        <v>54330</v>
      </c>
      <c r="S1476" s="39" t="e">
        <f>VLOOKUP(AH1476,import!G:T,14,FALSE)</f>
        <v>#N/A</v>
      </c>
      <c r="T1476" s="43" t="str">
        <f t="shared" si="299"/>
        <v>20</v>
      </c>
      <c r="U1476" s="17">
        <f t="shared" si="300"/>
        <v>45467.914583333331</v>
      </c>
      <c r="V1476" s="34" t="e">
        <f t="shared" si="301"/>
        <v>#N/A</v>
      </c>
      <c r="W1476" s="34" t="e">
        <f t="shared" si="302"/>
        <v>#N/A</v>
      </c>
      <c r="X1476" s="34" t="e">
        <f t="shared" si="303"/>
        <v>#N/A</v>
      </c>
      <c r="Y1476" s="34" t="e">
        <f t="shared" si="304"/>
        <v>#N/A</v>
      </c>
      <c r="Z1476" s="31" t="str">
        <f t="shared" si="311"/>
        <v>Yes</v>
      </c>
      <c r="AA1476" s="34"/>
      <c r="AB1476" s="34" t="e">
        <f t="shared" si="305"/>
        <v>#N/A</v>
      </c>
      <c r="AC1476" s="34" t="str">
        <f>IF(OR(ISNUMBER(MATCH(DATE(VALUE(TEXT(U1476,"yyyy")),VALUE(TEXT(U1476,"mm")),VALUE(TEXT(U1476,"dd"))),HolidayTable[Date],0)),WEEKDAY(E1476,1)=1,HOUR(U1476)&gt;=21,HOUR(U1476)&lt;5),"OP","P")</f>
        <v>OP</v>
      </c>
      <c r="AD1476" s="34"/>
      <c r="AE1476" s="34">
        <v>15</v>
      </c>
      <c r="AF1476" s="16">
        <f t="shared" si="307"/>
        <v>59</v>
      </c>
      <c r="AG1476" s="16">
        <f t="shared" si="308"/>
        <v>2</v>
      </c>
      <c r="AH1476" s="16" t="str">
        <f t="shared" si="309"/>
        <v>SEASPAN ADON074W</v>
      </c>
      <c r="AI1476" t="str">
        <f t="shared" si="310"/>
        <v>TRHU 3203309</v>
      </c>
    </row>
    <row r="1477" spans="1:36" ht="18" x14ac:dyDescent="0.35">
      <c r="A1477" t="s">
        <v>927</v>
      </c>
      <c r="B1477" t="s">
        <v>5048</v>
      </c>
      <c r="C1477" t="s">
        <v>276</v>
      </c>
      <c r="D1477" t="s">
        <v>277</v>
      </c>
      <c r="E1477" s="12">
        <v>45467.959027777775</v>
      </c>
      <c r="F1477" t="s">
        <v>658</v>
      </c>
      <c r="G1477" t="s">
        <v>627</v>
      </c>
      <c r="H1477" t="s">
        <v>906</v>
      </c>
      <c r="I1477" t="s">
        <v>724</v>
      </c>
      <c r="J1477">
        <v>22889</v>
      </c>
      <c r="K1477" t="s">
        <v>630</v>
      </c>
      <c r="L1477"/>
      <c r="M1477" s="40">
        <v>260897260898260</v>
      </c>
      <c r="N1477" t="s">
        <v>670</v>
      </c>
      <c r="O1477" t="s">
        <v>671</v>
      </c>
      <c r="P1477">
        <v>650107</v>
      </c>
      <c r="Q1477"/>
      <c r="R1477">
        <v>54330</v>
      </c>
      <c r="S1477" s="39" t="e">
        <f>VLOOKUP(AH1477,import!G:T,14,FALSE)</f>
        <v>#N/A</v>
      </c>
      <c r="T1477" s="43" t="str">
        <f t="shared" si="299"/>
        <v>20</v>
      </c>
      <c r="U1477" s="17">
        <f t="shared" si="300"/>
        <v>45467.959027777775</v>
      </c>
      <c r="V1477" s="34" t="e">
        <f t="shared" si="301"/>
        <v>#N/A</v>
      </c>
      <c r="W1477" s="34" t="e">
        <f t="shared" si="302"/>
        <v>#N/A</v>
      </c>
      <c r="X1477" s="34" t="e">
        <f t="shared" si="303"/>
        <v>#N/A</v>
      </c>
      <c r="Y1477" s="34" t="e">
        <f t="shared" si="304"/>
        <v>#N/A</v>
      </c>
      <c r="Z1477" s="31" t="str">
        <f t="shared" si="311"/>
        <v>Yes</v>
      </c>
      <c r="AA1477" s="34"/>
      <c r="AB1477" s="34" t="e">
        <f t="shared" si="305"/>
        <v>#N/A</v>
      </c>
      <c r="AC1477" s="34" t="str">
        <f>IF(OR(ISNUMBER(MATCH(DATE(VALUE(TEXT(U1477,"yyyy")),VALUE(TEXT(U1477,"mm")),VALUE(TEXT(U1477,"dd"))),HolidayTable[Date],0)),WEEKDAY(E1477,1)=1,HOUR(U1477)&gt;=21,HOUR(U1477)&lt;5),"OP","P")</f>
        <v>OP</v>
      </c>
      <c r="AD1477" s="34"/>
      <c r="AE1477" s="34">
        <v>15</v>
      </c>
      <c r="AF1477" s="16">
        <f t="shared" si="307"/>
        <v>59</v>
      </c>
      <c r="AG1477" s="16">
        <f t="shared" si="308"/>
        <v>2</v>
      </c>
      <c r="AH1477" s="16" t="str">
        <f t="shared" si="309"/>
        <v>MOL PRESENCE011S</v>
      </c>
      <c r="AI1477" t="str">
        <f t="shared" si="310"/>
        <v>EXFU 6655535</v>
      </c>
    </row>
    <row r="1478" spans="1:36" ht="18" x14ac:dyDescent="0.35">
      <c r="A1478" t="s">
        <v>927</v>
      </c>
      <c r="B1478" t="s">
        <v>5049</v>
      </c>
      <c r="C1478" t="s">
        <v>276</v>
      </c>
      <c r="D1478" t="s">
        <v>277</v>
      </c>
      <c r="E1478" s="12">
        <v>45467.959027777775</v>
      </c>
      <c r="F1478" t="s">
        <v>658</v>
      </c>
      <c r="G1478" t="s">
        <v>627</v>
      </c>
      <c r="H1478" t="s">
        <v>773</v>
      </c>
      <c r="I1478" t="s">
        <v>724</v>
      </c>
      <c r="J1478">
        <v>23587</v>
      </c>
      <c r="K1478" t="s">
        <v>630</v>
      </c>
      <c r="L1478"/>
      <c r="M1478" s="40">
        <v>260894260895260</v>
      </c>
      <c r="N1478" t="s">
        <v>670</v>
      </c>
      <c r="O1478" t="s">
        <v>671</v>
      </c>
      <c r="P1478">
        <v>650107</v>
      </c>
      <c r="Q1478"/>
      <c r="R1478">
        <v>54330</v>
      </c>
      <c r="S1478" s="39" t="e">
        <f>VLOOKUP(AH1478,import!G:T,14,FALSE)</f>
        <v>#N/A</v>
      </c>
      <c r="T1478" s="43" t="str">
        <f t="shared" si="299"/>
        <v>20</v>
      </c>
      <c r="U1478" s="17">
        <f t="shared" si="300"/>
        <v>45467.959027777775</v>
      </c>
      <c r="V1478" s="34" t="e">
        <f t="shared" si="301"/>
        <v>#N/A</v>
      </c>
      <c r="W1478" s="34" t="e">
        <f t="shared" si="302"/>
        <v>#N/A</v>
      </c>
      <c r="X1478" s="34" t="e">
        <f t="shared" si="303"/>
        <v>#N/A</v>
      </c>
      <c r="Y1478" s="34" t="e">
        <f t="shared" si="304"/>
        <v>#N/A</v>
      </c>
      <c r="Z1478" s="31" t="str">
        <f t="shared" si="311"/>
        <v>Yes</v>
      </c>
      <c r="AA1478" s="34"/>
      <c r="AB1478" s="34" t="e">
        <f t="shared" si="305"/>
        <v>#N/A</v>
      </c>
      <c r="AC1478" s="34" t="str">
        <f>IF(OR(ISNUMBER(MATCH(DATE(VALUE(TEXT(U1478,"yyyy")),VALUE(TEXT(U1478,"mm")),VALUE(TEXT(U1478,"dd"))),HolidayTable[Date],0)),WEEKDAY(E1478,1)=1,HOUR(U1478)&gt;=21,HOUR(U1478)&lt;5),"OP","P")</f>
        <v>OP</v>
      </c>
      <c r="AD1478" s="34"/>
      <c r="AE1478" s="34" t="e">
        <f t="shared" si="306"/>
        <v>#N/A</v>
      </c>
      <c r="AF1478" s="16">
        <f t="shared" si="307"/>
        <v>59</v>
      </c>
      <c r="AG1478" s="16">
        <f t="shared" si="308"/>
        <v>2</v>
      </c>
      <c r="AH1478" s="16" t="str">
        <f t="shared" si="309"/>
        <v>MOL PRESENCE011S</v>
      </c>
      <c r="AI1478" t="str">
        <f t="shared" si="310"/>
        <v>TABU 2403327</v>
      </c>
      <c r="AJ1478" s="17" t="s">
        <v>624</v>
      </c>
    </row>
    <row r="1479" spans="1:36" ht="18" x14ac:dyDescent="0.35">
      <c r="A1479" t="s">
        <v>927</v>
      </c>
      <c r="B1479" t="s">
        <v>5050</v>
      </c>
      <c r="C1479" t="s">
        <v>250</v>
      </c>
      <c r="D1479" t="s">
        <v>249</v>
      </c>
      <c r="E1479" s="12">
        <v>45468.006944444445</v>
      </c>
      <c r="F1479" t="s">
        <v>663</v>
      </c>
      <c r="G1479" t="s">
        <v>627</v>
      </c>
      <c r="H1479" t="s">
        <v>628</v>
      </c>
      <c r="I1479" t="s">
        <v>629</v>
      </c>
      <c r="J1479">
        <v>15722</v>
      </c>
      <c r="K1479" t="s">
        <v>630</v>
      </c>
      <c r="L1479"/>
      <c r="M1479"/>
      <c r="N1479" t="s">
        <v>639</v>
      </c>
      <c r="O1479" t="s">
        <v>640</v>
      </c>
      <c r="P1479">
        <v>920041</v>
      </c>
      <c r="Q1479"/>
      <c r="R1479">
        <v>54330</v>
      </c>
      <c r="S1479" s="39">
        <v>45466.488888888889</v>
      </c>
      <c r="T1479" s="43" t="str">
        <f t="shared" si="299"/>
        <v>20</v>
      </c>
      <c r="U1479" s="17">
        <f t="shared" si="300"/>
        <v>45468.006944444445</v>
      </c>
      <c r="V1479" s="34">
        <f t="shared" si="301"/>
        <v>1.5180555555562023</v>
      </c>
      <c r="W1479" s="34">
        <f t="shared" si="302"/>
        <v>0</v>
      </c>
      <c r="X1479" s="34">
        <f t="shared" si="303"/>
        <v>1</v>
      </c>
      <c r="Y1479" s="34">
        <f t="shared" si="304"/>
        <v>0</v>
      </c>
      <c r="Z1479" s="31" t="str">
        <f t="shared" si="311"/>
        <v>Yes</v>
      </c>
      <c r="AA1479" s="34"/>
      <c r="AB1479" s="34">
        <f t="shared" si="305"/>
        <v>2</v>
      </c>
      <c r="AC1479" s="34" t="str">
        <f>IF(OR(ISNUMBER(MATCH(DATE(VALUE(TEXT(U1479,"yyyy")),VALUE(TEXT(U1479,"mm")),VALUE(TEXT(U1479,"dd"))),HolidayTable[Date],0)),WEEKDAY(E1479,1)=1,HOUR(U1479)&gt;=21,HOUR(U1479)&lt;5),"OP","P")</f>
        <v>OP</v>
      </c>
      <c r="AD1479" s="34"/>
      <c r="AE1479" s="34">
        <f t="shared" si="306"/>
        <v>15</v>
      </c>
      <c r="AF1479" s="16">
        <f t="shared" si="307"/>
        <v>59</v>
      </c>
      <c r="AG1479" s="16">
        <f t="shared" si="308"/>
        <v>3</v>
      </c>
      <c r="AH1479" s="16" t="str">
        <f t="shared" si="309"/>
        <v>MADRID E017W</v>
      </c>
      <c r="AI1479" t="str">
        <f t="shared" si="310"/>
        <v>SEGU 3619786</v>
      </c>
    </row>
    <row r="1480" spans="1:36" ht="18" x14ac:dyDescent="0.35">
      <c r="A1480" t="s">
        <v>927</v>
      </c>
      <c r="B1480" t="s">
        <v>5051</v>
      </c>
      <c r="C1480" t="s">
        <v>276</v>
      </c>
      <c r="D1480" t="s">
        <v>277</v>
      </c>
      <c r="E1480" s="12">
        <v>45468.012499999997</v>
      </c>
      <c r="F1480" t="s">
        <v>658</v>
      </c>
      <c r="G1480" t="s">
        <v>627</v>
      </c>
      <c r="H1480">
        <v>2276</v>
      </c>
      <c r="I1480" t="s">
        <v>724</v>
      </c>
      <c r="J1480">
        <v>21945</v>
      </c>
      <c r="K1480" t="s">
        <v>630</v>
      </c>
      <c r="L1480"/>
      <c r="M1480" s="40">
        <v>260234260235260</v>
      </c>
      <c r="N1480" t="s">
        <v>661</v>
      </c>
      <c r="O1480" t="s">
        <v>662</v>
      </c>
      <c r="P1480">
        <v>692047</v>
      </c>
      <c r="Q1480"/>
      <c r="R1480">
        <v>54330</v>
      </c>
      <c r="S1480" s="39" t="e">
        <f>VLOOKUP(AH1480,import!G:T,14,FALSE)</f>
        <v>#N/A</v>
      </c>
      <c r="T1480" s="43" t="str">
        <f t="shared" si="299"/>
        <v>20</v>
      </c>
      <c r="U1480" s="17">
        <f t="shared" si="300"/>
        <v>45468.012499999997</v>
      </c>
      <c r="V1480" s="34" t="e">
        <f t="shared" si="301"/>
        <v>#N/A</v>
      </c>
      <c r="W1480" s="34" t="e">
        <f t="shared" si="302"/>
        <v>#N/A</v>
      </c>
      <c r="X1480" s="34" t="e">
        <f t="shared" si="303"/>
        <v>#N/A</v>
      </c>
      <c r="Y1480" s="34" t="e">
        <f t="shared" si="304"/>
        <v>#N/A</v>
      </c>
      <c r="Z1480" s="31" t="str">
        <f t="shared" si="311"/>
        <v>Yes</v>
      </c>
      <c r="AA1480" s="34"/>
      <c r="AB1480" s="34" t="e">
        <f t="shared" si="305"/>
        <v>#N/A</v>
      </c>
      <c r="AC1480" s="34" t="str">
        <f>IF(OR(ISNUMBER(MATCH(DATE(VALUE(TEXT(U1480,"yyyy")),VALUE(TEXT(U1480,"mm")),VALUE(TEXT(U1480,"dd"))),HolidayTable[Date],0)),WEEKDAY(E1480,1)=1,HOUR(U1480)&gt;=21,HOUR(U1480)&lt;5),"OP","P")</f>
        <v>OP</v>
      </c>
      <c r="AD1480" s="34"/>
      <c r="AE1480" s="34" t="e">
        <f t="shared" si="306"/>
        <v>#N/A</v>
      </c>
      <c r="AF1480" s="16">
        <f t="shared" si="307"/>
        <v>59</v>
      </c>
      <c r="AG1480" s="16">
        <f t="shared" si="308"/>
        <v>3</v>
      </c>
      <c r="AH1480" s="16" t="str">
        <f t="shared" si="309"/>
        <v>MOL PRESENCE011S</v>
      </c>
      <c r="AI1480" t="str">
        <f t="shared" si="310"/>
        <v>SNIU 1241054</v>
      </c>
      <c r="AJ1480" s="17" t="s">
        <v>624</v>
      </c>
    </row>
    <row r="1481" spans="1:36" ht="18" x14ac:dyDescent="0.35">
      <c r="A1481" t="s">
        <v>927</v>
      </c>
      <c r="B1481" t="s">
        <v>5052</v>
      </c>
      <c r="C1481" t="s">
        <v>1517</v>
      </c>
      <c r="D1481" t="s">
        <v>1518</v>
      </c>
      <c r="E1481" s="12">
        <v>45468.369444444441</v>
      </c>
      <c r="F1481" t="s">
        <v>683</v>
      </c>
      <c r="G1481" t="s">
        <v>627</v>
      </c>
      <c r="H1481" t="s">
        <v>628</v>
      </c>
      <c r="I1481" t="s">
        <v>629</v>
      </c>
      <c r="J1481">
        <v>10363</v>
      </c>
      <c r="K1481" t="s">
        <v>630</v>
      </c>
      <c r="L1481"/>
      <c r="M1481">
        <v>2196058</v>
      </c>
      <c r="N1481" t="s">
        <v>670</v>
      </c>
      <c r="O1481" t="s">
        <v>671</v>
      </c>
      <c r="P1481">
        <v>650107</v>
      </c>
      <c r="Q1481"/>
      <c r="R1481">
        <v>54330</v>
      </c>
      <c r="S1481" s="39">
        <f>VLOOKUP(AH1481,import!G:T,14,FALSE)</f>
        <v>45469.482638888891</v>
      </c>
      <c r="T1481" s="43" t="str">
        <f t="shared" si="299"/>
        <v>20</v>
      </c>
      <c r="U1481" s="17">
        <f t="shared" si="300"/>
        <v>45468.369444444441</v>
      </c>
      <c r="V1481" s="34">
        <f t="shared" si="301"/>
        <v>-1.1131944444496185</v>
      </c>
      <c r="W1481" s="34">
        <f t="shared" si="302"/>
        <v>1</v>
      </c>
      <c r="X1481" s="34">
        <f t="shared" si="303"/>
        <v>0</v>
      </c>
      <c r="Y1481" s="34">
        <f t="shared" si="304"/>
        <v>0</v>
      </c>
      <c r="Z1481" s="31" t="str">
        <f t="shared" si="311"/>
        <v>No</v>
      </c>
      <c r="AA1481" s="34"/>
      <c r="AB1481" s="34">
        <f t="shared" si="305"/>
        <v>1</v>
      </c>
      <c r="AC1481" s="34" t="str">
        <f>IF(OR(ISNUMBER(MATCH(DATE(VALUE(TEXT(U1481,"yyyy")),VALUE(TEXT(U1481,"mm")),VALUE(TEXT(U1481,"dd"))),HolidayTable[Date],0)),WEEKDAY(E1481,1)=1,HOUR(U1481)&gt;=21,HOUR(U1481)&lt;5),"OP","P")</f>
        <v>P</v>
      </c>
      <c r="AD1481" s="34"/>
      <c r="AE1481" s="34">
        <f t="shared" si="306"/>
        <v>25</v>
      </c>
      <c r="AF1481" s="16">
        <f t="shared" si="307"/>
        <v>59</v>
      </c>
      <c r="AG1481" s="16">
        <f t="shared" si="308"/>
        <v>3</v>
      </c>
      <c r="AH1481" s="16" t="str">
        <f t="shared" si="309"/>
        <v>CMA TROCADERFVW1MA</v>
      </c>
      <c r="AI1481" t="str">
        <f t="shared" si="310"/>
        <v>DFSU 1784889</v>
      </c>
    </row>
    <row r="1482" spans="1:36" ht="18" x14ac:dyDescent="0.35">
      <c r="A1482" t="s">
        <v>927</v>
      </c>
      <c r="B1482" t="s">
        <v>5053</v>
      </c>
      <c r="C1482" t="s">
        <v>1517</v>
      </c>
      <c r="D1482" t="s">
        <v>1518</v>
      </c>
      <c r="E1482" s="12">
        <v>45468.369444444441</v>
      </c>
      <c r="F1482" t="s">
        <v>683</v>
      </c>
      <c r="G1482" t="s">
        <v>627</v>
      </c>
      <c r="H1482" t="s">
        <v>628</v>
      </c>
      <c r="I1482" t="s">
        <v>629</v>
      </c>
      <c r="J1482">
        <v>9090</v>
      </c>
      <c r="K1482" t="s">
        <v>630</v>
      </c>
      <c r="L1482"/>
      <c r="M1482">
        <v>161323</v>
      </c>
      <c r="N1482" t="s">
        <v>670</v>
      </c>
      <c r="O1482" t="s">
        <v>671</v>
      </c>
      <c r="P1482">
        <v>650107</v>
      </c>
      <c r="Q1482"/>
      <c r="R1482">
        <v>54330</v>
      </c>
      <c r="S1482" s="39">
        <f>VLOOKUP(AH1482,import!G:T,14,FALSE)</f>
        <v>45469.482638888891</v>
      </c>
      <c r="T1482" s="43" t="str">
        <f t="shared" si="299"/>
        <v>20</v>
      </c>
      <c r="U1482" s="17">
        <f t="shared" si="300"/>
        <v>45468.369444444441</v>
      </c>
      <c r="V1482" s="34">
        <f t="shared" si="301"/>
        <v>-1.1131944444496185</v>
      </c>
      <c r="W1482" s="34">
        <f t="shared" si="302"/>
        <v>1</v>
      </c>
      <c r="X1482" s="34">
        <f t="shared" si="303"/>
        <v>0</v>
      </c>
      <c r="Y1482" s="34">
        <f t="shared" si="304"/>
        <v>0</v>
      </c>
      <c r="Z1482" s="31" t="str">
        <f t="shared" si="311"/>
        <v>No</v>
      </c>
      <c r="AA1482" s="34"/>
      <c r="AB1482" s="34">
        <f t="shared" si="305"/>
        <v>1</v>
      </c>
      <c r="AC1482" s="34" t="str">
        <f>IF(OR(ISNUMBER(MATCH(DATE(VALUE(TEXT(U1482,"yyyy")),VALUE(TEXT(U1482,"mm")),VALUE(TEXT(U1482,"dd"))),HolidayTable[Date],0)),WEEKDAY(E1482,1)=1,HOUR(U1482)&gt;=21,HOUR(U1482)&lt;5),"OP","P")</f>
        <v>P</v>
      </c>
      <c r="AD1482" s="34"/>
      <c r="AE1482" s="34">
        <f t="shared" si="306"/>
        <v>25</v>
      </c>
      <c r="AF1482" s="16">
        <f t="shared" si="307"/>
        <v>59</v>
      </c>
      <c r="AG1482" s="16">
        <f t="shared" si="308"/>
        <v>3</v>
      </c>
      <c r="AH1482" s="16" t="str">
        <f t="shared" si="309"/>
        <v>CMA TROCADERFVW1MA</v>
      </c>
      <c r="AI1482" t="str">
        <f t="shared" si="310"/>
        <v>OOLU 0670740</v>
      </c>
    </row>
    <row r="1483" spans="1:36" ht="18" x14ac:dyDescent="0.35">
      <c r="A1483" t="s">
        <v>927</v>
      </c>
      <c r="B1483" t="s">
        <v>5054</v>
      </c>
      <c r="C1483" t="s">
        <v>533</v>
      </c>
      <c r="D1483" t="s">
        <v>534</v>
      </c>
      <c r="E1483" s="12">
        <v>45468.446527777778</v>
      </c>
      <c r="F1483" t="s">
        <v>654</v>
      </c>
      <c r="G1483" t="s">
        <v>627</v>
      </c>
      <c r="H1483" t="s">
        <v>645</v>
      </c>
      <c r="I1483" t="s">
        <v>646</v>
      </c>
      <c r="J1483">
        <v>29228</v>
      </c>
      <c r="K1483" t="s">
        <v>630</v>
      </c>
      <c r="L1483"/>
      <c r="M1483">
        <v>9715811</v>
      </c>
      <c r="N1483" t="s">
        <v>2125</v>
      </c>
      <c r="O1483" t="s">
        <v>2126</v>
      </c>
      <c r="P1483">
        <v>945108</v>
      </c>
      <c r="Q1483"/>
      <c r="R1483">
        <v>250373</v>
      </c>
      <c r="S1483" s="39" t="e">
        <f>VLOOKUP(AH1483,import!G:T,14,FALSE)</f>
        <v>#N/A</v>
      </c>
      <c r="T1483" s="43" t="str">
        <f t="shared" si="299"/>
        <v>40</v>
      </c>
      <c r="U1483" s="17">
        <f t="shared" si="300"/>
        <v>45468.446527777778</v>
      </c>
      <c r="V1483" s="34" t="e">
        <f t="shared" si="301"/>
        <v>#N/A</v>
      </c>
      <c r="W1483" s="34" t="e">
        <f t="shared" si="302"/>
        <v>#N/A</v>
      </c>
      <c r="X1483" s="34" t="e">
        <f t="shared" si="303"/>
        <v>#N/A</v>
      </c>
      <c r="Y1483" s="34" t="e">
        <f t="shared" si="304"/>
        <v>#N/A</v>
      </c>
      <c r="Z1483" s="31" t="str">
        <f t="shared" si="311"/>
        <v>No</v>
      </c>
      <c r="AA1483" s="34"/>
      <c r="AB1483" s="34" t="e">
        <f t="shared" si="305"/>
        <v>#N/A</v>
      </c>
      <c r="AC1483" s="34" t="str">
        <f>IF(OR(ISNUMBER(MATCH(DATE(VALUE(TEXT(U1483,"yyyy")),VALUE(TEXT(U1483,"mm")),VALUE(TEXT(U1483,"dd"))),HolidayTable[Date],0)),WEEKDAY(E1483,1)=1,HOUR(U1483)&gt;=21,HOUR(U1483)&lt;5),"OP","P")</f>
        <v>P</v>
      </c>
      <c r="AD1483" s="34"/>
      <c r="AE1483" s="34">
        <v>15</v>
      </c>
      <c r="AF1483" s="16">
        <f t="shared" si="307"/>
        <v>88.5</v>
      </c>
      <c r="AG1483" s="16">
        <f t="shared" si="308"/>
        <v>3</v>
      </c>
      <c r="AH1483" s="16" t="str">
        <f t="shared" si="309"/>
        <v>CMA PANAMA7CE1MA</v>
      </c>
      <c r="AI1483" t="str">
        <f t="shared" si="310"/>
        <v>CMAU 9025977</v>
      </c>
    </row>
    <row r="1484" spans="1:36" ht="18" x14ac:dyDescent="0.35">
      <c r="A1484" t="s">
        <v>927</v>
      </c>
      <c r="B1484" t="s">
        <v>3021</v>
      </c>
      <c r="C1484" t="s">
        <v>499</v>
      </c>
      <c r="D1484" t="s">
        <v>500</v>
      </c>
      <c r="E1484" s="12">
        <v>45468.45416666667</v>
      </c>
      <c r="F1484" t="s">
        <v>683</v>
      </c>
      <c r="G1484" t="s">
        <v>627</v>
      </c>
      <c r="H1484">
        <v>4510</v>
      </c>
      <c r="I1484" t="s">
        <v>646</v>
      </c>
      <c r="J1484">
        <v>26780</v>
      </c>
      <c r="K1484" t="s">
        <v>630</v>
      </c>
      <c r="L1484"/>
      <c r="M1484">
        <v>71083</v>
      </c>
      <c r="N1484" t="s">
        <v>678</v>
      </c>
      <c r="O1484" t="s">
        <v>679</v>
      </c>
      <c r="P1484">
        <v>920454</v>
      </c>
      <c r="Q1484"/>
      <c r="R1484">
        <v>250373</v>
      </c>
      <c r="S1484" s="39" t="e">
        <f>VLOOKUP(AH1484,import!G:T,14,FALSE)</f>
        <v>#N/A</v>
      </c>
      <c r="T1484" s="43" t="str">
        <f t="shared" si="299"/>
        <v>40</v>
      </c>
      <c r="U1484" s="17">
        <f t="shared" si="300"/>
        <v>45468.45416666667</v>
      </c>
      <c r="V1484" s="34" t="e">
        <f t="shared" si="301"/>
        <v>#N/A</v>
      </c>
      <c r="W1484" s="34" t="e">
        <f t="shared" si="302"/>
        <v>#N/A</v>
      </c>
      <c r="X1484" s="34" t="e">
        <f t="shared" si="303"/>
        <v>#N/A</v>
      </c>
      <c r="Y1484" s="34" t="e">
        <f t="shared" si="304"/>
        <v>#N/A</v>
      </c>
      <c r="Z1484" s="31" t="str">
        <f t="shared" si="311"/>
        <v>No</v>
      </c>
      <c r="AA1484" s="34"/>
      <c r="AB1484" s="34" t="e">
        <f t="shared" si="305"/>
        <v>#N/A</v>
      </c>
      <c r="AC1484" s="34" t="str">
        <f>IF(OR(ISNUMBER(MATCH(DATE(VALUE(TEXT(U1484,"yyyy")),VALUE(TEXT(U1484,"mm")),VALUE(TEXT(U1484,"dd"))),HolidayTable[Date],0)),WEEKDAY(E1484,1)=1,HOUR(U1484)&gt;=21,HOUR(U1484)&lt;5),"OP","P")</f>
        <v>P</v>
      </c>
      <c r="AD1484" s="34"/>
      <c r="AE1484" s="34">
        <v>15</v>
      </c>
      <c r="AF1484" s="16">
        <f t="shared" si="307"/>
        <v>88.5</v>
      </c>
      <c r="AG1484" s="16">
        <f t="shared" si="308"/>
        <v>3</v>
      </c>
      <c r="AH1484" s="16" t="str">
        <f t="shared" si="309"/>
        <v>CMA THALASSAAUE1MA</v>
      </c>
      <c r="AI1484" t="str">
        <f t="shared" si="310"/>
        <v>CBHU 7025126</v>
      </c>
    </row>
    <row r="1485" spans="1:36" ht="18" x14ac:dyDescent="0.35">
      <c r="A1485" t="s">
        <v>927</v>
      </c>
      <c r="B1485" t="s">
        <v>4339</v>
      </c>
      <c r="C1485" t="s">
        <v>408</v>
      </c>
      <c r="D1485" t="s">
        <v>409</v>
      </c>
      <c r="E1485" s="12">
        <v>45468.475694444445</v>
      </c>
      <c r="F1485" t="s">
        <v>658</v>
      </c>
      <c r="G1485" t="s">
        <v>627</v>
      </c>
      <c r="H1485" t="s">
        <v>672</v>
      </c>
      <c r="I1485" t="s">
        <v>646</v>
      </c>
      <c r="J1485">
        <v>28975</v>
      </c>
      <c r="K1485" t="s">
        <v>630</v>
      </c>
      <c r="L1485"/>
      <c r="M1485">
        <v>831754</v>
      </c>
      <c r="N1485" t="s">
        <v>711</v>
      </c>
      <c r="O1485" t="s">
        <v>712</v>
      </c>
      <c r="P1485">
        <v>935540</v>
      </c>
      <c r="Q1485"/>
      <c r="R1485">
        <v>250373</v>
      </c>
      <c r="S1485" s="39">
        <v>45464.022916666669</v>
      </c>
      <c r="T1485" s="43" t="str">
        <f t="shared" si="299"/>
        <v>40</v>
      </c>
      <c r="U1485" s="17">
        <f t="shared" si="300"/>
        <v>45468.475694444445</v>
      </c>
      <c r="V1485" s="34">
        <f t="shared" si="301"/>
        <v>4.452777777776646</v>
      </c>
      <c r="W1485" s="34">
        <f t="shared" si="302"/>
        <v>0</v>
      </c>
      <c r="X1485" s="34">
        <f t="shared" si="303"/>
        <v>0</v>
      </c>
      <c r="Y1485" s="34">
        <f t="shared" si="304"/>
        <v>1</v>
      </c>
      <c r="Z1485" s="31" t="str">
        <f t="shared" si="311"/>
        <v>No</v>
      </c>
      <c r="AA1485" s="34"/>
      <c r="AB1485" s="34">
        <f t="shared" si="305"/>
        <v>0</v>
      </c>
      <c r="AC1485" s="34" t="str">
        <f>IF(OR(ISNUMBER(MATCH(DATE(VALUE(TEXT(U1485,"yyyy")),VALUE(TEXT(U1485,"mm")),VALUE(TEXT(U1485,"dd"))),HolidayTable[Date],0)),WEEKDAY(E1485,1)=1,HOUR(U1485)&gt;=21,HOUR(U1485)&lt;5),"OP","P")</f>
        <v>P</v>
      </c>
      <c r="AD1485" s="34"/>
      <c r="AE1485" s="34">
        <f t="shared" si="306"/>
        <v>0</v>
      </c>
      <c r="AF1485" s="16">
        <f t="shared" si="307"/>
        <v>88.5</v>
      </c>
      <c r="AG1485" s="16">
        <f t="shared" si="308"/>
        <v>3</v>
      </c>
      <c r="AH1485" s="16" t="str">
        <f t="shared" si="309"/>
        <v>NYK PAULA001E</v>
      </c>
      <c r="AI1485" t="str">
        <f t="shared" si="310"/>
        <v>ONEU 0482547</v>
      </c>
      <c r="AJ1485" s="17" t="s">
        <v>624</v>
      </c>
    </row>
    <row r="1486" spans="1:36" ht="18" x14ac:dyDescent="0.35">
      <c r="A1486" t="s">
        <v>927</v>
      </c>
      <c r="B1486" t="s">
        <v>4378</v>
      </c>
      <c r="C1486" t="s">
        <v>533</v>
      </c>
      <c r="D1486" t="s">
        <v>534</v>
      </c>
      <c r="E1486" s="12">
        <v>45468.480555555558</v>
      </c>
      <c r="F1486" t="s">
        <v>654</v>
      </c>
      <c r="G1486" t="s">
        <v>627</v>
      </c>
      <c r="H1486" t="s">
        <v>645</v>
      </c>
      <c r="I1486" t="s">
        <v>646</v>
      </c>
      <c r="J1486">
        <v>29228</v>
      </c>
      <c r="K1486" t="s">
        <v>630</v>
      </c>
      <c r="L1486"/>
      <c r="M1486">
        <v>9715845</v>
      </c>
      <c r="N1486" t="s">
        <v>2125</v>
      </c>
      <c r="O1486" t="s">
        <v>2126</v>
      </c>
      <c r="P1486">
        <v>945108</v>
      </c>
      <c r="Q1486"/>
      <c r="R1486">
        <v>250373</v>
      </c>
      <c r="S1486" s="39">
        <v>45479.979166666664</v>
      </c>
      <c r="T1486" s="43" t="str">
        <f t="shared" si="299"/>
        <v>40</v>
      </c>
      <c r="U1486" s="17">
        <f t="shared" si="300"/>
        <v>45468.480555555558</v>
      </c>
      <c r="V1486" s="34">
        <f t="shared" si="301"/>
        <v>-11.498611111106584</v>
      </c>
      <c r="W1486" s="34">
        <f t="shared" si="302"/>
        <v>1</v>
      </c>
      <c r="X1486" s="34">
        <f t="shared" si="303"/>
        <v>0</v>
      </c>
      <c r="Y1486" s="34">
        <f t="shared" si="304"/>
        <v>0</v>
      </c>
      <c r="Z1486" s="31" t="str">
        <f t="shared" si="311"/>
        <v>No</v>
      </c>
      <c r="AA1486" s="34"/>
      <c r="AB1486" s="34">
        <f t="shared" si="305"/>
        <v>1</v>
      </c>
      <c r="AC1486" s="34" t="str">
        <f>IF(OR(ISNUMBER(MATCH(DATE(VALUE(TEXT(U1486,"yyyy")),VALUE(TEXT(U1486,"mm")),VALUE(TEXT(U1486,"dd"))),HolidayTable[Date],0)),WEEKDAY(E1486,1)=1,HOUR(U1486)&gt;=21,HOUR(U1486)&lt;5),"OP","P")</f>
        <v>P</v>
      </c>
      <c r="AD1486" s="34"/>
      <c r="AE1486" s="34">
        <f t="shared" si="306"/>
        <v>37.5</v>
      </c>
      <c r="AF1486" s="16">
        <f t="shared" si="307"/>
        <v>88.5</v>
      </c>
      <c r="AG1486" s="16">
        <f t="shared" si="308"/>
        <v>3</v>
      </c>
      <c r="AH1486" s="16" t="str">
        <f t="shared" si="309"/>
        <v>CMA PANAMA7CE1MA</v>
      </c>
      <c r="AI1486" t="str">
        <f t="shared" si="310"/>
        <v>TGHU 5218651</v>
      </c>
    </row>
    <row r="1487" spans="1:36" ht="18" x14ac:dyDescent="0.35">
      <c r="A1487" t="s">
        <v>927</v>
      </c>
      <c r="B1487" t="s">
        <v>5055</v>
      </c>
      <c r="C1487" t="s">
        <v>533</v>
      </c>
      <c r="D1487" t="s">
        <v>534</v>
      </c>
      <c r="E1487" s="12">
        <v>45468.490277777775</v>
      </c>
      <c r="F1487" t="s">
        <v>654</v>
      </c>
      <c r="G1487" t="s">
        <v>627</v>
      </c>
      <c r="H1487" t="s">
        <v>645</v>
      </c>
      <c r="I1487" t="s">
        <v>646</v>
      </c>
      <c r="J1487">
        <v>29228</v>
      </c>
      <c r="K1487" t="s">
        <v>630</v>
      </c>
      <c r="L1487"/>
      <c r="M1487">
        <v>9715805</v>
      </c>
      <c r="N1487" t="s">
        <v>751</v>
      </c>
      <c r="O1487" t="s">
        <v>752</v>
      </c>
      <c r="P1487">
        <v>935494</v>
      </c>
      <c r="Q1487"/>
      <c r="R1487">
        <v>250373</v>
      </c>
      <c r="S1487" s="39" t="e">
        <f>VLOOKUP(AH1487,import!G:T,14,FALSE)</f>
        <v>#N/A</v>
      </c>
      <c r="T1487" s="43" t="str">
        <f t="shared" si="299"/>
        <v>40</v>
      </c>
      <c r="U1487" s="17">
        <f t="shared" si="300"/>
        <v>45468.490277777775</v>
      </c>
      <c r="V1487" s="34" t="e">
        <f t="shared" si="301"/>
        <v>#N/A</v>
      </c>
      <c r="W1487" s="34" t="e">
        <f t="shared" si="302"/>
        <v>#N/A</v>
      </c>
      <c r="X1487" s="34" t="e">
        <f t="shared" si="303"/>
        <v>#N/A</v>
      </c>
      <c r="Y1487" s="34" t="e">
        <f t="shared" si="304"/>
        <v>#N/A</v>
      </c>
      <c r="Z1487" s="31" t="str">
        <f t="shared" si="311"/>
        <v>No</v>
      </c>
      <c r="AA1487" s="34"/>
      <c r="AB1487" s="34" t="e">
        <f t="shared" si="305"/>
        <v>#N/A</v>
      </c>
      <c r="AC1487" s="34" t="str">
        <f>IF(OR(ISNUMBER(MATCH(DATE(VALUE(TEXT(U1487,"yyyy")),VALUE(TEXT(U1487,"mm")),VALUE(TEXT(U1487,"dd"))),HolidayTable[Date],0)),WEEKDAY(E1487,1)=1,HOUR(U1487)&gt;=21,HOUR(U1487)&lt;5),"OP","P")</f>
        <v>P</v>
      </c>
      <c r="AD1487" s="34"/>
      <c r="AE1487" s="34">
        <v>15</v>
      </c>
      <c r="AF1487" s="16">
        <f t="shared" si="307"/>
        <v>88.5</v>
      </c>
      <c r="AG1487" s="16">
        <f t="shared" si="308"/>
        <v>3</v>
      </c>
      <c r="AH1487" s="16" t="str">
        <f t="shared" si="309"/>
        <v>CMA PANAMA7CE1MA</v>
      </c>
      <c r="AI1487" t="str">
        <f t="shared" si="310"/>
        <v>CMAU 8169347</v>
      </c>
    </row>
    <row r="1488" spans="1:36" ht="18" x14ac:dyDescent="0.35">
      <c r="A1488" t="s">
        <v>927</v>
      </c>
      <c r="B1488" t="s">
        <v>4791</v>
      </c>
      <c r="C1488" t="s">
        <v>499</v>
      </c>
      <c r="D1488" t="s">
        <v>500</v>
      </c>
      <c r="E1488" s="12">
        <v>45468.510416666664</v>
      </c>
      <c r="F1488" t="s">
        <v>683</v>
      </c>
      <c r="G1488" t="s">
        <v>627</v>
      </c>
      <c r="H1488" t="s">
        <v>672</v>
      </c>
      <c r="I1488" t="s">
        <v>646</v>
      </c>
      <c r="J1488">
        <v>26750</v>
      </c>
      <c r="K1488" t="s">
        <v>630</v>
      </c>
      <c r="L1488"/>
      <c r="M1488">
        <v>71073</v>
      </c>
      <c r="N1488" t="s">
        <v>711</v>
      </c>
      <c r="O1488" t="s">
        <v>712</v>
      </c>
      <c r="P1488">
        <v>935540</v>
      </c>
      <c r="Q1488"/>
      <c r="R1488">
        <v>250373</v>
      </c>
      <c r="S1488" s="39" t="e">
        <f>VLOOKUP(AH1488,import!G:T,14,FALSE)</f>
        <v>#N/A</v>
      </c>
      <c r="T1488" s="43" t="str">
        <f t="shared" si="299"/>
        <v>40</v>
      </c>
      <c r="U1488" s="17">
        <f t="shared" si="300"/>
        <v>45468.510416666664</v>
      </c>
      <c r="V1488" s="34" t="e">
        <f t="shared" si="301"/>
        <v>#N/A</v>
      </c>
      <c r="W1488" s="34" t="e">
        <f t="shared" si="302"/>
        <v>#N/A</v>
      </c>
      <c r="X1488" s="34" t="e">
        <f t="shared" si="303"/>
        <v>#N/A</v>
      </c>
      <c r="Y1488" s="34" t="e">
        <f t="shared" si="304"/>
        <v>#N/A</v>
      </c>
      <c r="Z1488" s="31" t="str">
        <f t="shared" si="311"/>
        <v>No</v>
      </c>
      <c r="AA1488" s="34"/>
      <c r="AB1488" s="34" t="e">
        <f t="shared" si="305"/>
        <v>#N/A</v>
      </c>
      <c r="AC1488" s="34" t="str">
        <f>IF(OR(ISNUMBER(MATCH(DATE(VALUE(TEXT(U1488,"yyyy")),VALUE(TEXT(U1488,"mm")),VALUE(TEXT(U1488,"dd"))),HolidayTable[Date],0)),WEEKDAY(E1488,1)=1,HOUR(U1488)&gt;=21,HOUR(U1488)&lt;5),"OP","P")</f>
        <v>P</v>
      </c>
      <c r="AD1488" s="34"/>
      <c r="AE1488" s="34">
        <v>15</v>
      </c>
      <c r="AF1488" s="16">
        <f t="shared" si="307"/>
        <v>88.5</v>
      </c>
      <c r="AG1488" s="16">
        <f t="shared" si="308"/>
        <v>3</v>
      </c>
      <c r="AH1488" s="16" t="str">
        <f t="shared" si="309"/>
        <v>CMA THALASSAAUE1MA</v>
      </c>
      <c r="AI1488" t="str">
        <f t="shared" si="310"/>
        <v>CSNU 6720836</v>
      </c>
    </row>
    <row r="1489" spans="1:36" ht="18" x14ac:dyDescent="0.35">
      <c r="A1489" t="s">
        <v>927</v>
      </c>
      <c r="B1489" t="s">
        <v>4335</v>
      </c>
      <c r="C1489" t="s">
        <v>408</v>
      </c>
      <c r="D1489" t="s">
        <v>409</v>
      </c>
      <c r="E1489" s="12">
        <v>45468.51666666667</v>
      </c>
      <c r="F1489" t="s">
        <v>658</v>
      </c>
      <c r="G1489" t="s">
        <v>627</v>
      </c>
      <c r="H1489" t="s">
        <v>672</v>
      </c>
      <c r="I1489" t="s">
        <v>646</v>
      </c>
      <c r="J1489">
        <v>28975</v>
      </c>
      <c r="K1489" t="s">
        <v>630</v>
      </c>
      <c r="L1489"/>
      <c r="M1489">
        <v>831755</v>
      </c>
      <c r="N1489" t="s">
        <v>698</v>
      </c>
      <c r="O1489" t="s">
        <v>699</v>
      </c>
      <c r="P1489">
        <v>780136</v>
      </c>
      <c r="Q1489"/>
      <c r="R1489">
        <v>250373</v>
      </c>
      <c r="S1489" s="39" t="e">
        <f>VLOOKUP(AH1489,import!G:T,14,FALSE)</f>
        <v>#N/A</v>
      </c>
      <c r="T1489" s="43" t="str">
        <f t="shared" si="299"/>
        <v>40</v>
      </c>
      <c r="U1489" s="17">
        <f t="shared" si="300"/>
        <v>45468.51666666667</v>
      </c>
      <c r="V1489" s="34" t="e">
        <f t="shared" si="301"/>
        <v>#N/A</v>
      </c>
      <c r="W1489" s="34" t="e">
        <f t="shared" si="302"/>
        <v>#N/A</v>
      </c>
      <c r="X1489" s="34" t="e">
        <f t="shared" si="303"/>
        <v>#N/A</v>
      </c>
      <c r="Y1489" s="34" t="e">
        <f t="shared" si="304"/>
        <v>#N/A</v>
      </c>
      <c r="Z1489" s="31" t="str">
        <f t="shared" si="311"/>
        <v>No</v>
      </c>
      <c r="AA1489" s="34"/>
      <c r="AB1489" s="34" t="e">
        <f t="shared" si="305"/>
        <v>#N/A</v>
      </c>
      <c r="AC1489" s="34" t="str">
        <f>IF(OR(ISNUMBER(MATCH(DATE(VALUE(TEXT(U1489,"yyyy")),VALUE(TEXT(U1489,"mm")),VALUE(TEXT(U1489,"dd"))),HolidayTable[Date],0)),WEEKDAY(E1489,1)=1,HOUR(U1489)&gt;=21,HOUR(U1489)&lt;5),"OP","P")</f>
        <v>P</v>
      </c>
      <c r="AD1489" s="34"/>
      <c r="AE1489" s="34">
        <v>15</v>
      </c>
      <c r="AF1489" s="16">
        <f t="shared" si="307"/>
        <v>88.5</v>
      </c>
      <c r="AG1489" s="16">
        <f t="shared" si="308"/>
        <v>3</v>
      </c>
      <c r="AH1489" s="16" t="str">
        <f t="shared" si="309"/>
        <v>NYK PAULA001E</v>
      </c>
      <c r="AI1489" t="str">
        <f t="shared" si="310"/>
        <v>ONEU 5042345</v>
      </c>
    </row>
    <row r="1490" spans="1:36" ht="18" x14ac:dyDescent="0.35">
      <c r="A1490" t="s">
        <v>927</v>
      </c>
      <c r="B1490" t="s">
        <v>4333</v>
      </c>
      <c r="C1490" t="s">
        <v>408</v>
      </c>
      <c r="D1490" t="s">
        <v>409</v>
      </c>
      <c r="E1490" s="12">
        <v>45468.518750000003</v>
      </c>
      <c r="F1490" t="s">
        <v>658</v>
      </c>
      <c r="G1490" t="s">
        <v>627</v>
      </c>
      <c r="H1490" t="s">
        <v>672</v>
      </c>
      <c r="I1490" t="s">
        <v>646</v>
      </c>
      <c r="J1490">
        <v>28975</v>
      </c>
      <c r="K1490" t="s">
        <v>630</v>
      </c>
      <c r="L1490"/>
      <c r="M1490">
        <v>831750</v>
      </c>
      <c r="N1490" t="s">
        <v>751</v>
      </c>
      <c r="O1490" t="s">
        <v>752</v>
      </c>
      <c r="P1490">
        <v>935494</v>
      </c>
      <c r="Q1490"/>
      <c r="R1490">
        <v>250373</v>
      </c>
      <c r="S1490" s="39">
        <v>45464.022916666669</v>
      </c>
      <c r="T1490" s="43" t="str">
        <f t="shared" si="299"/>
        <v>40</v>
      </c>
      <c r="U1490" s="17">
        <f t="shared" si="300"/>
        <v>45468.518750000003</v>
      </c>
      <c r="V1490" s="34">
        <f t="shared" si="301"/>
        <v>4.4958333333343035</v>
      </c>
      <c r="W1490" s="34">
        <f t="shared" si="302"/>
        <v>0</v>
      </c>
      <c r="X1490" s="34">
        <f t="shared" si="303"/>
        <v>0</v>
      </c>
      <c r="Y1490" s="34">
        <f t="shared" si="304"/>
        <v>1</v>
      </c>
      <c r="Z1490" s="31" t="str">
        <f t="shared" si="311"/>
        <v>No</v>
      </c>
      <c r="AA1490" s="34"/>
      <c r="AB1490" s="34">
        <f t="shared" si="305"/>
        <v>0</v>
      </c>
      <c r="AC1490" s="34" t="str">
        <f>IF(OR(ISNUMBER(MATCH(DATE(VALUE(TEXT(U1490,"yyyy")),VALUE(TEXT(U1490,"mm")),VALUE(TEXT(U1490,"dd"))),HolidayTable[Date],0)),WEEKDAY(E1490,1)=1,HOUR(U1490)&gt;=21,HOUR(U1490)&lt;5),"OP","P")</f>
        <v>P</v>
      </c>
      <c r="AD1490" s="34"/>
      <c r="AE1490" s="34">
        <f t="shared" si="306"/>
        <v>0</v>
      </c>
      <c r="AF1490" s="16">
        <f t="shared" si="307"/>
        <v>88.5</v>
      </c>
      <c r="AG1490" s="16">
        <f t="shared" si="308"/>
        <v>3</v>
      </c>
      <c r="AH1490" s="16" t="str">
        <f t="shared" si="309"/>
        <v>NYK PAULA001E</v>
      </c>
      <c r="AI1490" t="str">
        <f t="shared" si="310"/>
        <v>TGBU 4398198</v>
      </c>
      <c r="AJ1490" s="17" t="s">
        <v>624</v>
      </c>
    </row>
    <row r="1491" spans="1:36" ht="18" x14ac:dyDescent="0.35">
      <c r="A1491" t="s">
        <v>927</v>
      </c>
      <c r="B1491" t="s">
        <v>4358</v>
      </c>
      <c r="C1491" t="s">
        <v>408</v>
      </c>
      <c r="D1491" t="s">
        <v>409</v>
      </c>
      <c r="E1491" s="12">
        <v>45468.520833333336</v>
      </c>
      <c r="F1491" t="s">
        <v>658</v>
      </c>
      <c r="G1491" t="s">
        <v>627</v>
      </c>
      <c r="H1491" t="s">
        <v>672</v>
      </c>
      <c r="I1491" t="s">
        <v>646</v>
      </c>
      <c r="J1491">
        <v>28975</v>
      </c>
      <c r="K1491" t="s">
        <v>630</v>
      </c>
      <c r="L1491"/>
      <c r="M1491">
        <v>831751</v>
      </c>
      <c r="N1491" t="s">
        <v>678</v>
      </c>
      <c r="O1491" t="s">
        <v>679</v>
      </c>
      <c r="P1491">
        <v>920454</v>
      </c>
      <c r="Q1491"/>
      <c r="R1491">
        <v>250373</v>
      </c>
      <c r="S1491" s="39">
        <v>45464.022916666669</v>
      </c>
      <c r="T1491" s="43" t="str">
        <f t="shared" si="299"/>
        <v>40</v>
      </c>
      <c r="U1491" s="17">
        <f t="shared" si="300"/>
        <v>45468.520833333336</v>
      </c>
      <c r="V1491" s="34">
        <f t="shared" si="301"/>
        <v>4.4979166666671517</v>
      </c>
      <c r="W1491" s="34">
        <f t="shared" si="302"/>
        <v>0</v>
      </c>
      <c r="X1491" s="34">
        <f t="shared" si="303"/>
        <v>0</v>
      </c>
      <c r="Y1491" s="34">
        <f t="shared" si="304"/>
        <v>1</v>
      </c>
      <c r="Z1491" s="31" t="str">
        <f t="shared" si="311"/>
        <v>No</v>
      </c>
      <c r="AA1491" s="34"/>
      <c r="AB1491" s="34">
        <f t="shared" si="305"/>
        <v>0</v>
      </c>
      <c r="AC1491" s="34" t="str">
        <f>IF(OR(ISNUMBER(MATCH(DATE(VALUE(TEXT(U1491,"yyyy")),VALUE(TEXT(U1491,"mm")),VALUE(TEXT(U1491,"dd"))),HolidayTable[Date],0)),WEEKDAY(E1491,1)=1,HOUR(U1491)&gt;=21,HOUR(U1491)&lt;5),"OP","P")</f>
        <v>P</v>
      </c>
      <c r="AD1491" s="34"/>
      <c r="AE1491" s="34">
        <f t="shared" si="306"/>
        <v>0</v>
      </c>
      <c r="AF1491" s="16">
        <f t="shared" si="307"/>
        <v>88.5</v>
      </c>
      <c r="AG1491" s="16">
        <f t="shared" si="308"/>
        <v>3</v>
      </c>
      <c r="AH1491" s="16" t="str">
        <f t="shared" si="309"/>
        <v>NYK PAULA001E</v>
      </c>
      <c r="AI1491" t="str">
        <f t="shared" si="310"/>
        <v>TRHU 6634418</v>
      </c>
      <c r="AJ1491" s="17" t="s">
        <v>624</v>
      </c>
    </row>
    <row r="1492" spans="1:36" ht="18" x14ac:dyDescent="0.35">
      <c r="A1492" t="s">
        <v>927</v>
      </c>
      <c r="B1492" t="s">
        <v>5056</v>
      </c>
      <c r="C1492" t="s">
        <v>40</v>
      </c>
      <c r="D1492" t="s">
        <v>39</v>
      </c>
      <c r="E1492" s="12">
        <v>45468.59652777778</v>
      </c>
      <c r="F1492" t="s">
        <v>5036</v>
      </c>
      <c r="G1492" t="s">
        <v>627</v>
      </c>
      <c r="H1492">
        <v>2270</v>
      </c>
      <c r="I1492" t="s">
        <v>724</v>
      </c>
      <c r="J1492">
        <v>27110</v>
      </c>
      <c r="K1492" t="s">
        <v>630</v>
      </c>
      <c r="L1492"/>
      <c r="M1492" t="s">
        <v>5057</v>
      </c>
      <c r="N1492" t="s">
        <v>940</v>
      </c>
      <c r="O1492" t="s">
        <v>941</v>
      </c>
      <c r="P1492">
        <v>653226</v>
      </c>
      <c r="Q1492"/>
      <c r="R1492">
        <v>904624</v>
      </c>
      <c r="S1492" s="39" t="e">
        <f>VLOOKUP(AH1492,import!G:T,14,FALSE)</f>
        <v>#N/A</v>
      </c>
      <c r="T1492" s="43" t="str">
        <f t="shared" si="299"/>
        <v>20</v>
      </c>
      <c r="U1492" s="17">
        <f t="shared" si="300"/>
        <v>45468.59652777778</v>
      </c>
      <c r="V1492" s="34" t="e">
        <f t="shared" si="301"/>
        <v>#N/A</v>
      </c>
      <c r="W1492" s="34" t="e">
        <f t="shared" si="302"/>
        <v>#N/A</v>
      </c>
      <c r="X1492" s="34" t="e">
        <f t="shared" si="303"/>
        <v>#N/A</v>
      </c>
      <c r="Y1492" s="34" t="e">
        <f t="shared" si="304"/>
        <v>#N/A</v>
      </c>
      <c r="Z1492" s="31" t="str">
        <f t="shared" si="311"/>
        <v>No</v>
      </c>
      <c r="AA1492" s="34"/>
      <c r="AB1492" s="34" t="e">
        <f t="shared" si="305"/>
        <v>#N/A</v>
      </c>
      <c r="AC1492" s="34" t="str">
        <f>IF(OR(ISNUMBER(MATCH(DATE(VALUE(TEXT(U1492,"yyyy")),VALUE(TEXT(U1492,"mm")),VALUE(TEXT(U1492,"dd"))),HolidayTable[Date],0)),WEEKDAY(E1492,1)=1,HOUR(U1492)&gt;=21,HOUR(U1492)&lt;5),"OP","P")</f>
        <v>P</v>
      </c>
      <c r="AD1492" s="34"/>
      <c r="AE1492" s="34">
        <v>15</v>
      </c>
      <c r="AF1492" s="16">
        <f t="shared" si="307"/>
        <v>59</v>
      </c>
      <c r="AG1492" s="16">
        <f t="shared" si="308"/>
        <v>3</v>
      </c>
      <c r="AH1492" s="16" t="str">
        <f t="shared" si="309"/>
        <v>YM CENTENNIA045S</v>
      </c>
      <c r="AI1492" t="str">
        <f t="shared" si="310"/>
        <v>BGBU 4707474</v>
      </c>
    </row>
    <row r="1493" spans="1:36" ht="18" x14ac:dyDescent="0.35">
      <c r="A1493" t="s">
        <v>927</v>
      </c>
      <c r="B1493" t="s">
        <v>4330</v>
      </c>
      <c r="C1493" t="s">
        <v>408</v>
      </c>
      <c r="D1493" t="s">
        <v>409</v>
      </c>
      <c r="E1493" s="12">
        <v>45468.623611111114</v>
      </c>
      <c r="F1493" t="s">
        <v>658</v>
      </c>
      <c r="G1493" t="s">
        <v>627</v>
      </c>
      <c r="H1493" t="s">
        <v>672</v>
      </c>
      <c r="I1493" t="s">
        <v>646</v>
      </c>
      <c r="J1493">
        <v>28975</v>
      </c>
      <c r="K1493" t="s">
        <v>630</v>
      </c>
      <c r="L1493"/>
      <c r="M1493">
        <v>831753</v>
      </c>
      <c r="N1493" t="s">
        <v>760</v>
      </c>
      <c r="O1493" t="s">
        <v>761</v>
      </c>
      <c r="P1493">
        <v>949761</v>
      </c>
      <c r="Q1493"/>
      <c r="R1493">
        <v>250373</v>
      </c>
      <c r="S1493" s="39">
        <v>45464.022916666669</v>
      </c>
      <c r="T1493" s="43" t="str">
        <f t="shared" si="299"/>
        <v>40</v>
      </c>
      <c r="U1493" s="17">
        <f t="shared" si="300"/>
        <v>45468.623611111114</v>
      </c>
      <c r="V1493" s="34">
        <f t="shared" si="301"/>
        <v>4.6006944444452529</v>
      </c>
      <c r="W1493" s="34">
        <f t="shared" si="302"/>
        <v>0</v>
      </c>
      <c r="X1493" s="34">
        <f t="shared" si="303"/>
        <v>0</v>
      </c>
      <c r="Y1493" s="34">
        <f t="shared" si="304"/>
        <v>1</v>
      </c>
      <c r="Z1493" s="31" t="str">
        <f t="shared" si="311"/>
        <v>No</v>
      </c>
      <c r="AA1493" s="34"/>
      <c r="AB1493" s="34">
        <f t="shared" si="305"/>
        <v>0</v>
      </c>
      <c r="AC1493" s="34" t="str">
        <f>IF(OR(ISNUMBER(MATCH(DATE(VALUE(TEXT(U1493,"yyyy")),VALUE(TEXT(U1493,"mm")),VALUE(TEXT(U1493,"dd"))),HolidayTable[Date],0)),WEEKDAY(E1493,1)=1,HOUR(U1493)&gt;=21,HOUR(U1493)&lt;5),"OP","P")</f>
        <v>P</v>
      </c>
      <c r="AD1493" s="34"/>
      <c r="AE1493" s="34">
        <f t="shared" si="306"/>
        <v>0</v>
      </c>
      <c r="AF1493" s="16">
        <f t="shared" si="307"/>
        <v>88.5</v>
      </c>
      <c r="AG1493" s="16">
        <f t="shared" si="308"/>
        <v>3</v>
      </c>
      <c r="AH1493" s="16" t="str">
        <f t="shared" si="309"/>
        <v>NYK PAULA001E</v>
      </c>
      <c r="AI1493" t="str">
        <f t="shared" si="310"/>
        <v>GCXU 5238289</v>
      </c>
      <c r="AJ1493" s="17" t="s">
        <v>624</v>
      </c>
    </row>
    <row r="1494" spans="1:36" ht="18" x14ac:dyDescent="0.35">
      <c r="A1494" t="s">
        <v>927</v>
      </c>
      <c r="B1494" t="s">
        <v>4341</v>
      </c>
      <c r="C1494" t="s">
        <v>408</v>
      </c>
      <c r="D1494" t="s">
        <v>409</v>
      </c>
      <c r="E1494" s="12">
        <v>45468.63958333333</v>
      </c>
      <c r="F1494" t="s">
        <v>658</v>
      </c>
      <c r="G1494" t="s">
        <v>627</v>
      </c>
      <c r="H1494" t="s">
        <v>672</v>
      </c>
      <c r="I1494" t="s">
        <v>646</v>
      </c>
      <c r="J1494">
        <v>28975</v>
      </c>
      <c r="K1494" t="s">
        <v>630</v>
      </c>
      <c r="L1494"/>
      <c r="M1494">
        <v>831757</v>
      </c>
      <c r="N1494" t="s">
        <v>698</v>
      </c>
      <c r="O1494" t="s">
        <v>699</v>
      </c>
      <c r="P1494">
        <v>780136</v>
      </c>
      <c r="Q1494"/>
      <c r="R1494">
        <v>250373</v>
      </c>
      <c r="S1494" s="39">
        <v>45464.022916666669</v>
      </c>
      <c r="T1494" s="43" t="str">
        <f t="shared" si="299"/>
        <v>40</v>
      </c>
      <c r="U1494" s="17">
        <f t="shared" si="300"/>
        <v>45468.63958333333</v>
      </c>
      <c r="V1494" s="34">
        <f t="shared" si="301"/>
        <v>4.616666666661331</v>
      </c>
      <c r="W1494" s="34">
        <f t="shared" si="302"/>
        <v>0</v>
      </c>
      <c r="X1494" s="34">
        <f t="shared" si="303"/>
        <v>0</v>
      </c>
      <c r="Y1494" s="34">
        <f t="shared" si="304"/>
        <v>1</v>
      </c>
      <c r="Z1494" s="31" t="str">
        <f t="shared" si="311"/>
        <v>No</v>
      </c>
      <c r="AA1494" s="34"/>
      <c r="AB1494" s="34">
        <f t="shared" si="305"/>
        <v>0</v>
      </c>
      <c r="AC1494" s="34" t="str">
        <f>IF(OR(ISNUMBER(MATCH(DATE(VALUE(TEXT(U1494,"yyyy")),VALUE(TEXT(U1494,"mm")),VALUE(TEXT(U1494,"dd"))),HolidayTable[Date],0)),WEEKDAY(E1494,1)=1,HOUR(U1494)&gt;=21,HOUR(U1494)&lt;5),"OP","P")</f>
        <v>P</v>
      </c>
      <c r="AD1494" s="34"/>
      <c r="AE1494" s="34">
        <f t="shared" si="306"/>
        <v>0</v>
      </c>
      <c r="AF1494" s="16">
        <f t="shared" si="307"/>
        <v>88.5</v>
      </c>
      <c r="AG1494" s="16">
        <f t="shared" si="308"/>
        <v>3</v>
      </c>
      <c r="AH1494" s="16" t="str">
        <f t="shared" si="309"/>
        <v>NYK PAULA001E</v>
      </c>
      <c r="AI1494" t="str">
        <f t="shared" si="310"/>
        <v>TRHU 5186197</v>
      </c>
      <c r="AJ1494" s="17" t="s">
        <v>624</v>
      </c>
    </row>
    <row r="1495" spans="1:36" ht="18" x14ac:dyDescent="0.35">
      <c r="A1495" t="s">
        <v>927</v>
      </c>
      <c r="B1495" t="s">
        <v>5058</v>
      </c>
      <c r="C1495" t="s">
        <v>533</v>
      </c>
      <c r="D1495" t="s">
        <v>534</v>
      </c>
      <c r="E1495" s="12">
        <v>45468.677777777775</v>
      </c>
      <c r="F1495" t="s">
        <v>654</v>
      </c>
      <c r="G1495" t="s">
        <v>627</v>
      </c>
      <c r="H1495" t="s">
        <v>645</v>
      </c>
      <c r="I1495" t="s">
        <v>646</v>
      </c>
      <c r="J1495">
        <v>29228</v>
      </c>
      <c r="K1495" t="s">
        <v>630</v>
      </c>
      <c r="L1495"/>
      <c r="M1495">
        <v>9715826</v>
      </c>
      <c r="N1495" t="s">
        <v>711</v>
      </c>
      <c r="O1495" t="s">
        <v>712</v>
      </c>
      <c r="P1495">
        <v>935540</v>
      </c>
      <c r="Q1495"/>
      <c r="R1495">
        <v>250373</v>
      </c>
      <c r="S1495" s="39">
        <v>45479.979166666664</v>
      </c>
      <c r="T1495" s="43" t="str">
        <f t="shared" si="299"/>
        <v>40</v>
      </c>
      <c r="U1495" s="17">
        <f t="shared" si="300"/>
        <v>45468.677777777775</v>
      </c>
      <c r="V1495" s="34">
        <f t="shared" si="301"/>
        <v>-11.301388888889051</v>
      </c>
      <c r="W1495" s="34">
        <f t="shared" si="302"/>
        <v>1</v>
      </c>
      <c r="X1495" s="34">
        <f t="shared" si="303"/>
        <v>0</v>
      </c>
      <c r="Y1495" s="34">
        <f t="shared" si="304"/>
        <v>0</v>
      </c>
      <c r="Z1495" s="31" t="str">
        <f t="shared" si="311"/>
        <v>No</v>
      </c>
      <c r="AA1495" s="34"/>
      <c r="AB1495" s="34">
        <f t="shared" si="305"/>
        <v>1</v>
      </c>
      <c r="AC1495" s="34" t="str">
        <f>IF(OR(ISNUMBER(MATCH(DATE(VALUE(TEXT(U1495,"yyyy")),VALUE(TEXT(U1495,"mm")),VALUE(TEXT(U1495,"dd"))),HolidayTable[Date],0)),WEEKDAY(E1495,1)=1,HOUR(U1495)&gt;=21,HOUR(U1495)&lt;5),"OP","P")</f>
        <v>P</v>
      </c>
      <c r="AD1495" s="34"/>
      <c r="AE1495" s="34">
        <f t="shared" si="306"/>
        <v>37.5</v>
      </c>
      <c r="AF1495" s="16">
        <f t="shared" si="307"/>
        <v>88.5</v>
      </c>
      <c r="AG1495" s="16">
        <f t="shared" si="308"/>
        <v>3</v>
      </c>
      <c r="AH1495" s="16" t="str">
        <f t="shared" si="309"/>
        <v>CMA PANAMA7CE1MA</v>
      </c>
      <c r="AI1495" t="str">
        <f t="shared" si="310"/>
        <v>FSCU 4669673</v>
      </c>
    </row>
    <row r="1496" spans="1:36" ht="18" x14ac:dyDescent="0.35">
      <c r="A1496" t="s">
        <v>927</v>
      </c>
      <c r="B1496" t="s">
        <v>5059</v>
      </c>
      <c r="C1496" t="s">
        <v>533</v>
      </c>
      <c r="D1496" t="s">
        <v>534</v>
      </c>
      <c r="E1496" s="12">
        <v>45468.679166666669</v>
      </c>
      <c r="F1496" t="s">
        <v>654</v>
      </c>
      <c r="G1496" t="s">
        <v>627</v>
      </c>
      <c r="H1496" t="s">
        <v>645</v>
      </c>
      <c r="I1496" t="s">
        <v>646</v>
      </c>
      <c r="J1496">
        <v>29228</v>
      </c>
      <c r="K1496" t="s">
        <v>630</v>
      </c>
      <c r="L1496"/>
      <c r="M1496">
        <v>9715848</v>
      </c>
      <c r="N1496" t="s">
        <v>751</v>
      </c>
      <c r="O1496" t="s">
        <v>752</v>
      </c>
      <c r="P1496">
        <v>935494</v>
      </c>
      <c r="Q1496"/>
      <c r="R1496">
        <v>250373</v>
      </c>
      <c r="S1496" s="39">
        <v>45479.979166666664</v>
      </c>
      <c r="T1496" s="43" t="str">
        <f t="shared" si="299"/>
        <v>40</v>
      </c>
      <c r="U1496" s="17">
        <f t="shared" si="300"/>
        <v>45468.679166666669</v>
      </c>
      <c r="V1496" s="34">
        <f t="shared" si="301"/>
        <v>-11.299999999995634</v>
      </c>
      <c r="W1496" s="34">
        <f t="shared" si="302"/>
        <v>1</v>
      </c>
      <c r="X1496" s="34">
        <f t="shared" si="303"/>
        <v>0</v>
      </c>
      <c r="Y1496" s="34">
        <f t="shared" si="304"/>
        <v>0</v>
      </c>
      <c r="Z1496" s="31" t="str">
        <f t="shared" si="311"/>
        <v>No</v>
      </c>
      <c r="AA1496" s="34"/>
      <c r="AB1496" s="34">
        <f t="shared" si="305"/>
        <v>1</v>
      </c>
      <c r="AC1496" s="34" t="str">
        <f>IF(OR(ISNUMBER(MATCH(DATE(VALUE(TEXT(U1496,"yyyy")),VALUE(TEXT(U1496,"mm")),VALUE(TEXT(U1496,"dd"))),HolidayTable[Date],0)),WEEKDAY(E1496,1)=1,HOUR(U1496)&gt;=21,HOUR(U1496)&lt;5),"OP","P")</f>
        <v>P</v>
      </c>
      <c r="AD1496" s="34"/>
      <c r="AE1496" s="34">
        <f t="shared" si="306"/>
        <v>37.5</v>
      </c>
      <c r="AF1496" s="16">
        <f t="shared" si="307"/>
        <v>88.5</v>
      </c>
      <c r="AG1496" s="16">
        <f t="shared" si="308"/>
        <v>3</v>
      </c>
      <c r="AH1496" s="16" t="str">
        <f t="shared" si="309"/>
        <v>CMA PANAMA7CE1MA</v>
      </c>
      <c r="AI1496" t="str">
        <f t="shared" si="310"/>
        <v>TCLU 4335248</v>
      </c>
    </row>
    <row r="1497" spans="1:36" ht="18" x14ac:dyDescent="0.35">
      <c r="A1497" t="s">
        <v>927</v>
      </c>
      <c r="B1497" t="s">
        <v>4351</v>
      </c>
      <c r="C1497" t="s">
        <v>408</v>
      </c>
      <c r="D1497" t="s">
        <v>409</v>
      </c>
      <c r="E1497" s="12">
        <v>45468.680555555555</v>
      </c>
      <c r="F1497" t="s">
        <v>658</v>
      </c>
      <c r="G1497" t="s">
        <v>627</v>
      </c>
      <c r="H1497" t="s">
        <v>672</v>
      </c>
      <c r="I1497" t="s">
        <v>646</v>
      </c>
      <c r="J1497">
        <v>28975</v>
      </c>
      <c r="K1497" t="s">
        <v>630</v>
      </c>
      <c r="L1497"/>
      <c r="M1497">
        <v>831752</v>
      </c>
      <c r="N1497" t="s">
        <v>688</v>
      </c>
      <c r="O1497" t="s">
        <v>689</v>
      </c>
      <c r="P1497">
        <v>939548</v>
      </c>
      <c r="Q1497"/>
      <c r="R1497">
        <v>250373</v>
      </c>
      <c r="S1497" s="39">
        <v>45464.022916666669</v>
      </c>
      <c r="T1497" s="43" t="str">
        <f t="shared" si="299"/>
        <v>40</v>
      </c>
      <c r="U1497" s="17">
        <f t="shared" si="300"/>
        <v>45468.680555555555</v>
      </c>
      <c r="V1497" s="34">
        <f t="shared" si="301"/>
        <v>4.6576388888861402</v>
      </c>
      <c r="W1497" s="34">
        <f t="shared" si="302"/>
        <v>0</v>
      </c>
      <c r="X1497" s="34">
        <f t="shared" si="303"/>
        <v>0</v>
      </c>
      <c r="Y1497" s="34">
        <f t="shared" si="304"/>
        <v>1</v>
      </c>
      <c r="Z1497" s="31" t="str">
        <f t="shared" si="311"/>
        <v>No</v>
      </c>
      <c r="AA1497" s="34"/>
      <c r="AB1497" s="34">
        <f t="shared" si="305"/>
        <v>0</v>
      </c>
      <c r="AC1497" s="34" t="str">
        <f>IF(OR(ISNUMBER(MATCH(DATE(VALUE(TEXT(U1497,"yyyy")),VALUE(TEXT(U1497,"mm")),VALUE(TEXT(U1497,"dd"))),HolidayTable[Date],0)),WEEKDAY(E1497,1)=1,HOUR(U1497)&gt;=21,HOUR(U1497)&lt;5),"OP","P")</f>
        <v>P</v>
      </c>
      <c r="AD1497" s="34"/>
      <c r="AE1497" s="34">
        <f t="shared" si="306"/>
        <v>0</v>
      </c>
      <c r="AF1497" s="16">
        <f t="shared" si="307"/>
        <v>88.5</v>
      </c>
      <c r="AG1497" s="16">
        <f t="shared" si="308"/>
        <v>3</v>
      </c>
      <c r="AH1497" s="16" t="str">
        <f t="shared" si="309"/>
        <v>NYK PAULA001E</v>
      </c>
      <c r="AI1497" t="str">
        <f t="shared" si="310"/>
        <v>TGBU 4445767</v>
      </c>
      <c r="AJ1497" s="17" t="s">
        <v>624</v>
      </c>
    </row>
    <row r="1498" spans="1:36" ht="18" x14ac:dyDescent="0.35">
      <c r="A1498" t="s">
        <v>927</v>
      </c>
      <c r="B1498" t="s">
        <v>5060</v>
      </c>
      <c r="C1498" t="s">
        <v>533</v>
      </c>
      <c r="D1498" t="s">
        <v>534</v>
      </c>
      <c r="E1498" s="12">
        <v>45468.68472222222</v>
      </c>
      <c r="F1498" t="s">
        <v>654</v>
      </c>
      <c r="G1498" t="s">
        <v>627</v>
      </c>
      <c r="H1498" t="s">
        <v>645</v>
      </c>
      <c r="I1498" t="s">
        <v>646</v>
      </c>
      <c r="J1498">
        <v>29228</v>
      </c>
      <c r="K1498" t="s">
        <v>630</v>
      </c>
      <c r="L1498"/>
      <c r="M1498">
        <v>9715844</v>
      </c>
      <c r="N1498" t="s">
        <v>760</v>
      </c>
      <c r="O1498" t="s">
        <v>761</v>
      </c>
      <c r="P1498">
        <v>949761</v>
      </c>
      <c r="Q1498"/>
      <c r="R1498">
        <v>250373</v>
      </c>
      <c r="S1498" s="39">
        <v>45479.979166666664</v>
      </c>
      <c r="T1498" s="43" t="str">
        <f t="shared" ref="T1498:T1561" si="312">LEFT(I1498,2)</f>
        <v>40</v>
      </c>
      <c r="U1498" s="17">
        <f t="shared" ref="U1498:U1561" si="313">E1498</f>
        <v>45468.68472222222</v>
      </c>
      <c r="V1498" s="34">
        <f t="shared" ref="V1498:V1561" si="314">IF(A1498="ARRIVE",S1498-U1498,IF(A1498="EXIT",U1498-S1498,"Odd Event"))</f>
        <v>-11.294444444443798</v>
      </c>
      <c r="W1498" s="34">
        <f t="shared" ref="W1498:W1561" si="315">IF(V1498&lt;=1,1,0)</f>
        <v>1</v>
      </c>
      <c r="X1498" s="34">
        <f t="shared" ref="X1498:X1561" si="316">IF(AND(V1498&gt;1,V1498&lt;2),1,0)</f>
        <v>0</v>
      </c>
      <c r="Y1498" s="34">
        <f t="shared" ref="Y1498:Y1561" si="317">IF(V1498&gt;2,1,0)</f>
        <v>0</v>
      </c>
      <c r="Z1498" s="31" t="str">
        <f t="shared" si="311"/>
        <v>No</v>
      </c>
      <c r="AA1498" s="34"/>
      <c r="AB1498" s="34">
        <f t="shared" ref="AB1498:AB1561" si="318">IF(W1498=1,1,IF(X1498=1,2,0))</f>
        <v>1</v>
      </c>
      <c r="AC1498" s="34" t="str">
        <f>IF(OR(ISNUMBER(MATCH(DATE(VALUE(TEXT(U1498,"yyyy")),VALUE(TEXT(U1498,"mm")),VALUE(TEXT(U1498,"dd"))),HolidayTable[Date],0)),WEEKDAY(E1498,1)=1,HOUR(U1498)&gt;=21,HOUR(U1498)&lt;5),"OP","P")</f>
        <v>P</v>
      </c>
      <c r="AD1498" s="34"/>
      <c r="AE1498" s="34">
        <f t="shared" ref="AE1498:AE1561" si="319">IF(AB1498=0,0,IF(OR(T1498="40",T1498="45"),IF(AC1498="OP",IF(AB1498=1,52.5,22.5),IF(AB1498=1,37.5,15)),IF(T1498="20",IF(AC1498="OP",IF(AB1498=1,35,15),IF(AB1498=1,25,10)),"Odd Size")))</f>
        <v>37.5</v>
      </c>
      <c r="AF1498" s="16">
        <f t="shared" ref="AF1498:AF1561" si="320">IF(OR(T1498="45",T1498="40"),88.5,0)+IF(T1498="20",59,0)</f>
        <v>88.5</v>
      </c>
      <c r="AG1498" s="16">
        <f t="shared" ref="AG1498:AG1561" si="321">WEEKDAY(E1498,1)</f>
        <v>3</v>
      </c>
      <c r="AH1498" s="16" t="str">
        <f t="shared" ref="AH1498:AH1561" si="322">C1498&amp;D1498</f>
        <v>CMA PANAMA7CE1MA</v>
      </c>
      <c r="AI1498" t="str">
        <f t="shared" ref="AI1498:AI1561" si="323">B1498</f>
        <v>CMAU 8363244</v>
      </c>
    </row>
    <row r="1499" spans="1:36" ht="18" x14ac:dyDescent="0.35">
      <c r="A1499" t="s">
        <v>927</v>
      </c>
      <c r="B1499" t="s">
        <v>4859</v>
      </c>
      <c r="C1499" t="s">
        <v>499</v>
      </c>
      <c r="D1499" t="s">
        <v>500</v>
      </c>
      <c r="E1499" s="12">
        <v>45468.685416666667</v>
      </c>
      <c r="F1499" t="s">
        <v>683</v>
      </c>
      <c r="G1499" t="s">
        <v>627</v>
      </c>
      <c r="H1499" t="s">
        <v>672</v>
      </c>
      <c r="I1499" t="s">
        <v>646</v>
      </c>
      <c r="J1499">
        <v>26770</v>
      </c>
      <c r="K1499" t="s">
        <v>630</v>
      </c>
      <c r="L1499"/>
      <c r="M1499">
        <v>71072</v>
      </c>
      <c r="N1499" t="s">
        <v>698</v>
      </c>
      <c r="O1499" t="s">
        <v>699</v>
      </c>
      <c r="P1499">
        <v>780136</v>
      </c>
      <c r="Q1499"/>
      <c r="R1499">
        <v>250373</v>
      </c>
      <c r="S1499" s="39">
        <v>45481.729166666664</v>
      </c>
      <c r="T1499" s="43" t="str">
        <f t="shared" si="312"/>
        <v>40</v>
      </c>
      <c r="U1499" s="17">
        <f t="shared" si="313"/>
        <v>45468.685416666667</v>
      </c>
      <c r="V1499" s="34">
        <f t="shared" si="314"/>
        <v>-13.04374999999709</v>
      </c>
      <c r="W1499" s="34">
        <f t="shared" si="315"/>
        <v>1</v>
      </c>
      <c r="X1499" s="34">
        <f t="shared" si="316"/>
        <v>0</v>
      </c>
      <c r="Y1499" s="34">
        <f t="shared" si="317"/>
        <v>0</v>
      </c>
      <c r="Z1499" s="31" t="str">
        <f t="shared" si="311"/>
        <v>No</v>
      </c>
      <c r="AA1499" s="34"/>
      <c r="AB1499" s="34">
        <f t="shared" si="318"/>
        <v>1</v>
      </c>
      <c r="AC1499" s="34" t="str">
        <f>IF(OR(ISNUMBER(MATCH(DATE(VALUE(TEXT(U1499,"yyyy")),VALUE(TEXT(U1499,"mm")),VALUE(TEXT(U1499,"dd"))),HolidayTable[Date],0)),WEEKDAY(E1499,1)=1,HOUR(U1499)&gt;=21,HOUR(U1499)&lt;5),"OP","P")</f>
        <v>P</v>
      </c>
      <c r="AD1499" s="34"/>
      <c r="AE1499" s="34">
        <f t="shared" si="319"/>
        <v>37.5</v>
      </c>
      <c r="AF1499" s="16">
        <f t="shared" si="320"/>
        <v>88.5</v>
      </c>
      <c r="AG1499" s="16">
        <f t="shared" si="321"/>
        <v>3</v>
      </c>
      <c r="AH1499" s="16" t="str">
        <f t="shared" si="322"/>
        <v>CMA THALASSAAUE1MA</v>
      </c>
      <c r="AI1499" t="str">
        <f t="shared" si="323"/>
        <v>OOCU 7480140</v>
      </c>
      <c r="AJ1499" s="17" t="s">
        <v>624</v>
      </c>
    </row>
    <row r="1500" spans="1:36" ht="18" x14ac:dyDescent="0.35">
      <c r="A1500" t="s">
        <v>927</v>
      </c>
      <c r="B1500" t="s">
        <v>5061</v>
      </c>
      <c r="C1500" t="s">
        <v>408</v>
      </c>
      <c r="D1500" t="s">
        <v>409</v>
      </c>
      <c r="E1500" s="12">
        <v>45468.688194444447</v>
      </c>
      <c r="F1500" t="s">
        <v>658</v>
      </c>
      <c r="G1500" t="s">
        <v>627</v>
      </c>
      <c r="H1500" t="s">
        <v>672</v>
      </c>
      <c r="I1500" t="s">
        <v>646</v>
      </c>
      <c r="J1500">
        <v>28975</v>
      </c>
      <c r="K1500" t="s">
        <v>630</v>
      </c>
      <c r="L1500"/>
      <c r="M1500">
        <v>831756</v>
      </c>
      <c r="N1500" t="s">
        <v>715</v>
      </c>
      <c r="O1500" t="s">
        <v>716</v>
      </c>
      <c r="P1500">
        <v>924745</v>
      </c>
      <c r="Q1500"/>
      <c r="R1500">
        <v>250373</v>
      </c>
      <c r="S1500" s="39">
        <v>45464.022916666669</v>
      </c>
      <c r="T1500" s="43" t="str">
        <f t="shared" si="312"/>
        <v>40</v>
      </c>
      <c r="U1500" s="17">
        <f t="shared" si="313"/>
        <v>45468.688194444447</v>
      </c>
      <c r="V1500" s="34">
        <f t="shared" si="314"/>
        <v>4.6652777777781012</v>
      </c>
      <c r="W1500" s="34">
        <f t="shared" si="315"/>
        <v>0</v>
      </c>
      <c r="X1500" s="34">
        <f t="shared" si="316"/>
        <v>0</v>
      </c>
      <c r="Y1500" s="34">
        <f t="shared" si="317"/>
        <v>1</v>
      </c>
      <c r="Z1500" s="31" t="str">
        <f t="shared" si="311"/>
        <v>No</v>
      </c>
      <c r="AA1500" s="34"/>
      <c r="AB1500" s="34">
        <f t="shared" si="318"/>
        <v>0</v>
      </c>
      <c r="AC1500" s="34" t="str">
        <f>IF(OR(ISNUMBER(MATCH(DATE(VALUE(TEXT(U1500,"yyyy")),VALUE(TEXT(U1500,"mm")),VALUE(TEXT(U1500,"dd"))),HolidayTable[Date],0)),WEEKDAY(E1500,1)=1,HOUR(U1500)&gt;=21,HOUR(U1500)&lt;5),"OP","P")</f>
        <v>P</v>
      </c>
      <c r="AD1500" s="34"/>
      <c r="AE1500" s="34">
        <f t="shared" si="319"/>
        <v>0</v>
      </c>
      <c r="AF1500" s="16">
        <f t="shared" si="320"/>
        <v>88.5</v>
      </c>
      <c r="AG1500" s="16">
        <f t="shared" si="321"/>
        <v>3</v>
      </c>
      <c r="AH1500" s="16" t="str">
        <f t="shared" si="322"/>
        <v>NYK PAULA001E</v>
      </c>
      <c r="AI1500" t="str">
        <f t="shared" si="323"/>
        <v>ONEU 5347982</v>
      </c>
      <c r="AJ1500" s="17" t="s">
        <v>624</v>
      </c>
    </row>
    <row r="1501" spans="1:36" ht="18" x14ac:dyDescent="0.35">
      <c r="A1501" t="s">
        <v>927</v>
      </c>
      <c r="B1501" t="s">
        <v>3829</v>
      </c>
      <c r="C1501" t="s">
        <v>499</v>
      </c>
      <c r="D1501" t="s">
        <v>500</v>
      </c>
      <c r="E1501" s="12">
        <v>45468.698611111111</v>
      </c>
      <c r="F1501" t="s">
        <v>683</v>
      </c>
      <c r="G1501" t="s">
        <v>627</v>
      </c>
      <c r="H1501" t="s">
        <v>672</v>
      </c>
      <c r="I1501" t="s">
        <v>646</v>
      </c>
      <c r="J1501">
        <v>26750</v>
      </c>
      <c r="K1501" t="s">
        <v>630</v>
      </c>
      <c r="L1501"/>
      <c r="M1501">
        <v>71018</v>
      </c>
      <c r="N1501" t="s">
        <v>711</v>
      </c>
      <c r="O1501" t="s">
        <v>712</v>
      </c>
      <c r="P1501">
        <v>935540</v>
      </c>
      <c r="Q1501"/>
      <c r="R1501">
        <v>250373</v>
      </c>
      <c r="S1501" s="39">
        <v>45481.729166666664</v>
      </c>
      <c r="T1501" s="43" t="str">
        <f t="shared" si="312"/>
        <v>40</v>
      </c>
      <c r="U1501" s="17">
        <f t="shared" si="313"/>
        <v>45468.698611111111</v>
      </c>
      <c r="V1501" s="34">
        <f t="shared" si="314"/>
        <v>-13.030555555553292</v>
      </c>
      <c r="W1501" s="34">
        <f t="shared" si="315"/>
        <v>1</v>
      </c>
      <c r="X1501" s="34">
        <f t="shared" si="316"/>
        <v>0</v>
      </c>
      <c r="Y1501" s="34">
        <f t="shared" si="317"/>
        <v>0</v>
      </c>
      <c r="Z1501" s="31" t="str">
        <f t="shared" si="311"/>
        <v>No</v>
      </c>
      <c r="AA1501" s="34"/>
      <c r="AB1501" s="34">
        <f t="shared" si="318"/>
        <v>1</v>
      </c>
      <c r="AC1501" s="34" t="str">
        <f>IF(OR(ISNUMBER(MATCH(DATE(VALUE(TEXT(U1501,"yyyy")),VALUE(TEXT(U1501,"mm")),VALUE(TEXT(U1501,"dd"))),HolidayTable[Date],0)),WEEKDAY(E1501,1)=1,HOUR(U1501)&gt;=21,HOUR(U1501)&lt;5),"OP","P")</f>
        <v>P</v>
      </c>
      <c r="AD1501" s="34"/>
      <c r="AE1501" s="34">
        <f t="shared" si="319"/>
        <v>37.5</v>
      </c>
      <c r="AF1501" s="16">
        <f t="shared" si="320"/>
        <v>88.5</v>
      </c>
      <c r="AG1501" s="16">
        <f t="shared" si="321"/>
        <v>3</v>
      </c>
      <c r="AH1501" s="16" t="str">
        <f t="shared" si="322"/>
        <v>CMA THALASSAAUE1MA</v>
      </c>
      <c r="AI1501" t="str">
        <f t="shared" si="323"/>
        <v>CSNU 7748334</v>
      </c>
      <c r="AJ1501" s="17" t="s">
        <v>624</v>
      </c>
    </row>
    <row r="1502" spans="1:36" ht="18" x14ac:dyDescent="0.35">
      <c r="A1502" t="s">
        <v>927</v>
      </c>
      <c r="B1502" t="s">
        <v>5062</v>
      </c>
      <c r="C1502" t="s">
        <v>499</v>
      </c>
      <c r="D1502" t="s">
        <v>500</v>
      </c>
      <c r="E1502" s="12">
        <v>45468.70416666667</v>
      </c>
      <c r="F1502" t="s">
        <v>683</v>
      </c>
      <c r="G1502" t="s">
        <v>627</v>
      </c>
      <c r="H1502" t="s">
        <v>672</v>
      </c>
      <c r="I1502" t="s">
        <v>646</v>
      </c>
      <c r="J1502">
        <v>26740</v>
      </c>
      <c r="K1502" t="s">
        <v>630</v>
      </c>
      <c r="L1502"/>
      <c r="M1502">
        <v>71019</v>
      </c>
      <c r="N1502" t="s">
        <v>678</v>
      </c>
      <c r="O1502" t="s">
        <v>679</v>
      </c>
      <c r="P1502">
        <v>920454</v>
      </c>
      <c r="Q1502"/>
      <c r="R1502">
        <v>250373</v>
      </c>
      <c r="S1502" s="39">
        <v>45481.729166666664</v>
      </c>
      <c r="T1502" s="43" t="str">
        <f t="shared" si="312"/>
        <v>40</v>
      </c>
      <c r="U1502" s="17">
        <f t="shared" si="313"/>
        <v>45468.70416666667</v>
      </c>
      <c r="V1502" s="34">
        <f t="shared" si="314"/>
        <v>-13.024999999994179</v>
      </c>
      <c r="W1502" s="34">
        <f t="shared" si="315"/>
        <v>1</v>
      </c>
      <c r="X1502" s="34">
        <f t="shared" si="316"/>
        <v>0</v>
      </c>
      <c r="Y1502" s="34">
        <f t="shared" si="317"/>
        <v>0</v>
      </c>
      <c r="Z1502" s="31" t="str">
        <f t="shared" si="311"/>
        <v>No</v>
      </c>
      <c r="AA1502" s="34"/>
      <c r="AB1502" s="34">
        <f t="shared" si="318"/>
        <v>1</v>
      </c>
      <c r="AC1502" s="34" t="str">
        <f>IF(OR(ISNUMBER(MATCH(DATE(VALUE(TEXT(U1502,"yyyy")),VALUE(TEXT(U1502,"mm")),VALUE(TEXT(U1502,"dd"))),HolidayTable[Date],0)),WEEKDAY(E1502,1)=1,HOUR(U1502)&gt;=21,HOUR(U1502)&lt;5),"OP","P")</f>
        <v>P</v>
      </c>
      <c r="AD1502" s="34"/>
      <c r="AE1502" s="34">
        <f t="shared" si="319"/>
        <v>37.5</v>
      </c>
      <c r="AF1502" s="16">
        <f t="shared" si="320"/>
        <v>88.5</v>
      </c>
      <c r="AG1502" s="16">
        <f t="shared" si="321"/>
        <v>3</v>
      </c>
      <c r="AH1502" s="16" t="str">
        <f t="shared" si="322"/>
        <v>CMA THALASSAAUE1MA</v>
      </c>
      <c r="AI1502" t="str">
        <f t="shared" si="323"/>
        <v>OOLU 6868796</v>
      </c>
      <c r="AJ1502" s="17" t="s">
        <v>624</v>
      </c>
    </row>
    <row r="1503" spans="1:36" ht="18" x14ac:dyDescent="0.35">
      <c r="A1503" t="s">
        <v>927</v>
      </c>
      <c r="B1503" t="s">
        <v>5063</v>
      </c>
      <c r="C1503" t="s">
        <v>383</v>
      </c>
      <c r="D1503" t="s">
        <v>382</v>
      </c>
      <c r="E1503" s="12">
        <v>45468.706944444442</v>
      </c>
      <c r="F1503" t="s">
        <v>658</v>
      </c>
      <c r="G1503" t="s">
        <v>627</v>
      </c>
      <c r="H1503" t="s">
        <v>645</v>
      </c>
      <c r="I1503" t="s">
        <v>646</v>
      </c>
      <c r="J1503">
        <v>28168</v>
      </c>
      <c r="K1503" t="s">
        <v>630</v>
      </c>
      <c r="L1503"/>
      <c r="M1503">
        <v>632565</v>
      </c>
      <c r="N1503" t="s">
        <v>700</v>
      </c>
      <c r="O1503" t="s">
        <v>701</v>
      </c>
      <c r="P1503">
        <v>781152</v>
      </c>
      <c r="Q1503"/>
      <c r="R1503">
        <v>250373</v>
      </c>
      <c r="S1503" s="39">
        <v>45464.474305555559</v>
      </c>
      <c r="T1503" s="43" t="str">
        <f t="shared" si="312"/>
        <v>40</v>
      </c>
      <c r="U1503" s="17">
        <f t="shared" si="313"/>
        <v>45468.706944444442</v>
      </c>
      <c r="V1503" s="34">
        <f t="shared" si="314"/>
        <v>4.2326388888832298</v>
      </c>
      <c r="W1503" s="34">
        <f t="shared" si="315"/>
        <v>0</v>
      </c>
      <c r="X1503" s="34">
        <f t="shared" si="316"/>
        <v>0</v>
      </c>
      <c r="Y1503" s="34">
        <f t="shared" si="317"/>
        <v>1</v>
      </c>
      <c r="Z1503" s="31" t="str">
        <f t="shared" si="311"/>
        <v>No</v>
      </c>
      <c r="AA1503" s="34"/>
      <c r="AB1503" s="34">
        <f t="shared" si="318"/>
        <v>0</v>
      </c>
      <c r="AC1503" s="34" t="str">
        <f>IF(OR(ISNUMBER(MATCH(DATE(VALUE(TEXT(U1503,"yyyy")),VALUE(TEXT(U1503,"mm")),VALUE(TEXT(U1503,"dd"))),HolidayTable[Date],0)),WEEKDAY(E1503,1)=1,HOUR(U1503)&gt;=21,HOUR(U1503)&lt;5),"OP","P")</f>
        <v>P</v>
      </c>
      <c r="AD1503" s="34"/>
      <c r="AE1503" s="34">
        <f t="shared" si="319"/>
        <v>0</v>
      </c>
      <c r="AF1503" s="16">
        <f t="shared" si="320"/>
        <v>88.5</v>
      </c>
      <c r="AG1503" s="16">
        <f t="shared" si="321"/>
        <v>3</v>
      </c>
      <c r="AH1503" s="16" t="str">
        <f t="shared" si="322"/>
        <v>SEASPAN OSPR2421W</v>
      </c>
      <c r="AI1503" t="str">
        <f t="shared" si="323"/>
        <v>TCLU 4688435</v>
      </c>
      <c r="AJ1503" s="17" t="s">
        <v>624</v>
      </c>
    </row>
    <row r="1504" spans="1:36" ht="18" x14ac:dyDescent="0.35">
      <c r="A1504" t="s">
        <v>927</v>
      </c>
      <c r="B1504" t="s">
        <v>5064</v>
      </c>
      <c r="C1504" t="s">
        <v>383</v>
      </c>
      <c r="D1504" t="s">
        <v>382</v>
      </c>
      <c r="E1504" s="12">
        <v>45468.708333333336</v>
      </c>
      <c r="F1504" t="s">
        <v>658</v>
      </c>
      <c r="G1504" t="s">
        <v>627</v>
      </c>
      <c r="H1504" t="s">
        <v>672</v>
      </c>
      <c r="I1504" t="s">
        <v>646</v>
      </c>
      <c r="J1504">
        <v>29030</v>
      </c>
      <c r="K1504" t="s">
        <v>630</v>
      </c>
      <c r="L1504"/>
      <c r="M1504">
        <v>636041</v>
      </c>
      <c r="N1504"/>
      <c r="O1504" t="s">
        <v>686</v>
      </c>
      <c r="P1504">
        <v>900868</v>
      </c>
      <c r="Q1504"/>
      <c r="R1504">
        <v>250373</v>
      </c>
      <c r="S1504" s="39">
        <v>45464.474305555559</v>
      </c>
      <c r="T1504" s="43" t="str">
        <f t="shared" si="312"/>
        <v>40</v>
      </c>
      <c r="U1504" s="17">
        <f t="shared" si="313"/>
        <v>45468.708333333336</v>
      </c>
      <c r="V1504" s="34">
        <f t="shared" si="314"/>
        <v>4.234027777776646</v>
      </c>
      <c r="W1504" s="34">
        <f t="shared" si="315"/>
        <v>0</v>
      </c>
      <c r="X1504" s="34">
        <f t="shared" si="316"/>
        <v>0</v>
      </c>
      <c r="Y1504" s="34">
        <f t="shared" si="317"/>
        <v>1</v>
      </c>
      <c r="Z1504" s="31" t="str">
        <f t="shared" si="311"/>
        <v>No</v>
      </c>
      <c r="AA1504" s="34"/>
      <c r="AB1504" s="34">
        <f t="shared" si="318"/>
        <v>0</v>
      </c>
      <c r="AC1504" s="34" t="str">
        <f>IF(OR(ISNUMBER(MATCH(DATE(VALUE(TEXT(U1504,"yyyy")),VALUE(TEXT(U1504,"mm")),VALUE(TEXT(U1504,"dd"))),HolidayTable[Date],0)),WEEKDAY(E1504,1)=1,HOUR(U1504)&gt;=21,HOUR(U1504)&lt;5),"OP","P")</f>
        <v>P</v>
      </c>
      <c r="AD1504" s="34"/>
      <c r="AE1504" s="34">
        <f t="shared" si="319"/>
        <v>0</v>
      </c>
      <c r="AF1504" s="16">
        <f t="shared" si="320"/>
        <v>88.5</v>
      </c>
      <c r="AG1504" s="16">
        <f t="shared" si="321"/>
        <v>3</v>
      </c>
      <c r="AH1504" s="16" t="str">
        <f t="shared" si="322"/>
        <v>SEASPAN OSPR2421W</v>
      </c>
      <c r="AI1504" t="str">
        <f t="shared" si="323"/>
        <v>ONEU 0508446</v>
      </c>
      <c r="AJ1504" s="17" t="s">
        <v>624</v>
      </c>
    </row>
    <row r="1505" spans="1:36" ht="18" x14ac:dyDescent="0.35">
      <c r="A1505" t="s">
        <v>927</v>
      </c>
      <c r="B1505" t="s">
        <v>3685</v>
      </c>
      <c r="C1505" t="s">
        <v>383</v>
      </c>
      <c r="D1505" t="s">
        <v>382</v>
      </c>
      <c r="E1505" s="12">
        <v>45468.710416666669</v>
      </c>
      <c r="F1505" t="s">
        <v>658</v>
      </c>
      <c r="G1505" t="s">
        <v>627</v>
      </c>
      <c r="H1505" t="s">
        <v>672</v>
      </c>
      <c r="I1505" t="s">
        <v>646</v>
      </c>
      <c r="J1505">
        <v>28286</v>
      </c>
      <c r="K1505" t="s">
        <v>630</v>
      </c>
      <c r="L1505"/>
      <c r="M1505">
        <v>3605430</v>
      </c>
      <c r="N1505"/>
      <c r="O1505" t="s">
        <v>757</v>
      </c>
      <c r="P1505">
        <v>939081</v>
      </c>
      <c r="Q1505"/>
      <c r="R1505">
        <v>250373</v>
      </c>
      <c r="S1505" s="39">
        <v>45464.474305555559</v>
      </c>
      <c r="T1505" s="43" t="str">
        <f t="shared" si="312"/>
        <v>40</v>
      </c>
      <c r="U1505" s="17">
        <f t="shared" si="313"/>
        <v>45468.710416666669</v>
      </c>
      <c r="V1505" s="34">
        <f t="shared" si="314"/>
        <v>4.2361111111094942</v>
      </c>
      <c r="W1505" s="34">
        <f t="shared" si="315"/>
        <v>0</v>
      </c>
      <c r="X1505" s="34">
        <f t="shared" si="316"/>
        <v>0</v>
      </c>
      <c r="Y1505" s="34">
        <f t="shared" si="317"/>
        <v>1</v>
      </c>
      <c r="Z1505" s="31" t="str">
        <f t="shared" si="311"/>
        <v>No</v>
      </c>
      <c r="AA1505" s="34"/>
      <c r="AB1505" s="34">
        <f t="shared" si="318"/>
        <v>0</v>
      </c>
      <c r="AC1505" s="34" t="str">
        <f>IF(OR(ISNUMBER(MATCH(DATE(VALUE(TEXT(U1505,"yyyy")),VALUE(TEXT(U1505,"mm")),VALUE(TEXT(U1505,"dd"))),HolidayTable[Date],0)),WEEKDAY(E1505,1)=1,HOUR(U1505)&gt;=21,HOUR(U1505)&lt;5),"OP","P")</f>
        <v>P</v>
      </c>
      <c r="AD1505" s="34"/>
      <c r="AE1505" s="34">
        <f t="shared" si="319"/>
        <v>0</v>
      </c>
      <c r="AF1505" s="16">
        <f t="shared" si="320"/>
        <v>88.5</v>
      </c>
      <c r="AG1505" s="16">
        <f t="shared" si="321"/>
        <v>3</v>
      </c>
      <c r="AH1505" s="16" t="str">
        <f t="shared" si="322"/>
        <v>SEASPAN OSPR2421W</v>
      </c>
      <c r="AI1505" t="str">
        <f t="shared" si="323"/>
        <v>TCNU 4043937</v>
      </c>
      <c r="AJ1505" s="17" t="s">
        <v>624</v>
      </c>
    </row>
    <row r="1506" spans="1:36" ht="18" x14ac:dyDescent="0.35">
      <c r="A1506" t="s">
        <v>927</v>
      </c>
      <c r="B1506" t="s">
        <v>3515</v>
      </c>
      <c r="C1506" t="s">
        <v>383</v>
      </c>
      <c r="D1506" t="s">
        <v>382</v>
      </c>
      <c r="E1506" s="12">
        <v>45468.713194444441</v>
      </c>
      <c r="F1506" t="s">
        <v>658</v>
      </c>
      <c r="G1506" t="s">
        <v>627</v>
      </c>
      <c r="H1506" t="s">
        <v>672</v>
      </c>
      <c r="I1506" t="s">
        <v>646</v>
      </c>
      <c r="J1506">
        <v>29000</v>
      </c>
      <c r="K1506" t="s">
        <v>630</v>
      </c>
      <c r="L1506"/>
      <c r="M1506">
        <v>3586903</v>
      </c>
      <c r="N1506" t="s">
        <v>751</v>
      </c>
      <c r="O1506" t="s">
        <v>752</v>
      </c>
      <c r="P1506">
        <v>935494</v>
      </c>
      <c r="Q1506"/>
      <c r="R1506">
        <v>250373</v>
      </c>
      <c r="S1506" s="39">
        <v>45464.474305555559</v>
      </c>
      <c r="T1506" s="43" t="str">
        <f t="shared" si="312"/>
        <v>40</v>
      </c>
      <c r="U1506" s="17">
        <f t="shared" si="313"/>
        <v>45468.713194444441</v>
      </c>
      <c r="V1506" s="34">
        <f t="shared" si="314"/>
        <v>4.2388888888817746</v>
      </c>
      <c r="W1506" s="34">
        <f t="shared" si="315"/>
        <v>0</v>
      </c>
      <c r="X1506" s="34">
        <f t="shared" si="316"/>
        <v>0</v>
      </c>
      <c r="Y1506" s="34">
        <f t="shared" si="317"/>
        <v>1</v>
      </c>
      <c r="Z1506" s="31" t="str">
        <f t="shared" si="311"/>
        <v>No</v>
      </c>
      <c r="AA1506" s="34"/>
      <c r="AB1506" s="34">
        <f t="shared" si="318"/>
        <v>0</v>
      </c>
      <c r="AC1506" s="34" t="str">
        <f>IF(OR(ISNUMBER(MATCH(DATE(VALUE(TEXT(U1506,"yyyy")),VALUE(TEXT(U1506,"mm")),VALUE(TEXT(U1506,"dd"))),HolidayTable[Date],0)),WEEKDAY(E1506,1)=1,HOUR(U1506)&gt;=21,HOUR(U1506)&lt;5),"OP","P")</f>
        <v>P</v>
      </c>
      <c r="AD1506" s="34"/>
      <c r="AE1506" s="34">
        <f t="shared" si="319"/>
        <v>0</v>
      </c>
      <c r="AF1506" s="16">
        <f t="shared" si="320"/>
        <v>88.5</v>
      </c>
      <c r="AG1506" s="16">
        <f t="shared" si="321"/>
        <v>3</v>
      </c>
      <c r="AH1506" s="16" t="str">
        <f t="shared" si="322"/>
        <v>SEASPAN OSPR2421W</v>
      </c>
      <c r="AI1506" t="str">
        <f t="shared" si="323"/>
        <v>TCNU 4694292</v>
      </c>
      <c r="AJ1506" s="17" t="s">
        <v>624</v>
      </c>
    </row>
    <row r="1507" spans="1:36" ht="18" x14ac:dyDescent="0.35">
      <c r="A1507" t="s">
        <v>927</v>
      </c>
      <c r="B1507" t="s">
        <v>3491</v>
      </c>
      <c r="C1507" t="s">
        <v>383</v>
      </c>
      <c r="D1507" t="s">
        <v>382</v>
      </c>
      <c r="E1507" s="12">
        <v>45468.71597222222</v>
      </c>
      <c r="F1507" t="s">
        <v>658</v>
      </c>
      <c r="G1507" t="s">
        <v>627</v>
      </c>
      <c r="H1507" t="s">
        <v>672</v>
      </c>
      <c r="I1507" t="s">
        <v>646</v>
      </c>
      <c r="J1507">
        <v>28196</v>
      </c>
      <c r="K1507" t="s">
        <v>630</v>
      </c>
      <c r="L1507"/>
      <c r="M1507">
        <v>636050</v>
      </c>
      <c r="N1507" t="s">
        <v>698</v>
      </c>
      <c r="O1507" t="s">
        <v>699</v>
      </c>
      <c r="P1507">
        <v>780136</v>
      </c>
      <c r="Q1507"/>
      <c r="R1507">
        <v>250373</v>
      </c>
      <c r="S1507" s="39">
        <v>45464.474305555559</v>
      </c>
      <c r="T1507" s="43" t="str">
        <f t="shared" si="312"/>
        <v>40</v>
      </c>
      <c r="U1507" s="17">
        <f t="shared" si="313"/>
        <v>45468.71597222222</v>
      </c>
      <c r="V1507" s="34">
        <f t="shared" si="314"/>
        <v>4.241666666661331</v>
      </c>
      <c r="W1507" s="34">
        <f t="shared" si="315"/>
        <v>0</v>
      </c>
      <c r="X1507" s="34">
        <f t="shared" si="316"/>
        <v>0</v>
      </c>
      <c r="Y1507" s="34">
        <f t="shared" si="317"/>
        <v>1</v>
      </c>
      <c r="Z1507" s="31" t="str">
        <f t="shared" si="311"/>
        <v>No</v>
      </c>
      <c r="AA1507" s="34"/>
      <c r="AB1507" s="34">
        <f t="shared" si="318"/>
        <v>0</v>
      </c>
      <c r="AC1507" s="34" t="str">
        <f>IF(OR(ISNUMBER(MATCH(DATE(VALUE(TEXT(U1507,"yyyy")),VALUE(TEXT(U1507,"mm")),VALUE(TEXT(U1507,"dd"))),HolidayTable[Date],0)),WEEKDAY(E1507,1)=1,HOUR(U1507)&gt;=21,HOUR(U1507)&lt;5),"OP","P")</f>
        <v>P</v>
      </c>
      <c r="AD1507" s="34"/>
      <c r="AE1507" s="34">
        <f t="shared" si="319"/>
        <v>0</v>
      </c>
      <c r="AF1507" s="16">
        <f t="shared" si="320"/>
        <v>88.5</v>
      </c>
      <c r="AG1507" s="16">
        <f t="shared" si="321"/>
        <v>3</v>
      </c>
      <c r="AH1507" s="16" t="str">
        <f t="shared" si="322"/>
        <v>SEASPAN OSPR2421W</v>
      </c>
      <c r="AI1507" t="str">
        <f t="shared" si="323"/>
        <v>GCXU 5500552</v>
      </c>
      <c r="AJ1507" s="17" t="s">
        <v>624</v>
      </c>
    </row>
    <row r="1508" spans="1:36" ht="18" x14ac:dyDescent="0.35">
      <c r="A1508" t="s">
        <v>927</v>
      </c>
      <c r="B1508" t="s">
        <v>3895</v>
      </c>
      <c r="C1508" t="s">
        <v>383</v>
      </c>
      <c r="D1508" t="s">
        <v>382</v>
      </c>
      <c r="E1508" s="12">
        <v>45468.71875</v>
      </c>
      <c r="F1508" t="s">
        <v>658</v>
      </c>
      <c r="G1508" t="s">
        <v>627</v>
      </c>
      <c r="H1508" t="s">
        <v>672</v>
      </c>
      <c r="I1508" t="s">
        <v>646</v>
      </c>
      <c r="J1508">
        <v>27770</v>
      </c>
      <c r="K1508" t="s">
        <v>630</v>
      </c>
      <c r="L1508"/>
      <c r="M1508">
        <v>632568</v>
      </c>
      <c r="N1508" t="s">
        <v>688</v>
      </c>
      <c r="O1508" t="s">
        <v>689</v>
      </c>
      <c r="P1508">
        <v>939548</v>
      </c>
      <c r="Q1508"/>
      <c r="R1508">
        <v>250373</v>
      </c>
      <c r="S1508" s="39">
        <v>45464.474305555559</v>
      </c>
      <c r="T1508" s="43" t="str">
        <f t="shared" si="312"/>
        <v>40</v>
      </c>
      <c r="U1508" s="17">
        <f t="shared" si="313"/>
        <v>45468.71875</v>
      </c>
      <c r="V1508" s="34">
        <f t="shared" si="314"/>
        <v>4.2444444444408873</v>
      </c>
      <c r="W1508" s="34">
        <f t="shared" si="315"/>
        <v>0</v>
      </c>
      <c r="X1508" s="34">
        <f t="shared" si="316"/>
        <v>0</v>
      </c>
      <c r="Y1508" s="34">
        <f t="shared" si="317"/>
        <v>1</v>
      </c>
      <c r="Z1508" s="31" t="str">
        <f t="shared" si="311"/>
        <v>No</v>
      </c>
      <c r="AA1508" s="34"/>
      <c r="AB1508" s="34">
        <f t="shared" si="318"/>
        <v>0</v>
      </c>
      <c r="AC1508" s="34" t="str">
        <f>IF(OR(ISNUMBER(MATCH(DATE(VALUE(TEXT(U1508,"yyyy")),VALUE(TEXT(U1508,"mm")),VALUE(TEXT(U1508,"dd"))),HolidayTable[Date],0)),WEEKDAY(E1508,1)=1,HOUR(U1508)&gt;=21,HOUR(U1508)&lt;5),"OP","P")</f>
        <v>P</v>
      </c>
      <c r="AD1508" s="34"/>
      <c r="AE1508" s="34">
        <f t="shared" si="319"/>
        <v>0</v>
      </c>
      <c r="AF1508" s="16">
        <f t="shared" si="320"/>
        <v>88.5</v>
      </c>
      <c r="AG1508" s="16">
        <f t="shared" si="321"/>
        <v>3</v>
      </c>
      <c r="AH1508" s="16" t="str">
        <f t="shared" si="322"/>
        <v>SEASPAN OSPR2421W</v>
      </c>
      <c r="AI1508" t="str">
        <f t="shared" si="323"/>
        <v>TLLU 5482690</v>
      </c>
      <c r="AJ1508" s="17" t="s">
        <v>624</v>
      </c>
    </row>
    <row r="1509" spans="1:36" ht="18" x14ac:dyDescent="0.35">
      <c r="A1509" t="s">
        <v>927</v>
      </c>
      <c r="B1509" t="s">
        <v>4346</v>
      </c>
      <c r="C1509" t="s">
        <v>383</v>
      </c>
      <c r="D1509" t="s">
        <v>382</v>
      </c>
      <c r="E1509" s="12">
        <v>45468.722916666666</v>
      </c>
      <c r="F1509" t="s">
        <v>658</v>
      </c>
      <c r="G1509" t="s">
        <v>627</v>
      </c>
      <c r="H1509">
        <v>4500</v>
      </c>
      <c r="I1509" t="s">
        <v>646</v>
      </c>
      <c r="J1509">
        <v>29175</v>
      </c>
      <c r="K1509" t="s">
        <v>630</v>
      </c>
      <c r="L1509"/>
      <c r="M1509">
        <v>3623438</v>
      </c>
      <c r="N1509" t="s">
        <v>715</v>
      </c>
      <c r="O1509" t="s">
        <v>716</v>
      </c>
      <c r="P1509">
        <v>924745</v>
      </c>
      <c r="Q1509"/>
      <c r="R1509">
        <v>250373</v>
      </c>
      <c r="S1509" s="39">
        <v>45464.474305555559</v>
      </c>
      <c r="T1509" s="43" t="str">
        <f t="shared" si="312"/>
        <v>40</v>
      </c>
      <c r="U1509" s="17">
        <f t="shared" si="313"/>
        <v>45468.722916666666</v>
      </c>
      <c r="V1509" s="34">
        <f t="shared" si="314"/>
        <v>4.2486111111065838</v>
      </c>
      <c r="W1509" s="34">
        <f t="shared" si="315"/>
        <v>0</v>
      </c>
      <c r="X1509" s="34">
        <f t="shared" si="316"/>
        <v>0</v>
      </c>
      <c r="Y1509" s="34">
        <f t="shared" si="317"/>
        <v>1</v>
      </c>
      <c r="Z1509" s="31" t="str">
        <f t="shared" si="311"/>
        <v>No</v>
      </c>
      <c r="AA1509" s="34"/>
      <c r="AB1509" s="34">
        <f t="shared" si="318"/>
        <v>0</v>
      </c>
      <c r="AC1509" s="34" t="str">
        <f>IF(OR(ISNUMBER(MATCH(DATE(VALUE(TEXT(U1509,"yyyy")),VALUE(TEXT(U1509,"mm")),VALUE(TEXT(U1509,"dd"))),HolidayTable[Date],0)),WEEKDAY(E1509,1)=1,HOUR(U1509)&gt;=21,HOUR(U1509)&lt;5),"OP","P")</f>
        <v>P</v>
      </c>
      <c r="AD1509" s="34"/>
      <c r="AE1509" s="34">
        <f t="shared" si="319"/>
        <v>0</v>
      </c>
      <c r="AF1509" s="16">
        <f t="shared" si="320"/>
        <v>88.5</v>
      </c>
      <c r="AG1509" s="16">
        <f t="shared" si="321"/>
        <v>3</v>
      </c>
      <c r="AH1509" s="16" t="str">
        <f t="shared" si="322"/>
        <v>SEASPAN OSPR2421W</v>
      </c>
      <c r="AI1509" t="str">
        <f t="shared" si="323"/>
        <v>KKFU 8138993</v>
      </c>
      <c r="AJ1509" s="17" t="s">
        <v>624</v>
      </c>
    </row>
    <row r="1510" spans="1:36" ht="18" x14ac:dyDescent="0.35">
      <c r="A1510" t="s">
        <v>927</v>
      </c>
      <c r="B1510" t="s">
        <v>5065</v>
      </c>
      <c r="C1510" t="s">
        <v>383</v>
      </c>
      <c r="D1510" t="s">
        <v>382</v>
      </c>
      <c r="E1510" s="12">
        <v>45468.729861111111</v>
      </c>
      <c r="F1510" t="s">
        <v>658</v>
      </c>
      <c r="G1510" t="s">
        <v>627</v>
      </c>
      <c r="H1510" t="s">
        <v>672</v>
      </c>
      <c r="I1510" t="s">
        <v>646</v>
      </c>
      <c r="J1510">
        <v>28041</v>
      </c>
      <c r="K1510" t="s">
        <v>630</v>
      </c>
      <c r="L1510"/>
      <c r="M1510">
        <v>632562</v>
      </c>
      <c r="N1510" t="s">
        <v>711</v>
      </c>
      <c r="O1510" t="s">
        <v>712</v>
      </c>
      <c r="P1510">
        <v>935540</v>
      </c>
      <c r="Q1510"/>
      <c r="R1510">
        <v>250373</v>
      </c>
      <c r="S1510" s="39">
        <v>45464.474305555559</v>
      </c>
      <c r="T1510" s="43" t="str">
        <f t="shared" si="312"/>
        <v>40</v>
      </c>
      <c r="U1510" s="17">
        <f t="shared" si="313"/>
        <v>45468.729861111111</v>
      </c>
      <c r="V1510" s="34">
        <f t="shared" si="314"/>
        <v>4.2555555555518367</v>
      </c>
      <c r="W1510" s="34">
        <f t="shared" si="315"/>
        <v>0</v>
      </c>
      <c r="X1510" s="34">
        <f t="shared" si="316"/>
        <v>0</v>
      </c>
      <c r="Y1510" s="34">
        <f t="shared" si="317"/>
        <v>1</v>
      </c>
      <c r="Z1510" s="31" t="str">
        <f t="shared" si="311"/>
        <v>No</v>
      </c>
      <c r="AA1510" s="34"/>
      <c r="AB1510" s="34">
        <f t="shared" si="318"/>
        <v>0</v>
      </c>
      <c r="AC1510" s="34" t="str">
        <f>IF(OR(ISNUMBER(MATCH(DATE(VALUE(TEXT(U1510,"yyyy")),VALUE(TEXT(U1510,"mm")),VALUE(TEXT(U1510,"dd"))),HolidayTable[Date],0)),WEEKDAY(E1510,1)=1,HOUR(U1510)&gt;=21,HOUR(U1510)&lt;5),"OP","P")</f>
        <v>P</v>
      </c>
      <c r="AD1510" s="34"/>
      <c r="AE1510" s="34">
        <f t="shared" si="319"/>
        <v>0</v>
      </c>
      <c r="AF1510" s="16">
        <f t="shared" si="320"/>
        <v>88.5</v>
      </c>
      <c r="AG1510" s="16">
        <f t="shared" si="321"/>
        <v>3</v>
      </c>
      <c r="AH1510" s="16" t="str">
        <f t="shared" si="322"/>
        <v>SEASPAN OSPR2421W</v>
      </c>
      <c r="AI1510" t="str">
        <f t="shared" si="323"/>
        <v>TCLU 6281599</v>
      </c>
      <c r="AJ1510" s="17" t="s">
        <v>624</v>
      </c>
    </row>
    <row r="1511" spans="1:36" ht="18" x14ac:dyDescent="0.35">
      <c r="A1511" t="s">
        <v>927</v>
      </c>
      <c r="B1511" t="s">
        <v>5066</v>
      </c>
      <c r="C1511" t="s">
        <v>1517</v>
      </c>
      <c r="D1511" t="s">
        <v>1518</v>
      </c>
      <c r="E1511" s="12">
        <v>45468.781944444447</v>
      </c>
      <c r="F1511" t="s">
        <v>683</v>
      </c>
      <c r="G1511" t="s">
        <v>627</v>
      </c>
      <c r="H1511" t="s">
        <v>628</v>
      </c>
      <c r="I1511" t="s">
        <v>629</v>
      </c>
      <c r="J1511">
        <v>10906</v>
      </c>
      <c r="K1511" t="s">
        <v>630</v>
      </c>
      <c r="L1511"/>
      <c r="M1511">
        <v>161326</v>
      </c>
      <c r="N1511" t="s">
        <v>670</v>
      </c>
      <c r="O1511" t="s">
        <v>671</v>
      </c>
      <c r="P1511">
        <v>650107</v>
      </c>
      <c r="Q1511"/>
      <c r="R1511">
        <v>54330</v>
      </c>
      <c r="S1511" s="39">
        <f>VLOOKUP(AH1511,import!G:T,14,FALSE)</f>
        <v>45469.482638888891</v>
      </c>
      <c r="T1511" s="43" t="str">
        <f t="shared" si="312"/>
        <v>20</v>
      </c>
      <c r="U1511" s="17">
        <f t="shared" si="313"/>
        <v>45468.781944444447</v>
      </c>
      <c r="V1511" s="34">
        <f t="shared" si="314"/>
        <v>-0.70069444444379769</v>
      </c>
      <c r="W1511" s="34">
        <f t="shared" si="315"/>
        <v>1</v>
      </c>
      <c r="X1511" s="34">
        <f t="shared" si="316"/>
        <v>0</v>
      </c>
      <c r="Y1511" s="34">
        <f t="shared" si="317"/>
        <v>0</v>
      </c>
      <c r="Z1511" s="31" t="str">
        <f t="shared" si="311"/>
        <v>No</v>
      </c>
      <c r="AA1511" s="34"/>
      <c r="AB1511" s="34">
        <f t="shared" si="318"/>
        <v>1</v>
      </c>
      <c r="AC1511" s="34" t="str">
        <f>IF(OR(ISNUMBER(MATCH(DATE(VALUE(TEXT(U1511,"yyyy")),VALUE(TEXT(U1511,"mm")),VALUE(TEXT(U1511,"dd"))),HolidayTable[Date],0)),WEEKDAY(E1511,1)=1,HOUR(U1511)&gt;=21,HOUR(U1511)&lt;5),"OP","P")</f>
        <v>P</v>
      </c>
      <c r="AD1511" s="34"/>
      <c r="AE1511" s="34">
        <f t="shared" si="319"/>
        <v>25</v>
      </c>
      <c r="AF1511" s="16">
        <f t="shared" si="320"/>
        <v>59</v>
      </c>
      <c r="AG1511" s="16">
        <f t="shared" si="321"/>
        <v>3</v>
      </c>
      <c r="AH1511" s="16" t="str">
        <f t="shared" si="322"/>
        <v>CMA TROCADERFVW1MA</v>
      </c>
      <c r="AI1511" t="str">
        <f t="shared" si="323"/>
        <v>OOLU 1462382</v>
      </c>
    </row>
    <row r="1512" spans="1:36" ht="18" x14ac:dyDescent="0.35">
      <c r="A1512" t="s">
        <v>927</v>
      </c>
      <c r="B1512" t="s">
        <v>5067</v>
      </c>
      <c r="C1512" t="s">
        <v>1496</v>
      </c>
      <c r="D1512" t="s">
        <v>406</v>
      </c>
      <c r="E1512" s="12">
        <v>45468.90902777778</v>
      </c>
      <c r="F1512" t="s">
        <v>729</v>
      </c>
      <c r="G1512" t="s">
        <v>627</v>
      </c>
      <c r="H1512" t="s">
        <v>628</v>
      </c>
      <c r="I1512" t="s">
        <v>629</v>
      </c>
      <c r="J1512">
        <v>14700</v>
      </c>
      <c r="K1512" t="s">
        <v>630</v>
      </c>
      <c r="L1512"/>
      <c r="M1512"/>
      <c r="N1512" t="s">
        <v>650</v>
      </c>
      <c r="O1512" t="s">
        <v>651</v>
      </c>
      <c r="P1512">
        <v>687293</v>
      </c>
      <c r="Q1512"/>
      <c r="R1512">
        <v>54330</v>
      </c>
      <c r="S1512" s="39">
        <f>VLOOKUP(AH1512,import!G:T,14,FALSE)</f>
        <v>45469.34375</v>
      </c>
      <c r="T1512" s="43" t="str">
        <f t="shared" si="312"/>
        <v>20</v>
      </c>
      <c r="U1512" s="17">
        <f t="shared" si="313"/>
        <v>45468.90902777778</v>
      </c>
      <c r="V1512" s="34">
        <f t="shared" si="314"/>
        <v>-0.43472222222044365</v>
      </c>
      <c r="W1512" s="34">
        <f t="shared" si="315"/>
        <v>1</v>
      </c>
      <c r="X1512" s="34">
        <f t="shared" si="316"/>
        <v>0</v>
      </c>
      <c r="Y1512" s="34">
        <f t="shared" si="317"/>
        <v>0</v>
      </c>
      <c r="Z1512" s="31" t="str">
        <f t="shared" si="311"/>
        <v>Yes</v>
      </c>
      <c r="AA1512" s="34"/>
      <c r="AB1512" s="34">
        <f t="shared" si="318"/>
        <v>1</v>
      </c>
      <c r="AC1512" s="34" t="str">
        <f>IF(OR(ISNUMBER(MATCH(DATE(VALUE(TEXT(U1512,"yyyy")),VALUE(TEXT(U1512,"mm")),VALUE(TEXT(U1512,"dd"))),HolidayTable[Date],0)),WEEKDAY(E1512,1)=1,HOUR(U1512)&gt;=21,HOUR(U1512)&lt;5),"OP","P")</f>
        <v>OP</v>
      </c>
      <c r="AD1512" s="34"/>
      <c r="AE1512" s="34">
        <f t="shared" si="319"/>
        <v>35</v>
      </c>
      <c r="AF1512" s="16">
        <f t="shared" si="320"/>
        <v>59</v>
      </c>
      <c r="AG1512" s="16">
        <f t="shared" si="321"/>
        <v>3</v>
      </c>
      <c r="AH1512" s="16" t="str">
        <f t="shared" si="322"/>
        <v>KMTC NHAVA S2406S</v>
      </c>
      <c r="AI1512" t="str">
        <f t="shared" si="323"/>
        <v>BEAU 2843850</v>
      </c>
    </row>
    <row r="1513" spans="1:36" ht="18" x14ac:dyDescent="0.35">
      <c r="A1513" t="s">
        <v>927</v>
      </c>
      <c r="B1513" t="s">
        <v>5068</v>
      </c>
      <c r="C1513" t="s">
        <v>1496</v>
      </c>
      <c r="D1513" t="s">
        <v>406</v>
      </c>
      <c r="E1513" s="12">
        <v>45468.90902777778</v>
      </c>
      <c r="F1513" t="s">
        <v>729</v>
      </c>
      <c r="G1513" t="s">
        <v>627</v>
      </c>
      <c r="H1513" t="s">
        <v>628</v>
      </c>
      <c r="I1513" t="s">
        <v>629</v>
      </c>
      <c r="J1513">
        <v>12500</v>
      </c>
      <c r="K1513" t="s">
        <v>630</v>
      </c>
      <c r="L1513"/>
      <c r="M1513"/>
      <c r="N1513" t="s">
        <v>650</v>
      </c>
      <c r="O1513" t="s">
        <v>651</v>
      </c>
      <c r="P1513">
        <v>687293</v>
      </c>
      <c r="Q1513"/>
      <c r="R1513">
        <v>54330</v>
      </c>
      <c r="S1513" s="39">
        <f>VLOOKUP(AH1513,import!G:T,14,FALSE)</f>
        <v>45469.34375</v>
      </c>
      <c r="T1513" s="43" t="str">
        <f t="shared" si="312"/>
        <v>20</v>
      </c>
      <c r="U1513" s="17">
        <f t="shared" si="313"/>
        <v>45468.90902777778</v>
      </c>
      <c r="V1513" s="34">
        <f t="shared" si="314"/>
        <v>-0.43472222222044365</v>
      </c>
      <c r="W1513" s="34">
        <f t="shared" si="315"/>
        <v>1</v>
      </c>
      <c r="X1513" s="34">
        <f t="shared" si="316"/>
        <v>0</v>
      </c>
      <c r="Y1513" s="34">
        <f t="shared" si="317"/>
        <v>0</v>
      </c>
      <c r="Z1513" s="31" t="str">
        <f t="shared" si="311"/>
        <v>Yes</v>
      </c>
      <c r="AA1513" s="34"/>
      <c r="AB1513" s="34">
        <f t="shared" si="318"/>
        <v>1</v>
      </c>
      <c r="AC1513" s="34" t="str">
        <f>IF(OR(ISNUMBER(MATCH(DATE(VALUE(TEXT(U1513,"yyyy")),VALUE(TEXT(U1513,"mm")),VALUE(TEXT(U1513,"dd"))),HolidayTable[Date],0)),WEEKDAY(E1513,1)=1,HOUR(U1513)&gt;=21,HOUR(U1513)&lt;5),"OP","P")</f>
        <v>OP</v>
      </c>
      <c r="AD1513" s="34"/>
      <c r="AE1513" s="34">
        <f t="shared" si="319"/>
        <v>35</v>
      </c>
      <c r="AF1513" s="16">
        <f t="shared" si="320"/>
        <v>59</v>
      </c>
      <c r="AG1513" s="16">
        <f t="shared" si="321"/>
        <v>3</v>
      </c>
      <c r="AH1513" s="16" t="str">
        <f t="shared" si="322"/>
        <v>KMTC NHAVA S2406S</v>
      </c>
      <c r="AI1513" t="str">
        <f t="shared" si="323"/>
        <v>SEGU 2275562</v>
      </c>
    </row>
    <row r="1514" spans="1:36" ht="18" x14ac:dyDescent="0.35">
      <c r="A1514" t="s">
        <v>927</v>
      </c>
      <c r="B1514" t="s">
        <v>5069</v>
      </c>
      <c r="C1514" t="s">
        <v>755</v>
      </c>
      <c r="D1514" t="s">
        <v>756</v>
      </c>
      <c r="E1514" s="12">
        <v>45468.926388888889</v>
      </c>
      <c r="F1514" t="s">
        <v>726</v>
      </c>
      <c r="G1514" t="s">
        <v>627</v>
      </c>
      <c r="H1514">
        <v>2200</v>
      </c>
      <c r="I1514" t="s">
        <v>629</v>
      </c>
      <c r="J1514">
        <v>13540</v>
      </c>
      <c r="K1514" t="s">
        <v>630</v>
      </c>
      <c r="L1514"/>
      <c r="M1514"/>
      <c r="N1514" t="s">
        <v>661</v>
      </c>
      <c r="O1514" t="s">
        <v>662</v>
      </c>
      <c r="P1514">
        <v>692047</v>
      </c>
      <c r="Q1514"/>
      <c r="R1514">
        <v>54330</v>
      </c>
      <c r="S1514" s="39">
        <f>VLOOKUP(AH1514,import!G:T,14,FALSE)</f>
        <v>45469.288194444445</v>
      </c>
      <c r="T1514" s="43" t="str">
        <f t="shared" si="312"/>
        <v>20</v>
      </c>
      <c r="U1514" s="17">
        <f t="shared" si="313"/>
        <v>45468.926388888889</v>
      </c>
      <c r="V1514" s="34">
        <f t="shared" si="314"/>
        <v>-0.36180555555620231</v>
      </c>
      <c r="W1514" s="34">
        <f t="shared" si="315"/>
        <v>1</v>
      </c>
      <c r="X1514" s="34">
        <f t="shared" si="316"/>
        <v>0</v>
      </c>
      <c r="Y1514" s="34">
        <f t="shared" si="317"/>
        <v>0</v>
      </c>
      <c r="Z1514" s="31" t="str">
        <f t="shared" si="311"/>
        <v>Yes</v>
      </c>
      <c r="AA1514" s="34"/>
      <c r="AB1514" s="34">
        <f t="shared" si="318"/>
        <v>1</v>
      </c>
      <c r="AC1514" s="34" t="str">
        <f>IF(OR(ISNUMBER(MATCH(DATE(VALUE(TEXT(U1514,"yyyy")),VALUE(TEXT(U1514,"mm")),VALUE(TEXT(U1514,"dd"))),HolidayTable[Date],0)),WEEKDAY(E1514,1)=1,HOUR(U1514)&gt;=21,HOUR(U1514)&lt;5),"OP","P")</f>
        <v>OP</v>
      </c>
      <c r="AD1514" s="34"/>
      <c r="AE1514" s="34">
        <f t="shared" si="319"/>
        <v>35</v>
      </c>
      <c r="AF1514" s="16">
        <f t="shared" si="320"/>
        <v>59</v>
      </c>
      <c r="AG1514" s="16">
        <f t="shared" si="321"/>
        <v>3</v>
      </c>
      <c r="AH1514" s="16" t="str">
        <f t="shared" si="322"/>
        <v>SAN LORENZO260S</v>
      </c>
      <c r="AI1514" t="str">
        <f t="shared" si="323"/>
        <v>REGU 3273368</v>
      </c>
    </row>
    <row r="1515" spans="1:36" ht="18" x14ac:dyDescent="0.35">
      <c r="A1515" t="s">
        <v>927</v>
      </c>
      <c r="B1515" t="s">
        <v>5070</v>
      </c>
      <c r="C1515" t="s">
        <v>755</v>
      </c>
      <c r="D1515" t="s">
        <v>756</v>
      </c>
      <c r="E1515" s="12">
        <v>45468.926388888889</v>
      </c>
      <c r="F1515" t="s">
        <v>726</v>
      </c>
      <c r="G1515" t="s">
        <v>627</v>
      </c>
      <c r="H1515" t="s">
        <v>628</v>
      </c>
      <c r="I1515" t="s">
        <v>629</v>
      </c>
      <c r="J1515">
        <v>15690</v>
      </c>
      <c r="K1515" t="s">
        <v>630</v>
      </c>
      <c r="L1515"/>
      <c r="M1515"/>
      <c r="N1515" t="s">
        <v>661</v>
      </c>
      <c r="O1515" t="s">
        <v>662</v>
      </c>
      <c r="P1515">
        <v>692047</v>
      </c>
      <c r="Q1515"/>
      <c r="R1515">
        <v>54330</v>
      </c>
      <c r="S1515" s="39">
        <f>VLOOKUP(AH1515,import!G:T,14,FALSE)</f>
        <v>45469.288194444445</v>
      </c>
      <c r="T1515" s="43" t="str">
        <f t="shared" si="312"/>
        <v>20</v>
      </c>
      <c r="U1515" s="17">
        <f t="shared" si="313"/>
        <v>45468.926388888889</v>
      </c>
      <c r="V1515" s="34">
        <f t="shared" si="314"/>
        <v>-0.36180555555620231</v>
      </c>
      <c r="W1515" s="34">
        <f t="shared" si="315"/>
        <v>1</v>
      </c>
      <c r="X1515" s="34">
        <f t="shared" si="316"/>
        <v>0</v>
      </c>
      <c r="Y1515" s="34">
        <f t="shared" si="317"/>
        <v>0</v>
      </c>
      <c r="Z1515" s="31" t="str">
        <f t="shared" si="311"/>
        <v>Yes</v>
      </c>
      <c r="AA1515" s="34"/>
      <c r="AB1515" s="34">
        <f t="shared" si="318"/>
        <v>1</v>
      </c>
      <c r="AC1515" s="34" t="str">
        <f>IF(OR(ISNUMBER(MATCH(DATE(VALUE(TEXT(U1515,"yyyy")),VALUE(TEXT(U1515,"mm")),VALUE(TEXT(U1515,"dd"))),HolidayTable[Date],0)),WEEKDAY(E1515,1)=1,HOUR(U1515)&gt;=21,HOUR(U1515)&lt;5),"OP","P")</f>
        <v>OP</v>
      </c>
      <c r="AD1515" s="34"/>
      <c r="AE1515" s="34">
        <f t="shared" si="319"/>
        <v>35</v>
      </c>
      <c r="AF1515" s="16">
        <f t="shared" si="320"/>
        <v>59</v>
      </c>
      <c r="AG1515" s="16">
        <f t="shared" si="321"/>
        <v>3</v>
      </c>
      <c r="AH1515" s="16" t="str">
        <f t="shared" si="322"/>
        <v>SAN LORENZO260S</v>
      </c>
      <c r="AI1515" t="str">
        <f t="shared" si="323"/>
        <v>TEMU 5469660</v>
      </c>
    </row>
    <row r="1516" spans="1:36" ht="18" x14ac:dyDescent="0.35">
      <c r="A1516" t="s">
        <v>927</v>
      </c>
      <c r="B1516" t="s">
        <v>5071</v>
      </c>
      <c r="C1516" t="s">
        <v>112</v>
      </c>
      <c r="D1516" t="s">
        <v>111</v>
      </c>
      <c r="E1516" s="12">
        <v>45468.938194444447</v>
      </c>
      <c r="F1516" t="s">
        <v>5072</v>
      </c>
      <c r="G1516" t="s">
        <v>627</v>
      </c>
      <c r="H1516">
        <v>2270</v>
      </c>
      <c r="I1516" t="s">
        <v>724</v>
      </c>
      <c r="J1516">
        <v>24542</v>
      </c>
      <c r="K1516" t="s">
        <v>630</v>
      </c>
      <c r="L1516"/>
      <c r="M1516">
        <v>27201</v>
      </c>
      <c r="N1516" t="s">
        <v>670</v>
      </c>
      <c r="O1516" t="s">
        <v>671</v>
      </c>
      <c r="P1516">
        <v>650107</v>
      </c>
      <c r="Q1516"/>
      <c r="R1516">
        <v>54330</v>
      </c>
      <c r="S1516" s="39">
        <v>45466.540972222225</v>
      </c>
      <c r="T1516" s="43" t="str">
        <f t="shared" si="312"/>
        <v>20</v>
      </c>
      <c r="U1516" s="17">
        <f t="shared" si="313"/>
        <v>45468.938194444447</v>
      </c>
      <c r="V1516" s="34">
        <f t="shared" si="314"/>
        <v>2.3972222222218988</v>
      </c>
      <c r="W1516" s="34">
        <f t="shared" si="315"/>
        <v>0</v>
      </c>
      <c r="X1516" s="34">
        <f t="shared" si="316"/>
        <v>0</v>
      </c>
      <c r="Y1516" s="34">
        <f t="shared" si="317"/>
        <v>1</v>
      </c>
      <c r="Z1516" s="31" t="str">
        <f t="shared" si="311"/>
        <v>Yes</v>
      </c>
      <c r="AA1516" s="34"/>
      <c r="AB1516" s="34">
        <f t="shared" si="318"/>
        <v>0</v>
      </c>
      <c r="AC1516" s="34" t="str">
        <f>IF(OR(ISNUMBER(MATCH(DATE(VALUE(TEXT(U1516,"yyyy")),VALUE(TEXT(U1516,"mm")),VALUE(TEXT(U1516,"dd"))),HolidayTable[Date],0)),WEEKDAY(E1516,1)=1,HOUR(U1516)&gt;=21,HOUR(U1516)&lt;5),"OP","P")</f>
        <v>OP</v>
      </c>
      <c r="AD1516" s="34"/>
      <c r="AE1516" s="34">
        <f t="shared" si="319"/>
        <v>0</v>
      </c>
      <c r="AF1516" s="16">
        <f t="shared" si="320"/>
        <v>59</v>
      </c>
      <c r="AG1516" s="16">
        <f t="shared" si="321"/>
        <v>3</v>
      </c>
      <c r="AH1516" s="16" t="str">
        <f t="shared" si="322"/>
        <v>NORTH JAG424W</v>
      </c>
      <c r="AI1516" t="str">
        <f t="shared" si="323"/>
        <v>BGBU 5017853</v>
      </c>
      <c r="AJ1516" s="17" t="s">
        <v>5293</v>
      </c>
    </row>
    <row r="1517" spans="1:36" ht="18" x14ac:dyDescent="0.35">
      <c r="A1517" t="s">
        <v>927</v>
      </c>
      <c r="B1517" t="s">
        <v>5073</v>
      </c>
      <c r="C1517" t="s">
        <v>107</v>
      </c>
      <c r="D1517" t="s">
        <v>108</v>
      </c>
      <c r="E1517" s="12">
        <v>45468.942361111112</v>
      </c>
      <c r="F1517" t="s">
        <v>931</v>
      </c>
      <c r="G1517" t="s">
        <v>627</v>
      </c>
      <c r="H1517">
        <v>2210</v>
      </c>
      <c r="I1517" t="s">
        <v>629</v>
      </c>
      <c r="J1517">
        <v>15000</v>
      </c>
      <c r="K1517" t="s">
        <v>630</v>
      </c>
      <c r="L1517"/>
      <c r="M1517"/>
      <c r="N1517" t="s">
        <v>633</v>
      </c>
      <c r="O1517" t="s">
        <v>708</v>
      </c>
      <c r="P1517">
        <v>717004</v>
      </c>
      <c r="Q1517"/>
      <c r="R1517">
        <v>54330</v>
      </c>
      <c r="S1517" s="39">
        <v>45466.113194444442</v>
      </c>
      <c r="T1517" s="43" t="str">
        <f t="shared" si="312"/>
        <v>20</v>
      </c>
      <c r="U1517" s="17">
        <f t="shared" si="313"/>
        <v>45468.942361111112</v>
      </c>
      <c r="V1517" s="34">
        <f t="shared" si="314"/>
        <v>2.8291666666700621</v>
      </c>
      <c r="W1517" s="34">
        <f t="shared" si="315"/>
        <v>0</v>
      </c>
      <c r="X1517" s="34">
        <f t="shared" si="316"/>
        <v>0</v>
      </c>
      <c r="Y1517" s="34">
        <f t="shared" si="317"/>
        <v>1</v>
      </c>
      <c r="Z1517" s="31" t="str">
        <f t="shared" si="311"/>
        <v>Yes</v>
      </c>
      <c r="AA1517" s="34"/>
      <c r="AB1517" s="34">
        <f t="shared" si="318"/>
        <v>0</v>
      </c>
      <c r="AC1517" s="34" t="str">
        <f>IF(OR(ISNUMBER(MATCH(DATE(VALUE(TEXT(U1517,"yyyy")),VALUE(TEXT(U1517,"mm")),VALUE(TEXT(U1517,"dd"))),HolidayTable[Date],0)),WEEKDAY(E1517,1)=1,HOUR(U1517)&gt;=21,HOUR(U1517)&lt;5),"OP","P")</f>
        <v>OP</v>
      </c>
      <c r="AD1517" s="34"/>
      <c r="AE1517" s="34">
        <f t="shared" si="319"/>
        <v>0</v>
      </c>
      <c r="AF1517" s="16">
        <f t="shared" si="320"/>
        <v>59</v>
      </c>
      <c r="AG1517" s="16">
        <f t="shared" si="321"/>
        <v>3</v>
      </c>
      <c r="AH1517" s="16" t="str">
        <f t="shared" si="322"/>
        <v>WAN HAI 356S016</v>
      </c>
      <c r="AI1517" t="str">
        <f t="shared" si="323"/>
        <v>FBIU 0410153</v>
      </c>
      <c r="AJ1517" s="17" t="s">
        <v>5293</v>
      </c>
    </row>
    <row r="1518" spans="1:36" ht="18" x14ac:dyDescent="0.35">
      <c r="A1518" t="s">
        <v>927</v>
      </c>
      <c r="B1518" t="s">
        <v>5074</v>
      </c>
      <c r="C1518" t="s">
        <v>107</v>
      </c>
      <c r="D1518" t="s">
        <v>108</v>
      </c>
      <c r="E1518" s="12">
        <v>45468.942361111112</v>
      </c>
      <c r="F1518" t="s">
        <v>931</v>
      </c>
      <c r="G1518" t="s">
        <v>627</v>
      </c>
      <c r="H1518" t="s">
        <v>628</v>
      </c>
      <c r="I1518" t="s">
        <v>629</v>
      </c>
      <c r="J1518">
        <v>13300</v>
      </c>
      <c r="K1518" t="s">
        <v>630</v>
      </c>
      <c r="L1518"/>
      <c r="M1518"/>
      <c r="N1518" t="s">
        <v>633</v>
      </c>
      <c r="O1518" t="s">
        <v>708</v>
      </c>
      <c r="P1518">
        <v>717004</v>
      </c>
      <c r="Q1518"/>
      <c r="R1518">
        <v>54330</v>
      </c>
      <c r="S1518" s="39">
        <v>45466.113194444442</v>
      </c>
      <c r="T1518" s="43" t="str">
        <f t="shared" si="312"/>
        <v>20</v>
      </c>
      <c r="U1518" s="17">
        <f t="shared" si="313"/>
        <v>45468.942361111112</v>
      </c>
      <c r="V1518" s="34">
        <f t="shared" si="314"/>
        <v>2.8291666666700621</v>
      </c>
      <c r="W1518" s="34">
        <f t="shared" si="315"/>
        <v>0</v>
      </c>
      <c r="X1518" s="34">
        <f t="shared" si="316"/>
        <v>0</v>
      </c>
      <c r="Y1518" s="34">
        <f t="shared" si="317"/>
        <v>1</v>
      </c>
      <c r="Z1518" s="31" t="str">
        <f t="shared" si="311"/>
        <v>Yes</v>
      </c>
      <c r="AA1518" s="34"/>
      <c r="AB1518" s="34">
        <f t="shared" si="318"/>
        <v>0</v>
      </c>
      <c r="AC1518" s="34" t="str">
        <f>IF(OR(ISNUMBER(MATCH(DATE(VALUE(TEXT(U1518,"yyyy")),VALUE(TEXT(U1518,"mm")),VALUE(TEXT(U1518,"dd"))),HolidayTable[Date],0)),WEEKDAY(E1518,1)=1,HOUR(U1518)&gt;=21,HOUR(U1518)&lt;5),"OP","P")</f>
        <v>OP</v>
      </c>
      <c r="AD1518" s="34"/>
      <c r="AE1518" s="34">
        <f t="shared" si="319"/>
        <v>0</v>
      </c>
      <c r="AF1518" s="16">
        <f t="shared" si="320"/>
        <v>59</v>
      </c>
      <c r="AG1518" s="16">
        <f t="shared" si="321"/>
        <v>3</v>
      </c>
      <c r="AH1518" s="16" t="str">
        <f t="shared" si="322"/>
        <v>WAN HAI 356S016</v>
      </c>
      <c r="AI1518" t="str">
        <f t="shared" si="323"/>
        <v>WHSU 0271729</v>
      </c>
      <c r="AJ1518" s="17" t="s">
        <v>5293</v>
      </c>
    </row>
    <row r="1519" spans="1:36" ht="18" x14ac:dyDescent="0.35">
      <c r="A1519" t="s">
        <v>927</v>
      </c>
      <c r="B1519" t="s">
        <v>5075</v>
      </c>
      <c r="C1519" t="s">
        <v>1616</v>
      </c>
      <c r="D1519" t="s">
        <v>1617</v>
      </c>
      <c r="E1519" s="12">
        <v>45468.947222222225</v>
      </c>
      <c r="F1519" t="s">
        <v>663</v>
      </c>
      <c r="G1519" t="s">
        <v>627</v>
      </c>
      <c r="H1519" t="s">
        <v>672</v>
      </c>
      <c r="I1519" t="s">
        <v>646</v>
      </c>
      <c r="J1519">
        <v>20042</v>
      </c>
      <c r="K1519" t="s">
        <v>630</v>
      </c>
      <c r="L1519"/>
      <c r="M1519"/>
      <c r="N1519"/>
      <c r="O1519" t="s">
        <v>635</v>
      </c>
      <c r="P1519">
        <v>948878</v>
      </c>
      <c r="Q1519"/>
      <c r="R1519">
        <v>54330</v>
      </c>
      <c r="S1519" s="39">
        <f>VLOOKUP(AH1519,import!G:T,14,FALSE)</f>
        <v>45468.496527777781</v>
      </c>
      <c r="T1519" s="43" t="str">
        <f t="shared" si="312"/>
        <v>40</v>
      </c>
      <c r="U1519" s="17">
        <f t="shared" si="313"/>
        <v>45468.947222222225</v>
      </c>
      <c r="V1519" s="34">
        <f t="shared" si="314"/>
        <v>0.45069444444379769</v>
      </c>
      <c r="W1519" s="34">
        <f t="shared" si="315"/>
        <v>1</v>
      </c>
      <c r="X1519" s="34">
        <f t="shared" si="316"/>
        <v>0</v>
      </c>
      <c r="Y1519" s="34">
        <f t="shared" si="317"/>
        <v>0</v>
      </c>
      <c r="Z1519" s="31" t="str">
        <f t="shared" si="311"/>
        <v>Yes</v>
      </c>
      <c r="AA1519" s="34"/>
      <c r="AB1519" s="34">
        <f t="shared" si="318"/>
        <v>1</v>
      </c>
      <c r="AC1519" s="34" t="str">
        <f>IF(OR(ISNUMBER(MATCH(DATE(VALUE(TEXT(U1519,"yyyy")),VALUE(TEXT(U1519,"mm")),VALUE(TEXT(U1519,"dd"))),HolidayTable[Date],0)),WEEKDAY(E1519,1)=1,HOUR(U1519)&gt;=21,HOUR(U1519)&lt;5),"OP","P")</f>
        <v>OP</v>
      </c>
      <c r="AD1519" s="34"/>
      <c r="AE1519" s="34">
        <f t="shared" si="319"/>
        <v>52.5</v>
      </c>
      <c r="AF1519" s="16">
        <f t="shared" si="320"/>
        <v>88.5</v>
      </c>
      <c r="AG1519" s="16">
        <f t="shared" si="321"/>
        <v>3</v>
      </c>
      <c r="AH1519" s="16" t="str">
        <f t="shared" si="322"/>
        <v>MOL CREATION092E</v>
      </c>
      <c r="AI1519" t="str">
        <f t="shared" si="323"/>
        <v>HLBU 2505742</v>
      </c>
    </row>
    <row r="1520" spans="1:36" ht="18" x14ac:dyDescent="0.35">
      <c r="A1520" t="s">
        <v>927</v>
      </c>
      <c r="B1520" t="s">
        <v>5076</v>
      </c>
      <c r="C1520" t="s">
        <v>107</v>
      </c>
      <c r="D1520" t="s">
        <v>108</v>
      </c>
      <c r="E1520" s="12">
        <v>45468.949305555558</v>
      </c>
      <c r="F1520" t="s">
        <v>931</v>
      </c>
      <c r="G1520" t="s">
        <v>627</v>
      </c>
      <c r="H1520" t="s">
        <v>628</v>
      </c>
      <c r="I1520" t="s">
        <v>629</v>
      </c>
      <c r="J1520">
        <v>15300</v>
      </c>
      <c r="K1520" t="s">
        <v>630</v>
      </c>
      <c r="L1520"/>
      <c r="M1520"/>
      <c r="N1520" t="s">
        <v>656</v>
      </c>
      <c r="O1520" t="s">
        <v>657</v>
      </c>
      <c r="P1520">
        <v>927332</v>
      </c>
      <c r="Q1520"/>
      <c r="R1520">
        <v>54330</v>
      </c>
      <c r="S1520" s="39">
        <v>45466.113194444442</v>
      </c>
      <c r="T1520" s="43" t="str">
        <f t="shared" si="312"/>
        <v>20</v>
      </c>
      <c r="U1520" s="17">
        <f t="shared" si="313"/>
        <v>45468.949305555558</v>
      </c>
      <c r="V1520" s="34">
        <f t="shared" si="314"/>
        <v>2.836111111115315</v>
      </c>
      <c r="W1520" s="34">
        <f t="shared" si="315"/>
        <v>0</v>
      </c>
      <c r="X1520" s="34">
        <f t="shared" si="316"/>
        <v>0</v>
      </c>
      <c r="Y1520" s="34">
        <f t="shared" si="317"/>
        <v>1</v>
      </c>
      <c r="Z1520" s="31" t="str">
        <f t="shared" si="311"/>
        <v>Yes</v>
      </c>
      <c r="AA1520" s="34"/>
      <c r="AB1520" s="34">
        <f t="shared" si="318"/>
        <v>0</v>
      </c>
      <c r="AC1520" s="34" t="str">
        <f>IF(OR(ISNUMBER(MATCH(DATE(VALUE(TEXT(U1520,"yyyy")),VALUE(TEXT(U1520,"mm")),VALUE(TEXT(U1520,"dd"))),HolidayTable[Date],0)),WEEKDAY(E1520,1)=1,HOUR(U1520)&gt;=21,HOUR(U1520)&lt;5),"OP","P")</f>
        <v>OP</v>
      </c>
      <c r="AD1520" s="34"/>
      <c r="AE1520" s="34">
        <f t="shared" si="319"/>
        <v>0</v>
      </c>
      <c r="AF1520" s="16">
        <f t="shared" si="320"/>
        <v>59</v>
      </c>
      <c r="AG1520" s="16">
        <f t="shared" si="321"/>
        <v>3</v>
      </c>
      <c r="AH1520" s="16" t="str">
        <f t="shared" si="322"/>
        <v>WAN HAI 356S016</v>
      </c>
      <c r="AI1520" t="str">
        <f t="shared" si="323"/>
        <v>WHSU 0239100</v>
      </c>
      <c r="AJ1520" s="17" t="s">
        <v>5293</v>
      </c>
    </row>
    <row r="1521" spans="1:36" ht="18" x14ac:dyDescent="0.35">
      <c r="A1521" t="s">
        <v>927</v>
      </c>
      <c r="B1521" t="s">
        <v>5077</v>
      </c>
      <c r="C1521" t="s">
        <v>107</v>
      </c>
      <c r="D1521" t="s">
        <v>108</v>
      </c>
      <c r="E1521" s="12">
        <v>45468.949305555558</v>
      </c>
      <c r="F1521" t="s">
        <v>931</v>
      </c>
      <c r="G1521" t="s">
        <v>627</v>
      </c>
      <c r="H1521" t="s">
        <v>628</v>
      </c>
      <c r="I1521" t="s">
        <v>629</v>
      </c>
      <c r="J1521">
        <v>13200</v>
      </c>
      <c r="K1521" t="s">
        <v>630</v>
      </c>
      <c r="L1521"/>
      <c r="M1521"/>
      <c r="N1521" t="s">
        <v>656</v>
      </c>
      <c r="O1521" t="s">
        <v>657</v>
      </c>
      <c r="P1521">
        <v>927332</v>
      </c>
      <c r="Q1521"/>
      <c r="R1521">
        <v>54330</v>
      </c>
      <c r="S1521" s="39">
        <v>45466.113194444442</v>
      </c>
      <c r="T1521" s="43" t="str">
        <f t="shared" si="312"/>
        <v>20</v>
      </c>
      <c r="U1521" s="17">
        <f t="shared" si="313"/>
        <v>45468.949305555558</v>
      </c>
      <c r="V1521" s="34">
        <f t="shared" si="314"/>
        <v>2.836111111115315</v>
      </c>
      <c r="W1521" s="34">
        <f t="shared" si="315"/>
        <v>0</v>
      </c>
      <c r="X1521" s="34">
        <f t="shared" si="316"/>
        <v>0</v>
      </c>
      <c r="Y1521" s="34">
        <f t="shared" si="317"/>
        <v>1</v>
      </c>
      <c r="Z1521" s="31" t="str">
        <f t="shared" si="311"/>
        <v>Yes</v>
      </c>
      <c r="AA1521" s="34"/>
      <c r="AB1521" s="34">
        <f t="shared" si="318"/>
        <v>0</v>
      </c>
      <c r="AC1521" s="34" t="str">
        <f>IF(OR(ISNUMBER(MATCH(DATE(VALUE(TEXT(U1521,"yyyy")),VALUE(TEXT(U1521,"mm")),VALUE(TEXT(U1521,"dd"))),HolidayTable[Date],0)),WEEKDAY(E1521,1)=1,HOUR(U1521)&gt;=21,HOUR(U1521)&lt;5),"OP","P")</f>
        <v>OP</v>
      </c>
      <c r="AD1521" s="34"/>
      <c r="AE1521" s="34">
        <f t="shared" si="319"/>
        <v>0</v>
      </c>
      <c r="AF1521" s="16">
        <f t="shared" si="320"/>
        <v>59</v>
      </c>
      <c r="AG1521" s="16">
        <f t="shared" si="321"/>
        <v>3</v>
      </c>
      <c r="AH1521" s="16" t="str">
        <f t="shared" si="322"/>
        <v>WAN HAI 356S016</v>
      </c>
      <c r="AI1521" t="str">
        <f t="shared" si="323"/>
        <v>WHSU 2567704</v>
      </c>
      <c r="AJ1521" s="17" t="s">
        <v>5293</v>
      </c>
    </row>
    <row r="1522" spans="1:36" ht="18" x14ac:dyDescent="0.35">
      <c r="A1522" t="s">
        <v>927</v>
      </c>
      <c r="B1522" t="s">
        <v>5078</v>
      </c>
      <c r="C1522" t="s">
        <v>1496</v>
      </c>
      <c r="D1522" t="s">
        <v>406</v>
      </c>
      <c r="E1522" s="12">
        <v>45468.951388888891</v>
      </c>
      <c r="F1522" t="s">
        <v>729</v>
      </c>
      <c r="G1522" t="s">
        <v>627</v>
      </c>
      <c r="H1522" t="s">
        <v>672</v>
      </c>
      <c r="I1522" t="s">
        <v>646</v>
      </c>
      <c r="J1522">
        <v>7300</v>
      </c>
      <c r="K1522" t="s">
        <v>630</v>
      </c>
      <c r="L1522"/>
      <c r="M1522"/>
      <c r="N1522"/>
      <c r="O1522" t="s">
        <v>636</v>
      </c>
      <c r="P1522">
        <v>903165</v>
      </c>
      <c r="Q1522"/>
      <c r="R1522">
        <v>54330</v>
      </c>
      <c r="S1522" s="39">
        <f>VLOOKUP(AH1522,import!G:T,14,FALSE)</f>
        <v>45469.34375</v>
      </c>
      <c r="T1522" s="43" t="str">
        <f t="shared" si="312"/>
        <v>40</v>
      </c>
      <c r="U1522" s="17">
        <f t="shared" si="313"/>
        <v>45468.951388888891</v>
      </c>
      <c r="V1522" s="34">
        <f t="shared" si="314"/>
        <v>-0.39236111110949423</v>
      </c>
      <c r="W1522" s="34">
        <f t="shared" si="315"/>
        <v>1</v>
      </c>
      <c r="X1522" s="34">
        <f t="shared" si="316"/>
        <v>0</v>
      </c>
      <c r="Y1522" s="34">
        <f t="shared" si="317"/>
        <v>0</v>
      </c>
      <c r="Z1522" s="31" t="str">
        <f t="shared" si="311"/>
        <v>Yes</v>
      </c>
      <c r="AA1522" s="34"/>
      <c r="AB1522" s="34">
        <f t="shared" si="318"/>
        <v>1</v>
      </c>
      <c r="AC1522" s="34" t="str">
        <f>IF(OR(ISNUMBER(MATCH(DATE(VALUE(TEXT(U1522,"yyyy")),VALUE(TEXT(U1522,"mm")),VALUE(TEXT(U1522,"dd"))),HolidayTable[Date],0)),WEEKDAY(E1522,1)=1,HOUR(U1522)&gt;=21,HOUR(U1522)&lt;5),"OP","P")</f>
        <v>OP</v>
      </c>
      <c r="AD1522" s="34"/>
      <c r="AE1522" s="34">
        <f t="shared" si="319"/>
        <v>52.5</v>
      </c>
      <c r="AF1522" s="16">
        <f t="shared" si="320"/>
        <v>88.5</v>
      </c>
      <c r="AG1522" s="16">
        <f t="shared" si="321"/>
        <v>3</v>
      </c>
      <c r="AH1522" s="16" t="str">
        <f t="shared" si="322"/>
        <v>KMTC NHAVA S2406S</v>
      </c>
      <c r="AI1522" t="str">
        <f t="shared" si="323"/>
        <v>FFAU 1081709</v>
      </c>
    </row>
    <row r="1523" spans="1:36" ht="18" x14ac:dyDescent="0.35">
      <c r="A1523" t="s">
        <v>927</v>
      </c>
      <c r="B1523" t="s">
        <v>5079</v>
      </c>
      <c r="C1523" t="s">
        <v>107</v>
      </c>
      <c r="D1523" t="s">
        <v>108</v>
      </c>
      <c r="E1523" s="12">
        <v>45468.963888888888</v>
      </c>
      <c r="F1523" t="s">
        <v>931</v>
      </c>
      <c r="G1523" t="s">
        <v>627</v>
      </c>
      <c r="H1523" t="s">
        <v>628</v>
      </c>
      <c r="I1523" t="s">
        <v>629</v>
      </c>
      <c r="J1523">
        <v>13100</v>
      </c>
      <c r="K1523" t="s">
        <v>630</v>
      </c>
      <c r="L1523"/>
      <c r="M1523"/>
      <c r="N1523" t="s">
        <v>2610</v>
      </c>
      <c r="O1523" t="s">
        <v>2611</v>
      </c>
      <c r="P1523">
        <v>734770</v>
      </c>
      <c r="Q1523"/>
      <c r="R1523">
        <v>54330</v>
      </c>
      <c r="S1523" s="39">
        <v>45466.113194444442</v>
      </c>
      <c r="T1523" s="43" t="str">
        <f t="shared" si="312"/>
        <v>20</v>
      </c>
      <c r="U1523" s="17">
        <f t="shared" si="313"/>
        <v>45468.963888888888</v>
      </c>
      <c r="V1523" s="34">
        <f t="shared" si="314"/>
        <v>2.8506944444452529</v>
      </c>
      <c r="W1523" s="34">
        <f t="shared" si="315"/>
        <v>0</v>
      </c>
      <c r="X1523" s="34">
        <f t="shared" si="316"/>
        <v>0</v>
      </c>
      <c r="Y1523" s="34">
        <f t="shared" si="317"/>
        <v>1</v>
      </c>
      <c r="Z1523" s="31" t="str">
        <f t="shared" si="311"/>
        <v>Yes</v>
      </c>
      <c r="AA1523" s="34"/>
      <c r="AB1523" s="34">
        <f t="shared" si="318"/>
        <v>0</v>
      </c>
      <c r="AC1523" s="34" t="str">
        <f>IF(OR(ISNUMBER(MATCH(DATE(VALUE(TEXT(U1523,"yyyy")),VALUE(TEXT(U1523,"mm")),VALUE(TEXT(U1523,"dd"))),HolidayTable[Date],0)),WEEKDAY(E1523,1)=1,HOUR(U1523)&gt;=21,HOUR(U1523)&lt;5),"OP","P")</f>
        <v>OP</v>
      </c>
      <c r="AD1523" s="34"/>
      <c r="AE1523" s="34">
        <f t="shared" si="319"/>
        <v>0</v>
      </c>
      <c r="AF1523" s="16">
        <f t="shared" si="320"/>
        <v>59</v>
      </c>
      <c r="AG1523" s="16">
        <f t="shared" si="321"/>
        <v>3</v>
      </c>
      <c r="AH1523" s="16" t="str">
        <f t="shared" si="322"/>
        <v>WAN HAI 356S016</v>
      </c>
      <c r="AI1523" t="str">
        <f t="shared" si="323"/>
        <v>FCIU 6231481</v>
      </c>
      <c r="AJ1523" s="17" t="s">
        <v>5293</v>
      </c>
    </row>
    <row r="1524" spans="1:36" ht="18" x14ac:dyDescent="0.35">
      <c r="A1524" t="s">
        <v>927</v>
      </c>
      <c r="B1524" t="s">
        <v>5080</v>
      </c>
      <c r="C1524" t="s">
        <v>107</v>
      </c>
      <c r="D1524" t="s">
        <v>108</v>
      </c>
      <c r="E1524" s="12">
        <v>45468.963888888888</v>
      </c>
      <c r="F1524" t="s">
        <v>931</v>
      </c>
      <c r="G1524" t="s">
        <v>627</v>
      </c>
      <c r="H1524" t="s">
        <v>628</v>
      </c>
      <c r="I1524" t="s">
        <v>629</v>
      </c>
      <c r="J1524">
        <v>14000</v>
      </c>
      <c r="K1524" t="s">
        <v>630</v>
      </c>
      <c r="L1524"/>
      <c r="M1524"/>
      <c r="N1524" t="s">
        <v>2610</v>
      </c>
      <c r="O1524" t="s">
        <v>2611</v>
      </c>
      <c r="P1524">
        <v>734770</v>
      </c>
      <c r="Q1524"/>
      <c r="R1524">
        <v>54330</v>
      </c>
      <c r="S1524" s="39">
        <v>45466.113194444442</v>
      </c>
      <c r="T1524" s="43" t="str">
        <f t="shared" si="312"/>
        <v>20</v>
      </c>
      <c r="U1524" s="17">
        <f t="shared" si="313"/>
        <v>45468.963888888888</v>
      </c>
      <c r="V1524" s="34">
        <f t="shared" si="314"/>
        <v>2.8506944444452529</v>
      </c>
      <c r="W1524" s="34">
        <f t="shared" si="315"/>
        <v>0</v>
      </c>
      <c r="X1524" s="34">
        <f t="shared" si="316"/>
        <v>0</v>
      </c>
      <c r="Y1524" s="34">
        <f t="shared" si="317"/>
        <v>1</v>
      </c>
      <c r="Z1524" s="31" t="str">
        <f t="shared" si="311"/>
        <v>Yes</v>
      </c>
      <c r="AA1524" s="34"/>
      <c r="AB1524" s="34">
        <f t="shared" si="318"/>
        <v>0</v>
      </c>
      <c r="AC1524" s="34" t="str">
        <f>IF(OR(ISNUMBER(MATCH(DATE(VALUE(TEXT(U1524,"yyyy")),VALUE(TEXT(U1524,"mm")),VALUE(TEXT(U1524,"dd"))),HolidayTable[Date],0)),WEEKDAY(E1524,1)=1,HOUR(U1524)&gt;=21,HOUR(U1524)&lt;5),"OP","P")</f>
        <v>OP</v>
      </c>
      <c r="AD1524" s="34"/>
      <c r="AE1524" s="34">
        <f t="shared" si="319"/>
        <v>0</v>
      </c>
      <c r="AF1524" s="16">
        <f t="shared" si="320"/>
        <v>59</v>
      </c>
      <c r="AG1524" s="16">
        <f t="shared" si="321"/>
        <v>3</v>
      </c>
      <c r="AH1524" s="16" t="str">
        <f t="shared" si="322"/>
        <v>WAN HAI 356S016</v>
      </c>
      <c r="AI1524" t="str">
        <f t="shared" si="323"/>
        <v>WHSU 2043604</v>
      </c>
      <c r="AJ1524" s="17" t="s">
        <v>5293</v>
      </c>
    </row>
    <row r="1525" spans="1:36" ht="18" x14ac:dyDescent="0.35">
      <c r="A1525" t="s">
        <v>927</v>
      </c>
      <c r="B1525" t="s">
        <v>5081</v>
      </c>
      <c r="C1525" t="s">
        <v>1508</v>
      </c>
      <c r="D1525" t="s">
        <v>1507</v>
      </c>
      <c r="E1525" s="12">
        <v>45468.968055555553</v>
      </c>
      <c r="F1525" t="s">
        <v>663</v>
      </c>
      <c r="G1525" t="s">
        <v>627</v>
      </c>
      <c r="H1525" t="s">
        <v>628</v>
      </c>
      <c r="I1525" t="s">
        <v>629</v>
      </c>
      <c r="J1525">
        <v>12850</v>
      </c>
      <c r="K1525" t="s">
        <v>630</v>
      </c>
      <c r="L1525"/>
      <c r="M1525"/>
      <c r="N1525"/>
      <c r="O1525" t="s">
        <v>641</v>
      </c>
      <c r="P1525">
        <v>902929</v>
      </c>
      <c r="Q1525"/>
      <c r="R1525">
        <v>54330</v>
      </c>
      <c r="S1525" s="39">
        <f>VLOOKUP(AH1525,import!G:T,14,FALSE)</f>
        <v>45469.083333333336</v>
      </c>
      <c r="T1525" s="43" t="str">
        <f t="shared" si="312"/>
        <v>20</v>
      </c>
      <c r="U1525" s="17">
        <f t="shared" si="313"/>
        <v>45468.968055555553</v>
      </c>
      <c r="V1525" s="34">
        <f t="shared" si="314"/>
        <v>-0.11527777778246673</v>
      </c>
      <c r="W1525" s="34">
        <f t="shared" si="315"/>
        <v>1</v>
      </c>
      <c r="X1525" s="34">
        <f t="shared" si="316"/>
        <v>0</v>
      </c>
      <c r="Y1525" s="34">
        <f t="shared" si="317"/>
        <v>0</v>
      </c>
      <c r="Z1525" s="31" t="str">
        <f t="shared" si="311"/>
        <v>Yes</v>
      </c>
      <c r="AA1525" s="34"/>
      <c r="AB1525" s="34">
        <f t="shared" si="318"/>
        <v>1</v>
      </c>
      <c r="AC1525" s="34" t="str">
        <f>IF(OR(ISNUMBER(MATCH(DATE(VALUE(TEXT(U1525,"yyyy")),VALUE(TEXT(U1525,"mm")),VALUE(TEXT(U1525,"dd"))),HolidayTable[Date],0)),WEEKDAY(E1525,1)=1,HOUR(U1525)&gt;=21,HOUR(U1525)&lt;5),"OP","P")</f>
        <v>OP</v>
      </c>
      <c r="AD1525" s="34"/>
      <c r="AE1525" s="34">
        <f t="shared" si="319"/>
        <v>35</v>
      </c>
      <c r="AF1525" s="16">
        <f t="shared" si="320"/>
        <v>59</v>
      </c>
      <c r="AG1525" s="16">
        <f t="shared" si="321"/>
        <v>3</v>
      </c>
      <c r="AH1525" s="16" t="str">
        <f t="shared" si="322"/>
        <v>HANOVER E2423W</v>
      </c>
      <c r="AI1525" t="str">
        <f t="shared" si="323"/>
        <v>HLBU 2326460</v>
      </c>
    </row>
    <row r="1526" spans="1:36" ht="18" x14ac:dyDescent="0.35">
      <c r="A1526" t="s">
        <v>927</v>
      </c>
      <c r="B1526" t="s">
        <v>5082</v>
      </c>
      <c r="C1526" t="s">
        <v>1481</v>
      </c>
      <c r="D1526" t="s">
        <v>508</v>
      </c>
      <c r="E1526" s="12">
        <v>45468.968055555553</v>
      </c>
      <c r="F1526" t="s">
        <v>674</v>
      </c>
      <c r="G1526" t="s">
        <v>627</v>
      </c>
      <c r="H1526" t="s">
        <v>628</v>
      </c>
      <c r="I1526" t="s">
        <v>629</v>
      </c>
      <c r="J1526">
        <v>6132</v>
      </c>
      <c r="K1526" t="s">
        <v>630</v>
      </c>
      <c r="L1526"/>
      <c r="M1526">
        <v>161328</v>
      </c>
      <c r="N1526"/>
      <c r="O1526" t="s">
        <v>641</v>
      </c>
      <c r="P1526">
        <v>902929</v>
      </c>
      <c r="Q1526"/>
      <c r="R1526">
        <v>54330</v>
      </c>
      <c r="S1526" s="39">
        <f>VLOOKUP(AH1526,import!G:T,14,FALSE)</f>
        <v>45470.0625</v>
      </c>
      <c r="T1526" s="43" t="str">
        <f t="shared" si="312"/>
        <v>20</v>
      </c>
      <c r="U1526" s="17">
        <f t="shared" si="313"/>
        <v>45468.968055555553</v>
      </c>
      <c r="V1526" s="34">
        <f t="shared" si="314"/>
        <v>-1.0944444444467081</v>
      </c>
      <c r="W1526" s="34">
        <f t="shared" si="315"/>
        <v>1</v>
      </c>
      <c r="X1526" s="34">
        <f t="shared" si="316"/>
        <v>0</v>
      </c>
      <c r="Y1526" s="34">
        <f t="shared" si="317"/>
        <v>0</v>
      </c>
      <c r="Z1526" s="31" t="str">
        <f t="shared" si="311"/>
        <v>Yes</v>
      </c>
      <c r="AA1526" s="34"/>
      <c r="AB1526" s="34">
        <f t="shared" si="318"/>
        <v>1</v>
      </c>
      <c r="AC1526" s="34" t="str">
        <f>IF(OR(ISNUMBER(MATCH(DATE(VALUE(TEXT(U1526,"yyyy")),VALUE(TEXT(U1526,"mm")),VALUE(TEXT(U1526,"dd"))),HolidayTable[Date],0)),WEEKDAY(E1526,1)=1,HOUR(U1526)&gt;=21,HOUR(U1526)&lt;5),"OP","P")</f>
        <v>OP</v>
      </c>
      <c r="AD1526" s="34"/>
      <c r="AE1526" s="34">
        <f t="shared" si="319"/>
        <v>35</v>
      </c>
      <c r="AF1526" s="16">
        <f t="shared" si="320"/>
        <v>59</v>
      </c>
      <c r="AG1526" s="16">
        <f t="shared" si="321"/>
        <v>3</v>
      </c>
      <c r="AH1526" s="16" t="str">
        <f t="shared" si="322"/>
        <v>MS LAVRAS423W</v>
      </c>
      <c r="AI1526" t="str">
        <f t="shared" si="323"/>
        <v>MRKU 8864498</v>
      </c>
    </row>
    <row r="1527" spans="1:36" ht="18" x14ac:dyDescent="0.35">
      <c r="A1527" t="s">
        <v>927</v>
      </c>
      <c r="B1527" t="s">
        <v>5083</v>
      </c>
      <c r="C1527" t="s">
        <v>779</v>
      </c>
      <c r="D1527" t="s">
        <v>780</v>
      </c>
      <c r="E1527" s="12">
        <v>45468.972916666666</v>
      </c>
      <c r="F1527" t="s">
        <v>677</v>
      </c>
      <c r="G1527" t="s">
        <v>627</v>
      </c>
      <c r="H1527">
        <v>2210</v>
      </c>
      <c r="I1527" t="s">
        <v>629</v>
      </c>
      <c r="J1527">
        <v>26452</v>
      </c>
      <c r="K1527" t="s">
        <v>630</v>
      </c>
      <c r="L1527"/>
      <c r="M1527" t="s">
        <v>5084</v>
      </c>
      <c r="N1527"/>
      <c r="O1527" t="s">
        <v>664</v>
      </c>
      <c r="P1527">
        <v>919491</v>
      </c>
      <c r="Q1527"/>
      <c r="R1527">
        <v>54330</v>
      </c>
      <c r="S1527" s="39">
        <f>VLOOKUP(AH1527,import!G:T,14,FALSE)</f>
        <v>45467.944444444445</v>
      </c>
      <c r="T1527" s="43" t="str">
        <f t="shared" si="312"/>
        <v>20</v>
      </c>
      <c r="U1527" s="17">
        <f t="shared" si="313"/>
        <v>45468.972916666666</v>
      </c>
      <c r="V1527" s="34">
        <f t="shared" si="314"/>
        <v>1.0284722222204437</v>
      </c>
      <c r="W1527" s="34">
        <f t="shared" si="315"/>
        <v>0</v>
      </c>
      <c r="X1527" s="34">
        <f t="shared" si="316"/>
        <v>1</v>
      </c>
      <c r="Y1527" s="34">
        <f t="shared" si="317"/>
        <v>0</v>
      </c>
      <c r="Z1527" s="31" t="str">
        <f t="shared" si="311"/>
        <v>Yes</v>
      </c>
      <c r="AA1527" s="34"/>
      <c r="AB1527" s="34">
        <f t="shared" si="318"/>
        <v>2</v>
      </c>
      <c r="AC1527" s="34" t="str">
        <f>IF(OR(ISNUMBER(MATCH(DATE(VALUE(TEXT(U1527,"yyyy")),VALUE(TEXT(U1527,"mm")),VALUE(TEXT(U1527,"dd"))),HolidayTable[Date],0)),WEEKDAY(E1527,1)=1,HOUR(U1527)&gt;=21,HOUR(U1527)&lt;5),"OP","P")</f>
        <v>OP</v>
      </c>
      <c r="AD1527" s="34"/>
      <c r="AE1527" s="34">
        <f t="shared" si="319"/>
        <v>15</v>
      </c>
      <c r="AF1527" s="16">
        <f t="shared" si="320"/>
        <v>59</v>
      </c>
      <c r="AG1527" s="16">
        <f t="shared" si="321"/>
        <v>3</v>
      </c>
      <c r="AH1527" s="16" t="str">
        <f t="shared" si="322"/>
        <v>OOCL JAKARTA171S</v>
      </c>
      <c r="AI1527" t="str">
        <f t="shared" si="323"/>
        <v>MAGU 2143664</v>
      </c>
    </row>
    <row r="1528" spans="1:36" ht="18" x14ac:dyDescent="0.35">
      <c r="A1528" t="s">
        <v>927</v>
      </c>
      <c r="B1528" t="s">
        <v>5085</v>
      </c>
      <c r="C1528" t="s">
        <v>923</v>
      </c>
      <c r="D1528" t="s">
        <v>924</v>
      </c>
      <c r="E1528" s="12">
        <v>45468.972916666666</v>
      </c>
      <c r="F1528" t="s">
        <v>663</v>
      </c>
      <c r="G1528" t="s">
        <v>627</v>
      </c>
      <c r="H1528" t="s">
        <v>628</v>
      </c>
      <c r="I1528" t="s">
        <v>629</v>
      </c>
      <c r="J1528">
        <v>7663</v>
      </c>
      <c r="K1528" t="s">
        <v>630</v>
      </c>
      <c r="L1528"/>
      <c r="M1528"/>
      <c r="N1528"/>
      <c r="O1528" t="s">
        <v>664</v>
      </c>
      <c r="P1528">
        <v>919491</v>
      </c>
      <c r="Q1528"/>
      <c r="R1528">
        <v>54330</v>
      </c>
      <c r="S1528" s="39">
        <f>VLOOKUP(AH1528,import!G:T,14,FALSE)</f>
        <v>45467.90625</v>
      </c>
      <c r="T1528" s="43" t="str">
        <f t="shared" si="312"/>
        <v>20</v>
      </c>
      <c r="U1528" s="17">
        <f t="shared" si="313"/>
        <v>45468.972916666666</v>
      </c>
      <c r="V1528" s="34">
        <f t="shared" si="314"/>
        <v>1.0666666666656965</v>
      </c>
      <c r="W1528" s="34">
        <f t="shared" si="315"/>
        <v>0</v>
      </c>
      <c r="X1528" s="34">
        <f t="shared" si="316"/>
        <v>1</v>
      </c>
      <c r="Y1528" s="34">
        <f t="shared" si="317"/>
        <v>0</v>
      </c>
      <c r="Z1528" s="31" t="str">
        <f t="shared" si="311"/>
        <v>Yes</v>
      </c>
      <c r="AA1528" s="34"/>
      <c r="AB1528" s="34">
        <f t="shared" si="318"/>
        <v>2</v>
      </c>
      <c r="AC1528" s="34" t="str">
        <f>IF(OR(ISNUMBER(MATCH(DATE(VALUE(TEXT(U1528,"yyyy")),VALUE(TEXT(U1528,"mm")),VALUE(TEXT(U1528,"dd"))),HolidayTable[Date],0)),WEEKDAY(E1528,1)=1,HOUR(U1528)&gt;=21,HOUR(U1528)&lt;5),"OP","P")</f>
        <v>OP</v>
      </c>
      <c r="AD1528" s="34"/>
      <c r="AE1528" s="34">
        <f t="shared" si="319"/>
        <v>15</v>
      </c>
      <c r="AF1528" s="16">
        <f t="shared" si="320"/>
        <v>59</v>
      </c>
      <c r="AG1528" s="16">
        <f t="shared" si="321"/>
        <v>3</v>
      </c>
      <c r="AH1528" s="16" t="str">
        <f t="shared" si="322"/>
        <v>TIHAMA026E</v>
      </c>
      <c r="AI1528" t="str">
        <f t="shared" si="323"/>
        <v>UACU 3742000</v>
      </c>
    </row>
    <row r="1529" spans="1:36" ht="18" x14ac:dyDescent="0.35">
      <c r="A1529" t="s">
        <v>927</v>
      </c>
      <c r="B1529" t="s">
        <v>5086</v>
      </c>
      <c r="C1529" t="s">
        <v>923</v>
      </c>
      <c r="D1529" t="s">
        <v>924</v>
      </c>
      <c r="E1529" s="12">
        <v>45468.980555555558</v>
      </c>
      <c r="F1529" t="s">
        <v>663</v>
      </c>
      <c r="G1529" t="s">
        <v>627</v>
      </c>
      <c r="H1529" t="s">
        <v>645</v>
      </c>
      <c r="I1529" t="s">
        <v>646</v>
      </c>
      <c r="J1529">
        <v>16228</v>
      </c>
      <c r="K1529" t="s">
        <v>630</v>
      </c>
      <c r="L1529"/>
      <c r="M1529"/>
      <c r="N1529" t="s">
        <v>652</v>
      </c>
      <c r="O1529" t="s">
        <v>653</v>
      </c>
      <c r="P1529">
        <v>678927</v>
      </c>
      <c r="Q1529"/>
      <c r="R1529">
        <v>54330</v>
      </c>
      <c r="S1529" s="39">
        <f>VLOOKUP(AH1529,import!G:T,14,FALSE)</f>
        <v>45467.90625</v>
      </c>
      <c r="T1529" s="43" t="str">
        <f t="shared" si="312"/>
        <v>40</v>
      </c>
      <c r="U1529" s="17">
        <f t="shared" si="313"/>
        <v>45468.980555555558</v>
      </c>
      <c r="V1529" s="34">
        <f t="shared" si="314"/>
        <v>1.0743055555576575</v>
      </c>
      <c r="W1529" s="34">
        <f t="shared" si="315"/>
        <v>0</v>
      </c>
      <c r="X1529" s="34">
        <f t="shared" si="316"/>
        <v>1</v>
      </c>
      <c r="Y1529" s="34">
        <f t="shared" si="317"/>
        <v>0</v>
      </c>
      <c r="Z1529" s="31" t="str">
        <f t="shared" si="311"/>
        <v>Yes</v>
      </c>
      <c r="AA1529" s="34"/>
      <c r="AB1529" s="34">
        <f t="shared" si="318"/>
        <v>2</v>
      </c>
      <c r="AC1529" s="34" t="str">
        <f>IF(OR(ISNUMBER(MATCH(DATE(VALUE(TEXT(U1529,"yyyy")),VALUE(TEXT(U1529,"mm")),VALUE(TEXT(U1529,"dd"))),HolidayTable[Date],0)),WEEKDAY(E1529,1)=1,HOUR(U1529)&gt;=21,HOUR(U1529)&lt;5),"OP","P")</f>
        <v>OP</v>
      </c>
      <c r="AD1529" s="34"/>
      <c r="AE1529" s="34">
        <f t="shared" si="319"/>
        <v>22.5</v>
      </c>
      <c r="AF1529" s="16">
        <f t="shared" si="320"/>
        <v>88.5</v>
      </c>
      <c r="AG1529" s="16">
        <f t="shared" si="321"/>
        <v>3</v>
      </c>
      <c r="AH1529" s="16" t="str">
        <f t="shared" si="322"/>
        <v>TIHAMA026E</v>
      </c>
      <c r="AI1529" t="str">
        <f t="shared" si="323"/>
        <v>HLXU 5367270</v>
      </c>
    </row>
    <row r="1530" spans="1:36" ht="18" x14ac:dyDescent="0.35">
      <c r="A1530" t="s">
        <v>927</v>
      </c>
      <c r="B1530" t="s">
        <v>5087</v>
      </c>
      <c r="C1530" t="s">
        <v>1616</v>
      </c>
      <c r="D1530" t="s">
        <v>1617</v>
      </c>
      <c r="E1530" s="12">
        <v>45468.980555555558</v>
      </c>
      <c r="F1530" t="s">
        <v>663</v>
      </c>
      <c r="G1530" t="s">
        <v>627</v>
      </c>
      <c r="H1530" t="s">
        <v>672</v>
      </c>
      <c r="I1530" t="s">
        <v>646</v>
      </c>
      <c r="J1530">
        <v>20207</v>
      </c>
      <c r="K1530" t="s">
        <v>630</v>
      </c>
      <c r="L1530"/>
      <c r="M1530"/>
      <c r="N1530" t="s">
        <v>666</v>
      </c>
      <c r="O1530" t="s">
        <v>667</v>
      </c>
      <c r="P1530">
        <v>958934</v>
      </c>
      <c r="Q1530"/>
      <c r="R1530">
        <v>54330</v>
      </c>
      <c r="S1530" s="39">
        <f>VLOOKUP(AH1530,import!G:T,14,FALSE)</f>
        <v>45468.496527777781</v>
      </c>
      <c r="T1530" s="43" t="str">
        <f t="shared" si="312"/>
        <v>40</v>
      </c>
      <c r="U1530" s="17">
        <f t="shared" si="313"/>
        <v>45468.980555555558</v>
      </c>
      <c r="V1530" s="34">
        <f t="shared" si="314"/>
        <v>0.48402777777664596</v>
      </c>
      <c r="W1530" s="34">
        <f t="shared" si="315"/>
        <v>1</v>
      </c>
      <c r="X1530" s="34">
        <f t="shared" si="316"/>
        <v>0</v>
      </c>
      <c r="Y1530" s="34">
        <f t="shared" si="317"/>
        <v>0</v>
      </c>
      <c r="Z1530" s="31" t="str">
        <f t="shared" si="311"/>
        <v>Yes</v>
      </c>
      <c r="AA1530" s="34"/>
      <c r="AB1530" s="34">
        <f t="shared" si="318"/>
        <v>1</v>
      </c>
      <c r="AC1530" s="34" t="str">
        <f>IF(OR(ISNUMBER(MATCH(DATE(VALUE(TEXT(U1530,"yyyy")),VALUE(TEXT(U1530,"mm")),VALUE(TEXT(U1530,"dd"))),HolidayTable[Date],0)),WEEKDAY(E1530,1)=1,HOUR(U1530)&gt;=21,HOUR(U1530)&lt;5),"OP","P")</f>
        <v>OP</v>
      </c>
      <c r="AD1530" s="34"/>
      <c r="AE1530" s="34">
        <f t="shared" si="319"/>
        <v>52.5</v>
      </c>
      <c r="AF1530" s="16">
        <f t="shared" si="320"/>
        <v>88.5</v>
      </c>
      <c r="AG1530" s="16">
        <f t="shared" si="321"/>
        <v>3</v>
      </c>
      <c r="AH1530" s="16" t="str">
        <f t="shared" si="322"/>
        <v>MOL CREATION092E</v>
      </c>
      <c r="AI1530" t="str">
        <f t="shared" si="323"/>
        <v>FANU 1728240</v>
      </c>
    </row>
    <row r="1531" spans="1:36" ht="18" x14ac:dyDescent="0.35">
      <c r="A1531" t="s">
        <v>927</v>
      </c>
      <c r="B1531" t="s">
        <v>5088</v>
      </c>
      <c r="C1531" t="s">
        <v>1517</v>
      </c>
      <c r="D1531" t="s">
        <v>1518</v>
      </c>
      <c r="E1531" s="12">
        <v>45468.98333333333</v>
      </c>
      <c r="F1531" t="s">
        <v>683</v>
      </c>
      <c r="G1531" t="s">
        <v>627</v>
      </c>
      <c r="H1531" t="s">
        <v>628</v>
      </c>
      <c r="I1531" t="s">
        <v>629</v>
      </c>
      <c r="J1531">
        <v>10906</v>
      </c>
      <c r="K1531" t="s">
        <v>630</v>
      </c>
      <c r="L1531"/>
      <c r="M1531">
        <v>161322</v>
      </c>
      <c r="N1531" t="s">
        <v>642</v>
      </c>
      <c r="O1531" t="s">
        <v>643</v>
      </c>
      <c r="P1531">
        <v>938546</v>
      </c>
      <c r="Q1531"/>
      <c r="R1531">
        <v>54330</v>
      </c>
      <c r="S1531" s="39">
        <f>VLOOKUP(AH1531,import!G:T,14,FALSE)</f>
        <v>45469.482638888891</v>
      </c>
      <c r="T1531" s="43" t="str">
        <f t="shared" si="312"/>
        <v>20</v>
      </c>
      <c r="U1531" s="17">
        <f t="shared" si="313"/>
        <v>45468.98333333333</v>
      </c>
      <c r="V1531" s="34">
        <f t="shared" si="314"/>
        <v>-0.49930555556056788</v>
      </c>
      <c r="W1531" s="34">
        <f t="shared" si="315"/>
        <v>1</v>
      </c>
      <c r="X1531" s="34">
        <f t="shared" si="316"/>
        <v>0</v>
      </c>
      <c r="Y1531" s="34">
        <f t="shared" si="317"/>
        <v>0</v>
      </c>
      <c r="Z1531" s="31" t="str">
        <f t="shared" si="311"/>
        <v>Yes</v>
      </c>
      <c r="AA1531" s="34"/>
      <c r="AB1531" s="34">
        <f t="shared" si="318"/>
        <v>1</v>
      </c>
      <c r="AC1531" s="34" t="str">
        <f>IF(OR(ISNUMBER(MATCH(DATE(VALUE(TEXT(U1531,"yyyy")),VALUE(TEXT(U1531,"mm")),VALUE(TEXT(U1531,"dd"))),HolidayTable[Date],0)),WEEKDAY(E1531,1)=1,HOUR(U1531)&gt;=21,HOUR(U1531)&lt;5),"OP","P")</f>
        <v>OP</v>
      </c>
      <c r="AD1531" s="34"/>
      <c r="AE1531" s="34">
        <v>15</v>
      </c>
      <c r="AF1531" s="16">
        <f t="shared" si="320"/>
        <v>59</v>
      </c>
      <c r="AG1531" s="16">
        <f t="shared" si="321"/>
        <v>3</v>
      </c>
      <c r="AH1531" s="16" t="str">
        <f t="shared" si="322"/>
        <v>CMA TROCADERFVW1MA</v>
      </c>
      <c r="AI1531" t="str">
        <f t="shared" si="323"/>
        <v>TCLU 6967845</v>
      </c>
    </row>
    <row r="1532" spans="1:36" ht="18" x14ac:dyDescent="0.35">
      <c r="A1532" t="s">
        <v>927</v>
      </c>
      <c r="B1532" t="s">
        <v>5089</v>
      </c>
      <c r="C1532" t="s">
        <v>107</v>
      </c>
      <c r="D1532" t="s">
        <v>108</v>
      </c>
      <c r="E1532" s="12">
        <v>45468.98541666667</v>
      </c>
      <c r="F1532" t="s">
        <v>931</v>
      </c>
      <c r="G1532" t="s">
        <v>627</v>
      </c>
      <c r="H1532" t="s">
        <v>628</v>
      </c>
      <c r="I1532" t="s">
        <v>629</v>
      </c>
      <c r="J1532">
        <v>14000</v>
      </c>
      <c r="K1532" t="s">
        <v>630</v>
      </c>
      <c r="L1532"/>
      <c r="M1532"/>
      <c r="N1532" t="s">
        <v>637</v>
      </c>
      <c r="O1532" t="s">
        <v>638</v>
      </c>
      <c r="P1532">
        <v>710301</v>
      </c>
      <c r="Q1532"/>
      <c r="R1532">
        <v>54330</v>
      </c>
      <c r="S1532" s="39" t="e">
        <f>VLOOKUP(AH1532,import!G:T,14,FALSE)</f>
        <v>#N/A</v>
      </c>
      <c r="T1532" s="43" t="str">
        <f t="shared" si="312"/>
        <v>20</v>
      </c>
      <c r="U1532" s="17">
        <f t="shared" si="313"/>
        <v>45468.98541666667</v>
      </c>
      <c r="V1532" s="34" t="e">
        <f t="shared" si="314"/>
        <v>#N/A</v>
      </c>
      <c r="W1532" s="34" t="e">
        <f t="shared" si="315"/>
        <v>#N/A</v>
      </c>
      <c r="X1532" s="34" t="e">
        <f t="shared" si="316"/>
        <v>#N/A</v>
      </c>
      <c r="Y1532" s="34" t="e">
        <f t="shared" si="317"/>
        <v>#N/A</v>
      </c>
      <c r="Z1532" s="31" t="str">
        <f t="shared" si="311"/>
        <v>Yes</v>
      </c>
      <c r="AA1532" s="34"/>
      <c r="AB1532" s="34" t="e">
        <f t="shared" si="318"/>
        <v>#N/A</v>
      </c>
      <c r="AC1532" s="34" t="str">
        <f>IF(OR(ISNUMBER(MATCH(DATE(VALUE(TEXT(U1532,"yyyy")),VALUE(TEXT(U1532,"mm")),VALUE(TEXT(U1532,"dd"))),HolidayTable[Date],0)),WEEKDAY(E1532,1)=1,HOUR(U1532)&gt;=21,HOUR(U1532)&lt;5),"OP","P")</f>
        <v>OP</v>
      </c>
      <c r="AD1532" s="34"/>
      <c r="AE1532" s="34">
        <v>15</v>
      </c>
      <c r="AF1532" s="16">
        <f t="shared" si="320"/>
        <v>59</v>
      </c>
      <c r="AG1532" s="16">
        <f t="shared" si="321"/>
        <v>3</v>
      </c>
      <c r="AH1532" s="16" t="str">
        <f t="shared" si="322"/>
        <v>WAN HAI 356S016</v>
      </c>
      <c r="AI1532" t="str">
        <f t="shared" si="323"/>
        <v>WHLU 0534368</v>
      </c>
    </row>
    <row r="1533" spans="1:36" ht="18" x14ac:dyDescent="0.35">
      <c r="A1533" t="s">
        <v>927</v>
      </c>
      <c r="B1533" t="s">
        <v>5090</v>
      </c>
      <c r="C1533" t="s">
        <v>107</v>
      </c>
      <c r="D1533" t="s">
        <v>108</v>
      </c>
      <c r="E1533" s="12">
        <v>45468.98541666667</v>
      </c>
      <c r="F1533" t="s">
        <v>931</v>
      </c>
      <c r="G1533" t="s">
        <v>627</v>
      </c>
      <c r="H1533" t="s">
        <v>628</v>
      </c>
      <c r="I1533" t="s">
        <v>629</v>
      </c>
      <c r="J1533">
        <v>17000</v>
      </c>
      <c r="K1533" t="s">
        <v>630</v>
      </c>
      <c r="L1533"/>
      <c r="M1533"/>
      <c r="N1533" t="s">
        <v>637</v>
      </c>
      <c r="O1533" t="s">
        <v>638</v>
      </c>
      <c r="P1533">
        <v>710301</v>
      </c>
      <c r="Q1533"/>
      <c r="R1533">
        <v>54330</v>
      </c>
      <c r="S1533" s="39">
        <v>45466.113194444442</v>
      </c>
      <c r="T1533" s="43" t="str">
        <f t="shared" si="312"/>
        <v>20</v>
      </c>
      <c r="U1533" s="17">
        <f t="shared" si="313"/>
        <v>45468.98541666667</v>
      </c>
      <c r="V1533" s="34">
        <f t="shared" si="314"/>
        <v>2.8722222222277196</v>
      </c>
      <c r="W1533" s="34">
        <f t="shared" si="315"/>
        <v>0</v>
      </c>
      <c r="X1533" s="34">
        <f t="shared" si="316"/>
        <v>0</v>
      </c>
      <c r="Y1533" s="34">
        <f t="shared" si="317"/>
        <v>1</v>
      </c>
      <c r="Z1533" s="31" t="str">
        <f t="shared" si="311"/>
        <v>Yes</v>
      </c>
      <c r="AA1533" s="34"/>
      <c r="AB1533" s="34">
        <f t="shared" si="318"/>
        <v>0</v>
      </c>
      <c r="AC1533" s="34" t="str">
        <f>IF(OR(ISNUMBER(MATCH(DATE(VALUE(TEXT(U1533,"yyyy")),VALUE(TEXT(U1533,"mm")),VALUE(TEXT(U1533,"dd"))),HolidayTable[Date],0)),WEEKDAY(E1533,1)=1,HOUR(U1533)&gt;=21,HOUR(U1533)&lt;5),"OP","P")</f>
        <v>OP</v>
      </c>
      <c r="AD1533" s="34"/>
      <c r="AE1533" s="34">
        <f t="shared" si="319"/>
        <v>0</v>
      </c>
      <c r="AF1533" s="16">
        <f t="shared" si="320"/>
        <v>59</v>
      </c>
      <c r="AG1533" s="16">
        <f t="shared" si="321"/>
        <v>3</v>
      </c>
      <c r="AH1533" s="16" t="str">
        <f t="shared" si="322"/>
        <v>WAN HAI 356S016</v>
      </c>
      <c r="AI1533" t="str">
        <f t="shared" si="323"/>
        <v>WHSU 2189610</v>
      </c>
      <c r="AJ1533" s="17" t="s">
        <v>5293</v>
      </c>
    </row>
    <row r="1534" spans="1:36" ht="18" x14ac:dyDescent="0.35">
      <c r="A1534" t="s">
        <v>927</v>
      </c>
      <c r="B1534" t="s">
        <v>5091</v>
      </c>
      <c r="C1534" t="s">
        <v>107</v>
      </c>
      <c r="D1534" t="s">
        <v>108</v>
      </c>
      <c r="E1534" s="12">
        <v>45468.999305555553</v>
      </c>
      <c r="F1534" t="s">
        <v>931</v>
      </c>
      <c r="G1534" t="s">
        <v>627</v>
      </c>
      <c r="H1534" t="s">
        <v>628</v>
      </c>
      <c r="I1534" t="s">
        <v>629</v>
      </c>
      <c r="J1534">
        <v>13300</v>
      </c>
      <c r="K1534" t="s">
        <v>630</v>
      </c>
      <c r="L1534"/>
      <c r="M1534"/>
      <c r="N1534" t="s">
        <v>639</v>
      </c>
      <c r="O1534" t="s">
        <v>640</v>
      </c>
      <c r="P1534">
        <v>920041</v>
      </c>
      <c r="Q1534"/>
      <c r="R1534">
        <v>54330</v>
      </c>
      <c r="S1534" s="39" t="e">
        <f>VLOOKUP(AH1534,import!G:T,14,FALSE)</f>
        <v>#N/A</v>
      </c>
      <c r="T1534" s="43" t="str">
        <f t="shared" si="312"/>
        <v>20</v>
      </c>
      <c r="U1534" s="17">
        <f t="shared" si="313"/>
        <v>45468.999305555553</v>
      </c>
      <c r="V1534" s="34" t="e">
        <f t="shared" si="314"/>
        <v>#N/A</v>
      </c>
      <c r="W1534" s="34" t="e">
        <f t="shared" si="315"/>
        <v>#N/A</v>
      </c>
      <c r="X1534" s="34" t="e">
        <f t="shared" si="316"/>
        <v>#N/A</v>
      </c>
      <c r="Y1534" s="34" t="e">
        <f t="shared" si="317"/>
        <v>#N/A</v>
      </c>
      <c r="Z1534" s="31" t="str">
        <f t="shared" si="311"/>
        <v>Yes</v>
      </c>
      <c r="AA1534" s="34"/>
      <c r="AB1534" s="34" t="e">
        <f t="shared" si="318"/>
        <v>#N/A</v>
      </c>
      <c r="AC1534" s="34" t="str">
        <f>IF(OR(ISNUMBER(MATCH(DATE(VALUE(TEXT(U1534,"yyyy")),VALUE(TEXT(U1534,"mm")),VALUE(TEXT(U1534,"dd"))),HolidayTable[Date],0)),WEEKDAY(E1534,1)=1,HOUR(U1534)&gt;=21,HOUR(U1534)&lt;5),"OP","P")</f>
        <v>OP</v>
      </c>
      <c r="AD1534" s="34"/>
      <c r="AE1534" s="34">
        <v>15</v>
      </c>
      <c r="AF1534" s="16">
        <f t="shared" si="320"/>
        <v>59</v>
      </c>
      <c r="AG1534" s="16">
        <f t="shared" si="321"/>
        <v>3</v>
      </c>
      <c r="AH1534" s="16" t="str">
        <f t="shared" si="322"/>
        <v>WAN HAI 356S016</v>
      </c>
      <c r="AI1534" t="str">
        <f t="shared" si="323"/>
        <v>WHSU 0094407</v>
      </c>
    </row>
    <row r="1535" spans="1:36" ht="18" x14ac:dyDescent="0.35">
      <c r="A1535" t="s">
        <v>927</v>
      </c>
      <c r="B1535" t="s">
        <v>5092</v>
      </c>
      <c r="C1535" t="s">
        <v>107</v>
      </c>
      <c r="D1535" t="s">
        <v>108</v>
      </c>
      <c r="E1535" s="12">
        <v>45468.999305555553</v>
      </c>
      <c r="F1535" t="s">
        <v>931</v>
      </c>
      <c r="G1535" t="s">
        <v>627</v>
      </c>
      <c r="H1535" t="s">
        <v>628</v>
      </c>
      <c r="I1535" t="s">
        <v>629</v>
      </c>
      <c r="J1535">
        <v>13300</v>
      </c>
      <c r="K1535" t="s">
        <v>630</v>
      </c>
      <c r="L1535"/>
      <c r="M1535"/>
      <c r="N1535" t="s">
        <v>639</v>
      </c>
      <c r="O1535" t="s">
        <v>640</v>
      </c>
      <c r="P1535">
        <v>920041</v>
      </c>
      <c r="Q1535"/>
      <c r="R1535">
        <v>54330</v>
      </c>
      <c r="S1535" s="39" t="e">
        <f>VLOOKUP(AH1535,import!G:T,14,FALSE)</f>
        <v>#N/A</v>
      </c>
      <c r="T1535" s="43" t="str">
        <f t="shared" si="312"/>
        <v>20</v>
      </c>
      <c r="U1535" s="17">
        <f t="shared" si="313"/>
        <v>45468.999305555553</v>
      </c>
      <c r="V1535" s="34" t="e">
        <f t="shared" si="314"/>
        <v>#N/A</v>
      </c>
      <c r="W1535" s="34" t="e">
        <f t="shared" si="315"/>
        <v>#N/A</v>
      </c>
      <c r="X1535" s="34" t="e">
        <f t="shared" si="316"/>
        <v>#N/A</v>
      </c>
      <c r="Y1535" s="34" t="e">
        <f t="shared" si="317"/>
        <v>#N/A</v>
      </c>
      <c r="Z1535" s="31" t="str">
        <f t="shared" si="311"/>
        <v>Yes</v>
      </c>
      <c r="AA1535" s="34"/>
      <c r="AB1535" s="34" t="e">
        <f t="shared" si="318"/>
        <v>#N/A</v>
      </c>
      <c r="AC1535" s="34" t="str">
        <f>IF(OR(ISNUMBER(MATCH(DATE(VALUE(TEXT(U1535,"yyyy")),VALUE(TEXT(U1535,"mm")),VALUE(TEXT(U1535,"dd"))),HolidayTable[Date],0)),WEEKDAY(E1535,1)=1,HOUR(U1535)&gt;=21,HOUR(U1535)&lt;5),"OP","P")</f>
        <v>OP</v>
      </c>
      <c r="AD1535" s="34"/>
      <c r="AE1535" s="34">
        <v>15</v>
      </c>
      <c r="AF1535" s="16">
        <f t="shared" si="320"/>
        <v>59</v>
      </c>
      <c r="AG1535" s="16">
        <f t="shared" si="321"/>
        <v>3</v>
      </c>
      <c r="AH1535" s="16" t="str">
        <f t="shared" si="322"/>
        <v>WAN HAI 356S016</v>
      </c>
      <c r="AI1535" t="str">
        <f t="shared" si="323"/>
        <v>WHSU 0149710</v>
      </c>
    </row>
    <row r="1536" spans="1:36" ht="18" x14ac:dyDescent="0.35">
      <c r="A1536" t="s">
        <v>927</v>
      </c>
      <c r="B1536" t="s">
        <v>5093</v>
      </c>
      <c r="C1536" t="s">
        <v>755</v>
      </c>
      <c r="D1536" t="s">
        <v>756</v>
      </c>
      <c r="E1536" s="12">
        <v>45469.00277777778</v>
      </c>
      <c r="F1536" t="s">
        <v>726</v>
      </c>
      <c r="G1536" t="s">
        <v>627</v>
      </c>
      <c r="H1536">
        <v>2200</v>
      </c>
      <c r="I1536" t="s">
        <v>629</v>
      </c>
      <c r="J1536">
        <v>11820</v>
      </c>
      <c r="K1536" t="s">
        <v>630</v>
      </c>
      <c r="L1536"/>
      <c r="M1536"/>
      <c r="N1536" t="s">
        <v>661</v>
      </c>
      <c r="O1536" t="s">
        <v>662</v>
      </c>
      <c r="P1536">
        <v>692047</v>
      </c>
      <c r="Q1536"/>
      <c r="R1536">
        <v>54330</v>
      </c>
      <c r="S1536" s="39">
        <f>VLOOKUP(AH1536,import!G:T,14,FALSE)</f>
        <v>45469.288194444445</v>
      </c>
      <c r="T1536" s="43" t="str">
        <f t="shared" si="312"/>
        <v>20</v>
      </c>
      <c r="U1536" s="17">
        <f t="shared" si="313"/>
        <v>45469.00277777778</v>
      </c>
      <c r="V1536" s="34">
        <f t="shared" si="314"/>
        <v>-0.28541666666569654</v>
      </c>
      <c r="W1536" s="34">
        <f t="shared" si="315"/>
        <v>1</v>
      </c>
      <c r="X1536" s="34">
        <f t="shared" si="316"/>
        <v>0</v>
      </c>
      <c r="Y1536" s="34">
        <f t="shared" si="317"/>
        <v>0</v>
      </c>
      <c r="Z1536" s="31" t="str">
        <f t="shared" si="311"/>
        <v>Yes</v>
      </c>
      <c r="AA1536" s="34"/>
      <c r="AB1536" s="34">
        <f t="shared" si="318"/>
        <v>1</v>
      </c>
      <c r="AC1536" s="34" t="str">
        <f>IF(OR(ISNUMBER(MATCH(DATE(VALUE(TEXT(U1536,"yyyy")),VALUE(TEXT(U1536,"mm")),VALUE(TEXT(U1536,"dd"))),HolidayTable[Date],0)),WEEKDAY(E1536,1)=1,HOUR(U1536)&gt;=21,HOUR(U1536)&lt;5),"OP","P")</f>
        <v>OP</v>
      </c>
      <c r="AD1536" s="34"/>
      <c r="AE1536" s="34">
        <f t="shared" si="319"/>
        <v>35</v>
      </c>
      <c r="AF1536" s="16">
        <f t="shared" si="320"/>
        <v>59</v>
      </c>
      <c r="AG1536" s="16">
        <f t="shared" si="321"/>
        <v>4</v>
      </c>
      <c r="AH1536" s="16" t="str">
        <f t="shared" si="322"/>
        <v>SAN LORENZO260S</v>
      </c>
      <c r="AI1536" t="str">
        <f t="shared" si="323"/>
        <v>REGU 3298089</v>
      </c>
    </row>
    <row r="1537" spans="1:36" ht="18" x14ac:dyDescent="0.35">
      <c r="A1537" t="s">
        <v>927</v>
      </c>
      <c r="B1537" t="s">
        <v>5094</v>
      </c>
      <c r="C1537" t="s">
        <v>107</v>
      </c>
      <c r="D1537" t="s">
        <v>108</v>
      </c>
      <c r="E1537" s="12">
        <v>45469.004861111112</v>
      </c>
      <c r="F1537" t="s">
        <v>931</v>
      </c>
      <c r="G1537" t="s">
        <v>627</v>
      </c>
      <c r="H1537" t="s">
        <v>628</v>
      </c>
      <c r="I1537" t="s">
        <v>629</v>
      </c>
      <c r="J1537">
        <v>11300</v>
      </c>
      <c r="K1537" t="s">
        <v>630</v>
      </c>
      <c r="L1537"/>
      <c r="M1537"/>
      <c r="N1537" t="s">
        <v>659</v>
      </c>
      <c r="O1537" t="s">
        <v>660</v>
      </c>
      <c r="P1537">
        <v>906314</v>
      </c>
      <c r="Q1537"/>
      <c r="R1537">
        <v>54330</v>
      </c>
      <c r="S1537" s="39">
        <v>45466.113194444442</v>
      </c>
      <c r="T1537" s="43" t="str">
        <f t="shared" si="312"/>
        <v>20</v>
      </c>
      <c r="U1537" s="17">
        <f t="shared" si="313"/>
        <v>45469.004861111112</v>
      </c>
      <c r="V1537" s="34">
        <f t="shared" si="314"/>
        <v>2.8916666666700621</v>
      </c>
      <c r="W1537" s="34">
        <f t="shared" si="315"/>
        <v>0</v>
      </c>
      <c r="X1537" s="34">
        <f t="shared" si="316"/>
        <v>0</v>
      </c>
      <c r="Y1537" s="34">
        <f t="shared" si="317"/>
        <v>1</v>
      </c>
      <c r="Z1537" s="31" t="str">
        <f t="shared" si="311"/>
        <v>Yes</v>
      </c>
      <c r="AA1537" s="34"/>
      <c r="AB1537" s="34">
        <f t="shared" si="318"/>
        <v>0</v>
      </c>
      <c r="AC1537" s="34" t="str">
        <f>IF(OR(ISNUMBER(MATCH(DATE(VALUE(TEXT(U1537,"yyyy")),VALUE(TEXT(U1537,"mm")),VALUE(TEXT(U1537,"dd"))),HolidayTable[Date],0)),WEEKDAY(E1537,1)=1,HOUR(U1537)&gt;=21,HOUR(U1537)&lt;5),"OP","P")</f>
        <v>OP</v>
      </c>
      <c r="AD1537" s="34"/>
      <c r="AE1537" s="34">
        <f t="shared" si="319"/>
        <v>0</v>
      </c>
      <c r="AF1537" s="16">
        <f t="shared" si="320"/>
        <v>59</v>
      </c>
      <c r="AG1537" s="16">
        <f t="shared" si="321"/>
        <v>4</v>
      </c>
      <c r="AH1537" s="16" t="str">
        <f t="shared" si="322"/>
        <v>WAN HAI 356S016</v>
      </c>
      <c r="AI1537" t="str">
        <f t="shared" si="323"/>
        <v>WHLU 0403687</v>
      </c>
      <c r="AJ1537" s="17" t="s">
        <v>5293</v>
      </c>
    </row>
    <row r="1538" spans="1:36" ht="18" x14ac:dyDescent="0.35">
      <c r="A1538" t="s">
        <v>927</v>
      </c>
      <c r="B1538" t="s">
        <v>5095</v>
      </c>
      <c r="C1538" t="s">
        <v>1433</v>
      </c>
      <c r="D1538" t="s">
        <v>1434</v>
      </c>
      <c r="E1538" s="12">
        <v>45469.046527777777</v>
      </c>
      <c r="F1538" t="s">
        <v>677</v>
      </c>
      <c r="G1538" t="s">
        <v>627</v>
      </c>
      <c r="H1538" t="s">
        <v>628</v>
      </c>
      <c r="I1538" t="s">
        <v>629</v>
      </c>
      <c r="J1538">
        <v>4140</v>
      </c>
      <c r="K1538" t="s">
        <v>630</v>
      </c>
      <c r="L1538"/>
      <c r="M1538" t="s">
        <v>5096</v>
      </c>
      <c r="N1538"/>
      <c r="O1538" t="s">
        <v>641</v>
      </c>
      <c r="P1538">
        <v>902929</v>
      </c>
      <c r="Q1538"/>
      <c r="R1538">
        <v>54330</v>
      </c>
      <c r="S1538" s="39">
        <f>VLOOKUP(AH1538,import!G:T,14,FALSE)</f>
        <v>45469.243055555555</v>
      </c>
      <c r="T1538" s="43" t="str">
        <f t="shared" si="312"/>
        <v>20</v>
      </c>
      <c r="U1538" s="17">
        <f t="shared" si="313"/>
        <v>45469.046527777777</v>
      </c>
      <c r="V1538" s="34">
        <f t="shared" si="314"/>
        <v>-0.19652777777810115</v>
      </c>
      <c r="W1538" s="34">
        <f t="shared" si="315"/>
        <v>1</v>
      </c>
      <c r="X1538" s="34">
        <f t="shared" si="316"/>
        <v>0</v>
      </c>
      <c r="Y1538" s="34">
        <f t="shared" si="317"/>
        <v>0</v>
      </c>
      <c r="Z1538" s="31" t="str">
        <f t="shared" si="311"/>
        <v>Yes</v>
      </c>
      <c r="AA1538" s="34"/>
      <c r="AB1538" s="34">
        <f t="shared" si="318"/>
        <v>1</v>
      </c>
      <c r="AC1538" s="34" t="str">
        <f>IF(OR(ISNUMBER(MATCH(DATE(VALUE(TEXT(U1538,"yyyy")),VALUE(TEXT(U1538,"mm")),VALUE(TEXT(U1538,"dd"))),HolidayTable[Date],0)),WEEKDAY(E1538,1)=1,HOUR(U1538)&gt;=21,HOUR(U1538)&lt;5),"OP","P")</f>
        <v>OP</v>
      </c>
      <c r="AD1538" s="34"/>
      <c r="AE1538" s="34">
        <v>15</v>
      </c>
      <c r="AF1538" s="16">
        <f t="shared" si="320"/>
        <v>59</v>
      </c>
      <c r="AG1538" s="16">
        <f t="shared" si="321"/>
        <v>4</v>
      </c>
      <c r="AH1538" s="16" t="str">
        <f t="shared" si="322"/>
        <v>OOCL DALIAN701S</v>
      </c>
      <c r="AI1538" t="str">
        <f t="shared" si="323"/>
        <v>OOLU 2966074</v>
      </c>
    </row>
    <row r="1539" spans="1:36" ht="18" x14ac:dyDescent="0.35">
      <c r="A1539" t="s">
        <v>927</v>
      </c>
      <c r="B1539" t="s">
        <v>5097</v>
      </c>
      <c r="C1539" t="s">
        <v>383</v>
      </c>
      <c r="D1539" t="s">
        <v>382</v>
      </c>
      <c r="E1539" s="12">
        <v>45469.435416666667</v>
      </c>
      <c r="F1539" t="s">
        <v>658</v>
      </c>
      <c r="G1539" t="s">
        <v>627</v>
      </c>
      <c r="H1539" t="s">
        <v>722</v>
      </c>
      <c r="I1539" t="s">
        <v>646</v>
      </c>
      <c r="J1539">
        <v>28268</v>
      </c>
      <c r="K1539" t="s">
        <v>630</v>
      </c>
      <c r="L1539"/>
      <c r="M1539">
        <v>632181</v>
      </c>
      <c r="N1539" t="s">
        <v>678</v>
      </c>
      <c r="O1539" t="s">
        <v>679</v>
      </c>
      <c r="P1539">
        <v>920454</v>
      </c>
      <c r="Q1539"/>
      <c r="R1539">
        <v>250373</v>
      </c>
      <c r="S1539" s="39">
        <v>45464.474305555559</v>
      </c>
      <c r="T1539" s="43" t="str">
        <f t="shared" si="312"/>
        <v>40</v>
      </c>
      <c r="U1539" s="17">
        <f t="shared" si="313"/>
        <v>45469.435416666667</v>
      </c>
      <c r="V1539" s="34">
        <f t="shared" si="314"/>
        <v>4.961111111108039</v>
      </c>
      <c r="W1539" s="34">
        <f t="shared" si="315"/>
        <v>0</v>
      </c>
      <c r="X1539" s="34">
        <f t="shared" si="316"/>
        <v>0</v>
      </c>
      <c r="Y1539" s="34">
        <f t="shared" si="317"/>
        <v>1</v>
      </c>
      <c r="Z1539" s="31" t="str">
        <f t="shared" ref="Z1539:Z1602" si="324">IF(OR(MOD(E1539,1)&gt;=TIME(21,0,0),MOD(E1539,1)&lt;=TIME(4,59,0)),"Yes","No")</f>
        <v>No</v>
      </c>
      <c r="AA1539" s="34"/>
      <c r="AB1539" s="34">
        <f t="shared" si="318"/>
        <v>0</v>
      </c>
      <c r="AC1539" s="34" t="str">
        <f>IF(OR(ISNUMBER(MATCH(DATE(VALUE(TEXT(U1539,"yyyy")),VALUE(TEXT(U1539,"mm")),VALUE(TEXT(U1539,"dd"))),HolidayTable[Date],0)),WEEKDAY(E1539,1)=1,HOUR(U1539)&gt;=21,HOUR(U1539)&lt;5),"OP","P")</f>
        <v>P</v>
      </c>
      <c r="AD1539" s="34"/>
      <c r="AE1539" s="34">
        <f t="shared" si="319"/>
        <v>0</v>
      </c>
      <c r="AF1539" s="16">
        <f t="shared" si="320"/>
        <v>88.5</v>
      </c>
      <c r="AG1539" s="16">
        <f t="shared" si="321"/>
        <v>4</v>
      </c>
      <c r="AH1539" s="16" t="str">
        <f t="shared" si="322"/>
        <v>SEASPAN OSPR2421W</v>
      </c>
      <c r="AI1539" t="str">
        <f t="shared" si="323"/>
        <v>FFAU 2904843</v>
      </c>
      <c r="AJ1539" s="17" t="s">
        <v>624</v>
      </c>
    </row>
    <row r="1540" spans="1:36" ht="18" x14ac:dyDescent="0.35">
      <c r="A1540" t="s">
        <v>927</v>
      </c>
      <c r="B1540" t="s">
        <v>5098</v>
      </c>
      <c r="C1540" t="s">
        <v>383</v>
      </c>
      <c r="D1540" t="s">
        <v>382</v>
      </c>
      <c r="E1540" s="12">
        <v>45469.439583333333</v>
      </c>
      <c r="F1540" t="s">
        <v>658</v>
      </c>
      <c r="G1540" t="s">
        <v>627</v>
      </c>
      <c r="H1540" t="s">
        <v>672</v>
      </c>
      <c r="I1540" t="s">
        <v>646</v>
      </c>
      <c r="J1540">
        <v>28939</v>
      </c>
      <c r="K1540" t="s">
        <v>630</v>
      </c>
      <c r="L1540"/>
      <c r="M1540">
        <v>631788</v>
      </c>
      <c r="N1540" t="s">
        <v>751</v>
      </c>
      <c r="O1540" t="s">
        <v>752</v>
      </c>
      <c r="P1540">
        <v>935494</v>
      </c>
      <c r="Q1540"/>
      <c r="R1540">
        <v>250373</v>
      </c>
      <c r="S1540" s="39">
        <v>45464.474305555559</v>
      </c>
      <c r="T1540" s="43" t="str">
        <f t="shared" si="312"/>
        <v>40</v>
      </c>
      <c r="U1540" s="17">
        <f t="shared" si="313"/>
        <v>45469.439583333333</v>
      </c>
      <c r="V1540" s="34">
        <f t="shared" si="314"/>
        <v>4.9652777777737356</v>
      </c>
      <c r="W1540" s="34">
        <f t="shared" si="315"/>
        <v>0</v>
      </c>
      <c r="X1540" s="34">
        <f t="shared" si="316"/>
        <v>0</v>
      </c>
      <c r="Y1540" s="34">
        <f t="shared" si="317"/>
        <v>1</v>
      </c>
      <c r="Z1540" s="31" t="str">
        <f t="shared" si="324"/>
        <v>No</v>
      </c>
      <c r="AA1540" s="34"/>
      <c r="AB1540" s="34">
        <f t="shared" si="318"/>
        <v>0</v>
      </c>
      <c r="AC1540" s="34" t="str">
        <f>IF(OR(ISNUMBER(MATCH(DATE(VALUE(TEXT(U1540,"yyyy")),VALUE(TEXT(U1540,"mm")),VALUE(TEXT(U1540,"dd"))),HolidayTable[Date],0)),WEEKDAY(E1540,1)=1,HOUR(U1540)&gt;=21,HOUR(U1540)&lt;5),"OP","P")</f>
        <v>P</v>
      </c>
      <c r="AD1540" s="34"/>
      <c r="AE1540" s="34">
        <f t="shared" si="319"/>
        <v>0</v>
      </c>
      <c r="AF1540" s="16">
        <f t="shared" si="320"/>
        <v>88.5</v>
      </c>
      <c r="AG1540" s="16">
        <f t="shared" si="321"/>
        <v>4</v>
      </c>
      <c r="AH1540" s="16" t="str">
        <f t="shared" si="322"/>
        <v>SEASPAN OSPR2421W</v>
      </c>
      <c r="AI1540" t="str">
        <f t="shared" si="323"/>
        <v>NYKU 4867067</v>
      </c>
      <c r="AJ1540" s="17" t="s">
        <v>624</v>
      </c>
    </row>
    <row r="1541" spans="1:36" ht="18" x14ac:dyDescent="0.35">
      <c r="A1541" t="s">
        <v>927</v>
      </c>
      <c r="B1541" t="s">
        <v>5099</v>
      </c>
      <c r="C1541" t="s">
        <v>383</v>
      </c>
      <c r="D1541" t="s">
        <v>382</v>
      </c>
      <c r="E1541" s="12">
        <v>45469.461111111108</v>
      </c>
      <c r="F1541" t="s">
        <v>658</v>
      </c>
      <c r="G1541" t="s">
        <v>627</v>
      </c>
      <c r="H1541" t="s">
        <v>672</v>
      </c>
      <c r="I1541" t="s">
        <v>646</v>
      </c>
      <c r="J1541">
        <v>28431</v>
      </c>
      <c r="K1541" t="s">
        <v>630</v>
      </c>
      <c r="L1541"/>
      <c r="M1541">
        <v>3586841</v>
      </c>
      <c r="N1541" t="s">
        <v>678</v>
      </c>
      <c r="O1541" t="s">
        <v>679</v>
      </c>
      <c r="P1541">
        <v>920454</v>
      </c>
      <c r="Q1541"/>
      <c r="R1541">
        <v>250373</v>
      </c>
      <c r="S1541" s="39">
        <v>45464.474305555559</v>
      </c>
      <c r="T1541" s="43" t="str">
        <f t="shared" si="312"/>
        <v>40</v>
      </c>
      <c r="U1541" s="17">
        <f t="shared" si="313"/>
        <v>45469.461111111108</v>
      </c>
      <c r="V1541" s="34">
        <f t="shared" si="314"/>
        <v>4.9868055555489263</v>
      </c>
      <c r="W1541" s="34">
        <f t="shared" si="315"/>
        <v>0</v>
      </c>
      <c r="X1541" s="34">
        <f t="shared" si="316"/>
        <v>0</v>
      </c>
      <c r="Y1541" s="34">
        <f t="shared" si="317"/>
        <v>1</v>
      </c>
      <c r="Z1541" s="31" t="str">
        <f t="shared" si="324"/>
        <v>No</v>
      </c>
      <c r="AA1541" s="34"/>
      <c r="AB1541" s="34">
        <f t="shared" si="318"/>
        <v>0</v>
      </c>
      <c r="AC1541" s="34" t="str">
        <f>IF(OR(ISNUMBER(MATCH(DATE(VALUE(TEXT(U1541,"yyyy")),VALUE(TEXT(U1541,"mm")),VALUE(TEXT(U1541,"dd"))),HolidayTable[Date],0)),WEEKDAY(E1541,1)=1,HOUR(U1541)&gt;=21,HOUR(U1541)&lt;5),"OP","P")</f>
        <v>P</v>
      </c>
      <c r="AD1541" s="34"/>
      <c r="AE1541" s="34">
        <f t="shared" si="319"/>
        <v>0</v>
      </c>
      <c r="AF1541" s="16">
        <f t="shared" si="320"/>
        <v>88.5</v>
      </c>
      <c r="AG1541" s="16">
        <f t="shared" si="321"/>
        <v>4</v>
      </c>
      <c r="AH1541" s="16" t="str">
        <f t="shared" si="322"/>
        <v>SEASPAN OSPR2421W</v>
      </c>
      <c r="AI1541" t="str">
        <f t="shared" si="323"/>
        <v>TCNU 6021109</v>
      </c>
      <c r="AJ1541" s="17" t="s">
        <v>624</v>
      </c>
    </row>
    <row r="1542" spans="1:36" ht="18" x14ac:dyDescent="0.35">
      <c r="A1542" t="s">
        <v>927</v>
      </c>
      <c r="B1542" t="s">
        <v>3709</v>
      </c>
      <c r="C1542" t="s">
        <v>383</v>
      </c>
      <c r="D1542" t="s">
        <v>382</v>
      </c>
      <c r="E1542" s="12">
        <v>45469.464583333334</v>
      </c>
      <c r="F1542" t="s">
        <v>658</v>
      </c>
      <c r="G1542" t="s">
        <v>627</v>
      </c>
      <c r="H1542" t="s">
        <v>672</v>
      </c>
      <c r="I1542" t="s">
        <v>646</v>
      </c>
      <c r="J1542">
        <v>27860</v>
      </c>
      <c r="K1542" t="s">
        <v>630</v>
      </c>
      <c r="L1542"/>
      <c r="M1542">
        <v>632201</v>
      </c>
      <c r="N1542" t="s">
        <v>751</v>
      </c>
      <c r="O1542" t="s">
        <v>752</v>
      </c>
      <c r="P1542">
        <v>935494</v>
      </c>
      <c r="Q1542"/>
      <c r="R1542">
        <v>250373</v>
      </c>
      <c r="S1542" s="39">
        <v>45464.474305555559</v>
      </c>
      <c r="T1542" s="43" t="str">
        <f t="shared" si="312"/>
        <v>40</v>
      </c>
      <c r="U1542" s="17">
        <f t="shared" si="313"/>
        <v>45469.464583333334</v>
      </c>
      <c r="V1542" s="34">
        <f t="shared" si="314"/>
        <v>4.9902777777751908</v>
      </c>
      <c r="W1542" s="34">
        <f t="shared" si="315"/>
        <v>0</v>
      </c>
      <c r="X1542" s="34">
        <f t="shared" si="316"/>
        <v>0</v>
      </c>
      <c r="Y1542" s="34">
        <f t="shared" si="317"/>
        <v>1</v>
      </c>
      <c r="Z1542" s="31" t="str">
        <f t="shared" si="324"/>
        <v>No</v>
      </c>
      <c r="AA1542" s="34"/>
      <c r="AB1542" s="34">
        <f t="shared" si="318"/>
        <v>0</v>
      </c>
      <c r="AC1542" s="34" t="str">
        <f>IF(OR(ISNUMBER(MATCH(DATE(VALUE(TEXT(U1542,"yyyy")),VALUE(TEXT(U1542,"mm")),VALUE(TEXT(U1542,"dd"))),HolidayTable[Date],0)),WEEKDAY(E1542,1)=1,HOUR(U1542)&gt;=21,HOUR(U1542)&lt;5),"OP","P")</f>
        <v>P</v>
      </c>
      <c r="AD1542" s="34"/>
      <c r="AE1542" s="34">
        <f t="shared" si="319"/>
        <v>0</v>
      </c>
      <c r="AF1542" s="16">
        <f t="shared" si="320"/>
        <v>88.5</v>
      </c>
      <c r="AG1542" s="16">
        <f t="shared" si="321"/>
        <v>4</v>
      </c>
      <c r="AH1542" s="16" t="str">
        <f t="shared" si="322"/>
        <v>SEASPAN OSPR2421W</v>
      </c>
      <c r="AI1542" t="str">
        <f t="shared" si="323"/>
        <v>TRHU 4362286</v>
      </c>
      <c r="AJ1542" s="17" t="s">
        <v>624</v>
      </c>
    </row>
    <row r="1543" spans="1:36" ht="18" x14ac:dyDescent="0.35">
      <c r="A1543" t="s">
        <v>927</v>
      </c>
      <c r="B1543" t="s">
        <v>5100</v>
      </c>
      <c r="C1543" t="s">
        <v>383</v>
      </c>
      <c r="D1543" t="s">
        <v>382</v>
      </c>
      <c r="E1543" s="12">
        <v>45469.493055555555</v>
      </c>
      <c r="F1543" t="s">
        <v>658</v>
      </c>
      <c r="G1543" t="s">
        <v>627</v>
      </c>
      <c r="H1543" t="s">
        <v>672</v>
      </c>
      <c r="I1543" t="s">
        <v>646</v>
      </c>
      <c r="J1543">
        <v>28440</v>
      </c>
      <c r="K1543" t="s">
        <v>630</v>
      </c>
      <c r="L1543"/>
      <c r="M1543">
        <v>631812</v>
      </c>
      <c r="N1543" t="s">
        <v>678</v>
      </c>
      <c r="O1543" t="s">
        <v>679</v>
      </c>
      <c r="P1543">
        <v>920454</v>
      </c>
      <c r="Q1543"/>
      <c r="R1543">
        <v>250373</v>
      </c>
      <c r="S1543" s="39">
        <v>45464.474305555559</v>
      </c>
      <c r="T1543" s="43" t="str">
        <f t="shared" si="312"/>
        <v>40</v>
      </c>
      <c r="U1543" s="17">
        <f t="shared" si="313"/>
        <v>45469.493055555555</v>
      </c>
      <c r="V1543" s="34">
        <f t="shared" si="314"/>
        <v>5.0187499999956344</v>
      </c>
      <c r="W1543" s="34">
        <f t="shared" si="315"/>
        <v>0</v>
      </c>
      <c r="X1543" s="34">
        <f t="shared" si="316"/>
        <v>0</v>
      </c>
      <c r="Y1543" s="34">
        <f t="shared" si="317"/>
        <v>1</v>
      </c>
      <c r="Z1543" s="31" t="str">
        <f t="shared" si="324"/>
        <v>No</v>
      </c>
      <c r="AA1543" s="34"/>
      <c r="AB1543" s="34">
        <f t="shared" si="318"/>
        <v>0</v>
      </c>
      <c r="AC1543" s="34" t="str">
        <f>IF(OR(ISNUMBER(MATCH(DATE(VALUE(TEXT(U1543,"yyyy")),VALUE(TEXT(U1543,"mm")),VALUE(TEXT(U1543,"dd"))),HolidayTable[Date],0)),WEEKDAY(E1543,1)=1,HOUR(U1543)&gt;=21,HOUR(U1543)&lt;5),"OP","P")</f>
        <v>P</v>
      </c>
      <c r="AD1543" s="34"/>
      <c r="AE1543" s="34">
        <f t="shared" si="319"/>
        <v>0</v>
      </c>
      <c r="AF1543" s="16">
        <f t="shared" si="320"/>
        <v>88.5</v>
      </c>
      <c r="AG1543" s="16">
        <f t="shared" si="321"/>
        <v>4</v>
      </c>
      <c r="AH1543" s="16" t="str">
        <f t="shared" si="322"/>
        <v>SEASPAN OSPR2421W</v>
      </c>
      <c r="AI1543" t="str">
        <f t="shared" si="323"/>
        <v>TCLU 6462431</v>
      </c>
      <c r="AJ1543" s="17" t="s">
        <v>624</v>
      </c>
    </row>
    <row r="1544" spans="1:36" ht="18" x14ac:dyDescent="0.35">
      <c r="A1544" t="s">
        <v>927</v>
      </c>
      <c r="B1544" t="s">
        <v>5101</v>
      </c>
      <c r="C1544" t="s">
        <v>383</v>
      </c>
      <c r="D1544" t="s">
        <v>382</v>
      </c>
      <c r="E1544" s="12">
        <v>45469.513194444444</v>
      </c>
      <c r="F1544" t="s">
        <v>658</v>
      </c>
      <c r="G1544" t="s">
        <v>627</v>
      </c>
      <c r="H1544" t="s">
        <v>672</v>
      </c>
      <c r="I1544" t="s">
        <v>646</v>
      </c>
      <c r="J1544">
        <v>28704</v>
      </c>
      <c r="K1544" t="s">
        <v>630</v>
      </c>
      <c r="L1544"/>
      <c r="M1544">
        <v>632443</v>
      </c>
      <c r="N1544" t="s">
        <v>688</v>
      </c>
      <c r="O1544" t="s">
        <v>689</v>
      </c>
      <c r="P1544">
        <v>939548</v>
      </c>
      <c r="Q1544"/>
      <c r="R1544">
        <v>250373</v>
      </c>
      <c r="S1544" s="39">
        <v>45464.474305555559</v>
      </c>
      <c r="T1544" s="43" t="str">
        <f t="shared" si="312"/>
        <v>40</v>
      </c>
      <c r="U1544" s="17">
        <f t="shared" si="313"/>
        <v>45469.513194444444</v>
      </c>
      <c r="V1544" s="34">
        <f t="shared" si="314"/>
        <v>5.038888888884685</v>
      </c>
      <c r="W1544" s="34">
        <f t="shared" si="315"/>
        <v>0</v>
      </c>
      <c r="X1544" s="34">
        <f t="shared" si="316"/>
        <v>0</v>
      </c>
      <c r="Y1544" s="34">
        <f t="shared" si="317"/>
        <v>1</v>
      </c>
      <c r="Z1544" s="31" t="str">
        <f t="shared" si="324"/>
        <v>No</v>
      </c>
      <c r="AA1544" s="34"/>
      <c r="AB1544" s="34">
        <f t="shared" si="318"/>
        <v>0</v>
      </c>
      <c r="AC1544" s="34" t="str">
        <f>IF(OR(ISNUMBER(MATCH(DATE(VALUE(TEXT(U1544,"yyyy")),VALUE(TEXT(U1544,"mm")),VALUE(TEXT(U1544,"dd"))),HolidayTable[Date],0)),WEEKDAY(E1544,1)=1,HOUR(U1544)&gt;=21,HOUR(U1544)&lt;5),"OP","P")</f>
        <v>P</v>
      </c>
      <c r="AD1544" s="34"/>
      <c r="AE1544" s="34">
        <f t="shared" si="319"/>
        <v>0</v>
      </c>
      <c r="AF1544" s="16">
        <f t="shared" si="320"/>
        <v>88.5</v>
      </c>
      <c r="AG1544" s="16">
        <f t="shared" si="321"/>
        <v>4</v>
      </c>
      <c r="AH1544" s="16" t="str">
        <f t="shared" si="322"/>
        <v>SEASPAN OSPR2421W</v>
      </c>
      <c r="AI1544" t="str">
        <f t="shared" si="323"/>
        <v>ONEU 0278493</v>
      </c>
      <c r="AJ1544" s="17" t="s">
        <v>624</v>
      </c>
    </row>
    <row r="1545" spans="1:36" ht="18" x14ac:dyDescent="0.35">
      <c r="A1545" t="s">
        <v>927</v>
      </c>
      <c r="B1545" t="s">
        <v>4214</v>
      </c>
      <c r="C1545" t="s">
        <v>383</v>
      </c>
      <c r="D1545" t="s">
        <v>382</v>
      </c>
      <c r="E1545" s="12">
        <v>45469.529166666667</v>
      </c>
      <c r="F1545" t="s">
        <v>658</v>
      </c>
      <c r="G1545" t="s">
        <v>627</v>
      </c>
      <c r="H1545" t="s">
        <v>672</v>
      </c>
      <c r="I1545" t="s">
        <v>646</v>
      </c>
      <c r="J1545">
        <v>30336</v>
      </c>
      <c r="K1545" t="s">
        <v>630</v>
      </c>
      <c r="L1545"/>
      <c r="M1545">
        <v>3605422</v>
      </c>
      <c r="N1545" t="s">
        <v>760</v>
      </c>
      <c r="O1545" t="s">
        <v>761</v>
      </c>
      <c r="P1545">
        <v>949761</v>
      </c>
      <c r="Q1545"/>
      <c r="R1545">
        <v>250373</v>
      </c>
      <c r="S1545" s="39">
        <v>45464.474305555559</v>
      </c>
      <c r="T1545" s="43" t="str">
        <f t="shared" si="312"/>
        <v>40</v>
      </c>
      <c r="U1545" s="17">
        <f t="shared" si="313"/>
        <v>45469.529166666667</v>
      </c>
      <c r="V1545" s="34">
        <f t="shared" si="314"/>
        <v>5.054861111108039</v>
      </c>
      <c r="W1545" s="34">
        <f t="shared" si="315"/>
        <v>0</v>
      </c>
      <c r="X1545" s="34">
        <f t="shared" si="316"/>
        <v>0</v>
      </c>
      <c r="Y1545" s="34">
        <f t="shared" si="317"/>
        <v>1</v>
      </c>
      <c r="Z1545" s="31" t="str">
        <f t="shared" si="324"/>
        <v>No</v>
      </c>
      <c r="AA1545" s="34"/>
      <c r="AB1545" s="34">
        <f t="shared" si="318"/>
        <v>0</v>
      </c>
      <c r="AC1545" s="34" t="str">
        <f>IF(OR(ISNUMBER(MATCH(DATE(VALUE(TEXT(U1545,"yyyy")),VALUE(TEXT(U1545,"mm")),VALUE(TEXT(U1545,"dd"))),HolidayTable[Date],0)),WEEKDAY(E1545,1)=1,HOUR(U1545)&gt;=21,HOUR(U1545)&lt;5),"OP","P")</f>
        <v>P</v>
      </c>
      <c r="AD1545" s="34"/>
      <c r="AE1545" s="34">
        <f t="shared" si="319"/>
        <v>0</v>
      </c>
      <c r="AF1545" s="16">
        <f t="shared" si="320"/>
        <v>88.5</v>
      </c>
      <c r="AG1545" s="16">
        <f t="shared" si="321"/>
        <v>4</v>
      </c>
      <c r="AH1545" s="16" t="str">
        <f t="shared" si="322"/>
        <v>SEASPAN OSPR2421W</v>
      </c>
      <c r="AI1545" t="str">
        <f t="shared" si="323"/>
        <v>NYKU 0727025</v>
      </c>
      <c r="AJ1545" s="17" t="s">
        <v>624</v>
      </c>
    </row>
    <row r="1546" spans="1:36" ht="18" x14ac:dyDescent="0.35">
      <c r="A1546" t="s">
        <v>927</v>
      </c>
      <c r="B1546" t="s">
        <v>4397</v>
      </c>
      <c r="C1546" t="s">
        <v>383</v>
      </c>
      <c r="D1546" t="s">
        <v>382</v>
      </c>
      <c r="E1546" s="12">
        <v>45469.54791666667</v>
      </c>
      <c r="F1546" t="s">
        <v>658</v>
      </c>
      <c r="G1546" t="s">
        <v>627</v>
      </c>
      <c r="H1546">
        <v>4500</v>
      </c>
      <c r="I1546" t="s">
        <v>646</v>
      </c>
      <c r="J1546">
        <v>27906</v>
      </c>
      <c r="K1546" t="s">
        <v>630</v>
      </c>
      <c r="L1546"/>
      <c r="M1546">
        <v>631637</v>
      </c>
      <c r="N1546"/>
      <c r="O1546" t="s">
        <v>686</v>
      </c>
      <c r="P1546">
        <v>900868</v>
      </c>
      <c r="Q1546"/>
      <c r="R1546">
        <v>250373</v>
      </c>
      <c r="S1546" s="39">
        <v>45464.474305555559</v>
      </c>
      <c r="T1546" s="43" t="str">
        <f t="shared" si="312"/>
        <v>40</v>
      </c>
      <c r="U1546" s="17">
        <f t="shared" si="313"/>
        <v>45469.54791666667</v>
      </c>
      <c r="V1546" s="34">
        <f t="shared" si="314"/>
        <v>5.0736111111109494</v>
      </c>
      <c r="W1546" s="34">
        <f t="shared" si="315"/>
        <v>0</v>
      </c>
      <c r="X1546" s="34">
        <f t="shared" si="316"/>
        <v>0</v>
      </c>
      <c r="Y1546" s="34">
        <f t="shared" si="317"/>
        <v>1</v>
      </c>
      <c r="Z1546" s="31" t="str">
        <f t="shared" si="324"/>
        <v>No</v>
      </c>
      <c r="AA1546" s="34"/>
      <c r="AB1546" s="34">
        <f t="shared" si="318"/>
        <v>0</v>
      </c>
      <c r="AC1546" s="34" t="str">
        <f>IF(OR(ISNUMBER(MATCH(DATE(VALUE(TEXT(U1546,"yyyy")),VALUE(TEXT(U1546,"mm")),VALUE(TEXT(U1546,"dd"))),HolidayTable[Date],0)),WEEKDAY(E1546,1)=1,HOUR(U1546)&gt;=21,HOUR(U1546)&lt;5),"OP","P")</f>
        <v>P</v>
      </c>
      <c r="AD1546" s="34"/>
      <c r="AE1546" s="34">
        <f t="shared" si="319"/>
        <v>0</v>
      </c>
      <c r="AF1546" s="16">
        <f t="shared" si="320"/>
        <v>88.5</v>
      </c>
      <c r="AG1546" s="16">
        <f t="shared" si="321"/>
        <v>4</v>
      </c>
      <c r="AH1546" s="16" t="str">
        <f t="shared" si="322"/>
        <v>SEASPAN OSPR2421W</v>
      </c>
      <c r="AI1546" t="str">
        <f t="shared" si="323"/>
        <v>KKFU 8152116</v>
      </c>
      <c r="AJ1546" s="17" t="s">
        <v>624</v>
      </c>
    </row>
    <row r="1547" spans="1:36" ht="18" x14ac:dyDescent="0.35">
      <c r="A1547" t="s">
        <v>927</v>
      </c>
      <c r="B1547" t="s">
        <v>5102</v>
      </c>
      <c r="C1547" t="s">
        <v>383</v>
      </c>
      <c r="D1547" t="s">
        <v>382</v>
      </c>
      <c r="E1547" s="12">
        <v>45469.577777777777</v>
      </c>
      <c r="F1547" t="s">
        <v>658</v>
      </c>
      <c r="G1547" t="s">
        <v>627</v>
      </c>
      <c r="H1547">
        <v>4500</v>
      </c>
      <c r="I1547" t="s">
        <v>646</v>
      </c>
      <c r="J1547">
        <v>28495</v>
      </c>
      <c r="K1547" t="s">
        <v>630</v>
      </c>
      <c r="L1547"/>
      <c r="M1547">
        <v>631536</v>
      </c>
      <c r="N1547" t="s">
        <v>688</v>
      </c>
      <c r="O1547" t="s">
        <v>689</v>
      </c>
      <c r="P1547">
        <v>939548</v>
      </c>
      <c r="Q1547"/>
      <c r="R1547">
        <v>250373</v>
      </c>
      <c r="S1547" s="39">
        <v>45464.474305555559</v>
      </c>
      <c r="T1547" s="43" t="str">
        <f t="shared" si="312"/>
        <v>40</v>
      </c>
      <c r="U1547" s="17">
        <f t="shared" si="313"/>
        <v>45469.577777777777</v>
      </c>
      <c r="V1547" s="34">
        <f t="shared" si="314"/>
        <v>5.1034722222175333</v>
      </c>
      <c r="W1547" s="34">
        <f t="shared" si="315"/>
        <v>0</v>
      </c>
      <c r="X1547" s="34">
        <f t="shared" si="316"/>
        <v>0</v>
      </c>
      <c r="Y1547" s="34">
        <f t="shared" si="317"/>
        <v>1</v>
      </c>
      <c r="Z1547" s="31" t="str">
        <f t="shared" si="324"/>
        <v>No</v>
      </c>
      <c r="AA1547" s="34"/>
      <c r="AB1547" s="34">
        <f t="shared" si="318"/>
        <v>0</v>
      </c>
      <c r="AC1547" s="34" t="str">
        <f>IF(OR(ISNUMBER(MATCH(DATE(VALUE(TEXT(U1547,"yyyy")),VALUE(TEXT(U1547,"mm")),VALUE(TEXT(U1547,"dd"))),HolidayTable[Date],0)),WEEKDAY(E1547,1)=1,HOUR(U1547)&gt;=21,HOUR(U1547)&lt;5),"OP","P")</f>
        <v>P</v>
      </c>
      <c r="AD1547" s="34"/>
      <c r="AE1547" s="34">
        <f t="shared" si="319"/>
        <v>0</v>
      </c>
      <c r="AF1547" s="16">
        <f t="shared" si="320"/>
        <v>88.5</v>
      </c>
      <c r="AG1547" s="16">
        <f t="shared" si="321"/>
        <v>4</v>
      </c>
      <c r="AH1547" s="16" t="str">
        <f t="shared" si="322"/>
        <v>SEASPAN OSPR2421W</v>
      </c>
      <c r="AI1547" t="str">
        <f t="shared" si="323"/>
        <v>KKFU 7843535</v>
      </c>
      <c r="AJ1547" s="17" t="s">
        <v>624</v>
      </c>
    </row>
    <row r="1548" spans="1:36" ht="18" x14ac:dyDescent="0.35">
      <c r="A1548" t="s">
        <v>927</v>
      </c>
      <c r="B1548" t="s">
        <v>5103</v>
      </c>
      <c r="C1548" t="s">
        <v>383</v>
      </c>
      <c r="D1548" t="s">
        <v>382</v>
      </c>
      <c r="E1548" s="12">
        <v>45469.581944444442</v>
      </c>
      <c r="F1548" t="s">
        <v>658</v>
      </c>
      <c r="G1548" t="s">
        <v>627</v>
      </c>
      <c r="H1548" t="s">
        <v>672</v>
      </c>
      <c r="I1548" t="s">
        <v>646</v>
      </c>
      <c r="J1548">
        <v>29601</v>
      </c>
      <c r="K1548" t="s">
        <v>630</v>
      </c>
      <c r="L1548"/>
      <c r="M1548">
        <v>3586847</v>
      </c>
      <c r="N1548" t="s">
        <v>760</v>
      </c>
      <c r="O1548" t="s">
        <v>761</v>
      </c>
      <c r="P1548">
        <v>949761</v>
      </c>
      <c r="Q1548"/>
      <c r="R1548">
        <v>250373</v>
      </c>
      <c r="S1548" s="39">
        <v>45464.474305555559</v>
      </c>
      <c r="T1548" s="43" t="str">
        <f t="shared" si="312"/>
        <v>40</v>
      </c>
      <c r="U1548" s="17">
        <f t="shared" si="313"/>
        <v>45469.581944444442</v>
      </c>
      <c r="V1548" s="34">
        <f t="shared" si="314"/>
        <v>5.1076388888832298</v>
      </c>
      <c r="W1548" s="34">
        <f t="shared" si="315"/>
        <v>0</v>
      </c>
      <c r="X1548" s="34">
        <f t="shared" si="316"/>
        <v>0</v>
      </c>
      <c r="Y1548" s="34">
        <f t="shared" si="317"/>
        <v>1</v>
      </c>
      <c r="Z1548" s="31" t="str">
        <f t="shared" si="324"/>
        <v>No</v>
      </c>
      <c r="AA1548" s="34"/>
      <c r="AB1548" s="34">
        <f t="shared" si="318"/>
        <v>0</v>
      </c>
      <c r="AC1548" s="34" t="str">
        <f>IF(OR(ISNUMBER(MATCH(DATE(VALUE(TEXT(U1548,"yyyy")),VALUE(TEXT(U1548,"mm")),VALUE(TEXT(U1548,"dd"))),HolidayTable[Date],0)),WEEKDAY(E1548,1)=1,HOUR(U1548)&gt;=21,HOUR(U1548)&lt;5),"OP","P")</f>
        <v>P</v>
      </c>
      <c r="AD1548" s="34"/>
      <c r="AE1548" s="34">
        <f t="shared" si="319"/>
        <v>0</v>
      </c>
      <c r="AF1548" s="16">
        <f t="shared" si="320"/>
        <v>88.5</v>
      </c>
      <c r="AG1548" s="16">
        <f t="shared" si="321"/>
        <v>4</v>
      </c>
      <c r="AH1548" s="16" t="str">
        <f t="shared" si="322"/>
        <v>SEASPAN OSPR2421W</v>
      </c>
      <c r="AI1548" t="str">
        <f t="shared" si="323"/>
        <v>FFAU 1448646</v>
      </c>
      <c r="AJ1548" s="17" t="s">
        <v>624</v>
      </c>
    </row>
    <row r="1549" spans="1:36" ht="18" x14ac:dyDescent="0.35">
      <c r="A1549" t="s">
        <v>927</v>
      </c>
      <c r="B1549" t="s">
        <v>3849</v>
      </c>
      <c r="C1549" t="s">
        <v>383</v>
      </c>
      <c r="D1549" t="s">
        <v>382</v>
      </c>
      <c r="E1549" s="12">
        <v>45469.592361111114</v>
      </c>
      <c r="F1549" t="s">
        <v>658</v>
      </c>
      <c r="G1549" t="s">
        <v>627</v>
      </c>
      <c r="H1549" t="s">
        <v>672</v>
      </c>
      <c r="I1549" t="s">
        <v>646</v>
      </c>
      <c r="J1549">
        <v>28168</v>
      </c>
      <c r="K1549" t="s">
        <v>630</v>
      </c>
      <c r="L1549"/>
      <c r="M1549">
        <v>631382</v>
      </c>
      <c r="N1549" t="s">
        <v>698</v>
      </c>
      <c r="O1549" t="s">
        <v>699</v>
      </c>
      <c r="P1549">
        <v>780136</v>
      </c>
      <c r="Q1549"/>
      <c r="R1549">
        <v>250373</v>
      </c>
      <c r="S1549" s="39">
        <v>45464.474305555559</v>
      </c>
      <c r="T1549" s="43" t="str">
        <f t="shared" si="312"/>
        <v>40</v>
      </c>
      <c r="U1549" s="17">
        <f t="shared" si="313"/>
        <v>45469.592361111114</v>
      </c>
      <c r="V1549" s="34">
        <f t="shared" si="314"/>
        <v>5.1180555555547471</v>
      </c>
      <c r="W1549" s="34">
        <f t="shared" si="315"/>
        <v>0</v>
      </c>
      <c r="X1549" s="34">
        <f t="shared" si="316"/>
        <v>0</v>
      </c>
      <c r="Y1549" s="34">
        <f t="shared" si="317"/>
        <v>1</v>
      </c>
      <c r="Z1549" s="31" t="str">
        <f t="shared" si="324"/>
        <v>No</v>
      </c>
      <c r="AA1549" s="34"/>
      <c r="AB1549" s="34">
        <f t="shared" si="318"/>
        <v>0</v>
      </c>
      <c r="AC1549" s="34" t="str">
        <f>IF(OR(ISNUMBER(MATCH(DATE(VALUE(TEXT(U1549,"yyyy")),VALUE(TEXT(U1549,"mm")),VALUE(TEXT(U1549,"dd"))),HolidayTable[Date],0)),WEEKDAY(E1549,1)=1,HOUR(U1549)&gt;=21,HOUR(U1549)&lt;5),"OP","P")</f>
        <v>P</v>
      </c>
      <c r="AD1549" s="34"/>
      <c r="AE1549" s="34">
        <f t="shared" si="319"/>
        <v>0</v>
      </c>
      <c r="AF1549" s="16">
        <f t="shared" si="320"/>
        <v>88.5</v>
      </c>
      <c r="AG1549" s="16">
        <f t="shared" si="321"/>
        <v>4</v>
      </c>
      <c r="AH1549" s="16" t="str">
        <f t="shared" si="322"/>
        <v>SEASPAN OSPR2421W</v>
      </c>
      <c r="AI1549" t="str">
        <f t="shared" si="323"/>
        <v>ONEU 5288642</v>
      </c>
      <c r="AJ1549" s="17" t="s">
        <v>624</v>
      </c>
    </row>
    <row r="1550" spans="1:36" ht="18" x14ac:dyDescent="0.35">
      <c r="A1550" t="s">
        <v>927</v>
      </c>
      <c r="B1550" t="s">
        <v>5104</v>
      </c>
      <c r="C1550" t="s">
        <v>383</v>
      </c>
      <c r="D1550" t="s">
        <v>382</v>
      </c>
      <c r="E1550" s="12">
        <v>45469.616666666669</v>
      </c>
      <c r="F1550" t="s">
        <v>658</v>
      </c>
      <c r="G1550" t="s">
        <v>627</v>
      </c>
      <c r="H1550" t="s">
        <v>672</v>
      </c>
      <c r="I1550" t="s">
        <v>646</v>
      </c>
      <c r="J1550">
        <v>27052</v>
      </c>
      <c r="K1550" t="s">
        <v>630</v>
      </c>
      <c r="L1550"/>
      <c r="M1550">
        <v>632445</v>
      </c>
      <c r="N1550" t="s">
        <v>698</v>
      </c>
      <c r="O1550" t="s">
        <v>699</v>
      </c>
      <c r="P1550">
        <v>780136</v>
      </c>
      <c r="Q1550"/>
      <c r="R1550">
        <v>250373</v>
      </c>
      <c r="S1550" s="39">
        <v>45464.474305555559</v>
      </c>
      <c r="T1550" s="43" t="str">
        <f t="shared" si="312"/>
        <v>40</v>
      </c>
      <c r="U1550" s="17">
        <f t="shared" si="313"/>
        <v>45469.616666666669</v>
      </c>
      <c r="V1550" s="34">
        <f t="shared" si="314"/>
        <v>5.1423611111094942</v>
      </c>
      <c r="W1550" s="34">
        <f t="shared" si="315"/>
        <v>0</v>
      </c>
      <c r="X1550" s="34">
        <f t="shared" si="316"/>
        <v>0</v>
      </c>
      <c r="Y1550" s="34">
        <f t="shared" si="317"/>
        <v>1</v>
      </c>
      <c r="Z1550" s="31" t="str">
        <f t="shared" si="324"/>
        <v>No</v>
      </c>
      <c r="AA1550" s="34"/>
      <c r="AB1550" s="34">
        <f t="shared" si="318"/>
        <v>0</v>
      </c>
      <c r="AC1550" s="34" t="str">
        <f>IF(OR(ISNUMBER(MATCH(DATE(VALUE(TEXT(U1550,"yyyy")),VALUE(TEXT(U1550,"mm")),VALUE(TEXT(U1550,"dd"))),HolidayTable[Date],0)),WEEKDAY(E1550,1)=1,HOUR(U1550)&gt;=21,HOUR(U1550)&lt;5),"OP","P")</f>
        <v>P</v>
      </c>
      <c r="AD1550" s="34"/>
      <c r="AE1550" s="34">
        <f t="shared" si="319"/>
        <v>0</v>
      </c>
      <c r="AF1550" s="16">
        <f t="shared" si="320"/>
        <v>88.5</v>
      </c>
      <c r="AG1550" s="16">
        <f t="shared" si="321"/>
        <v>4</v>
      </c>
      <c r="AH1550" s="16" t="str">
        <f t="shared" si="322"/>
        <v>SEASPAN OSPR2421W</v>
      </c>
      <c r="AI1550" t="str">
        <f t="shared" si="323"/>
        <v>FDCU 0496293</v>
      </c>
      <c r="AJ1550" s="17" t="s">
        <v>624</v>
      </c>
    </row>
    <row r="1551" spans="1:36" ht="18" x14ac:dyDescent="0.35">
      <c r="A1551" t="s">
        <v>927</v>
      </c>
      <c r="B1551" t="s">
        <v>5105</v>
      </c>
      <c r="C1551" t="s">
        <v>383</v>
      </c>
      <c r="D1551" t="s">
        <v>382</v>
      </c>
      <c r="E1551" s="12">
        <v>45469.617361111108</v>
      </c>
      <c r="F1551" t="s">
        <v>658</v>
      </c>
      <c r="G1551" t="s">
        <v>627</v>
      </c>
      <c r="H1551" t="s">
        <v>672</v>
      </c>
      <c r="I1551" t="s">
        <v>646</v>
      </c>
      <c r="J1551">
        <v>29085</v>
      </c>
      <c r="K1551" t="s">
        <v>630</v>
      </c>
      <c r="L1551"/>
      <c r="M1551">
        <v>3608104</v>
      </c>
      <c r="N1551"/>
      <c r="O1551" t="s">
        <v>686</v>
      </c>
      <c r="P1551">
        <v>900868</v>
      </c>
      <c r="Q1551"/>
      <c r="R1551">
        <v>250373</v>
      </c>
      <c r="S1551" s="39">
        <v>45464.474305555559</v>
      </c>
      <c r="T1551" s="43" t="str">
        <f t="shared" si="312"/>
        <v>40</v>
      </c>
      <c r="U1551" s="17">
        <f t="shared" si="313"/>
        <v>45469.617361111108</v>
      </c>
      <c r="V1551" s="34">
        <f t="shared" si="314"/>
        <v>5.1430555555489263</v>
      </c>
      <c r="W1551" s="34">
        <f t="shared" si="315"/>
        <v>0</v>
      </c>
      <c r="X1551" s="34">
        <f t="shared" si="316"/>
        <v>0</v>
      </c>
      <c r="Y1551" s="34">
        <f t="shared" si="317"/>
        <v>1</v>
      </c>
      <c r="Z1551" s="31" t="str">
        <f t="shared" si="324"/>
        <v>No</v>
      </c>
      <c r="AA1551" s="34"/>
      <c r="AB1551" s="34">
        <f t="shared" si="318"/>
        <v>0</v>
      </c>
      <c r="AC1551" s="34" t="str">
        <f>IF(OR(ISNUMBER(MATCH(DATE(VALUE(TEXT(U1551,"yyyy")),VALUE(TEXT(U1551,"mm")),VALUE(TEXT(U1551,"dd"))),HolidayTable[Date],0)),WEEKDAY(E1551,1)=1,HOUR(U1551)&gt;=21,HOUR(U1551)&lt;5),"OP","P")</f>
        <v>P</v>
      </c>
      <c r="AD1551" s="34"/>
      <c r="AE1551" s="34">
        <f t="shared" si="319"/>
        <v>0</v>
      </c>
      <c r="AF1551" s="16">
        <f t="shared" si="320"/>
        <v>88.5</v>
      </c>
      <c r="AG1551" s="16">
        <f t="shared" si="321"/>
        <v>4</v>
      </c>
      <c r="AH1551" s="16" t="str">
        <f t="shared" si="322"/>
        <v>SEASPAN OSPR2421W</v>
      </c>
      <c r="AI1551" t="str">
        <f t="shared" si="323"/>
        <v>ONEU 5041694</v>
      </c>
      <c r="AJ1551" s="17" t="s">
        <v>624</v>
      </c>
    </row>
    <row r="1552" spans="1:36" ht="18" x14ac:dyDescent="0.35">
      <c r="A1552" t="s">
        <v>927</v>
      </c>
      <c r="B1552" t="s">
        <v>5106</v>
      </c>
      <c r="C1552" t="s">
        <v>383</v>
      </c>
      <c r="D1552" t="s">
        <v>382</v>
      </c>
      <c r="E1552" s="12">
        <v>45469.630555555559</v>
      </c>
      <c r="F1552" t="s">
        <v>658</v>
      </c>
      <c r="G1552" t="s">
        <v>627</v>
      </c>
      <c r="H1552" t="s">
        <v>672</v>
      </c>
      <c r="I1552" t="s">
        <v>646</v>
      </c>
      <c r="J1552">
        <v>28295</v>
      </c>
      <c r="K1552" t="s">
        <v>630</v>
      </c>
      <c r="L1552"/>
      <c r="M1552">
        <v>631859</v>
      </c>
      <c r="N1552" t="s">
        <v>711</v>
      </c>
      <c r="O1552" t="s">
        <v>712</v>
      </c>
      <c r="P1552">
        <v>935540</v>
      </c>
      <c r="Q1552"/>
      <c r="R1552">
        <v>250373</v>
      </c>
      <c r="S1552" s="39">
        <v>45464.474305555559</v>
      </c>
      <c r="T1552" s="43" t="str">
        <f t="shared" si="312"/>
        <v>40</v>
      </c>
      <c r="U1552" s="17">
        <f t="shared" si="313"/>
        <v>45469.630555555559</v>
      </c>
      <c r="V1552" s="34">
        <f t="shared" si="314"/>
        <v>5.15625</v>
      </c>
      <c r="W1552" s="34">
        <f t="shared" si="315"/>
        <v>0</v>
      </c>
      <c r="X1552" s="34">
        <f t="shared" si="316"/>
        <v>0</v>
      </c>
      <c r="Y1552" s="34">
        <f t="shared" si="317"/>
        <v>1</v>
      </c>
      <c r="Z1552" s="31" t="str">
        <f t="shared" si="324"/>
        <v>No</v>
      </c>
      <c r="AA1552" s="34"/>
      <c r="AB1552" s="34">
        <f t="shared" si="318"/>
        <v>0</v>
      </c>
      <c r="AC1552" s="34" t="str">
        <f>IF(OR(ISNUMBER(MATCH(DATE(VALUE(TEXT(U1552,"yyyy")),VALUE(TEXT(U1552,"mm")),VALUE(TEXT(U1552,"dd"))),HolidayTable[Date],0)),WEEKDAY(E1552,1)=1,HOUR(U1552)&gt;=21,HOUR(U1552)&lt;5),"OP","P")</f>
        <v>P</v>
      </c>
      <c r="AD1552" s="34"/>
      <c r="AE1552" s="34">
        <f t="shared" si="319"/>
        <v>0</v>
      </c>
      <c r="AF1552" s="16">
        <f t="shared" si="320"/>
        <v>88.5</v>
      </c>
      <c r="AG1552" s="16">
        <f t="shared" si="321"/>
        <v>4</v>
      </c>
      <c r="AH1552" s="16" t="str">
        <f t="shared" si="322"/>
        <v>SEASPAN OSPR2421W</v>
      </c>
      <c r="AI1552" t="str">
        <f t="shared" si="323"/>
        <v>TCLU 6434050</v>
      </c>
      <c r="AJ1552" s="17" t="s">
        <v>624</v>
      </c>
    </row>
    <row r="1553" spans="1:36" ht="18" x14ac:dyDescent="0.35">
      <c r="A1553" t="s">
        <v>927</v>
      </c>
      <c r="B1553" t="s">
        <v>5107</v>
      </c>
      <c r="C1553" t="s">
        <v>383</v>
      </c>
      <c r="D1553" t="s">
        <v>382</v>
      </c>
      <c r="E1553" s="12">
        <v>45469.632638888892</v>
      </c>
      <c r="F1553" t="s">
        <v>658</v>
      </c>
      <c r="G1553" t="s">
        <v>627</v>
      </c>
      <c r="H1553" t="s">
        <v>672</v>
      </c>
      <c r="I1553" t="s">
        <v>646</v>
      </c>
      <c r="J1553">
        <v>27206</v>
      </c>
      <c r="K1553" t="s">
        <v>630</v>
      </c>
      <c r="L1553"/>
      <c r="M1553">
        <v>629151</v>
      </c>
      <c r="N1553" t="s">
        <v>678</v>
      </c>
      <c r="O1553" t="s">
        <v>679</v>
      </c>
      <c r="P1553">
        <v>920454</v>
      </c>
      <c r="Q1553"/>
      <c r="R1553">
        <v>250373</v>
      </c>
      <c r="S1553" s="39">
        <v>45464.474305555559</v>
      </c>
      <c r="T1553" s="43" t="str">
        <f t="shared" si="312"/>
        <v>40</v>
      </c>
      <c r="U1553" s="17">
        <f t="shared" si="313"/>
        <v>45469.632638888892</v>
      </c>
      <c r="V1553" s="34">
        <f t="shared" si="314"/>
        <v>5.1583333333328483</v>
      </c>
      <c r="W1553" s="34">
        <f t="shared" si="315"/>
        <v>0</v>
      </c>
      <c r="X1553" s="34">
        <f t="shared" si="316"/>
        <v>0</v>
      </c>
      <c r="Y1553" s="34">
        <f t="shared" si="317"/>
        <v>1</v>
      </c>
      <c r="Z1553" s="31" t="str">
        <f t="shared" si="324"/>
        <v>No</v>
      </c>
      <c r="AA1553" s="34"/>
      <c r="AB1553" s="34">
        <f t="shared" si="318"/>
        <v>0</v>
      </c>
      <c r="AC1553" s="34" t="str">
        <f>IF(OR(ISNUMBER(MATCH(DATE(VALUE(TEXT(U1553,"yyyy")),VALUE(TEXT(U1553,"mm")),VALUE(TEXT(U1553,"dd"))),HolidayTable[Date],0)),WEEKDAY(E1553,1)=1,HOUR(U1553)&gt;=21,HOUR(U1553)&lt;5),"OP","P")</f>
        <v>P</v>
      </c>
      <c r="AD1553" s="34"/>
      <c r="AE1553" s="34">
        <f t="shared" si="319"/>
        <v>0</v>
      </c>
      <c r="AF1553" s="16">
        <f t="shared" si="320"/>
        <v>88.5</v>
      </c>
      <c r="AG1553" s="16">
        <f t="shared" si="321"/>
        <v>4</v>
      </c>
      <c r="AH1553" s="16" t="str">
        <f t="shared" si="322"/>
        <v>SEASPAN OSPR2421W</v>
      </c>
      <c r="AI1553" t="str">
        <f t="shared" si="323"/>
        <v>TLLU 5514138</v>
      </c>
      <c r="AJ1553" s="17" t="s">
        <v>624</v>
      </c>
    </row>
    <row r="1554" spans="1:36" ht="18" x14ac:dyDescent="0.35">
      <c r="A1554" t="s">
        <v>927</v>
      </c>
      <c r="B1554" t="s">
        <v>4348</v>
      </c>
      <c r="C1554" t="s">
        <v>383</v>
      </c>
      <c r="D1554" t="s">
        <v>382</v>
      </c>
      <c r="E1554" s="12">
        <v>45469.642361111109</v>
      </c>
      <c r="F1554" t="s">
        <v>658</v>
      </c>
      <c r="G1554" t="s">
        <v>627</v>
      </c>
      <c r="H1554" t="s">
        <v>672</v>
      </c>
      <c r="I1554" t="s">
        <v>646</v>
      </c>
      <c r="J1554">
        <v>27379</v>
      </c>
      <c r="K1554" t="s">
        <v>630</v>
      </c>
      <c r="L1554"/>
      <c r="M1554">
        <v>636048</v>
      </c>
      <c r="N1554"/>
      <c r="O1554" t="s">
        <v>686</v>
      </c>
      <c r="P1554">
        <v>900868</v>
      </c>
      <c r="Q1554"/>
      <c r="R1554">
        <v>250373</v>
      </c>
      <c r="S1554" s="39">
        <v>45464.474305555559</v>
      </c>
      <c r="T1554" s="43" t="str">
        <f t="shared" si="312"/>
        <v>40</v>
      </c>
      <c r="U1554" s="17">
        <f t="shared" si="313"/>
        <v>45469.642361111109</v>
      </c>
      <c r="V1554" s="34">
        <f t="shared" si="314"/>
        <v>5.1680555555503815</v>
      </c>
      <c r="W1554" s="34">
        <f t="shared" si="315"/>
        <v>0</v>
      </c>
      <c r="X1554" s="34">
        <f t="shared" si="316"/>
        <v>0</v>
      </c>
      <c r="Y1554" s="34">
        <f t="shared" si="317"/>
        <v>1</v>
      </c>
      <c r="Z1554" s="31" t="str">
        <f t="shared" si="324"/>
        <v>No</v>
      </c>
      <c r="AA1554" s="34"/>
      <c r="AB1554" s="34">
        <f t="shared" si="318"/>
        <v>0</v>
      </c>
      <c r="AC1554" s="34" t="str">
        <f>IF(OR(ISNUMBER(MATCH(DATE(VALUE(TEXT(U1554,"yyyy")),VALUE(TEXT(U1554,"mm")),VALUE(TEXT(U1554,"dd"))),HolidayTable[Date],0)),WEEKDAY(E1554,1)=1,HOUR(U1554)&gt;=21,HOUR(U1554)&lt;5),"OP","P")</f>
        <v>P</v>
      </c>
      <c r="AD1554" s="34"/>
      <c r="AE1554" s="34">
        <f t="shared" si="319"/>
        <v>0</v>
      </c>
      <c r="AF1554" s="16">
        <f t="shared" si="320"/>
        <v>88.5</v>
      </c>
      <c r="AG1554" s="16">
        <f t="shared" si="321"/>
        <v>4</v>
      </c>
      <c r="AH1554" s="16" t="str">
        <f t="shared" si="322"/>
        <v>SEASPAN OSPR2421W</v>
      </c>
      <c r="AI1554" t="str">
        <f t="shared" si="323"/>
        <v>NYKU 0738159</v>
      </c>
      <c r="AJ1554" s="17" t="s">
        <v>624</v>
      </c>
    </row>
    <row r="1555" spans="1:36" ht="18" x14ac:dyDescent="0.35">
      <c r="A1555" t="s">
        <v>927</v>
      </c>
      <c r="B1555" t="s">
        <v>5108</v>
      </c>
      <c r="C1555" t="s">
        <v>383</v>
      </c>
      <c r="D1555" t="s">
        <v>382</v>
      </c>
      <c r="E1555" s="12">
        <v>45469.661111111112</v>
      </c>
      <c r="F1555" t="s">
        <v>658</v>
      </c>
      <c r="G1555" t="s">
        <v>627</v>
      </c>
      <c r="H1555" t="s">
        <v>672</v>
      </c>
      <c r="I1555" t="s">
        <v>646</v>
      </c>
      <c r="J1555">
        <v>30472</v>
      </c>
      <c r="K1555" t="s">
        <v>630</v>
      </c>
      <c r="L1555"/>
      <c r="M1555">
        <v>3608658</v>
      </c>
      <c r="N1555" t="s">
        <v>688</v>
      </c>
      <c r="O1555" t="s">
        <v>689</v>
      </c>
      <c r="P1555">
        <v>939548</v>
      </c>
      <c r="Q1555"/>
      <c r="R1555">
        <v>250373</v>
      </c>
      <c r="S1555" s="39">
        <v>45464.474305555559</v>
      </c>
      <c r="T1555" s="43" t="str">
        <f t="shared" si="312"/>
        <v>40</v>
      </c>
      <c r="U1555" s="17">
        <f t="shared" si="313"/>
        <v>45469.661111111112</v>
      </c>
      <c r="V1555" s="34">
        <f t="shared" si="314"/>
        <v>5.1868055555532919</v>
      </c>
      <c r="W1555" s="34">
        <f t="shared" si="315"/>
        <v>0</v>
      </c>
      <c r="X1555" s="34">
        <f t="shared" si="316"/>
        <v>0</v>
      </c>
      <c r="Y1555" s="34">
        <f t="shared" si="317"/>
        <v>1</v>
      </c>
      <c r="Z1555" s="31" t="str">
        <f t="shared" si="324"/>
        <v>No</v>
      </c>
      <c r="AA1555" s="34"/>
      <c r="AB1555" s="34">
        <f t="shared" si="318"/>
        <v>0</v>
      </c>
      <c r="AC1555" s="34" t="str">
        <f>IF(OR(ISNUMBER(MATCH(DATE(VALUE(TEXT(U1555,"yyyy")),VALUE(TEXT(U1555,"mm")),VALUE(TEXT(U1555,"dd"))),HolidayTable[Date],0)),WEEKDAY(E1555,1)=1,HOUR(U1555)&gt;=21,HOUR(U1555)&lt;5),"OP","P")</f>
        <v>P</v>
      </c>
      <c r="AD1555" s="34"/>
      <c r="AE1555" s="34">
        <f t="shared" si="319"/>
        <v>0</v>
      </c>
      <c r="AF1555" s="16">
        <f t="shared" si="320"/>
        <v>88.5</v>
      </c>
      <c r="AG1555" s="16">
        <f t="shared" si="321"/>
        <v>4</v>
      </c>
      <c r="AH1555" s="16" t="str">
        <f t="shared" si="322"/>
        <v>SEASPAN OSPR2421W</v>
      </c>
      <c r="AI1555" t="str">
        <f t="shared" si="323"/>
        <v>NYKU 5156248</v>
      </c>
      <c r="AJ1555" s="17" t="s">
        <v>624</v>
      </c>
    </row>
    <row r="1556" spans="1:36" ht="18" x14ac:dyDescent="0.35">
      <c r="A1556" t="s">
        <v>927</v>
      </c>
      <c r="B1556" t="s">
        <v>5109</v>
      </c>
      <c r="C1556" t="s">
        <v>929</v>
      </c>
      <c r="D1556" t="s">
        <v>930</v>
      </c>
      <c r="E1556" s="12">
        <v>45469.673611111109</v>
      </c>
      <c r="F1556" t="s">
        <v>654</v>
      </c>
      <c r="G1556" t="s">
        <v>627</v>
      </c>
      <c r="H1556" t="s">
        <v>672</v>
      </c>
      <c r="I1556" t="s">
        <v>646</v>
      </c>
      <c r="J1556">
        <v>29248</v>
      </c>
      <c r="K1556" t="s">
        <v>630</v>
      </c>
      <c r="L1556"/>
      <c r="M1556">
        <v>3605353</v>
      </c>
      <c r="N1556"/>
      <c r="O1556" t="s">
        <v>757</v>
      </c>
      <c r="P1556">
        <v>939081</v>
      </c>
      <c r="Q1556"/>
      <c r="R1556">
        <v>250373</v>
      </c>
      <c r="S1556" s="39" t="e">
        <f>VLOOKUP(AH1556,import!G:T,14,FALSE)</f>
        <v>#N/A</v>
      </c>
      <c r="T1556" s="43" t="str">
        <f t="shared" si="312"/>
        <v>40</v>
      </c>
      <c r="U1556" s="17">
        <f t="shared" si="313"/>
        <v>45469.673611111109</v>
      </c>
      <c r="V1556" s="34" t="e">
        <f t="shared" si="314"/>
        <v>#N/A</v>
      </c>
      <c r="W1556" s="34" t="e">
        <f t="shared" si="315"/>
        <v>#N/A</v>
      </c>
      <c r="X1556" s="34" t="e">
        <f t="shared" si="316"/>
        <v>#N/A</v>
      </c>
      <c r="Y1556" s="34" t="e">
        <f t="shared" si="317"/>
        <v>#N/A</v>
      </c>
      <c r="Z1556" s="31" t="str">
        <f t="shared" si="324"/>
        <v>No</v>
      </c>
      <c r="AA1556" s="34"/>
      <c r="AB1556" s="34" t="e">
        <f t="shared" si="318"/>
        <v>#N/A</v>
      </c>
      <c r="AC1556" s="34" t="str">
        <f>IF(OR(ISNUMBER(MATCH(DATE(VALUE(TEXT(U1556,"yyyy")),VALUE(TEXT(U1556,"mm")),VALUE(TEXT(U1556,"dd"))),HolidayTable[Date],0)),WEEKDAY(E1556,1)=1,HOUR(U1556)&gt;=21,HOUR(U1556)&lt;5),"OP","P")</f>
        <v>P</v>
      </c>
      <c r="AD1556" s="34"/>
      <c r="AE1556" s="34" t="e">
        <f t="shared" si="319"/>
        <v>#N/A</v>
      </c>
      <c r="AF1556" s="16">
        <f t="shared" si="320"/>
        <v>88.5</v>
      </c>
      <c r="AG1556" s="16">
        <f t="shared" si="321"/>
        <v>4</v>
      </c>
      <c r="AH1556" s="16" t="str">
        <f t="shared" si="322"/>
        <v>APL FLORIDAI9E1MA</v>
      </c>
      <c r="AI1556" t="str">
        <f t="shared" si="323"/>
        <v>TCNU 7686074</v>
      </c>
      <c r="AJ1556" s="17" t="s">
        <v>624</v>
      </c>
    </row>
    <row r="1557" spans="1:36" ht="18" x14ac:dyDescent="0.35">
      <c r="A1557" t="s">
        <v>927</v>
      </c>
      <c r="B1557" t="s">
        <v>5110</v>
      </c>
      <c r="C1557" t="s">
        <v>383</v>
      </c>
      <c r="D1557" t="s">
        <v>382</v>
      </c>
      <c r="E1557" s="12">
        <v>45469.675694444442</v>
      </c>
      <c r="F1557" t="s">
        <v>658</v>
      </c>
      <c r="G1557" t="s">
        <v>627</v>
      </c>
      <c r="H1557" t="s">
        <v>672</v>
      </c>
      <c r="I1557" t="s">
        <v>646</v>
      </c>
      <c r="J1557">
        <v>28921</v>
      </c>
      <c r="K1557" t="s">
        <v>630</v>
      </c>
      <c r="L1557"/>
      <c r="M1557">
        <v>3623494</v>
      </c>
      <c r="N1557" t="s">
        <v>688</v>
      </c>
      <c r="O1557" t="s">
        <v>689</v>
      </c>
      <c r="P1557">
        <v>939548</v>
      </c>
      <c r="Q1557"/>
      <c r="R1557">
        <v>250373</v>
      </c>
      <c r="S1557" s="39">
        <v>45464.474305555559</v>
      </c>
      <c r="T1557" s="43" t="str">
        <f t="shared" si="312"/>
        <v>40</v>
      </c>
      <c r="U1557" s="17">
        <f t="shared" si="313"/>
        <v>45469.675694444442</v>
      </c>
      <c r="V1557" s="34">
        <f t="shared" si="314"/>
        <v>5.2013888888832298</v>
      </c>
      <c r="W1557" s="34">
        <f t="shared" si="315"/>
        <v>0</v>
      </c>
      <c r="X1557" s="34">
        <f t="shared" si="316"/>
        <v>0</v>
      </c>
      <c r="Y1557" s="34">
        <f t="shared" si="317"/>
        <v>1</v>
      </c>
      <c r="Z1557" s="31" t="str">
        <f t="shared" si="324"/>
        <v>No</v>
      </c>
      <c r="AA1557" s="34"/>
      <c r="AB1557" s="34">
        <f t="shared" si="318"/>
        <v>0</v>
      </c>
      <c r="AC1557" s="34" t="str">
        <f>IF(OR(ISNUMBER(MATCH(DATE(VALUE(TEXT(U1557,"yyyy")),VALUE(TEXT(U1557,"mm")),VALUE(TEXT(U1557,"dd"))),HolidayTable[Date],0)),WEEKDAY(E1557,1)=1,HOUR(U1557)&gt;=21,HOUR(U1557)&lt;5),"OP","P")</f>
        <v>P</v>
      </c>
      <c r="AD1557" s="34"/>
      <c r="AE1557" s="34">
        <f t="shared" si="319"/>
        <v>0</v>
      </c>
      <c r="AF1557" s="16">
        <f t="shared" si="320"/>
        <v>88.5</v>
      </c>
      <c r="AG1557" s="16">
        <f t="shared" si="321"/>
        <v>4</v>
      </c>
      <c r="AH1557" s="16" t="str">
        <f t="shared" si="322"/>
        <v>SEASPAN OSPR2421W</v>
      </c>
      <c r="AI1557" t="str">
        <f t="shared" si="323"/>
        <v>ONEU 0229101</v>
      </c>
      <c r="AJ1557" s="17" t="s">
        <v>624</v>
      </c>
    </row>
    <row r="1558" spans="1:36" ht="18" x14ac:dyDescent="0.35">
      <c r="A1558" t="s">
        <v>927</v>
      </c>
      <c r="B1558" t="s">
        <v>5111</v>
      </c>
      <c r="C1558" t="s">
        <v>383</v>
      </c>
      <c r="D1558" t="s">
        <v>382</v>
      </c>
      <c r="E1558" s="12">
        <v>45469.682638888888</v>
      </c>
      <c r="F1558" t="s">
        <v>658</v>
      </c>
      <c r="G1558" t="s">
        <v>627</v>
      </c>
      <c r="H1558" t="s">
        <v>672</v>
      </c>
      <c r="I1558" t="s">
        <v>646</v>
      </c>
      <c r="J1558">
        <v>27869</v>
      </c>
      <c r="K1558" t="s">
        <v>630</v>
      </c>
      <c r="L1558"/>
      <c r="M1558">
        <v>631589</v>
      </c>
      <c r="N1558" t="s">
        <v>805</v>
      </c>
      <c r="O1558" t="s">
        <v>842</v>
      </c>
      <c r="P1558">
        <v>945863</v>
      </c>
      <c r="Q1558"/>
      <c r="R1558">
        <v>250373</v>
      </c>
      <c r="S1558" s="39">
        <v>45464.474305555559</v>
      </c>
      <c r="T1558" s="43" t="str">
        <f t="shared" si="312"/>
        <v>40</v>
      </c>
      <c r="U1558" s="17">
        <f t="shared" si="313"/>
        <v>45469.682638888888</v>
      </c>
      <c r="V1558" s="34">
        <f t="shared" si="314"/>
        <v>5.2083333333284827</v>
      </c>
      <c r="W1558" s="34">
        <f t="shared" si="315"/>
        <v>0</v>
      </c>
      <c r="X1558" s="34">
        <f t="shared" si="316"/>
        <v>0</v>
      </c>
      <c r="Y1558" s="34">
        <f t="shared" si="317"/>
        <v>1</v>
      </c>
      <c r="Z1558" s="31" t="str">
        <f t="shared" si="324"/>
        <v>No</v>
      </c>
      <c r="AA1558" s="34"/>
      <c r="AB1558" s="34">
        <f t="shared" si="318"/>
        <v>0</v>
      </c>
      <c r="AC1558" s="34" t="str">
        <f>IF(OR(ISNUMBER(MATCH(DATE(VALUE(TEXT(U1558,"yyyy")),VALUE(TEXT(U1558,"mm")),VALUE(TEXT(U1558,"dd"))),HolidayTable[Date],0)),WEEKDAY(E1558,1)=1,HOUR(U1558)&gt;=21,HOUR(U1558)&lt;5),"OP","P")</f>
        <v>P</v>
      </c>
      <c r="AD1558" s="34"/>
      <c r="AE1558" s="34">
        <f t="shared" si="319"/>
        <v>0</v>
      </c>
      <c r="AF1558" s="16">
        <f t="shared" si="320"/>
        <v>88.5</v>
      </c>
      <c r="AG1558" s="16">
        <f t="shared" si="321"/>
        <v>4</v>
      </c>
      <c r="AH1558" s="16" t="str">
        <f t="shared" si="322"/>
        <v>SEASPAN OSPR2421W</v>
      </c>
      <c r="AI1558" t="str">
        <f t="shared" si="323"/>
        <v>FDCU 0435507</v>
      </c>
      <c r="AJ1558" s="17" t="s">
        <v>624</v>
      </c>
    </row>
    <row r="1559" spans="1:36" ht="18" x14ac:dyDescent="0.35">
      <c r="A1559" t="s">
        <v>927</v>
      </c>
      <c r="B1559" t="s">
        <v>5112</v>
      </c>
      <c r="C1559" t="s">
        <v>383</v>
      </c>
      <c r="D1559" t="s">
        <v>382</v>
      </c>
      <c r="E1559" s="12">
        <v>45469.685416666667</v>
      </c>
      <c r="F1559" t="s">
        <v>658</v>
      </c>
      <c r="G1559" t="s">
        <v>627</v>
      </c>
      <c r="H1559" t="s">
        <v>672</v>
      </c>
      <c r="I1559" t="s">
        <v>646</v>
      </c>
      <c r="J1559">
        <v>28640</v>
      </c>
      <c r="K1559" t="s">
        <v>630</v>
      </c>
      <c r="L1559"/>
      <c r="M1559">
        <v>632240</v>
      </c>
      <c r="N1559" t="s">
        <v>698</v>
      </c>
      <c r="O1559" t="s">
        <v>699</v>
      </c>
      <c r="P1559">
        <v>780136</v>
      </c>
      <c r="Q1559"/>
      <c r="R1559">
        <v>250373</v>
      </c>
      <c r="S1559" s="39">
        <v>45464.474305555559</v>
      </c>
      <c r="T1559" s="43" t="str">
        <f t="shared" si="312"/>
        <v>40</v>
      </c>
      <c r="U1559" s="17">
        <f t="shared" si="313"/>
        <v>45469.685416666667</v>
      </c>
      <c r="V1559" s="34">
        <f t="shared" si="314"/>
        <v>5.211111111108039</v>
      </c>
      <c r="W1559" s="34">
        <f t="shared" si="315"/>
        <v>0</v>
      </c>
      <c r="X1559" s="34">
        <f t="shared" si="316"/>
        <v>0</v>
      </c>
      <c r="Y1559" s="34">
        <f t="shared" si="317"/>
        <v>1</v>
      </c>
      <c r="Z1559" s="31" t="str">
        <f t="shared" si="324"/>
        <v>No</v>
      </c>
      <c r="AA1559" s="34"/>
      <c r="AB1559" s="34">
        <f t="shared" si="318"/>
        <v>0</v>
      </c>
      <c r="AC1559" s="34" t="str">
        <f>IF(OR(ISNUMBER(MATCH(DATE(VALUE(TEXT(U1559,"yyyy")),VALUE(TEXT(U1559,"mm")),VALUE(TEXT(U1559,"dd"))),HolidayTable[Date],0)),WEEKDAY(E1559,1)=1,HOUR(U1559)&gt;=21,HOUR(U1559)&lt;5),"OP","P")</f>
        <v>P</v>
      </c>
      <c r="AD1559" s="34"/>
      <c r="AE1559" s="34">
        <f t="shared" si="319"/>
        <v>0</v>
      </c>
      <c r="AF1559" s="16">
        <f t="shared" si="320"/>
        <v>88.5</v>
      </c>
      <c r="AG1559" s="16">
        <f t="shared" si="321"/>
        <v>4</v>
      </c>
      <c r="AH1559" s="16" t="str">
        <f t="shared" si="322"/>
        <v>SEASPAN OSPR2421W</v>
      </c>
      <c r="AI1559" t="str">
        <f t="shared" si="323"/>
        <v>BSIU 9861856</v>
      </c>
      <c r="AJ1559" s="17" t="s">
        <v>624</v>
      </c>
    </row>
    <row r="1560" spans="1:36" ht="18" x14ac:dyDescent="0.35">
      <c r="A1560" t="s">
        <v>927</v>
      </c>
      <c r="B1560" t="s">
        <v>3825</v>
      </c>
      <c r="C1560" t="s">
        <v>383</v>
      </c>
      <c r="D1560" t="s">
        <v>382</v>
      </c>
      <c r="E1560" s="12">
        <v>45469.6875</v>
      </c>
      <c r="F1560" t="s">
        <v>658</v>
      </c>
      <c r="G1560" t="s">
        <v>627</v>
      </c>
      <c r="H1560" t="s">
        <v>672</v>
      </c>
      <c r="I1560" t="s">
        <v>646</v>
      </c>
      <c r="J1560">
        <v>28277</v>
      </c>
      <c r="K1560" t="s">
        <v>630</v>
      </c>
      <c r="L1560"/>
      <c r="M1560">
        <v>631825</v>
      </c>
      <c r="N1560"/>
      <c r="O1560" t="s">
        <v>757</v>
      </c>
      <c r="P1560">
        <v>939081</v>
      </c>
      <c r="Q1560"/>
      <c r="R1560">
        <v>250373</v>
      </c>
      <c r="S1560" s="39">
        <v>45464.474305555559</v>
      </c>
      <c r="T1560" s="43" t="str">
        <f t="shared" si="312"/>
        <v>40</v>
      </c>
      <c r="U1560" s="17">
        <f t="shared" si="313"/>
        <v>45469.6875</v>
      </c>
      <c r="V1560" s="34">
        <f t="shared" si="314"/>
        <v>5.2131944444408873</v>
      </c>
      <c r="W1560" s="34">
        <f t="shared" si="315"/>
        <v>0</v>
      </c>
      <c r="X1560" s="34">
        <f t="shared" si="316"/>
        <v>0</v>
      </c>
      <c r="Y1560" s="34">
        <f t="shared" si="317"/>
        <v>1</v>
      </c>
      <c r="Z1560" s="31" t="str">
        <f t="shared" si="324"/>
        <v>No</v>
      </c>
      <c r="AA1560" s="34"/>
      <c r="AB1560" s="34">
        <f t="shared" si="318"/>
        <v>0</v>
      </c>
      <c r="AC1560" s="34" t="str">
        <f>IF(OR(ISNUMBER(MATCH(DATE(VALUE(TEXT(U1560,"yyyy")),VALUE(TEXT(U1560,"mm")),VALUE(TEXT(U1560,"dd"))),HolidayTable[Date],0)),WEEKDAY(E1560,1)=1,HOUR(U1560)&gt;=21,HOUR(U1560)&lt;5),"OP","P")</f>
        <v>P</v>
      </c>
      <c r="AD1560" s="34"/>
      <c r="AE1560" s="34">
        <f t="shared" si="319"/>
        <v>0</v>
      </c>
      <c r="AF1560" s="16">
        <f t="shared" si="320"/>
        <v>88.5</v>
      </c>
      <c r="AG1560" s="16">
        <f t="shared" si="321"/>
        <v>4</v>
      </c>
      <c r="AH1560" s="16" t="str">
        <f t="shared" si="322"/>
        <v>SEASPAN OSPR2421W</v>
      </c>
      <c r="AI1560" t="str">
        <f t="shared" si="323"/>
        <v>TEMU 7428188</v>
      </c>
      <c r="AJ1560" s="17" t="s">
        <v>624</v>
      </c>
    </row>
    <row r="1561" spans="1:36" ht="18" x14ac:dyDescent="0.35">
      <c r="A1561" t="s">
        <v>927</v>
      </c>
      <c r="B1561" t="s">
        <v>5113</v>
      </c>
      <c r="C1561" t="s">
        <v>383</v>
      </c>
      <c r="D1561" t="s">
        <v>382</v>
      </c>
      <c r="E1561" s="12">
        <v>45469.690972222219</v>
      </c>
      <c r="F1561" t="s">
        <v>658</v>
      </c>
      <c r="G1561" t="s">
        <v>627</v>
      </c>
      <c r="H1561" t="s">
        <v>672</v>
      </c>
      <c r="I1561" t="s">
        <v>646</v>
      </c>
      <c r="J1561">
        <v>26200</v>
      </c>
      <c r="K1561" t="s">
        <v>630</v>
      </c>
      <c r="L1561"/>
      <c r="M1561">
        <v>631823</v>
      </c>
      <c r="N1561" t="s">
        <v>678</v>
      </c>
      <c r="O1561" t="s">
        <v>679</v>
      </c>
      <c r="P1561">
        <v>920454</v>
      </c>
      <c r="Q1561"/>
      <c r="R1561">
        <v>250373</v>
      </c>
      <c r="S1561" s="39">
        <v>45464.474305555559</v>
      </c>
      <c r="T1561" s="43" t="str">
        <f t="shared" si="312"/>
        <v>40</v>
      </c>
      <c r="U1561" s="17">
        <f t="shared" si="313"/>
        <v>45469.690972222219</v>
      </c>
      <c r="V1561" s="34">
        <f t="shared" si="314"/>
        <v>5.2166666666598758</v>
      </c>
      <c r="W1561" s="34">
        <f t="shared" si="315"/>
        <v>0</v>
      </c>
      <c r="X1561" s="34">
        <f t="shared" si="316"/>
        <v>0</v>
      </c>
      <c r="Y1561" s="34">
        <f t="shared" si="317"/>
        <v>1</v>
      </c>
      <c r="Z1561" s="31" t="str">
        <f t="shared" si="324"/>
        <v>No</v>
      </c>
      <c r="AA1561" s="34"/>
      <c r="AB1561" s="34">
        <f t="shared" si="318"/>
        <v>0</v>
      </c>
      <c r="AC1561" s="34" t="str">
        <f>IF(OR(ISNUMBER(MATCH(DATE(VALUE(TEXT(U1561,"yyyy")),VALUE(TEXT(U1561,"mm")),VALUE(TEXT(U1561,"dd"))),HolidayTable[Date],0)),WEEKDAY(E1561,1)=1,HOUR(U1561)&gt;=21,HOUR(U1561)&lt;5),"OP","P")</f>
        <v>P</v>
      </c>
      <c r="AD1561" s="34"/>
      <c r="AE1561" s="34">
        <f t="shared" si="319"/>
        <v>0</v>
      </c>
      <c r="AF1561" s="16">
        <f t="shared" si="320"/>
        <v>88.5</v>
      </c>
      <c r="AG1561" s="16">
        <f t="shared" si="321"/>
        <v>4</v>
      </c>
      <c r="AH1561" s="16" t="str">
        <f t="shared" si="322"/>
        <v>SEASPAN OSPR2421W</v>
      </c>
      <c r="AI1561" t="str">
        <f t="shared" si="323"/>
        <v>TGBU 5318793</v>
      </c>
      <c r="AJ1561" s="17" t="s">
        <v>624</v>
      </c>
    </row>
    <row r="1562" spans="1:36" ht="18" x14ac:dyDescent="0.35">
      <c r="A1562" t="s">
        <v>927</v>
      </c>
      <c r="B1562" t="s">
        <v>5114</v>
      </c>
      <c r="C1562" t="s">
        <v>383</v>
      </c>
      <c r="D1562" t="s">
        <v>382</v>
      </c>
      <c r="E1562" s="12">
        <v>45469.693055555559</v>
      </c>
      <c r="F1562" t="s">
        <v>658</v>
      </c>
      <c r="G1562" t="s">
        <v>627</v>
      </c>
      <c r="H1562" t="s">
        <v>672</v>
      </c>
      <c r="I1562" t="s">
        <v>646</v>
      </c>
      <c r="J1562">
        <v>27914</v>
      </c>
      <c r="K1562" t="s">
        <v>630</v>
      </c>
      <c r="L1562"/>
      <c r="M1562">
        <v>629155</v>
      </c>
      <c r="N1562" t="s">
        <v>688</v>
      </c>
      <c r="O1562" t="s">
        <v>689</v>
      </c>
      <c r="P1562">
        <v>939548</v>
      </c>
      <c r="Q1562"/>
      <c r="R1562">
        <v>250373</v>
      </c>
      <c r="S1562" s="39">
        <v>45464.474305555559</v>
      </c>
      <c r="T1562" s="43" t="str">
        <f t="shared" ref="T1562:T1625" si="325">LEFT(I1562,2)</f>
        <v>40</v>
      </c>
      <c r="U1562" s="17">
        <f t="shared" ref="U1562:U1625" si="326">E1562</f>
        <v>45469.693055555559</v>
      </c>
      <c r="V1562" s="34">
        <f t="shared" ref="V1562:V1625" si="327">IF(A1562="ARRIVE",S1562-U1562,IF(A1562="EXIT",U1562-S1562,"Odd Event"))</f>
        <v>5.21875</v>
      </c>
      <c r="W1562" s="34">
        <f t="shared" ref="W1562:W1625" si="328">IF(V1562&lt;=1,1,0)</f>
        <v>0</v>
      </c>
      <c r="X1562" s="34">
        <f t="shared" ref="X1562:X1625" si="329">IF(AND(V1562&gt;1,V1562&lt;2),1,0)</f>
        <v>0</v>
      </c>
      <c r="Y1562" s="34">
        <f t="shared" ref="Y1562:Y1625" si="330">IF(V1562&gt;2,1,0)</f>
        <v>1</v>
      </c>
      <c r="Z1562" s="31" t="str">
        <f t="shared" si="324"/>
        <v>No</v>
      </c>
      <c r="AA1562" s="34"/>
      <c r="AB1562" s="34">
        <f t="shared" ref="AB1562:AB1625" si="331">IF(W1562=1,1,IF(X1562=1,2,0))</f>
        <v>0</v>
      </c>
      <c r="AC1562" s="34" t="str">
        <f>IF(OR(ISNUMBER(MATCH(DATE(VALUE(TEXT(U1562,"yyyy")),VALUE(TEXT(U1562,"mm")),VALUE(TEXT(U1562,"dd"))),HolidayTable[Date],0)),WEEKDAY(E1562,1)=1,HOUR(U1562)&gt;=21,HOUR(U1562)&lt;5),"OP","P")</f>
        <v>P</v>
      </c>
      <c r="AD1562" s="34"/>
      <c r="AE1562" s="34">
        <f t="shared" ref="AE1562:AE1625" si="332">IF(AB1562=0,0,IF(OR(T1562="40",T1562="45"),IF(AC1562="OP",IF(AB1562=1,52.5,22.5),IF(AB1562=1,37.5,15)),IF(T1562="20",IF(AC1562="OP",IF(AB1562=1,35,15),IF(AB1562=1,25,10)),"Odd Size")))</f>
        <v>0</v>
      </c>
      <c r="AF1562" s="16">
        <f t="shared" ref="AF1562:AF1625" si="333">IF(OR(T1562="45",T1562="40"),88.5,0)+IF(T1562="20",59,0)</f>
        <v>88.5</v>
      </c>
      <c r="AG1562" s="16">
        <f t="shared" ref="AG1562:AG1625" si="334">WEEKDAY(E1562,1)</f>
        <v>4</v>
      </c>
      <c r="AH1562" s="16" t="str">
        <f t="shared" ref="AH1562:AH1625" si="335">C1562&amp;D1562</f>
        <v>SEASPAN OSPR2421W</v>
      </c>
      <c r="AI1562" t="str">
        <f t="shared" ref="AI1562:AI1625" si="336">B1562</f>
        <v>TRHU 6154717</v>
      </c>
      <c r="AJ1562" s="17" t="s">
        <v>624</v>
      </c>
    </row>
    <row r="1563" spans="1:36" ht="18" x14ac:dyDescent="0.35">
      <c r="A1563" t="s">
        <v>927</v>
      </c>
      <c r="B1563" t="s">
        <v>5115</v>
      </c>
      <c r="C1563" t="s">
        <v>383</v>
      </c>
      <c r="D1563" t="s">
        <v>382</v>
      </c>
      <c r="E1563" s="12">
        <v>45469.699305555558</v>
      </c>
      <c r="F1563" t="s">
        <v>658</v>
      </c>
      <c r="G1563" t="s">
        <v>627</v>
      </c>
      <c r="H1563" t="s">
        <v>672</v>
      </c>
      <c r="I1563" t="s">
        <v>646</v>
      </c>
      <c r="J1563">
        <v>28214</v>
      </c>
      <c r="K1563" t="s">
        <v>630</v>
      </c>
      <c r="L1563"/>
      <c r="M1563">
        <v>631829</v>
      </c>
      <c r="N1563" t="s">
        <v>711</v>
      </c>
      <c r="O1563" t="s">
        <v>712</v>
      </c>
      <c r="P1563">
        <v>935540</v>
      </c>
      <c r="Q1563"/>
      <c r="R1563">
        <v>250373</v>
      </c>
      <c r="S1563" s="39">
        <v>45464.474305555559</v>
      </c>
      <c r="T1563" s="43" t="str">
        <f t="shared" si="325"/>
        <v>40</v>
      </c>
      <c r="U1563" s="17">
        <f t="shared" si="326"/>
        <v>45469.699305555558</v>
      </c>
      <c r="V1563" s="34">
        <f t="shared" si="327"/>
        <v>5.2249999999985448</v>
      </c>
      <c r="W1563" s="34">
        <f t="shared" si="328"/>
        <v>0</v>
      </c>
      <c r="X1563" s="34">
        <f t="shared" si="329"/>
        <v>0</v>
      </c>
      <c r="Y1563" s="34">
        <f t="shared" si="330"/>
        <v>1</v>
      </c>
      <c r="Z1563" s="31" t="str">
        <f t="shared" si="324"/>
        <v>No</v>
      </c>
      <c r="AA1563" s="34"/>
      <c r="AB1563" s="34">
        <f t="shared" si="331"/>
        <v>0</v>
      </c>
      <c r="AC1563" s="34" t="str">
        <f>IF(OR(ISNUMBER(MATCH(DATE(VALUE(TEXT(U1563,"yyyy")),VALUE(TEXT(U1563,"mm")),VALUE(TEXT(U1563,"dd"))),HolidayTable[Date],0)),WEEKDAY(E1563,1)=1,HOUR(U1563)&gt;=21,HOUR(U1563)&lt;5),"OP","P")</f>
        <v>P</v>
      </c>
      <c r="AD1563" s="34"/>
      <c r="AE1563" s="34">
        <f t="shared" si="332"/>
        <v>0</v>
      </c>
      <c r="AF1563" s="16">
        <f t="shared" si="333"/>
        <v>88.5</v>
      </c>
      <c r="AG1563" s="16">
        <f t="shared" si="334"/>
        <v>4</v>
      </c>
      <c r="AH1563" s="16" t="str">
        <f t="shared" si="335"/>
        <v>SEASPAN OSPR2421W</v>
      </c>
      <c r="AI1563" t="str">
        <f t="shared" si="336"/>
        <v>ONEU 5292935</v>
      </c>
      <c r="AJ1563" s="17" t="s">
        <v>624</v>
      </c>
    </row>
    <row r="1564" spans="1:36" ht="18" x14ac:dyDescent="0.35">
      <c r="A1564" t="s">
        <v>927</v>
      </c>
      <c r="B1564" t="s">
        <v>5116</v>
      </c>
      <c r="C1564" t="s">
        <v>383</v>
      </c>
      <c r="D1564" t="s">
        <v>382</v>
      </c>
      <c r="E1564" s="12">
        <v>45469.707638888889</v>
      </c>
      <c r="F1564" t="s">
        <v>658</v>
      </c>
      <c r="G1564" t="s">
        <v>627</v>
      </c>
      <c r="H1564" t="s">
        <v>672</v>
      </c>
      <c r="I1564" t="s">
        <v>646</v>
      </c>
      <c r="J1564">
        <v>28250</v>
      </c>
      <c r="K1564" t="s">
        <v>630</v>
      </c>
      <c r="L1564"/>
      <c r="M1564">
        <v>632569</v>
      </c>
      <c r="N1564" t="s">
        <v>760</v>
      </c>
      <c r="O1564" t="s">
        <v>761</v>
      </c>
      <c r="P1564">
        <v>949761</v>
      </c>
      <c r="Q1564"/>
      <c r="R1564">
        <v>250373</v>
      </c>
      <c r="S1564" s="39">
        <v>45464.474305555559</v>
      </c>
      <c r="T1564" s="43" t="str">
        <f t="shared" si="325"/>
        <v>40</v>
      </c>
      <c r="U1564" s="17">
        <f t="shared" si="326"/>
        <v>45469.707638888889</v>
      </c>
      <c r="V1564" s="34">
        <f t="shared" si="327"/>
        <v>5.2333333333299379</v>
      </c>
      <c r="W1564" s="34">
        <f t="shared" si="328"/>
        <v>0</v>
      </c>
      <c r="X1564" s="34">
        <f t="shared" si="329"/>
        <v>0</v>
      </c>
      <c r="Y1564" s="34">
        <f t="shared" si="330"/>
        <v>1</v>
      </c>
      <c r="Z1564" s="31" t="str">
        <f t="shared" si="324"/>
        <v>No</v>
      </c>
      <c r="AA1564" s="34"/>
      <c r="AB1564" s="34">
        <f t="shared" si="331"/>
        <v>0</v>
      </c>
      <c r="AC1564" s="34" t="str">
        <f>IF(OR(ISNUMBER(MATCH(DATE(VALUE(TEXT(U1564,"yyyy")),VALUE(TEXT(U1564,"mm")),VALUE(TEXT(U1564,"dd"))),HolidayTable[Date],0)),WEEKDAY(E1564,1)=1,HOUR(U1564)&gt;=21,HOUR(U1564)&lt;5),"OP","P")</f>
        <v>P</v>
      </c>
      <c r="AD1564" s="34"/>
      <c r="AE1564" s="34">
        <f t="shared" si="332"/>
        <v>0</v>
      </c>
      <c r="AF1564" s="16">
        <f t="shared" si="333"/>
        <v>88.5</v>
      </c>
      <c r="AG1564" s="16">
        <f t="shared" si="334"/>
        <v>4</v>
      </c>
      <c r="AH1564" s="16" t="str">
        <f t="shared" si="335"/>
        <v>SEASPAN OSPR2421W</v>
      </c>
      <c r="AI1564" t="str">
        <f t="shared" si="336"/>
        <v>TLLU 5712513</v>
      </c>
      <c r="AJ1564" s="17" t="s">
        <v>624</v>
      </c>
    </row>
    <row r="1565" spans="1:36" ht="18" x14ac:dyDescent="0.35">
      <c r="A1565" t="s">
        <v>927</v>
      </c>
      <c r="B1565" t="s">
        <v>5117</v>
      </c>
      <c r="C1565" t="s">
        <v>929</v>
      </c>
      <c r="D1565" t="s">
        <v>930</v>
      </c>
      <c r="E1565" s="12">
        <v>45469.717361111114</v>
      </c>
      <c r="F1565" t="s">
        <v>654</v>
      </c>
      <c r="G1565" t="s">
        <v>627</v>
      </c>
      <c r="H1565">
        <v>4500</v>
      </c>
      <c r="I1565" t="s">
        <v>646</v>
      </c>
      <c r="J1565">
        <v>27861</v>
      </c>
      <c r="K1565" t="s">
        <v>630</v>
      </c>
      <c r="L1565"/>
      <c r="M1565">
        <v>679297</v>
      </c>
      <c r="N1565" t="s">
        <v>805</v>
      </c>
      <c r="O1565" t="s">
        <v>842</v>
      </c>
      <c r="P1565">
        <v>945863</v>
      </c>
      <c r="Q1565"/>
      <c r="R1565">
        <v>250373</v>
      </c>
      <c r="S1565" s="39" t="e">
        <f>VLOOKUP(AH1565,import!G:T,14,FALSE)</f>
        <v>#N/A</v>
      </c>
      <c r="T1565" s="43" t="str">
        <f t="shared" si="325"/>
        <v>40</v>
      </c>
      <c r="U1565" s="17">
        <f t="shared" si="326"/>
        <v>45469.717361111114</v>
      </c>
      <c r="V1565" s="34" t="e">
        <f t="shared" si="327"/>
        <v>#N/A</v>
      </c>
      <c r="W1565" s="34" t="e">
        <f t="shared" si="328"/>
        <v>#N/A</v>
      </c>
      <c r="X1565" s="34" t="e">
        <f t="shared" si="329"/>
        <v>#N/A</v>
      </c>
      <c r="Y1565" s="34" t="e">
        <f t="shared" si="330"/>
        <v>#N/A</v>
      </c>
      <c r="Z1565" s="31" t="str">
        <f t="shared" si="324"/>
        <v>No</v>
      </c>
      <c r="AA1565" s="34"/>
      <c r="AB1565" s="34" t="e">
        <f t="shared" si="331"/>
        <v>#N/A</v>
      </c>
      <c r="AC1565" s="34" t="str">
        <f>IF(OR(ISNUMBER(MATCH(DATE(VALUE(TEXT(U1565,"yyyy")),VALUE(TEXT(U1565,"mm")),VALUE(TEXT(U1565,"dd"))),HolidayTable[Date],0)),WEEKDAY(E1565,1)=1,HOUR(U1565)&gt;=21,HOUR(U1565)&lt;5),"OP","P")</f>
        <v>P</v>
      </c>
      <c r="AD1565" s="34"/>
      <c r="AE1565" s="34" t="e">
        <f t="shared" si="332"/>
        <v>#N/A</v>
      </c>
      <c r="AF1565" s="16">
        <f t="shared" si="333"/>
        <v>88.5</v>
      </c>
      <c r="AG1565" s="16">
        <f t="shared" si="334"/>
        <v>4</v>
      </c>
      <c r="AH1565" s="16" t="str">
        <f t="shared" si="335"/>
        <v>APL FLORIDAI9E1MA</v>
      </c>
      <c r="AI1565" t="str">
        <f t="shared" si="336"/>
        <v>GESU 6861757</v>
      </c>
      <c r="AJ1565" s="17" t="s">
        <v>624</v>
      </c>
    </row>
    <row r="1566" spans="1:36" ht="18" x14ac:dyDescent="0.35">
      <c r="A1566" t="s">
        <v>927</v>
      </c>
      <c r="B1566" t="s">
        <v>5118</v>
      </c>
      <c r="C1566" t="s">
        <v>383</v>
      </c>
      <c r="D1566" t="s">
        <v>382</v>
      </c>
      <c r="E1566" s="12">
        <v>45469.71875</v>
      </c>
      <c r="F1566" t="s">
        <v>658</v>
      </c>
      <c r="G1566" t="s">
        <v>627</v>
      </c>
      <c r="H1566" t="s">
        <v>672</v>
      </c>
      <c r="I1566" t="s">
        <v>646</v>
      </c>
      <c r="J1566">
        <v>28023</v>
      </c>
      <c r="K1566" t="s">
        <v>630</v>
      </c>
      <c r="L1566"/>
      <c r="M1566">
        <v>631851</v>
      </c>
      <c r="N1566"/>
      <c r="O1566" t="s">
        <v>686</v>
      </c>
      <c r="P1566">
        <v>900868</v>
      </c>
      <c r="Q1566"/>
      <c r="R1566">
        <v>250373</v>
      </c>
      <c r="S1566" s="39">
        <v>45464.474305555559</v>
      </c>
      <c r="T1566" s="43" t="str">
        <f t="shared" si="325"/>
        <v>40</v>
      </c>
      <c r="U1566" s="17">
        <f t="shared" si="326"/>
        <v>45469.71875</v>
      </c>
      <c r="V1566" s="34">
        <f t="shared" si="327"/>
        <v>5.2444444444408873</v>
      </c>
      <c r="W1566" s="34">
        <f t="shared" si="328"/>
        <v>0</v>
      </c>
      <c r="X1566" s="34">
        <f t="shared" si="329"/>
        <v>0</v>
      </c>
      <c r="Y1566" s="34">
        <f t="shared" si="330"/>
        <v>1</v>
      </c>
      <c r="Z1566" s="31" t="str">
        <f t="shared" si="324"/>
        <v>No</v>
      </c>
      <c r="AA1566" s="34"/>
      <c r="AB1566" s="34">
        <f t="shared" si="331"/>
        <v>0</v>
      </c>
      <c r="AC1566" s="34" t="str">
        <f>IF(OR(ISNUMBER(MATCH(DATE(VALUE(TEXT(U1566,"yyyy")),VALUE(TEXT(U1566,"mm")),VALUE(TEXT(U1566,"dd"))),HolidayTable[Date],0)),WEEKDAY(E1566,1)=1,HOUR(U1566)&gt;=21,HOUR(U1566)&lt;5),"OP","P")</f>
        <v>P</v>
      </c>
      <c r="AD1566" s="34"/>
      <c r="AE1566" s="34">
        <f t="shared" si="332"/>
        <v>0</v>
      </c>
      <c r="AF1566" s="16">
        <f t="shared" si="333"/>
        <v>88.5</v>
      </c>
      <c r="AG1566" s="16">
        <f t="shared" si="334"/>
        <v>4</v>
      </c>
      <c r="AH1566" s="16" t="str">
        <f t="shared" si="335"/>
        <v>SEASPAN OSPR2421W</v>
      </c>
      <c r="AI1566" t="str">
        <f t="shared" si="336"/>
        <v>TGBU 4287358</v>
      </c>
      <c r="AJ1566" s="17" t="s">
        <v>624</v>
      </c>
    </row>
    <row r="1567" spans="1:36" ht="18" x14ac:dyDescent="0.35">
      <c r="A1567" t="s">
        <v>927</v>
      </c>
      <c r="B1567" t="s">
        <v>5119</v>
      </c>
      <c r="C1567" t="s">
        <v>929</v>
      </c>
      <c r="D1567" t="s">
        <v>930</v>
      </c>
      <c r="E1567" s="12">
        <v>45469.72152777778</v>
      </c>
      <c r="F1567" t="s">
        <v>654</v>
      </c>
      <c r="G1567" t="s">
        <v>627</v>
      </c>
      <c r="H1567" t="s">
        <v>672</v>
      </c>
      <c r="I1567" t="s">
        <v>646</v>
      </c>
      <c r="J1567">
        <v>29556</v>
      </c>
      <c r="K1567" t="s">
        <v>630</v>
      </c>
      <c r="L1567"/>
      <c r="M1567">
        <v>3609551</v>
      </c>
      <c r="N1567" t="s">
        <v>698</v>
      </c>
      <c r="O1567" t="s">
        <v>699</v>
      </c>
      <c r="P1567">
        <v>780136</v>
      </c>
      <c r="Q1567"/>
      <c r="R1567">
        <v>250373</v>
      </c>
      <c r="S1567" s="39" t="e">
        <f>VLOOKUP(AH1567,import!G:T,14,FALSE)</f>
        <v>#N/A</v>
      </c>
      <c r="T1567" s="43" t="str">
        <f t="shared" si="325"/>
        <v>40</v>
      </c>
      <c r="U1567" s="17">
        <f t="shared" si="326"/>
        <v>45469.72152777778</v>
      </c>
      <c r="V1567" s="34" t="e">
        <f t="shared" si="327"/>
        <v>#N/A</v>
      </c>
      <c r="W1567" s="34" t="e">
        <f t="shared" si="328"/>
        <v>#N/A</v>
      </c>
      <c r="X1567" s="34" t="e">
        <f t="shared" si="329"/>
        <v>#N/A</v>
      </c>
      <c r="Y1567" s="34" t="e">
        <f t="shared" si="330"/>
        <v>#N/A</v>
      </c>
      <c r="Z1567" s="31" t="str">
        <f t="shared" si="324"/>
        <v>No</v>
      </c>
      <c r="AA1567" s="34"/>
      <c r="AB1567" s="34" t="e">
        <f t="shared" si="331"/>
        <v>#N/A</v>
      </c>
      <c r="AC1567" s="34" t="str">
        <f>IF(OR(ISNUMBER(MATCH(DATE(VALUE(TEXT(U1567,"yyyy")),VALUE(TEXT(U1567,"mm")),VALUE(TEXT(U1567,"dd"))),HolidayTable[Date],0)),WEEKDAY(E1567,1)=1,HOUR(U1567)&gt;=21,HOUR(U1567)&lt;5),"OP","P")</f>
        <v>P</v>
      </c>
      <c r="AD1567" s="34"/>
      <c r="AE1567" s="34" t="e">
        <f t="shared" si="332"/>
        <v>#N/A</v>
      </c>
      <c r="AF1567" s="16">
        <f t="shared" si="333"/>
        <v>88.5</v>
      </c>
      <c r="AG1567" s="16">
        <f t="shared" si="334"/>
        <v>4</v>
      </c>
      <c r="AH1567" s="16" t="str">
        <f t="shared" si="335"/>
        <v>APL FLORIDAI9E1MA</v>
      </c>
      <c r="AI1567" t="str">
        <f t="shared" si="336"/>
        <v>CMAU 4612586</v>
      </c>
      <c r="AJ1567" s="17" t="s">
        <v>624</v>
      </c>
    </row>
    <row r="1568" spans="1:36" ht="18" x14ac:dyDescent="0.35">
      <c r="A1568" t="s">
        <v>927</v>
      </c>
      <c r="B1568" t="s">
        <v>5120</v>
      </c>
      <c r="C1568" t="s">
        <v>929</v>
      </c>
      <c r="D1568" t="s">
        <v>930</v>
      </c>
      <c r="E1568" s="12">
        <v>45469.727083333331</v>
      </c>
      <c r="F1568" t="s">
        <v>654</v>
      </c>
      <c r="G1568" t="s">
        <v>627</v>
      </c>
      <c r="H1568" t="s">
        <v>672</v>
      </c>
      <c r="I1568" t="s">
        <v>646</v>
      </c>
      <c r="J1568">
        <v>28876</v>
      </c>
      <c r="K1568" t="s">
        <v>630</v>
      </c>
      <c r="L1568"/>
      <c r="M1568">
        <v>3605351</v>
      </c>
      <c r="N1568" t="s">
        <v>688</v>
      </c>
      <c r="O1568" t="s">
        <v>689</v>
      </c>
      <c r="P1568">
        <v>939548</v>
      </c>
      <c r="Q1568"/>
      <c r="R1568">
        <v>250373</v>
      </c>
      <c r="S1568" s="39" t="e">
        <f>VLOOKUP(AH1568,import!G:T,14,FALSE)</f>
        <v>#N/A</v>
      </c>
      <c r="T1568" s="43" t="str">
        <f t="shared" si="325"/>
        <v>40</v>
      </c>
      <c r="U1568" s="17">
        <f t="shared" si="326"/>
        <v>45469.727083333331</v>
      </c>
      <c r="V1568" s="34" t="e">
        <f t="shared" si="327"/>
        <v>#N/A</v>
      </c>
      <c r="W1568" s="34" t="e">
        <f t="shared" si="328"/>
        <v>#N/A</v>
      </c>
      <c r="X1568" s="34" t="e">
        <f t="shared" si="329"/>
        <v>#N/A</v>
      </c>
      <c r="Y1568" s="34" t="e">
        <f t="shared" si="330"/>
        <v>#N/A</v>
      </c>
      <c r="Z1568" s="31" t="str">
        <f t="shared" si="324"/>
        <v>No</v>
      </c>
      <c r="AA1568" s="34"/>
      <c r="AB1568" s="34" t="e">
        <f t="shared" si="331"/>
        <v>#N/A</v>
      </c>
      <c r="AC1568" s="34" t="str">
        <f>IF(OR(ISNUMBER(MATCH(DATE(VALUE(TEXT(U1568,"yyyy")),VALUE(TEXT(U1568,"mm")),VALUE(TEXT(U1568,"dd"))),HolidayTable[Date],0)),WEEKDAY(E1568,1)=1,HOUR(U1568)&gt;=21,HOUR(U1568)&lt;5),"OP","P")</f>
        <v>P</v>
      </c>
      <c r="AD1568" s="34"/>
      <c r="AE1568" s="34" t="e">
        <f t="shared" si="332"/>
        <v>#N/A</v>
      </c>
      <c r="AF1568" s="16">
        <f t="shared" si="333"/>
        <v>88.5</v>
      </c>
      <c r="AG1568" s="16">
        <f t="shared" si="334"/>
        <v>4</v>
      </c>
      <c r="AH1568" s="16" t="str">
        <f t="shared" si="335"/>
        <v>APL FLORIDAI9E1MA</v>
      </c>
      <c r="AI1568" t="str">
        <f t="shared" si="336"/>
        <v>TRHU 6495930</v>
      </c>
      <c r="AJ1568" s="17" t="s">
        <v>624</v>
      </c>
    </row>
    <row r="1569" spans="1:36" ht="18" x14ac:dyDescent="0.35">
      <c r="A1569" t="s">
        <v>927</v>
      </c>
      <c r="B1569" t="s">
        <v>5121</v>
      </c>
      <c r="C1569" t="s">
        <v>383</v>
      </c>
      <c r="D1569" t="s">
        <v>382</v>
      </c>
      <c r="E1569" s="12">
        <v>45469.727083333331</v>
      </c>
      <c r="F1569" t="s">
        <v>658</v>
      </c>
      <c r="G1569" t="s">
        <v>627</v>
      </c>
      <c r="H1569" t="s">
        <v>672</v>
      </c>
      <c r="I1569" t="s">
        <v>646</v>
      </c>
      <c r="J1569">
        <v>29438</v>
      </c>
      <c r="K1569" t="s">
        <v>630</v>
      </c>
      <c r="L1569"/>
      <c r="M1569">
        <v>3586811</v>
      </c>
      <c r="N1569"/>
      <c r="O1569" t="s">
        <v>757</v>
      </c>
      <c r="P1569">
        <v>939081</v>
      </c>
      <c r="Q1569"/>
      <c r="R1569">
        <v>250373</v>
      </c>
      <c r="S1569" s="39" t="e">
        <f>VLOOKUP(AH1569,import!G:T,14,FALSE)</f>
        <v>#N/A</v>
      </c>
      <c r="T1569" s="43" t="str">
        <f t="shared" si="325"/>
        <v>40</v>
      </c>
      <c r="U1569" s="17">
        <f t="shared" si="326"/>
        <v>45469.727083333331</v>
      </c>
      <c r="V1569" s="34" t="e">
        <f t="shared" si="327"/>
        <v>#N/A</v>
      </c>
      <c r="W1569" s="34" t="e">
        <f t="shared" si="328"/>
        <v>#N/A</v>
      </c>
      <c r="X1569" s="34" t="e">
        <f t="shared" si="329"/>
        <v>#N/A</v>
      </c>
      <c r="Y1569" s="34" t="e">
        <f t="shared" si="330"/>
        <v>#N/A</v>
      </c>
      <c r="Z1569" s="31" t="str">
        <f t="shared" si="324"/>
        <v>No</v>
      </c>
      <c r="AA1569" s="34"/>
      <c r="AB1569" s="34" t="e">
        <f t="shared" si="331"/>
        <v>#N/A</v>
      </c>
      <c r="AC1569" s="34" t="str">
        <f>IF(OR(ISNUMBER(MATCH(DATE(VALUE(TEXT(U1569,"yyyy")),VALUE(TEXT(U1569,"mm")),VALUE(TEXT(U1569,"dd"))),HolidayTable[Date],0)),WEEKDAY(E1569,1)=1,HOUR(U1569)&gt;=21,HOUR(U1569)&lt;5),"OP","P")</f>
        <v>P</v>
      </c>
      <c r="AD1569" s="34"/>
      <c r="AE1569" s="34">
        <v>15</v>
      </c>
      <c r="AF1569" s="16">
        <f t="shared" si="333"/>
        <v>88.5</v>
      </c>
      <c r="AG1569" s="16">
        <f t="shared" si="334"/>
        <v>4</v>
      </c>
      <c r="AH1569" s="16" t="str">
        <f t="shared" si="335"/>
        <v>SEASPAN OSPR2421W</v>
      </c>
      <c r="AI1569" t="str">
        <f t="shared" si="336"/>
        <v>TCNU 9886908</v>
      </c>
    </row>
    <row r="1570" spans="1:36" ht="18" x14ac:dyDescent="0.35">
      <c r="A1570" t="s">
        <v>927</v>
      </c>
      <c r="B1570" t="s">
        <v>5122</v>
      </c>
      <c r="C1570" t="s">
        <v>929</v>
      </c>
      <c r="D1570" t="s">
        <v>930</v>
      </c>
      <c r="E1570" s="12">
        <v>45469.728472222225</v>
      </c>
      <c r="F1570" t="s">
        <v>654</v>
      </c>
      <c r="G1570" t="s">
        <v>627</v>
      </c>
      <c r="H1570" t="s">
        <v>722</v>
      </c>
      <c r="I1570" t="s">
        <v>646</v>
      </c>
      <c r="J1570">
        <v>27861</v>
      </c>
      <c r="K1570" t="s">
        <v>630</v>
      </c>
      <c r="L1570"/>
      <c r="M1570">
        <v>646962</v>
      </c>
      <c r="N1570" t="s">
        <v>678</v>
      </c>
      <c r="O1570" t="s">
        <v>679</v>
      </c>
      <c r="P1570">
        <v>920454</v>
      </c>
      <c r="Q1570"/>
      <c r="R1570">
        <v>250373</v>
      </c>
      <c r="S1570" s="39" t="e">
        <f>VLOOKUP(AH1570,import!G:T,14,FALSE)</f>
        <v>#N/A</v>
      </c>
      <c r="T1570" s="43" t="str">
        <f t="shared" si="325"/>
        <v>40</v>
      </c>
      <c r="U1570" s="17">
        <f t="shared" si="326"/>
        <v>45469.728472222225</v>
      </c>
      <c r="V1570" s="34" t="e">
        <f t="shared" si="327"/>
        <v>#N/A</v>
      </c>
      <c r="W1570" s="34" t="e">
        <f t="shared" si="328"/>
        <v>#N/A</v>
      </c>
      <c r="X1570" s="34" t="e">
        <f t="shared" si="329"/>
        <v>#N/A</v>
      </c>
      <c r="Y1570" s="34" t="e">
        <f t="shared" si="330"/>
        <v>#N/A</v>
      </c>
      <c r="Z1570" s="31" t="str">
        <f t="shared" si="324"/>
        <v>No</v>
      </c>
      <c r="AA1570" s="34"/>
      <c r="AB1570" s="34" t="e">
        <f t="shared" si="331"/>
        <v>#N/A</v>
      </c>
      <c r="AC1570" s="34" t="str">
        <f>IF(OR(ISNUMBER(MATCH(DATE(VALUE(TEXT(U1570,"yyyy")),VALUE(TEXT(U1570,"mm")),VALUE(TEXT(U1570,"dd"))),HolidayTable[Date],0)),WEEKDAY(E1570,1)=1,HOUR(U1570)&gt;=21,HOUR(U1570)&lt;5),"OP","P")</f>
        <v>P</v>
      </c>
      <c r="AD1570" s="34"/>
      <c r="AE1570" s="34">
        <v>15</v>
      </c>
      <c r="AF1570" s="16">
        <f t="shared" si="333"/>
        <v>88.5</v>
      </c>
      <c r="AG1570" s="16">
        <f t="shared" si="334"/>
        <v>4</v>
      </c>
      <c r="AH1570" s="16" t="str">
        <f t="shared" si="335"/>
        <v>APL FLORIDAI9E1MA</v>
      </c>
      <c r="AI1570" t="str">
        <f t="shared" si="336"/>
        <v>FFAU 4410500</v>
      </c>
    </row>
    <row r="1571" spans="1:36" ht="18" x14ac:dyDescent="0.35">
      <c r="A1571" t="s">
        <v>927</v>
      </c>
      <c r="B1571" t="s">
        <v>5123</v>
      </c>
      <c r="C1571" t="s">
        <v>1481</v>
      </c>
      <c r="D1571" t="s">
        <v>508</v>
      </c>
      <c r="E1571" s="12">
        <v>45469.94027777778</v>
      </c>
      <c r="F1571" t="s">
        <v>674</v>
      </c>
      <c r="G1571" t="s">
        <v>627</v>
      </c>
      <c r="H1571" t="s">
        <v>628</v>
      </c>
      <c r="I1571" t="s">
        <v>629</v>
      </c>
      <c r="J1571">
        <v>13227</v>
      </c>
      <c r="K1571" t="s">
        <v>630</v>
      </c>
      <c r="L1571"/>
      <c r="M1571" t="s">
        <v>5124</v>
      </c>
      <c r="N1571" t="s">
        <v>661</v>
      </c>
      <c r="O1571" t="s">
        <v>662</v>
      </c>
      <c r="P1571">
        <v>692047</v>
      </c>
      <c r="Q1571"/>
      <c r="R1571">
        <v>54330</v>
      </c>
      <c r="S1571" s="39">
        <f>VLOOKUP(AH1571,import!G:T,14,FALSE)</f>
        <v>45470.0625</v>
      </c>
      <c r="T1571" s="43" t="str">
        <f t="shared" si="325"/>
        <v>20</v>
      </c>
      <c r="U1571" s="17">
        <f t="shared" si="326"/>
        <v>45469.94027777778</v>
      </c>
      <c r="V1571" s="34">
        <f t="shared" si="327"/>
        <v>-0.12222222222044365</v>
      </c>
      <c r="W1571" s="34">
        <f t="shared" si="328"/>
        <v>1</v>
      </c>
      <c r="X1571" s="34">
        <f t="shared" si="329"/>
        <v>0</v>
      </c>
      <c r="Y1571" s="34">
        <f t="shared" si="330"/>
        <v>0</v>
      </c>
      <c r="Z1571" s="31" t="str">
        <f t="shared" si="324"/>
        <v>Yes</v>
      </c>
      <c r="AA1571" s="34"/>
      <c r="AB1571" s="34">
        <f t="shared" si="331"/>
        <v>1</v>
      </c>
      <c r="AC1571" s="34" t="str">
        <f>IF(OR(ISNUMBER(MATCH(DATE(VALUE(TEXT(U1571,"yyyy")),VALUE(TEXT(U1571,"mm")),VALUE(TEXT(U1571,"dd"))),HolidayTable[Date],0)),WEEKDAY(E1571,1)=1,HOUR(U1571)&gt;=21,HOUR(U1571)&lt;5),"OP","P")</f>
        <v>OP</v>
      </c>
      <c r="AD1571" s="34"/>
      <c r="AE1571" s="34">
        <v>15</v>
      </c>
      <c r="AF1571" s="16">
        <f t="shared" si="333"/>
        <v>59</v>
      </c>
      <c r="AG1571" s="16">
        <f t="shared" si="334"/>
        <v>4</v>
      </c>
      <c r="AH1571" s="16" t="str">
        <f t="shared" si="335"/>
        <v>MS LAVRAS423W</v>
      </c>
      <c r="AI1571" t="str">
        <f t="shared" si="336"/>
        <v>MRKU 6870758</v>
      </c>
    </row>
    <row r="1572" spans="1:36" ht="18" x14ac:dyDescent="0.35">
      <c r="A1572" t="s">
        <v>927</v>
      </c>
      <c r="B1572" t="s">
        <v>5125</v>
      </c>
      <c r="C1572" t="s">
        <v>1481</v>
      </c>
      <c r="D1572" t="s">
        <v>508</v>
      </c>
      <c r="E1572" s="12">
        <v>45469.94027777778</v>
      </c>
      <c r="F1572" t="s">
        <v>674</v>
      </c>
      <c r="G1572" t="s">
        <v>627</v>
      </c>
      <c r="H1572" t="s">
        <v>628</v>
      </c>
      <c r="I1572" t="s">
        <v>629</v>
      </c>
      <c r="J1572">
        <v>8927</v>
      </c>
      <c r="K1572" t="s">
        <v>630</v>
      </c>
      <c r="L1572"/>
      <c r="M1572" t="s">
        <v>5126</v>
      </c>
      <c r="N1572" t="s">
        <v>661</v>
      </c>
      <c r="O1572" t="s">
        <v>662</v>
      </c>
      <c r="P1572">
        <v>692047</v>
      </c>
      <c r="Q1572"/>
      <c r="R1572">
        <v>54330</v>
      </c>
      <c r="S1572" s="39">
        <f>VLOOKUP(AH1572,import!G:T,14,FALSE)</f>
        <v>45470.0625</v>
      </c>
      <c r="T1572" s="43" t="str">
        <f t="shared" si="325"/>
        <v>20</v>
      </c>
      <c r="U1572" s="17">
        <f t="shared" si="326"/>
        <v>45469.94027777778</v>
      </c>
      <c r="V1572" s="34">
        <f t="shared" si="327"/>
        <v>-0.12222222222044365</v>
      </c>
      <c r="W1572" s="34">
        <f t="shared" si="328"/>
        <v>1</v>
      </c>
      <c r="X1572" s="34">
        <f t="shared" si="329"/>
        <v>0</v>
      </c>
      <c r="Y1572" s="34">
        <f t="shared" si="330"/>
        <v>0</v>
      </c>
      <c r="Z1572" s="31" t="str">
        <f t="shared" si="324"/>
        <v>Yes</v>
      </c>
      <c r="AA1572" s="34"/>
      <c r="AB1572" s="34">
        <f t="shared" si="331"/>
        <v>1</v>
      </c>
      <c r="AC1572" s="34" t="str">
        <f>IF(OR(ISNUMBER(MATCH(DATE(VALUE(TEXT(U1572,"yyyy")),VALUE(TEXT(U1572,"mm")),VALUE(TEXT(U1572,"dd"))),HolidayTable[Date],0)),WEEKDAY(E1572,1)=1,HOUR(U1572)&gt;=21,HOUR(U1572)&lt;5),"OP","P")</f>
        <v>OP</v>
      </c>
      <c r="AD1572" s="34"/>
      <c r="AE1572" s="34">
        <v>15</v>
      </c>
      <c r="AF1572" s="16">
        <f t="shared" si="333"/>
        <v>59</v>
      </c>
      <c r="AG1572" s="16">
        <f t="shared" si="334"/>
        <v>4</v>
      </c>
      <c r="AH1572" s="16" t="str">
        <f t="shared" si="335"/>
        <v>MS LAVRAS423W</v>
      </c>
      <c r="AI1572" t="str">
        <f t="shared" si="336"/>
        <v>MRSU 0224434</v>
      </c>
    </row>
    <row r="1573" spans="1:36" ht="18" x14ac:dyDescent="0.35">
      <c r="A1573" t="s">
        <v>927</v>
      </c>
      <c r="B1573" t="s">
        <v>5127</v>
      </c>
      <c r="C1573" t="s">
        <v>1481</v>
      </c>
      <c r="D1573" t="s">
        <v>508</v>
      </c>
      <c r="E1573" s="12">
        <v>45469.955555555556</v>
      </c>
      <c r="F1573" t="s">
        <v>674</v>
      </c>
      <c r="G1573" t="s">
        <v>627</v>
      </c>
      <c r="H1573" t="s">
        <v>628</v>
      </c>
      <c r="I1573" t="s">
        <v>629</v>
      </c>
      <c r="J1573">
        <v>15404</v>
      </c>
      <c r="K1573" t="s">
        <v>630</v>
      </c>
      <c r="L1573"/>
      <c r="M1573" t="s">
        <v>5128</v>
      </c>
      <c r="N1573"/>
      <c r="O1573" t="s">
        <v>636</v>
      </c>
      <c r="P1573">
        <v>903165</v>
      </c>
      <c r="Q1573"/>
      <c r="R1573">
        <v>54330</v>
      </c>
      <c r="S1573" s="39">
        <f>VLOOKUP(AH1573,import!G:T,14,FALSE)</f>
        <v>45470.0625</v>
      </c>
      <c r="T1573" s="43" t="str">
        <f t="shared" si="325"/>
        <v>20</v>
      </c>
      <c r="U1573" s="17">
        <f t="shared" si="326"/>
        <v>45469.955555555556</v>
      </c>
      <c r="V1573" s="34">
        <f t="shared" si="327"/>
        <v>-0.10694444444379769</v>
      </c>
      <c r="W1573" s="34">
        <f t="shared" si="328"/>
        <v>1</v>
      </c>
      <c r="X1573" s="34">
        <f t="shared" si="329"/>
        <v>0</v>
      </c>
      <c r="Y1573" s="34">
        <f t="shared" si="330"/>
        <v>0</v>
      </c>
      <c r="Z1573" s="31" t="str">
        <f t="shared" si="324"/>
        <v>Yes</v>
      </c>
      <c r="AA1573" s="34"/>
      <c r="AB1573" s="34">
        <f t="shared" si="331"/>
        <v>1</v>
      </c>
      <c r="AC1573" s="34" t="str">
        <f>IF(OR(ISNUMBER(MATCH(DATE(VALUE(TEXT(U1573,"yyyy")),VALUE(TEXT(U1573,"mm")),VALUE(TEXT(U1573,"dd"))),HolidayTable[Date],0)),WEEKDAY(E1573,1)=1,HOUR(U1573)&gt;=21,HOUR(U1573)&lt;5),"OP","P")</f>
        <v>OP</v>
      </c>
      <c r="AD1573" s="34"/>
      <c r="AE1573" s="34">
        <f t="shared" si="332"/>
        <v>35</v>
      </c>
      <c r="AF1573" s="16">
        <f t="shared" si="333"/>
        <v>59</v>
      </c>
      <c r="AG1573" s="16">
        <f t="shared" si="334"/>
        <v>4</v>
      </c>
      <c r="AH1573" s="16" t="str">
        <f t="shared" si="335"/>
        <v>MS LAVRAS423W</v>
      </c>
      <c r="AI1573" t="str">
        <f t="shared" si="336"/>
        <v>MRKU 9915389</v>
      </c>
    </row>
    <row r="1574" spans="1:36" ht="18" x14ac:dyDescent="0.35">
      <c r="A1574" t="s">
        <v>927</v>
      </c>
      <c r="B1574" t="s">
        <v>5129</v>
      </c>
      <c r="C1574" t="s">
        <v>798</v>
      </c>
      <c r="D1574" t="s">
        <v>799</v>
      </c>
      <c r="E1574" s="12">
        <v>45469.96597222222</v>
      </c>
      <c r="F1574" t="s">
        <v>644</v>
      </c>
      <c r="G1574" t="s">
        <v>627</v>
      </c>
      <c r="H1574">
        <v>2200</v>
      </c>
      <c r="I1574" t="s">
        <v>629</v>
      </c>
      <c r="J1574">
        <v>5619</v>
      </c>
      <c r="K1574" t="s">
        <v>630</v>
      </c>
      <c r="L1574"/>
      <c r="M1574" t="s">
        <v>5130</v>
      </c>
      <c r="N1574" t="s">
        <v>650</v>
      </c>
      <c r="O1574" t="s">
        <v>651</v>
      </c>
      <c r="P1574">
        <v>687293</v>
      </c>
      <c r="Q1574"/>
      <c r="R1574">
        <v>54330</v>
      </c>
      <c r="S1574" s="39">
        <f>VLOOKUP(AH1574,import!G:T,14,FALSE)</f>
        <v>45468.194444444445</v>
      </c>
      <c r="T1574" s="43" t="str">
        <f t="shared" si="325"/>
        <v>20</v>
      </c>
      <c r="U1574" s="17">
        <f t="shared" si="326"/>
        <v>45469.96597222222</v>
      </c>
      <c r="V1574" s="34">
        <f t="shared" si="327"/>
        <v>1.7715277777751908</v>
      </c>
      <c r="W1574" s="34">
        <f t="shared" si="328"/>
        <v>0</v>
      </c>
      <c r="X1574" s="34">
        <f t="shared" si="329"/>
        <v>1</v>
      </c>
      <c r="Y1574" s="34">
        <f t="shared" si="330"/>
        <v>0</v>
      </c>
      <c r="Z1574" s="31" t="str">
        <f t="shared" si="324"/>
        <v>Yes</v>
      </c>
      <c r="AA1574" s="34"/>
      <c r="AB1574" s="34">
        <f t="shared" si="331"/>
        <v>2</v>
      </c>
      <c r="AC1574" s="34" t="str">
        <f>IF(OR(ISNUMBER(MATCH(DATE(VALUE(TEXT(U1574,"yyyy")),VALUE(TEXT(U1574,"mm")),VALUE(TEXT(U1574,"dd"))),HolidayTable[Date],0)),WEEKDAY(E1574,1)=1,HOUR(U1574)&gt;=21,HOUR(U1574)&lt;5),"OP","P")</f>
        <v>OP</v>
      </c>
      <c r="AD1574" s="34"/>
      <c r="AE1574" s="34">
        <f t="shared" si="332"/>
        <v>15</v>
      </c>
      <c r="AF1574" s="16">
        <f t="shared" si="333"/>
        <v>59</v>
      </c>
      <c r="AG1574" s="16">
        <f t="shared" si="334"/>
        <v>4</v>
      </c>
      <c r="AH1574" s="16" t="str">
        <f t="shared" si="335"/>
        <v>NORTHERN PRA31W</v>
      </c>
      <c r="AI1574" t="str">
        <f t="shared" si="336"/>
        <v>EGSU 3136790</v>
      </c>
    </row>
    <row r="1575" spans="1:36" ht="18" x14ac:dyDescent="0.35">
      <c r="A1575" t="s">
        <v>927</v>
      </c>
      <c r="B1575" t="s">
        <v>5131</v>
      </c>
      <c r="C1575" t="s">
        <v>1517</v>
      </c>
      <c r="D1575" t="s">
        <v>1518</v>
      </c>
      <c r="E1575" s="12">
        <v>45469.96597222222</v>
      </c>
      <c r="F1575" t="s">
        <v>654</v>
      </c>
      <c r="G1575" t="s">
        <v>627</v>
      </c>
      <c r="H1575" t="s">
        <v>628</v>
      </c>
      <c r="I1575" t="s">
        <v>629</v>
      </c>
      <c r="J1575">
        <v>11543</v>
      </c>
      <c r="K1575" t="s">
        <v>630</v>
      </c>
      <c r="L1575"/>
      <c r="M1575">
        <v>403818</v>
      </c>
      <c r="N1575" t="s">
        <v>650</v>
      </c>
      <c r="O1575" t="s">
        <v>651</v>
      </c>
      <c r="P1575">
        <v>687293</v>
      </c>
      <c r="Q1575"/>
      <c r="R1575">
        <v>54330</v>
      </c>
      <c r="S1575" s="39">
        <f>VLOOKUP(AH1575,import!G:T,14,FALSE)</f>
        <v>45469.482638888891</v>
      </c>
      <c r="T1575" s="43" t="str">
        <f t="shared" si="325"/>
        <v>20</v>
      </c>
      <c r="U1575" s="17">
        <f t="shared" si="326"/>
        <v>45469.96597222222</v>
      </c>
      <c r="V1575" s="34">
        <f t="shared" si="327"/>
        <v>0.48333333332993789</v>
      </c>
      <c r="W1575" s="34">
        <f t="shared" si="328"/>
        <v>1</v>
      </c>
      <c r="X1575" s="34">
        <f t="shared" si="329"/>
        <v>0</v>
      </c>
      <c r="Y1575" s="34">
        <f t="shared" si="330"/>
        <v>0</v>
      </c>
      <c r="Z1575" s="31" t="str">
        <f t="shared" si="324"/>
        <v>Yes</v>
      </c>
      <c r="AA1575" s="34"/>
      <c r="AB1575" s="34">
        <f t="shared" si="331"/>
        <v>1</v>
      </c>
      <c r="AC1575" s="34" t="str">
        <f>IF(OR(ISNUMBER(MATCH(DATE(VALUE(TEXT(U1575,"yyyy")),VALUE(TEXT(U1575,"mm")),VALUE(TEXT(U1575,"dd"))),HolidayTable[Date],0)),WEEKDAY(E1575,1)=1,HOUR(U1575)&gt;=21,HOUR(U1575)&lt;5),"OP","P")</f>
        <v>OP</v>
      </c>
      <c r="AD1575" s="34"/>
      <c r="AE1575" s="34">
        <f t="shared" si="332"/>
        <v>35</v>
      </c>
      <c r="AF1575" s="16">
        <f t="shared" si="333"/>
        <v>59</v>
      </c>
      <c r="AG1575" s="16">
        <f t="shared" si="334"/>
        <v>4</v>
      </c>
      <c r="AH1575" s="16" t="str">
        <f t="shared" si="335"/>
        <v>CMA TROCADERFVW1MA</v>
      </c>
      <c r="AI1575" t="str">
        <f t="shared" si="336"/>
        <v>TEMU 0545979</v>
      </c>
    </row>
    <row r="1576" spans="1:36" ht="18" x14ac:dyDescent="0.35">
      <c r="A1576" t="s">
        <v>927</v>
      </c>
      <c r="B1576" t="s">
        <v>5132</v>
      </c>
      <c r="C1576" t="s">
        <v>1481</v>
      </c>
      <c r="D1576" t="s">
        <v>508</v>
      </c>
      <c r="E1576" s="12">
        <v>45469.974999999999</v>
      </c>
      <c r="F1576" t="s">
        <v>674</v>
      </c>
      <c r="G1576" t="s">
        <v>627</v>
      </c>
      <c r="H1576" t="s">
        <v>672</v>
      </c>
      <c r="I1576" t="s">
        <v>646</v>
      </c>
      <c r="J1576">
        <v>17236</v>
      </c>
      <c r="K1576" t="s">
        <v>630</v>
      </c>
      <c r="L1576"/>
      <c r="M1576">
        <v>13310</v>
      </c>
      <c r="N1576"/>
      <c r="O1576" t="s">
        <v>641</v>
      </c>
      <c r="P1576">
        <v>902929</v>
      </c>
      <c r="Q1576"/>
      <c r="R1576">
        <v>54330</v>
      </c>
      <c r="S1576" s="39">
        <f>VLOOKUP(AH1576,import!G:T,14,FALSE)</f>
        <v>45470.0625</v>
      </c>
      <c r="T1576" s="43" t="str">
        <f t="shared" si="325"/>
        <v>40</v>
      </c>
      <c r="U1576" s="17">
        <f t="shared" si="326"/>
        <v>45469.974999999999</v>
      </c>
      <c r="V1576" s="34">
        <f t="shared" si="327"/>
        <v>-8.7500000001455192E-2</v>
      </c>
      <c r="W1576" s="34">
        <f t="shared" si="328"/>
        <v>1</v>
      </c>
      <c r="X1576" s="34">
        <f t="shared" si="329"/>
        <v>0</v>
      </c>
      <c r="Y1576" s="34">
        <f t="shared" si="330"/>
        <v>0</v>
      </c>
      <c r="Z1576" s="31" t="str">
        <f t="shared" si="324"/>
        <v>Yes</v>
      </c>
      <c r="AA1576" s="34"/>
      <c r="AB1576" s="34">
        <f t="shared" si="331"/>
        <v>1</v>
      </c>
      <c r="AC1576" s="34" t="str">
        <f>IF(OR(ISNUMBER(MATCH(DATE(VALUE(TEXT(U1576,"yyyy")),VALUE(TEXT(U1576,"mm")),VALUE(TEXT(U1576,"dd"))),HolidayTable[Date],0)),WEEKDAY(E1576,1)=1,HOUR(U1576)&gt;=21,HOUR(U1576)&lt;5),"OP","P")</f>
        <v>OP</v>
      </c>
      <c r="AD1576" s="34"/>
      <c r="AE1576" s="34">
        <f t="shared" si="332"/>
        <v>52.5</v>
      </c>
      <c r="AF1576" s="16">
        <f t="shared" si="333"/>
        <v>88.5</v>
      </c>
      <c r="AG1576" s="16">
        <f t="shared" si="334"/>
        <v>4</v>
      </c>
      <c r="AH1576" s="16" t="str">
        <f t="shared" si="335"/>
        <v>MS LAVRAS423W</v>
      </c>
      <c r="AI1576" t="str">
        <f t="shared" si="336"/>
        <v>MRKU 5226503</v>
      </c>
    </row>
    <row r="1577" spans="1:36" ht="18" x14ac:dyDescent="0.35">
      <c r="A1577" t="s">
        <v>927</v>
      </c>
      <c r="B1577" t="s">
        <v>5133</v>
      </c>
      <c r="C1577" t="s">
        <v>383</v>
      </c>
      <c r="D1577" t="s">
        <v>382</v>
      </c>
      <c r="E1577" s="12">
        <v>45470.493055555555</v>
      </c>
      <c r="F1577" t="s">
        <v>658</v>
      </c>
      <c r="G1577" t="s">
        <v>627</v>
      </c>
      <c r="H1577" t="s">
        <v>672</v>
      </c>
      <c r="I1577" t="s">
        <v>646</v>
      </c>
      <c r="J1577">
        <v>26971</v>
      </c>
      <c r="K1577" t="s">
        <v>630</v>
      </c>
      <c r="L1577"/>
      <c r="M1577">
        <v>631856</v>
      </c>
      <c r="N1577" t="s">
        <v>711</v>
      </c>
      <c r="O1577" t="s">
        <v>712</v>
      </c>
      <c r="P1577">
        <v>935540</v>
      </c>
      <c r="Q1577"/>
      <c r="R1577">
        <v>250373</v>
      </c>
      <c r="S1577" s="39">
        <v>45464.474305555559</v>
      </c>
      <c r="T1577" s="43" t="str">
        <f t="shared" si="325"/>
        <v>40</v>
      </c>
      <c r="U1577" s="17">
        <f t="shared" si="326"/>
        <v>45470.493055555555</v>
      </c>
      <c r="V1577" s="34">
        <f t="shared" si="327"/>
        <v>6.0187499999956344</v>
      </c>
      <c r="W1577" s="34">
        <f t="shared" si="328"/>
        <v>0</v>
      </c>
      <c r="X1577" s="34">
        <f t="shared" si="329"/>
        <v>0</v>
      </c>
      <c r="Y1577" s="34">
        <f t="shared" si="330"/>
        <v>1</v>
      </c>
      <c r="Z1577" s="31" t="str">
        <f t="shared" si="324"/>
        <v>No</v>
      </c>
      <c r="AA1577" s="34"/>
      <c r="AB1577" s="34">
        <f t="shared" si="331"/>
        <v>0</v>
      </c>
      <c r="AC1577" s="34" t="str">
        <f>IF(OR(ISNUMBER(MATCH(DATE(VALUE(TEXT(U1577,"yyyy")),VALUE(TEXT(U1577,"mm")),VALUE(TEXT(U1577,"dd"))),HolidayTable[Date],0)),WEEKDAY(E1577,1)=1,HOUR(U1577)&gt;=21,HOUR(U1577)&lt;5),"OP","P")</f>
        <v>P</v>
      </c>
      <c r="AD1577" s="34"/>
      <c r="AE1577" s="34">
        <f t="shared" si="332"/>
        <v>0</v>
      </c>
      <c r="AF1577" s="16">
        <f t="shared" si="333"/>
        <v>88.5</v>
      </c>
      <c r="AG1577" s="16">
        <f t="shared" si="334"/>
        <v>5</v>
      </c>
      <c r="AH1577" s="16" t="str">
        <f t="shared" si="335"/>
        <v>SEASPAN OSPR2421W</v>
      </c>
      <c r="AI1577" t="str">
        <f t="shared" si="336"/>
        <v>TRHU 6156725</v>
      </c>
      <c r="AJ1577" s="17" t="s">
        <v>624</v>
      </c>
    </row>
    <row r="1578" spans="1:36" ht="18" x14ac:dyDescent="0.35">
      <c r="A1578" t="s">
        <v>927</v>
      </c>
      <c r="B1578" t="s">
        <v>5134</v>
      </c>
      <c r="C1578" t="s">
        <v>383</v>
      </c>
      <c r="D1578" t="s">
        <v>382</v>
      </c>
      <c r="E1578" s="12">
        <v>45470.498611111114</v>
      </c>
      <c r="F1578" t="s">
        <v>658</v>
      </c>
      <c r="G1578" t="s">
        <v>627</v>
      </c>
      <c r="H1578" t="s">
        <v>672</v>
      </c>
      <c r="I1578" t="s">
        <v>646</v>
      </c>
      <c r="J1578">
        <v>29100</v>
      </c>
      <c r="K1578" t="s">
        <v>630</v>
      </c>
      <c r="L1578"/>
      <c r="M1578">
        <v>3586956</v>
      </c>
      <c r="N1578" t="s">
        <v>760</v>
      </c>
      <c r="O1578" t="s">
        <v>761</v>
      </c>
      <c r="P1578">
        <v>949761</v>
      </c>
      <c r="Q1578"/>
      <c r="R1578">
        <v>250373</v>
      </c>
      <c r="S1578" s="39">
        <v>45464.474305555559</v>
      </c>
      <c r="T1578" s="43" t="str">
        <f t="shared" si="325"/>
        <v>40</v>
      </c>
      <c r="U1578" s="17">
        <f t="shared" si="326"/>
        <v>45470.498611111114</v>
      </c>
      <c r="V1578" s="34">
        <f t="shared" si="327"/>
        <v>6.0243055555547471</v>
      </c>
      <c r="W1578" s="34">
        <f t="shared" si="328"/>
        <v>0</v>
      </c>
      <c r="X1578" s="34">
        <f t="shared" si="329"/>
        <v>0</v>
      </c>
      <c r="Y1578" s="34">
        <f t="shared" si="330"/>
        <v>1</v>
      </c>
      <c r="Z1578" s="31" t="str">
        <f t="shared" si="324"/>
        <v>No</v>
      </c>
      <c r="AA1578" s="34"/>
      <c r="AB1578" s="34">
        <f t="shared" si="331"/>
        <v>0</v>
      </c>
      <c r="AC1578" s="34" t="str">
        <f>IF(OR(ISNUMBER(MATCH(DATE(VALUE(TEXT(U1578,"yyyy")),VALUE(TEXT(U1578,"mm")),VALUE(TEXT(U1578,"dd"))),HolidayTable[Date],0)),WEEKDAY(E1578,1)=1,HOUR(U1578)&gt;=21,HOUR(U1578)&lt;5),"OP","P")</f>
        <v>P</v>
      </c>
      <c r="AD1578" s="34"/>
      <c r="AE1578" s="34">
        <f t="shared" si="332"/>
        <v>0</v>
      </c>
      <c r="AF1578" s="16">
        <f t="shared" si="333"/>
        <v>88.5</v>
      </c>
      <c r="AG1578" s="16">
        <f t="shared" si="334"/>
        <v>5</v>
      </c>
      <c r="AH1578" s="16" t="str">
        <f t="shared" si="335"/>
        <v>SEASPAN OSPR2421W</v>
      </c>
      <c r="AI1578" t="str">
        <f t="shared" si="336"/>
        <v>TRHU 6151132</v>
      </c>
      <c r="AJ1578" s="17" t="s">
        <v>624</v>
      </c>
    </row>
    <row r="1579" spans="1:36" ht="18" x14ac:dyDescent="0.35">
      <c r="A1579" t="s">
        <v>927</v>
      </c>
      <c r="B1579" t="s">
        <v>4627</v>
      </c>
      <c r="C1579" t="s">
        <v>929</v>
      </c>
      <c r="D1579" t="s">
        <v>930</v>
      </c>
      <c r="E1579" s="12">
        <v>45470.50277777778</v>
      </c>
      <c r="F1579" t="s">
        <v>654</v>
      </c>
      <c r="G1579" t="s">
        <v>627</v>
      </c>
      <c r="H1579" t="s">
        <v>672</v>
      </c>
      <c r="I1579" t="s">
        <v>646</v>
      </c>
      <c r="J1579">
        <v>29278</v>
      </c>
      <c r="K1579" t="s">
        <v>630</v>
      </c>
      <c r="L1579"/>
      <c r="M1579">
        <v>3605356</v>
      </c>
      <c r="N1579" t="s">
        <v>698</v>
      </c>
      <c r="O1579" t="s">
        <v>699</v>
      </c>
      <c r="P1579">
        <v>780136</v>
      </c>
      <c r="Q1579"/>
      <c r="R1579">
        <v>250373</v>
      </c>
      <c r="S1579" s="39" t="e">
        <f>VLOOKUP(AH1579,import!G:T,14,FALSE)</f>
        <v>#N/A</v>
      </c>
      <c r="T1579" s="43" t="str">
        <f t="shared" si="325"/>
        <v>40</v>
      </c>
      <c r="U1579" s="17">
        <f t="shared" si="326"/>
        <v>45470.50277777778</v>
      </c>
      <c r="V1579" s="34" t="e">
        <f t="shared" si="327"/>
        <v>#N/A</v>
      </c>
      <c r="W1579" s="34" t="e">
        <f t="shared" si="328"/>
        <v>#N/A</v>
      </c>
      <c r="X1579" s="34" t="e">
        <f t="shared" si="329"/>
        <v>#N/A</v>
      </c>
      <c r="Y1579" s="34" t="e">
        <f t="shared" si="330"/>
        <v>#N/A</v>
      </c>
      <c r="Z1579" s="31" t="str">
        <f t="shared" si="324"/>
        <v>No</v>
      </c>
      <c r="AA1579" s="34"/>
      <c r="AB1579" s="34" t="e">
        <f t="shared" si="331"/>
        <v>#N/A</v>
      </c>
      <c r="AC1579" s="34" t="str">
        <f>IF(OR(ISNUMBER(MATCH(DATE(VALUE(TEXT(U1579,"yyyy")),VALUE(TEXT(U1579,"mm")),VALUE(TEXT(U1579,"dd"))),HolidayTable[Date],0)),WEEKDAY(E1579,1)=1,HOUR(U1579)&gt;=21,HOUR(U1579)&lt;5),"OP","P")</f>
        <v>P</v>
      </c>
      <c r="AD1579" s="34"/>
      <c r="AE1579" s="34" t="e">
        <f t="shared" si="332"/>
        <v>#N/A</v>
      </c>
      <c r="AF1579" s="16">
        <f t="shared" si="333"/>
        <v>88.5</v>
      </c>
      <c r="AG1579" s="16">
        <f t="shared" si="334"/>
        <v>5</v>
      </c>
      <c r="AH1579" s="16" t="str">
        <f t="shared" si="335"/>
        <v>APL FLORIDAI9E1MA</v>
      </c>
      <c r="AI1579" t="str">
        <f t="shared" si="336"/>
        <v>CMAU 4624885</v>
      </c>
      <c r="AJ1579" s="17" t="s">
        <v>624</v>
      </c>
    </row>
    <row r="1580" spans="1:36" ht="18" x14ac:dyDescent="0.35">
      <c r="A1580" t="s">
        <v>927</v>
      </c>
      <c r="B1580" t="s">
        <v>5135</v>
      </c>
      <c r="C1580" t="s">
        <v>929</v>
      </c>
      <c r="D1580" t="s">
        <v>930</v>
      </c>
      <c r="E1580" s="12">
        <v>45470.512499999997</v>
      </c>
      <c r="F1580" t="s">
        <v>654</v>
      </c>
      <c r="G1580" t="s">
        <v>627</v>
      </c>
      <c r="H1580" t="s">
        <v>645</v>
      </c>
      <c r="I1580" t="s">
        <v>646</v>
      </c>
      <c r="J1580">
        <v>29278</v>
      </c>
      <c r="K1580" t="s">
        <v>630</v>
      </c>
      <c r="L1580"/>
      <c r="M1580">
        <v>679477</v>
      </c>
      <c r="N1580" t="s">
        <v>678</v>
      </c>
      <c r="O1580" t="s">
        <v>679</v>
      </c>
      <c r="P1580">
        <v>920454</v>
      </c>
      <c r="Q1580"/>
      <c r="R1580">
        <v>250373</v>
      </c>
      <c r="S1580" s="39" t="e">
        <f>VLOOKUP(AH1580,import!G:T,14,FALSE)</f>
        <v>#N/A</v>
      </c>
      <c r="T1580" s="43" t="str">
        <f t="shared" si="325"/>
        <v>40</v>
      </c>
      <c r="U1580" s="17">
        <f t="shared" si="326"/>
        <v>45470.512499999997</v>
      </c>
      <c r="V1580" s="34" t="e">
        <f t="shared" si="327"/>
        <v>#N/A</v>
      </c>
      <c r="W1580" s="34" t="e">
        <f t="shared" si="328"/>
        <v>#N/A</v>
      </c>
      <c r="X1580" s="34" t="e">
        <f t="shared" si="329"/>
        <v>#N/A</v>
      </c>
      <c r="Y1580" s="34" t="e">
        <f t="shared" si="330"/>
        <v>#N/A</v>
      </c>
      <c r="Z1580" s="31" t="str">
        <f t="shared" si="324"/>
        <v>No</v>
      </c>
      <c r="AA1580" s="34"/>
      <c r="AB1580" s="34" t="e">
        <f t="shared" si="331"/>
        <v>#N/A</v>
      </c>
      <c r="AC1580" s="34" t="str">
        <f>IF(OR(ISNUMBER(MATCH(DATE(VALUE(TEXT(U1580,"yyyy")),VALUE(TEXT(U1580,"mm")),VALUE(TEXT(U1580,"dd"))),HolidayTable[Date],0)),WEEKDAY(E1580,1)=1,HOUR(U1580)&gt;=21,HOUR(U1580)&lt;5),"OP","P")</f>
        <v>P</v>
      </c>
      <c r="AD1580" s="34"/>
      <c r="AE1580" s="34" t="e">
        <f t="shared" si="332"/>
        <v>#N/A</v>
      </c>
      <c r="AF1580" s="16">
        <f t="shared" si="333"/>
        <v>88.5</v>
      </c>
      <c r="AG1580" s="16">
        <f t="shared" si="334"/>
        <v>5</v>
      </c>
      <c r="AH1580" s="16" t="str">
        <f t="shared" si="335"/>
        <v>APL FLORIDAI9E1MA</v>
      </c>
      <c r="AI1580" t="str">
        <f t="shared" si="336"/>
        <v>TCLU 4074020</v>
      </c>
      <c r="AJ1580" s="17" t="s">
        <v>624</v>
      </c>
    </row>
    <row r="1581" spans="1:36" ht="18" x14ac:dyDescent="0.35">
      <c r="A1581" t="s">
        <v>927</v>
      </c>
      <c r="B1581" t="s">
        <v>5136</v>
      </c>
      <c r="C1581" t="s">
        <v>929</v>
      </c>
      <c r="D1581" t="s">
        <v>930</v>
      </c>
      <c r="E1581" s="12">
        <v>45470.515972222223</v>
      </c>
      <c r="F1581" t="s">
        <v>654</v>
      </c>
      <c r="G1581" t="s">
        <v>627</v>
      </c>
      <c r="H1581" t="s">
        <v>672</v>
      </c>
      <c r="I1581" t="s">
        <v>646</v>
      </c>
      <c r="J1581">
        <v>26960</v>
      </c>
      <c r="K1581" t="s">
        <v>630</v>
      </c>
      <c r="L1581"/>
      <c r="M1581">
        <v>387041</v>
      </c>
      <c r="N1581" t="s">
        <v>688</v>
      </c>
      <c r="O1581" t="s">
        <v>689</v>
      </c>
      <c r="P1581">
        <v>939548</v>
      </c>
      <c r="Q1581"/>
      <c r="R1581">
        <v>250373</v>
      </c>
      <c r="S1581" s="39" t="e">
        <f>VLOOKUP(AH1581,import!G:T,14,FALSE)</f>
        <v>#N/A</v>
      </c>
      <c r="T1581" s="43" t="str">
        <f t="shared" si="325"/>
        <v>40</v>
      </c>
      <c r="U1581" s="17">
        <f t="shared" si="326"/>
        <v>45470.515972222223</v>
      </c>
      <c r="V1581" s="34" t="e">
        <f t="shared" si="327"/>
        <v>#N/A</v>
      </c>
      <c r="W1581" s="34" t="e">
        <f t="shared" si="328"/>
        <v>#N/A</v>
      </c>
      <c r="X1581" s="34" t="e">
        <f t="shared" si="329"/>
        <v>#N/A</v>
      </c>
      <c r="Y1581" s="34" t="e">
        <f t="shared" si="330"/>
        <v>#N/A</v>
      </c>
      <c r="Z1581" s="31" t="str">
        <f t="shared" si="324"/>
        <v>No</v>
      </c>
      <c r="AA1581" s="34"/>
      <c r="AB1581" s="34" t="e">
        <f t="shared" si="331"/>
        <v>#N/A</v>
      </c>
      <c r="AC1581" s="34" t="str">
        <f>IF(OR(ISNUMBER(MATCH(DATE(VALUE(TEXT(U1581,"yyyy")),VALUE(TEXT(U1581,"mm")),VALUE(TEXT(U1581,"dd"))),HolidayTable[Date],0)),WEEKDAY(E1581,1)=1,HOUR(U1581)&gt;=21,HOUR(U1581)&lt;5),"OP","P")</f>
        <v>P</v>
      </c>
      <c r="AD1581" s="34"/>
      <c r="AE1581" s="34" t="e">
        <f t="shared" si="332"/>
        <v>#N/A</v>
      </c>
      <c r="AF1581" s="16">
        <f t="shared" si="333"/>
        <v>88.5</v>
      </c>
      <c r="AG1581" s="16">
        <f t="shared" si="334"/>
        <v>5</v>
      </c>
      <c r="AH1581" s="16" t="str">
        <f t="shared" si="335"/>
        <v>APL FLORIDAI9E1MA</v>
      </c>
      <c r="AI1581" t="str">
        <f t="shared" si="336"/>
        <v>CMAU 4617248</v>
      </c>
      <c r="AJ1581" s="17" t="s">
        <v>624</v>
      </c>
    </row>
    <row r="1582" spans="1:36" ht="18" x14ac:dyDescent="0.35">
      <c r="A1582" t="s">
        <v>927</v>
      </c>
      <c r="B1582" t="s">
        <v>5137</v>
      </c>
      <c r="C1582" t="s">
        <v>383</v>
      </c>
      <c r="D1582" t="s">
        <v>382</v>
      </c>
      <c r="E1582" s="12">
        <v>45470.537499999999</v>
      </c>
      <c r="F1582" t="s">
        <v>658</v>
      </c>
      <c r="G1582" t="s">
        <v>627</v>
      </c>
      <c r="H1582" t="s">
        <v>672</v>
      </c>
      <c r="I1582" t="s">
        <v>646</v>
      </c>
      <c r="J1582">
        <v>28831</v>
      </c>
      <c r="K1582" t="s">
        <v>630</v>
      </c>
      <c r="L1582"/>
      <c r="M1582">
        <v>3586872</v>
      </c>
      <c r="N1582" t="s">
        <v>760</v>
      </c>
      <c r="O1582" t="s">
        <v>761</v>
      </c>
      <c r="P1582">
        <v>949761</v>
      </c>
      <c r="Q1582"/>
      <c r="R1582">
        <v>250373</v>
      </c>
      <c r="S1582" s="39">
        <v>45464.474305555559</v>
      </c>
      <c r="T1582" s="43" t="str">
        <f t="shared" si="325"/>
        <v>40</v>
      </c>
      <c r="U1582" s="17">
        <f t="shared" si="326"/>
        <v>45470.537499999999</v>
      </c>
      <c r="V1582" s="34">
        <f t="shared" si="327"/>
        <v>6.0631944444394321</v>
      </c>
      <c r="W1582" s="34">
        <f t="shared" si="328"/>
        <v>0</v>
      </c>
      <c r="X1582" s="34">
        <f t="shared" si="329"/>
        <v>0</v>
      </c>
      <c r="Y1582" s="34">
        <f t="shared" si="330"/>
        <v>1</v>
      </c>
      <c r="Z1582" s="31" t="str">
        <f t="shared" si="324"/>
        <v>No</v>
      </c>
      <c r="AA1582" s="34"/>
      <c r="AB1582" s="34">
        <f t="shared" si="331"/>
        <v>0</v>
      </c>
      <c r="AC1582" s="34" t="str">
        <f>IF(OR(ISNUMBER(MATCH(DATE(VALUE(TEXT(U1582,"yyyy")),VALUE(TEXT(U1582,"mm")),VALUE(TEXT(U1582,"dd"))),HolidayTable[Date],0)),WEEKDAY(E1582,1)=1,HOUR(U1582)&gt;=21,HOUR(U1582)&lt;5),"OP","P")</f>
        <v>P</v>
      </c>
      <c r="AD1582" s="34"/>
      <c r="AE1582" s="34">
        <f t="shared" si="332"/>
        <v>0</v>
      </c>
      <c r="AF1582" s="16">
        <f t="shared" si="333"/>
        <v>88.5</v>
      </c>
      <c r="AG1582" s="16">
        <f t="shared" si="334"/>
        <v>5</v>
      </c>
      <c r="AH1582" s="16" t="str">
        <f t="shared" si="335"/>
        <v>SEASPAN OSPR2421W</v>
      </c>
      <c r="AI1582" t="str">
        <f t="shared" si="336"/>
        <v>ONEU 1357489</v>
      </c>
      <c r="AJ1582" s="17" t="s">
        <v>624</v>
      </c>
    </row>
    <row r="1583" spans="1:36" ht="18" x14ac:dyDescent="0.35">
      <c r="A1583" t="s">
        <v>927</v>
      </c>
      <c r="B1583" t="s">
        <v>5138</v>
      </c>
      <c r="C1583" t="s">
        <v>929</v>
      </c>
      <c r="D1583" t="s">
        <v>930</v>
      </c>
      <c r="E1583" s="12">
        <v>45470.537499999999</v>
      </c>
      <c r="F1583" t="s">
        <v>654</v>
      </c>
      <c r="G1583" t="s">
        <v>627</v>
      </c>
      <c r="H1583" t="s">
        <v>672</v>
      </c>
      <c r="I1583" t="s">
        <v>646</v>
      </c>
      <c r="J1583">
        <v>27861</v>
      </c>
      <c r="K1583" t="s">
        <v>630</v>
      </c>
      <c r="L1583"/>
      <c r="M1583">
        <v>679438</v>
      </c>
      <c r="N1583" t="s">
        <v>698</v>
      </c>
      <c r="O1583" t="s">
        <v>699</v>
      </c>
      <c r="P1583">
        <v>780136</v>
      </c>
      <c r="Q1583"/>
      <c r="R1583">
        <v>250373</v>
      </c>
      <c r="S1583" s="39" t="e">
        <f>VLOOKUP(AH1583,import!G:T,14,FALSE)</f>
        <v>#N/A</v>
      </c>
      <c r="T1583" s="43" t="str">
        <f t="shared" si="325"/>
        <v>40</v>
      </c>
      <c r="U1583" s="17">
        <f t="shared" si="326"/>
        <v>45470.537499999999</v>
      </c>
      <c r="V1583" s="34" t="e">
        <f t="shared" si="327"/>
        <v>#N/A</v>
      </c>
      <c r="W1583" s="34" t="e">
        <f t="shared" si="328"/>
        <v>#N/A</v>
      </c>
      <c r="X1583" s="34" t="e">
        <f t="shared" si="329"/>
        <v>#N/A</v>
      </c>
      <c r="Y1583" s="34" t="e">
        <f t="shared" si="330"/>
        <v>#N/A</v>
      </c>
      <c r="Z1583" s="31" t="str">
        <f t="shared" si="324"/>
        <v>No</v>
      </c>
      <c r="AA1583" s="34"/>
      <c r="AB1583" s="34" t="e">
        <f t="shared" si="331"/>
        <v>#N/A</v>
      </c>
      <c r="AC1583" s="34" t="str">
        <f>IF(OR(ISNUMBER(MATCH(DATE(VALUE(TEXT(U1583,"yyyy")),VALUE(TEXT(U1583,"mm")),VALUE(TEXT(U1583,"dd"))),HolidayTable[Date],0)),WEEKDAY(E1583,1)=1,HOUR(U1583)&gt;=21,HOUR(U1583)&lt;5),"OP","P")</f>
        <v>P</v>
      </c>
      <c r="AD1583" s="34"/>
      <c r="AE1583" s="34" t="e">
        <f t="shared" si="332"/>
        <v>#N/A</v>
      </c>
      <c r="AF1583" s="16">
        <f t="shared" si="333"/>
        <v>88.5</v>
      </c>
      <c r="AG1583" s="16">
        <f t="shared" si="334"/>
        <v>5</v>
      </c>
      <c r="AH1583" s="16" t="str">
        <f>C1583&amp;D1583</f>
        <v>APL FLORIDAI9E1MA</v>
      </c>
      <c r="AI1583" t="str">
        <f t="shared" si="336"/>
        <v>TGHU 6154530</v>
      </c>
      <c r="AJ1583" s="17" t="s">
        <v>624</v>
      </c>
    </row>
    <row r="1584" spans="1:36" ht="18" x14ac:dyDescent="0.35">
      <c r="A1584" t="s">
        <v>927</v>
      </c>
      <c r="B1584" t="s">
        <v>4547</v>
      </c>
      <c r="C1584" t="s">
        <v>929</v>
      </c>
      <c r="D1584" t="s">
        <v>930</v>
      </c>
      <c r="E1584" s="12">
        <v>45470.570833333331</v>
      </c>
      <c r="F1584" t="s">
        <v>654</v>
      </c>
      <c r="G1584" t="s">
        <v>627</v>
      </c>
      <c r="H1584" t="s">
        <v>672</v>
      </c>
      <c r="I1584" t="s">
        <v>646</v>
      </c>
      <c r="J1584">
        <v>29278</v>
      </c>
      <c r="K1584" t="s">
        <v>630</v>
      </c>
      <c r="L1584"/>
      <c r="M1584">
        <v>679298</v>
      </c>
      <c r="N1584" t="s">
        <v>688</v>
      </c>
      <c r="O1584" t="s">
        <v>689</v>
      </c>
      <c r="P1584">
        <v>939548</v>
      </c>
      <c r="Q1584"/>
      <c r="R1584">
        <v>250373</v>
      </c>
      <c r="S1584" s="39" t="e">
        <f>VLOOKUP(AH1584,import!G:T,14,FALSE)</f>
        <v>#N/A</v>
      </c>
      <c r="T1584" s="43" t="str">
        <f t="shared" si="325"/>
        <v>40</v>
      </c>
      <c r="U1584" s="17">
        <f t="shared" si="326"/>
        <v>45470.570833333331</v>
      </c>
      <c r="V1584" s="34" t="e">
        <f t="shared" si="327"/>
        <v>#N/A</v>
      </c>
      <c r="W1584" s="34" t="e">
        <f t="shared" si="328"/>
        <v>#N/A</v>
      </c>
      <c r="X1584" s="34" t="e">
        <f t="shared" si="329"/>
        <v>#N/A</v>
      </c>
      <c r="Y1584" s="34" t="e">
        <f t="shared" si="330"/>
        <v>#N/A</v>
      </c>
      <c r="Z1584" s="31" t="str">
        <f t="shared" si="324"/>
        <v>No</v>
      </c>
      <c r="AA1584" s="34"/>
      <c r="AB1584" s="34" t="e">
        <f t="shared" si="331"/>
        <v>#N/A</v>
      </c>
      <c r="AC1584" s="34" t="str">
        <f>IF(OR(ISNUMBER(MATCH(DATE(VALUE(TEXT(U1584,"yyyy")),VALUE(TEXT(U1584,"mm")),VALUE(TEXT(U1584,"dd"))),HolidayTable[Date],0)),WEEKDAY(E1584,1)=1,HOUR(U1584)&gt;=21,HOUR(U1584)&lt;5),"OP","P")</f>
        <v>P</v>
      </c>
      <c r="AD1584" s="34"/>
      <c r="AE1584" s="34" t="e">
        <f t="shared" si="332"/>
        <v>#N/A</v>
      </c>
      <c r="AF1584" s="16">
        <f t="shared" si="333"/>
        <v>88.5</v>
      </c>
      <c r="AG1584" s="16">
        <f t="shared" si="334"/>
        <v>5</v>
      </c>
      <c r="AH1584" s="16" t="str">
        <f t="shared" si="335"/>
        <v>APL FLORIDAI9E1MA</v>
      </c>
      <c r="AI1584" t="str">
        <f t="shared" si="336"/>
        <v>CAIU 8675379</v>
      </c>
      <c r="AJ1584" s="17" t="s">
        <v>624</v>
      </c>
    </row>
    <row r="1585" spans="1:36" ht="18" x14ac:dyDescent="0.35">
      <c r="A1585" t="s">
        <v>927</v>
      </c>
      <c r="B1585" t="s">
        <v>4554</v>
      </c>
      <c r="C1585" t="s">
        <v>929</v>
      </c>
      <c r="D1585" t="s">
        <v>930</v>
      </c>
      <c r="E1585" s="12">
        <v>45470.580555555556</v>
      </c>
      <c r="F1585" t="s">
        <v>654</v>
      </c>
      <c r="G1585" t="s">
        <v>627</v>
      </c>
      <c r="H1585" t="s">
        <v>672</v>
      </c>
      <c r="I1585" t="s">
        <v>646</v>
      </c>
      <c r="J1585">
        <v>29278</v>
      </c>
      <c r="K1585" t="s">
        <v>630</v>
      </c>
      <c r="L1585"/>
      <c r="M1585">
        <v>3605240</v>
      </c>
      <c r="N1585"/>
      <c r="O1585" t="s">
        <v>757</v>
      </c>
      <c r="P1585">
        <v>939081</v>
      </c>
      <c r="Q1585"/>
      <c r="R1585">
        <v>250373</v>
      </c>
      <c r="S1585" s="39" t="e">
        <f>VLOOKUP(AH1585,import!G:T,14,FALSE)</f>
        <v>#N/A</v>
      </c>
      <c r="T1585" s="43" t="str">
        <f t="shared" si="325"/>
        <v>40</v>
      </c>
      <c r="U1585" s="17">
        <f t="shared" si="326"/>
        <v>45470.580555555556</v>
      </c>
      <c r="V1585" s="34" t="e">
        <f t="shared" si="327"/>
        <v>#N/A</v>
      </c>
      <c r="W1585" s="34" t="e">
        <f t="shared" si="328"/>
        <v>#N/A</v>
      </c>
      <c r="X1585" s="34" t="e">
        <f t="shared" si="329"/>
        <v>#N/A</v>
      </c>
      <c r="Y1585" s="34" t="e">
        <f t="shared" si="330"/>
        <v>#N/A</v>
      </c>
      <c r="Z1585" s="31" t="str">
        <f t="shared" si="324"/>
        <v>No</v>
      </c>
      <c r="AA1585" s="34"/>
      <c r="AB1585" s="34" t="e">
        <f t="shared" si="331"/>
        <v>#N/A</v>
      </c>
      <c r="AC1585" s="34" t="str">
        <f>IF(OR(ISNUMBER(MATCH(DATE(VALUE(TEXT(U1585,"yyyy")),VALUE(TEXT(U1585,"mm")),VALUE(TEXT(U1585,"dd"))),HolidayTable[Date],0)),WEEKDAY(E1585,1)=1,HOUR(U1585)&gt;=21,HOUR(U1585)&lt;5),"OP","P")</f>
        <v>P</v>
      </c>
      <c r="AD1585" s="34"/>
      <c r="AE1585" s="34" t="e">
        <f t="shared" si="332"/>
        <v>#N/A</v>
      </c>
      <c r="AF1585" s="16">
        <f t="shared" si="333"/>
        <v>88.5</v>
      </c>
      <c r="AG1585" s="16">
        <f t="shared" si="334"/>
        <v>5</v>
      </c>
      <c r="AH1585" s="16" t="str">
        <f t="shared" si="335"/>
        <v>APL FLORIDAI9E1MA</v>
      </c>
      <c r="AI1585" t="str">
        <f t="shared" si="336"/>
        <v>CMAU 4836225</v>
      </c>
      <c r="AJ1585" s="17" t="s">
        <v>624</v>
      </c>
    </row>
    <row r="1586" spans="1:36" ht="18" x14ac:dyDescent="0.35">
      <c r="A1586" t="s">
        <v>927</v>
      </c>
      <c r="B1586" t="s">
        <v>5139</v>
      </c>
      <c r="C1586" t="s">
        <v>929</v>
      </c>
      <c r="D1586" t="s">
        <v>930</v>
      </c>
      <c r="E1586" s="12">
        <v>45470.585416666669</v>
      </c>
      <c r="F1586" t="s">
        <v>654</v>
      </c>
      <c r="G1586" t="s">
        <v>627</v>
      </c>
      <c r="H1586" t="s">
        <v>672</v>
      </c>
      <c r="I1586" t="s">
        <v>646</v>
      </c>
      <c r="J1586">
        <v>26960</v>
      </c>
      <c r="K1586" t="s">
        <v>630</v>
      </c>
      <c r="L1586"/>
      <c r="M1586">
        <v>387191</v>
      </c>
      <c r="N1586" t="s">
        <v>760</v>
      </c>
      <c r="O1586" t="s">
        <v>761</v>
      </c>
      <c r="P1586">
        <v>949761</v>
      </c>
      <c r="Q1586"/>
      <c r="R1586">
        <v>250373</v>
      </c>
      <c r="S1586" s="39" t="e">
        <f>VLOOKUP(AH1586,import!G:T,14,FALSE)</f>
        <v>#N/A</v>
      </c>
      <c r="T1586" s="43" t="str">
        <f t="shared" si="325"/>
        <v>40</v>
      </c>
      <c r="U1586" s="17">
        <f t="shared" si="326"/>
        <v>45470.585416666669</v>
      </c>
      <c r="V1586" s="34" t="e">
        <f t="shared" si="327"/>
        <v>#N/A</v>
      </c>
      <c r="W1586" s="34" t="e">
        <f t="shared" si="328"/>
        <v>#N/A</v>
      </c>
      <c r="X1586" s="34" t="e">
        <f t="shared" si="329"/>
        <v>#N/A</v>
      </c>
      <c r="Y1586" s="34" t="e">
        <f t="shared" si="330"/>
        <v>#N/A</v>
      </c>
      <c r="Z1586" s="31" t="str">
        <f t="shared" si="324"/>
        <v>No</v>
      </c>
      <c r="AA1586" s="34"/>
      <c r="AB1586" s="34" t="e">
        <f t="shared" si="331"/>
        <v>#N/A</v>
      </c>
      <c r="AC1586" s="34" t="str">
        <f>IF(OR(ISNUMBER(MATCH(DATE(VALUE(TEXT(U1586,"yyyy")),VALUE(TEXT(U1586,"mm")),VALUE(TEXT(U1586,"dd"))),HolidayTable[Date],0)),WEEKDAY(E1586,1)=1,HOUR(U1586)&gt;=21,HOUR(U1586)&lt;5),"OP","P")</f>
        <v>P</v>
      </c>
      <c r="AD1586" s="34"/>
      <c r="AE1586" s="34" t="e">
        <f t="shared" si="332"/>
        <v>#N/A</v>
      </c>
      <c r="AF1586" s="16">
        <f t="shared" si="333"/>
        <v>88.5</v>
      </c>
      <c r="AG1586" s="16">
        <f t="shared" si="334"/>
        <v>5</v>
      </c>
      <c r="AH1586" s="16" t="str">
        <f t="shared" si="335"/>
        <v>APL FLORIDAI9E1MA</v>
      </c>
      <c r="AI1586" t="str">
        <f t="shared" si="336"/>
        <v>CRXU 9896215</v>
      </c>
      <c r="AJ1586" s="17" t="s">
        <v>624</v>
      </c>
    </row>
    <row r="1587" spans="1:36" ht="18" x14ac:dyDescent="0.35">
      <c r="A1587" t="s">
        <v>927</v>
      </c>
      <c r="B1587" t="s">
        <v>5140</v>
      </c>
      <c r="C1587" t="s">
        <v>929</v>
      </c>
      <c r="D1587" t="s">
        <v>930</v>
      </c>
      <c r="E1587" s="12">
        <v>45470.6</v>
      </c>
      <c r="F1587" t="s">
        <v>654</v>
      </c>
      <c r="G1587" t="s">
        <v>627</v>
      </c>
      <c r="H1587" t="s">
        <v>672</v>
      </c>
      <c r="I1587" t="s">
        <v>646</v>
      </c>
      <c r="J1587">
        <v>29278</v>
      </c>
      <c r="K1587" t="s">
        <v>630</v>
      </c>
      <c r="L1587"/>
      <c r="M1587">
        <v>679332</v>
      </c>
      <c r="N1587" t="s">
        <v>678</v>
      </c>
      <c r="O1587" t="s">
        <v>679</v>
      </c>
      <c r="P1587">
        <v>920454</v>
      </c>
      <c r="Q1587"/>
      <c r="R1587">
        <v>250373</v>
      </c>
      <c r="S1587" s="39" t="e">
        <f>VLOOKUP(AH1587,import!G:T,14,FALSE)</f>
        <v>#N/A</v>
      </c>
      <c r="T1587" s="43" t="str">
        <f t="shared" si="325"/>
        <v>40</v>
      </c>
      <c r="U1587" s="17">
        <f t="shared" si="326"/>
        <v>45470.6</v>
      </c>
      <c r="V1587" s="34" t="e">
        <f t="shared" si="327"/>
        <v>#N/A</v>
      </c>
      <c r="W1587" s="34" t="e">
        <f t="shared" si="328"/>
        <v>#N/A</v>
      </c>
      <c r="X1587" s="34" t="e">
        <f t="shared" si="329"/>
        <v>#N/A</v>
      </c>
      <c r="Y1587" s="34" t="e">
        <f t="shared" si="330"/>
        <v>#N/A</v>
      </c>
      <c r="Z1587" s="31" t="str">
        <f t="shared" si="324"/>
        <v>No</v>
      </c>
      <c r="AA1587" s="34"/>
      <c r="AB1587" s="34" t="e">
        <f t="shared" si="331"/>
        <v>#N/A</v>
      </c>
      <c r="AC1587" s="34" t="str">
        <f>IF(OR(ISNUMBER(MATCH(DATE(VALUE(TEXT(U1587,"yyyy")),VALUE(TEXT(U1587,"mm")),VALUE(TEXT(U1587,"dd"))),HolidayTable[Date],0)),WEEKDAY(E1587,1)=1,HOUR(U1587)&gt;=21,HOUR(U1587)&lt;5),"OP","P")</f>
        <v>P</v>
      </c>
      <c r="AD1587" s="34"/>
      <c r="AE1587" s="34" t="e">
        <f t="shared" si="332"/>
        <v>#N/A</v>
      </c>
      <c r="AF1587" s="16">
        <f t="shared" si="333"/>
        <v>88.5</v>
      </c>
      <c r="AG1587" s="16">
        <f t="shared" si="334"/>
        <v>5</v>
      </c>
      <c r="AH1587" s="16" t="str">
        <f t="shared" si="335"/>
        <v>APL FLORIDAI9E1MA</v>
      </c>
      <c r="AI1587" t="str">
        <f t="shared" si="336"/>
        <v>CMAU 6807967</v>
      </c>
      <c r="AJ1587" s="17" t="s">
        <v>624</v>
      </c>
    </row>
    <row r="1588" spans="1:36" ht="18" x14ac:dyDescent="0.35">
      <c r="A1588" t="s">
        <v>927</v>
      </c>
      <c r="B1588" t="s">
        <v>5141</v>
      </c>
      <c r="C1588" t="s">
        <v>929</v>
      </c>
      <c r="D1588" t="s">
        <v>930</v>
      </c>
      <c r="E1588" s="12">
        <v>45470.611111111109</v>
      </c>
      <c r="F1588" t="s">
        <v>654</v>
      </c>
      <c r="G1588" t="s">
        <v>627</v>
      </c>
      <c r="H1588" t="s">
        <v>672</v>
      </c>
      <c r="I1588" t="s">
        <v>646</v>
      </c>
      <c r="J1588">
        <v>29278</v>
      </c>
      <c r="K1588" t="s">
        <v>630</v>
      </c>
      <c r="L1588"/>
      <c r="M1588">
        <v>681336</v>
      </c>
      <c r="N1588" t="s">
        <v>688</v>
      </c>
      <c r="O1588" t="s">
        <v>689</v>
      </c>
      <c r="P1588">
        <v>939548</v>
      </c>
      <c r="Q1588"/>
      <c r="R1588">
        <v>250373</v>
      </c>
      <c r="S1588" s="39" t="e">
        <f>VLOOKUP(AH1588,import!G:T,14,FALSE)</f>
        <v>#N/A</v>
      </c>
      <c r="T1588" s="43" t="str">
        <f t="shared" si="325"/>
        <v>40</v>
      </c>
      <c r="U1588" s="17">
        <f t="shared" si="326"/>
        <v>45470.611111111109</v>
      </c>
      <c r="V1588" s="34" t="e">
        <f t="shared" si="327"/>
        <v>#N/A</v>
      </c>
      <c r="W1588" s="34" t="e">
        <f t="shared" si="328"/>
        <v>#N/A</v>
      </c>
      <c r="X1588" s="34" t="e">
        <f t="shared" si="329"/>
        <v>#N/A</v>
      </c>
      <c r="Y1588" s="34" t="e">
        <f t="shared" si="330"/>
        <v>#N/A</v>
      </c>
      <c r="Z1588" s="31" t="str">
        <f t="shared" si="324"/>
        <v>No</v>
      </c>
      <c r="AA1588" s="34"/>
      <c r="AB1588" s="34" t="e">
        <f t="shared" si="331"/>
        <v>#N/A</v>
      </c>
      <c r="AC1588" s="34" t="str">
        <f>IF(OR(ISNUMBER(MATCH(DATE(VALUE(TEXT(U1588,"yyyy")),VALUE(TEXT(U1588,"mm")),VALUE(TEXT(U1588,"dd"))),HolidayTable[Date],0)),WEEKDAY(E1588,1)=1,HOUR(U1588)&gt;=21,HOUR(U1588)&lt;5),"OP","P")</f>
        <v>P</v>
      </c>
      <c r="AD1588" s="34"/>
      <c r="AE1588" s="34" t="e">
        <f t="shared" si="332"/>
        <v>#N/A</v>
      </c>
      <c r="AF1588" s="16">
        <f t="shared" si="333"/>
        <v>88.5</v>
      </c>
      <c r="AG1588" s="16">
        <f t="shared" si="334"/>
        <v>5</v>
      </c>
      <c r="AH1588" s="16" t="str">
        <f t="shared" si="335"/>
        <v>APL FLORIDAI9E1MA</v>
      </c>
      <c r="AI1588" t="str">
        <f t="shared" si="336"/>
        <v>CMAU 8988967</v>
      </c>
      <c r="AJ1588" s="17" t="s">
        <v>624</v>
      </c>
    </row>
    <row r="1589" spans="1:36" ht="18" x14ac:dyDescent="0.35">
      <c r="A1589" t="s">
        <v>927</v>
      </c>
      <c r="B1589" t="s">
        <v>5142</v>
      </c>
      <c r="C1589" t="s">
        <v>383</v>
      </c>
      <c r="D1589" t="s">
        <v>382</v>
      </c>
      <c r="E1589" s="12">
        <v>45470.617361111108</v>
      </c>
      <c r="F1589" t="s">
        <v>658</v>
      </c>
      <c r="G1589" t="s">
        <v>627</v>
      </c>
      <c r="H1589" t="s">
        <v>672</v>
      </c>
      <c r="I1589" t="s">
        <v>646</v>
      </c>
      <c r="J1589">
        <v>30254</v>
      </c>
      <c r="K1589" t="s">
        <v>630</v>
      </c>
      <c r="L1589"/>
      <c r="M1589">
        <v>3586957</v>
      </c>
      <c r="N1589"/>
      <c r="O1589" t="s">
        <v>757</v>
      </c>
      <c r="P1589">
        <v>939081</v>
      </c>
      <c r="Q1589"/>
      <c r="R1589">
        <v>250373</v>
      </c>
      <c r="S1589" s="39">
        <v>45464.474305555559</v>
      </c>
      <c r="T1589" s="43" t="str">
        <f t="shared" si="325"/>
        <v>40</v>
      </c>
      <c r="U1589" s="17">
        <f t="shared" si="326"/>
        <v>45470.617361111108</v>
      </c>
      <c r="V1589" s="34">
        <f t="shared" si="327"/>
        <v>6.1430555555489263</v>
      </c>
      <c r="W1589" s="34">
        <f t="shared" si="328"/>
        <v>0</v>
      </c>
      <c r="X1589" s="34">
        <f t="shared" si="329"/>
        <v>0</v>
      </c>
      <c r="Y1589" s="34">
        <f t="shared" si="330"/>
        <v>1</v>
      </c>
      <c r="Z1589" s="31" t="str">
        <f t="shared" si="324"/>
        <v>No</v>
      </c>
      <c r="AA1589" s="34"/>
      <c r="AB1589" s="34">
        <f t="shared" si="331"/>
        <v>0</v>
      </c>
      <c r="AC1589" s="34" t="str">
        <f>IF(OR(ISNUMBER(MATCH(DATE(VALUE(TEXT(U1589,"yyyy")),VALUE(TEXT(U1589,"mm")),VALUE(TEXT(U1589,"dd"))),HolidayTable[Date],0)),WEEKDAY(E1589,1)=1,HOUR(U1589)&gt;=21,HOUR(U1589)&lt;5),"OP","P")</f>
        <v>P</v>
      </c>
      <c r="AD1589" s="34"/>
      <c r="AE1589" s="34">
        <f t="shared" si="332"/>
        <v>0</v>
      </c>
      <c r="AF1589" s="16">
        <f t="shared" si="333"/>
        <v>88.5</v>
      </c>
      <c r="AG1589" s="16">
        <f t="shared" si="334"/>
        <v>5</v>
      </c>
      <c r="AH1589" s="16" t="str">
        <f t="shared" si="335"/>
        <v>SEASPAN OSPR2421W</v>
      </c>
      <c r="AI1589" t="str">
        <f t="shared" si="336"/>
        <v>TCNU 5745389</v>
      </c>
      <c r="AJ1589" s="17" t="s">
        <v>624</v>
      </c>
    </row>
    <row r="1590" spans="1:36" ht="18" x14ac:dyDescent="0.35">
      <c r="A1590" t="s">
        <v>927</v>
      </c>
      <c r="B1590" t="s">
        <v>5143</v>
      </c>
      <c r="C1590" t="s">
        <v>383</v>
      </c>
      <c r="D1590" t="s">
        <v>382</v>
      </c>
      <c r="E1590" s="12">
        <v>45470.623611111114</v>
      </c>
      <c r="F1590" t="s">
        <v>658</v>
      </c>
      <c r="G1590" t="s">
        <v>627</v>
      </c>
      <c r="H1590" t="s">
        <v>672</v>
      </c>
      <c r="I1590" t="s">
        <v>646</v>
      </c>
      <c r="J1590">
        <v>28300</v>
      </c>
      <c r="K1590" t="s">
        <v>630</v>
      </c>
      <c r="L1590"/>
      <c r="M1590">
        <v>632334</v>
      </c>
      <c r="N1590" t="s">
        <v>698</v>
      </c>
      <c r="O1590" t="s">
        <v>699</v>
      </c>
      <c r="P1590">
        <v>780136</v>
      </c>
      <c r="Q1590"/>
      <c r="R1590">
        <v>250373</v>
      </c>
      <c r="S1590" s="39" t="e">
        <f>VLOOKUP(AH1590,import!G:T,14,FALSE)</f>
        <v>#N/A</v>
      </c>
      <c r="T1590" s="43" t="str">
        <f t="shared" si="325"/>
        <v>40</v>
      </c>
      <c r="U1590" s="17">
        <f t="shared" si="326"/>
        <v>45470.623611111114</v>
      </c>
      <c r="V1590" s="34" t="e">
        <f t="shared" si="327"/>
        <v>#N/A</v>
      </c>
      <c r="W1590" s="34" t="e">
        <f t="shared" si="328"/>
        <v>#N/A</v>
      </c>
      <c r="X1590" s="34" t="e">
        <f t="shared" si="329"/>
        <v>#N/A</v>
      </c>
      <c r="Y1590" s="34" t="e">
        <f t="shared" si="330"/>
        <v>#N/A</v>
      </c>
      <c r="Z1590" s="31" t="str">
        <f t="shared" si="324"/>
        <v>No</v>
      </c>
      <c r="AA1590" s="34"/>
      <c r="AB1590" s="34" t="e">
        <f t="shared" si="331"/>
        <v>#N/A</v>
      </c>
      <c r="AC1590" s="34" t="str">
        <f>IF(OR(ISNUMBER(MATCH(DATE(VALUE(TEXT(U1590,"yyyy")),VALUE(TEXT(U1590,"mm")),VALUE(TEXT(U1590,"dd"))),HolidayTable[Date],0)),WEEKDAY(E1590,1)=1,HOUR(U1590)&gt;=21,HOUR(U1590)&lt;5),"OP","P")</f>
        <v>P</v>
      </c>
      <c r="AD1590" s="34"/>
      <c r="AE1590" s="34">
        <v>15</v>
      </c>
      <c r="AF1590" s="16">
        <f t="shared" si="333"/>
        <v>88.5</v>
      </c>
      <c r="AG1590" s="16">
        <f t="shared" si="334"/>
        <v>5</v>
      </c>
      <c r="AH1590" s="16" t="str">
        <f t="shared" si="335"/>
        <v>SEASPAN OSPR2421W</v>
      </c>
      <c r="AI1590" t="str">
        <f t="shared" si="336"/>
        <v>TCLU 8153787</v>
      </c>
    </row>
    <row r="1591" spans="1:36" ht="18" x14ac:dyDescent="0.35">
      <c r="A1591" t="s">
        <v>927</v>
      </c>
      <c r="B1591" t="s">
        <v>4634</v>
      </c>
      <c r="C1591" t="s">
        <v>929</v>
      </c>
      <c r="D1591" t="s">
        <v>930</v>
      </c>
      <c r="E1591" s="12">
        <v>45470.652777777781</v>
      </c>
      <c r="F1591" t="s">
        <v>654</v>
      </c>
      <c r="G1591" t="s">
        <v>627</v>
      </c>
      <c r="H1591">
        <v>4510</v>
      </c>
      <c r="I1591" t="s">
        <v>646</v>
      </c>
      <c r="J1591">
        <v>29278</v>
      </c>
      <c r="K1591" t="s">
        <v>630</v>
      </c>
      <c r="L1591"/>
      <c r="M1591">
        <v>678756</v>
      </c>
      <c r="N1591"/>
      <c r="O1591" t="s">
        <v>757</v>
      </c>
      <c r="P1591">
        <v>939081</v>
      </c>
      <c r="Q1591"/>
      <c r="R1591">
        <v>250373</v>
      </c>
      <c r="S1591" s="39" t="e">
        <f>VLOOKUP(AH1591,import!G:T,14,FALSE)</f>
        <v>#N/A</v>
      </c>
      <c r="T1591" s="43" t="str">
        <f t="shared" si="325"/>
        <v>40</v>
      </c>
      <c r="U1591" s="17">
        <f t="shared" si="326"/>
        <v>45470.652777777781</v>
      </c>
      <c r="V1591" s="34" t="e">
        <f t="shared" si="327"/>
        <v>#N/A</v>
      </c>
      <c r="W1591" s="34" t="e">
        <f t="shared" si="328"/>
        <v>#N/A</v>
      </c>
      <c r="X1591" s="34" t="e">
        <f t="shared" si="329"/>
        <v>#N/A</v>
      </c>
      <c r="Y1591" s="34" t="e">
        <f t="shared" si="330"/>
        <v>#N/A</v>
      </c>
      <c r="Z1591" s="31" t="str">
        <f t="shared" si="324"/>
        <v>No</v>
      </c>
      <c r="AA1591" s="34"/>
      <c r="AB1591" s="34" t="e">
        <f t="shared" si="331"/>
        <v>#N/A</v>
      </c>
      <c r="AC1591" s="34" t="str">
        <f>IF(OR(ISNUMBER(MATCH(DATE(VALUE(TEXT(U1591,"yyyy")),VALUE(TEXT(U1591,"mm")),VALUE(TEXT(U1591,"dd"))),HolidayTable[Date],0)),WEEKDAY(E1591,1)=1,HOUR(U1591)&gt;=21,HOUR(U1591)&lt;5),"OP","P")</f>
        <v>P</v>
      </c>
      <c r="AD1591" s="34"/>
      <c r="AE1591" s="34">
        <v>15</v>
      </c>
      <c r="AF1591" s="16">
        <f t="shared" si="333"/>
        <v>88.5</v>
      </c>
      <c r="AG1591" s="16">
        <f t="shared" si="334"/>
        <v>5</v>
      </c>
      <c r="AH1591" s="16" t="str">
        <f t="shared" si="335"/>
        <v>APL FLORIDAI9E1MA</v>
      </c>
      <c r="AI1591" t="str">
        <f t="shared" si="336"/>
        <v>TGHU 6102943</v>
      </c>
    </row>
    <row r="1592" spans="1:36" ht="18" x14ac:dyDescent="0.35">
      <c r="A1592" t="s">
        <v>927</v>
      </c>
      <c r="B1592" t="s">
        <v>5144</v>
      </c>
      <c r="C1592" t="s">
        <v>929</v>
      </c>
      <c r="D1592" t="s">
        <v>930</v>
      </c>
      <c r="E1592" s="12">
        <v>45470.654861111114</v>
      </c>
      <c r="F1592" t="s">
        <v>654</v>
      </c>
      <c r="G1592" t="s">
        <v>627</v>
      </c>
      <c r="H1592" t="s">
        <v>672</v>
      </c>
      <c r="I1592" t="s">
        <v>646</v>
      </c>
      <c r="J1592">
        <v>29278</v>
      </c>
      <c r="K1592" t="s">
        <v>630</v>
      </c>
      <c r="L1592"/>
      <c r="M1592">
        <v>679235</v>
      </c>
      <c r="N1592" t="s">
        <v>698</v>
      </c>
      <c r="O1592" t="s">
        <v>699</v>
      </c>
      <c r="P1592">
        <v>780136</v>
      </c>
      <c r="Q1592"/>
      <c r="R1592">
        <v>250373</v>
      </c>
      <c r="S1592" s="39" t="e">
        <f>VLOOKUP(AH1592,import!G:T,14,FALSE)</f>
        <v>#N/A</v>
      </c>
      <c r="T1592" s="43" t="str">
        <f t="shared" si="325"/>
        <v>40</v>
      </c>
      <c r="U1592" s="17">
        <f t="shared" si="326"/>
        <v>45470.654861111114</v>
      </c>
      <c r="V1592" s="34" t="e">
        <f t="shared" si="327"/>
        <v>#N/A</v>
      </c>
      <c r="W1592" s="34" t="e">
        <f t="shared" si="328"/>
        <v>#N/A</v>
      </c>
      <c r="X1592" s="34" t="e">
        <f t="shared" si="329"/>
        <v>#N/A</v>
      </c>
      <c r="Y1592" s="34" t="e">
        <f t="shared" si="330"/>
        <v>#N/A</v>
      </c>
      <c r="Z1592" s="31" t="str">
        <f t="shared" si="324"/>
        <v>No</v>
      </c>
      <c r="AA1592" s="34"/>
      <c r="AB1592" s="34" t="e">
        <f t="shared" si="331"/>
        <v>#N/A</v>
      </c>
      <c r="AC1592" s="34" t="str">
        <f>IF(OR(ISNUMBER(MATCH(DATE(VALUE(TEXT(U1592,"yyyy")),VALUE(TEXT(U1592,"mm")),VALUE(TEXT(U1592,"dd"))),HolidayTable[Date],0)),WEEKDAY(E1592,1)=1,HOUR(U1592)&gt;=21,HOUR(U1592)&lt;5),"OP","P")</f>
        <v>P</v>
      </c>
      <c r="AD1592" s="34"/>
      <c r="AE1592" s="34" t="e">
        <f t="shared" si="332"/>
        <v>#N/A</v>
      </c>
      <c r="AF1592" s="16">
        <f t="shared" si="333"/>
        <v>88.5</v>
      </c>
      <c r="AG1592" s="16">
        <f t="shared" si="334"/>
        <v>5</v>
      </c>
      <c r="AH1592" s="16" t="str">
        <f t="shared" si="335"/>
        <v>APL FLORIDAI9E1MA</v>
      </c>
      <c r="AI1592" t="str">
        <f t="shared" si="336"/>
        <v>CMAU 4730300</v>
      </c>
      <c r="AJ1592" s="17" t="s">
        <v>624</v>
      </c>
    </row>
    <row r="1593" spans="1:36" ht="18" x14ac:dyDescent="0.35">
      <c r="A1593" t="s">
        <v>927</v>
      </c>
      <c r="B1593" t="s">
        <v>5145</v>
      </c>
      <c r="C1593" t="s">
        <v>383</v>
      </c>
      <c r="D1593" t="s">
        <v>382</v>
      </c>
      <c r="E1593" s="12">
        <v>45470.655555555553</v>
      </c>
      <c r="F1593" t="s">
        <v>658</v>
      </c>
      <c r="G1593" t="s">
        <v>627</v>
      </c>
      <c r="H1593">
        <v>4500</v>
      </c>
      <c r="I1593" t="s">
        <v>646</v>
      </c>
      <c r="J1593">
        <v>30908</v>
      </c>
      <c r="K1593" t="s">
        <v>630</v>
      </c>
      <c r="L1593"/>
      <c r="M1593">
        <v>3608659</v>
      </c>
      <c r="N1593" t="s">
        <v>760</v>
      </c>
      <c r="O1593" t="s">
        <v>761</v>
      </c>
      <c r="P1593">
        <v>949761</v>
      </c>
      <c r="Q1593"/>
      <c r="R1593">
        <v>250373</v>
      </c>
      <c r="S1593" s="39">
        <v>45464.474305555559</v>
      </c>
      <c r="T1593" s="43" t="str">
        <f t="shared" si="325"/>
        <v>40</v>
      </c>
      <c r="U1593" s="17">
        <f t="shared" si="326"/>
        <v>45470.655555555553</v>
      </c>
      <c r="V1593" s="34">
        <f t="shared" si="327"/>
        <v>6.1812499999941792</v>
      </c>
      <c r="W1593" s="34">
        <f t="shared" si="328"/>
        <v>0</v>
      </c>
      <c r="X1593" s="34">
        <f t="shared" si="329"/>
        <v>0</v>
      </c>
      <c r="Y1593" s="34">
        <f t="shared" si="330"/>
        <v>1</v>
      </c>
      <c r="Z1593" s="31" t="str">
        <f t="shared" si="324"/>
        <v>No</v>
      </c>
      <c r="AA1593" s="34"/>
      <c r="AB1593" s="34">
        <f t="shared" si="331"/>
        <v>0</v>
      </c>
      <c r="AC1593" s="34" t="str">
        <f>IF(OR(ISNUMBER(MATCH(DATE(VALUE(TEXT(U1593,"yyyy")),VALUE(TEXT(U1593,"mm")),VALUE(TEXT(U1593,"dd"))),HolidayTable[Date],0)),WEEKDAY(E1593,1)=1,HOUR(U1593)&gt;=21,HOUR(U1593)&lt;5),"OP","P")</f>
        <v>P</v>
      </c>
      <c r="AD1593" s="34"/>
      <c r="AE1593" s="34">
        <f t="shared" si="332"/>
        <v>0</v>
      </c>
      <c r="AF1593" s="16">
        <f t="shared" si="333"/>
        <v>88.5</v>
      </c>
      <c r="AG1593" s="16">
        <f t="shared" si="334"/>
        <v>5</v>
      </c>
      <c r="AH1593" s="16" t="str">
        <f t="shared" si="335"/>
        <v>SEASPAN OSPR2421W</v>
      </c>
      <c r="AI1593" t="str">
        <f t="shared" si="336"/>
        <v>BSIU 9860335</v>
      </c>
      <c r="AJ1593" s="17" t="s">
        <v>624</v>
      </c>
    </row>
    <row r="1594" spans="1:36" ht="18" x14ac:dyDescent="0.35">
      <c r="A1594" t="s">
        <v>927</v>
      </c>
      <c r="B1594" t="s">
        <v>5146</v>
      </c>
      <c r="C1594" t="s">
        <v>929</v>
      </c>
      <c r="D1594" t="s">
        <v>930</v>
      </c>
      <c r="E1594" s="12">
        <v>45470.658333333333</v>
      </c>
      <c r="F1594" t="s">
        <v>654</v>
      </c>
      <c r="G1594" t="s">
        <v>627</v>
      </c>
      <c r="H1594" t="s">
        <v>645</v>
      </c>
      <c r="I1594" t="s">
        <v>646</v>
      </c>
      <c r="J1594">
        <v>29278</v>
      </c>
      <c r="K1594" t="s">
        <v>630</v>
      </c>
      <c r="L1594"/>
      <c r="M1594">
        <v>679309</v>
      </c>
      <c r="N1594" t="s">
        <v>678</v>
      </c>
      <c r="O1594" t="s">
        <v>679</v>
      </c>
      <c r="P1594">
        <v>920454</v>
      </c>
      <c r="Q1594"/>
      <c r="R1594">
        <v>250373</v>
      </c>
      <c r="S1594" s="39" t="e">
        <f>VLOOKUP(AH1594,import!G:T,14,FALSE)</f>
        <v>#N/A</v>
      </c>
      <c r="T1594" s="43" t="str">
        <f t="shared" si="325"/>
        <v>40</v>
      </c>
      <c r="U1594" s="17">
        <f t="shared" si="326"/>
        <v>45470.658333333333</v>
      </c>
      <c r="V1594" s="34" t="e">
        <f t="shared" si="327"/>
        <v>#N/A</v>
      </c>
      <c r="W1594" s="34" t="e">
        <f t="shared" si="328"/>
        <v>#N/A</v>
      </c>
      <c r="X1594" s="34" t="e">
        <f t="shared" si="329"/>
        <v>#N/A</v>
      </c>
      <c r="Y1594" s="34" t="e">
        <f t="shared" si="330"/>
        <v>#N/A</v>
      </c>
      <c r="Z1594" s="31" t="str">
        <f t="shared" si="324"/>
        <v>No</v>
      </c>
      <c r="AA1594" s="34"/>
      <c r="AB1594" s="34" t="e">
        <f t="shared" si="331"/>
        <v>#N/A</v>
      </c>
      <c r="AC1594" s="34" t="str">
        <f>IF(OR(ISNUMBER(MATCH(DATE(VALUE(TEXT(U1594,"yyyy")),VALUE(TEXT(U1594,"mm")),VALUE(TEXT(U1594,"dd"))),HolidayTable[Date],0)),WEEKDAY(E1594,1)=1,HOUR(U1594)&gt;=21,HOUR(U1594)&lt;5),"OP","P")</f>
        <v>P</v>
      </c>
      <c r="AD1594" s="34"/>
      <c r="AE1594" s="34" t="e">
        <f t="shared" si="332"/>
        <v>#N/A</v>
      </c>
      <c r="AF1594" s="16">
        <f t="shared" si="333"/>
        <v>88.5</v>
      </c>
      <c r="AG1594" s="16">
        <f t="shared" si="334"/>
        <v>5</v>
      </c>
      <c r="AH1594" s="16" t="str">
        <f t="shared" si="335"/>
        <v>APL FLORIDAI9E1MA</v>
      </c>
      <c r="AI1594" t="str">
        <f t="shared" si="336"/>
        <v>TCLU 4388762</v>
      </c>
      <c r="AJ1594" s="17" t="s">
        <v>624</v>
      </c>
    </row>
    <row r="1595" spans="1:36" ht="18" x14ac:dyDescent="0.35">
      <c r="A1595" t="s">
        <v>927</v>
      </c>
      <c r="B1595" t="s">
        <v>5147</v>
      </c>
      <c r="C1595" t="s">
        <v>929</v>
      </c>
      <c r="D1595" t="s">
        <v>930</v>
      </c>
      <c r="E1595" s="12">
        <v>45470.670138888891</v>
      </c>
      <c r="F1595" t="s">
        <v>654</v>
      </c>
      <c r="G1595" t="s">
        <v>627</v>
      </c>
      <c r="H1595">
        <v>4200</v>
      </c>
      <c r="I1595" t="s">
        <v>646</v>
      </c>
      <c r="J1595">
        <v>29278</v>
      </c>
      <c r="K1595" t="s">
        <v>630</v>
      </c>
      <c r="L1595"/>
      <c r="M1595">
        <v>679054</v>
      </c>
      <c r="N1595" t="s">
        <v>760</v>
      </c>
      <c r="O1595" t="s">
        <v>761</v>
      </c>
      <c r="P1595">
        <v>949761</v>
      </c>
      <c r="Q1595"/>
      <c r="R1595">
        <v>250373</v>
      </c>
      <c r="S1595" s="39" t="e">
        <f>VLOOKUP(AH1595,import!G:T,14,FALSE)</f>
        <v>#N/A</v>
      </c>
      <c r="T1595" s="43" t="str">
        <f t="shared" si="325"/>
        <v>40</v>
      </c>
      <c r="U1595" s="17">
        <f t="shared" si="326"/>
        <v>45470.670138888891</v>
      </c>
      <c r="V1595" s="34" t="e">
        <f t="shared" si="327"/>
        <v>#N/A</v>
      </c>
      <c r="W1595" s="34" t="e">
        <f t="shared" si="328"/>
        <v>#N/A</v>
      </c>
      <c r="X1595" s="34" t="e">
        <f t="shared" si="329"/>
        <v>#N/A</v>
      </c>
      <c r="Y1595" s="34" t="e">
        <f t="shared" si="330"/>
        <v>#N/A</v>
      </c>
      <c r="Z1595" s="31" t="str">
        <f t="shared" si="324"/>
        <v>No</v>
      </c>
      <c r="AA1595" s="34"/>
      <c r="AB1595" s="34" t="e">
        <f t="shared" si="331"/>
        <v>#N/A</v>
      </c>
      <c r="AC1595" s="34" t="str">
        <f>IF(OR(ISNUMBER(MATCH(DATE(VALUE(TEXT(U1595,"yyyy")),VALUE(TEXT(U1595,"mm")),VALUE(TEXT(U1595,"dd"))),HolidayTable[Date],0)),WEEKDAY(E1595,1)=1,HOUR(U1595)&gt;=21,HOUR(U1595)&lt;5),"OP","P")</f>
        <v>P</v>
      </c>
      <c r="AD1595" s="34"/>
      <c r="AE1595" s="34" t="e">
        <f t="shared" si="332"/>
        <v>#N/A</v>
      </c>
      <c r="AF1595" s="16">
        <f t="shared" si="333"/>
        <v>88.5</v>
      </c>
      <c r="AG1595" s="16">
        <f t="shared" si="334"/>
        <v>5</v>
      </c>
      <c r="AH1595" s="16" t="str">
        <f t="shared" si="335"/>
        <v>APL FLORIDAI9E1MA</v>
      </c>
      <c r="AI1595" t="str">
        <f t="shared" si="336"/>
        <v>TCLU 4372473</v>
      </c>
      <c r="AJ1595" s="17" t="s">
        <v>624</v>
      </c>
    </row>
    <row r="1596" spans="1:36" ht="18" x14ac:dyDescent="0.35">
      <c r="A1596" t="s">
        <v>927</v>
      </c>
      <c r="B1596" t="s">
        <v>5148</v>
      </c>
      <c r="C1596" t="s">
        <v>929</v>
      </c>
      <c r="D1596" t="s">
        <v>930</v>
      </c>
      <c r="E1596" s="12">
        <v>45470.67291666667</v>
      </c>
      <c r="F1596" t="s">
        <v>654</v>
      </c>
      <c r="G1596" t="s">
        <v>627</v>
      </c>
      <c r="H1596" t="s">
        <v>645</v>
      </c>
      <c r="I1596" t="s">
        <v>646</v>
      </c>
      <c r="J1596">
        <v>29278</v>
      </c>
      <c r="K1596" t="s">
        <v>630</v>
      </c>
      <c r="L1596"/>
      <c r="M1596">
        <v>679325</v>
      </c>
      <c r="N1596" t="s">
        <v>688</v>
      </c>
      <c r="O1596" t="s">
        <v>689</v>
      </c>
      <c r="P1596">
        <v>939548</v>
      </c>
      <c r="Q1596"/>
      <c r="R1596">
        <v>250373</v>
      </c>
      <c r="S1596" s="39" t="e">
        <f>VLOOKUP(AH1596,import!G:T,14,FALSE)</f>
        <v>#N/A</v>
      </c>
      <c r="T1596" s="43" t="str">
        <f t="shared" si="325"/>
        <v>40</v>
      </c>
      <c r="U1596" s="17">
        <f t="shared" si="326"/>
        <v>45470.67291666667</v>
      </c>
      <c r="V1596" s="34" t="e">
        <f t="shared" si="327"/>
        <v>#N/A</v>
      </c>
      <c r="W1596" s="34" t="e">
        <f t="shared" si="328"/>
        <v>#N/A</v>
      </c>
      <c r="X1596" s="34" t="e">
        <f t="shared" si="329"/>
        <v>#N/A</v>
      </c>
      <c r="Y1596" s="34" t="e">
        <f t="shared" si="330"/>
        <v>#N/A</v>
      </c>
      <c r="Z1596" s="31" t="str">
        <f t="shared" si="324"/>
        <v>No</v>
      </c>
      <c r="AA1596" s="34"/>
      <c r="AB1596" s="34" t="e">
        <f t="shared" si="331"/>
        <v>#N/A</v>
      </c>
      <c r="AC1596" s="34" t="str">
        <f>IF(OR(ISNUMBER(MATCH(DATE(VALUE(TEXT(U1596,"yyyy")),VALUE(TEXT(U1596,"mm")),VALUE(TEXT(U1596,"dd"))),HolidayTable[Date],0)),WEEKDAY(E1596,1)=1,HOUR(U1596)&gt;=21,HOUR(U1596)&lt;5),"OP","P")</f>
        <v>P</v>
      </c>
      <c r="AD1596" s="34"/>
      <c r="AE1596" s="34">
        <v>15</v>
      </c>
      <c r="AF1596" s="16">
        <f t="shared" si="333"/>
        <v>88.5</v>
      </c>
      <c r="AG1596" s="16">
        <f t="shared" si="334"/>
        <v>5</v>
      </c>
      <c r="AH1596" s="16" t="str">
        <f t="shared" si="335"/>
        <v>APL FLORIDAI9E1MA</v>
      </c>
      <c r="AI1596" t="str">
        <f t="shared" si="336"/>
        <v>TCKU 4720268</v>
      </c>
    </row>
    <row r="1597" spans="1:36" ht="18" x14ac:dyDescent="0.35">
      <c r="A1597" t="s">
        <v>927</v>
      </c>
      <c r="B1597" t="s">
        <v>5149</v>
      </c>
      <c r="C1597" t="s">
        <v>929</v>
      </c>
      <c r="D1597" t="s">
        <v>930</v>
      </c>
      <c r="E1597" s="12">
        <v>45470.677777777775</v>
      </c>
      <c r="F1597" t="s">
        <v>654</v>
      </c>
      <c r="G1597" t="s">
        <v>627</v>
      </c>
      <c r="H1597" t="s">
        <v>672</v>
      </c>
      <c r="I1597" t="s">
        <v>646</v>
      </c>
      <c r="J1597">
        <v>29278</v>
      </c>
      <c r="K1597" t="s">
        <v>630</v>
      </c>
      <c r="L1597"/>
      <c r="M1597">
        <v>679476</v>
      </c>
      <c r="N1597" t="s">
        <v>678</v>
      </c>
      <c r="O1597" t="s">
        <v>679</v>
      </c>
      <c r="P1597">
        <v>920454</v>
      </c>
      <c r="Q1597"/>
      <c r="R1597">
        <v>250373</v>
      </c>
      <c r="S1597" s="39" t="e">
        <f>VLOOKUP(AH1597,import!G:T,14,FALSE)</f>
        <v>#N/A</v>
      </c>
      <c r="T1597" s="43" t="str">
        <f t="shared" si="325"/>
        <v>40</v>
      </c>
      <c r="U1597" s="17">
        <f t="shared" si="326"/>
        <v>45470.677777777775</v>
      </c>
      <c r="V1597" s="34" t="e">
        <f t="shared" si="327"/>
        <v>#N/A</v>
      </c>
      <c r="W1597" s="34" t="e">
        <f t="shared" si="328"/>
        <v>#N/A</v>
      </c>
      <c r="X1597" s="34" t="e">
        <f t="shared" si="329"/>
        <v>#N/A</v>
      </c>
      <c r="Y1597" s="34" t="e">
        <f t="shared" si="330"/>
        <v>#N/A</v>
      </c>
      <c r="Z1597" s="31" t="str">
        <f t="shared" si="324"/>
        <v>No</v>
      </c>
      <c r="AA1597" s="34"/>
      <c r="AB1597" s="34" t="e">
        <f t="shared" si="331"/>
        <v>#N/A</v>
      </c>
      <c r="AC1597" s="34" t="str">
        <f>IF(OR(ISNUMBER(MATCH(DATE(VALUE(TEXT(U1597,"yyyy")),VALUE(TEXT(U1597,"mm")),VALUE(TEXT(U1597,"dd"))),HolidayTable[Date],0)),WEEKDAY(E1597,1)=1,HOUR(U1597)&gt;=21,HOUR(U1597)&lt;5),"OP","P")</f>
        <v>P</v>
      </c>
      <c r="AD1597" s="34"/>
      <c r="AE1597" s="34">
        <v>15</v>
      </c>
      <c r="AF1597" s="16">
        <f t="shared" si="333"/>
        <v>88.5</v>
      </c>
      <c r="AG1597" s="16">
        <f t="shared" si="334"/>
        <v>5</v>
      </c>
      <c r="AH1597" s="16" t="str">
        <f t="shared" si="335"/>
        <v>APL FLORIDAI9E1MA</v>
      </c>
      <c r="AI1597" t="str">
        <f t="shared" si="336"/>
        <v>CMAU 8945190</v>
      </c>
    </row>
    <row r="1598" spans="1:36" ht="18" x14ac:dyDescent="0.35">
      <c r="A1598" t="s">
        <v>927</v>
      </c>
      <c r="B1598" t="s">
        <v>5150</v>
      </c>
      <c r="C1598" t="s">
        <v>929</v>
      </c>
      <c r="D1598" t="s">
        <v>930</v>
      </c>
      <c r="E1598" s="12">
        <v>45470.682638888888</v>
      </c>
      <c r="F1598" t="s">
        <v>654</v>
      </c>
      <c r="G1598" t="s">
        <v>627</v>
      </c>
      <c r="H1598" t="s">
        <v>672</v>
      </c>
      <c r="I1598" t="s">
        <v>646</v>
      </c>
      <c r="J1598">
        <v>29278</v>
      </c>
      <c r="K1598" t="s">
        <v>630</v>
      </c>
      <c r="L1598"/>
      <c r="M1598">
        <v>681390</v>
      </c>
      <c r="N1598"/>
      <c r="O1598" t="s">
        <v>757</v>
      </c>
      <c r="P1598">
        <v>939081</v>
      </c>
      <c r="Q1598"/>
      <c r="R1598">
        <v>250373</v>
      </c>
      <c r="S1598" s="39" t="e">
        <f>VLOOKUP(AH1598,import!G:T,14,FALSE)</f>
        <v>#N/A</v>
      </c>
      <c r="T1598" s="43" t="str">
        <f t="shared" si="325"/>
        <v>40</v>
      </c>
      <c r="U1598" s="17">
        <f t="shared" si="326"/>
        <v>45470.682638888888</v>
      </c>
      <c r="V1598" s="34" t="e">
        <f t="shared" si="327"/>
        <v>#N/A</v>
      </c>
      <c r="W1598" s="34" t="e">
        <f t="shared" si="328"/>
        <v>#N/A</v>
      </c>
      <c r="X1598" s="34" t="e">
        <f t="shared" si="329"/>
        <v>#N/A</v>
      </c>
      <c r="Y1598" s="34" t="e">
        <f t="shared" si="330"/>
        <v>#N/A</v>
      </c>
      <c r="Z1598" s="31" t="str">
        <f t="shared" si="324"/>
        <v>No</v>
      </c>
      <c r="AA1598" s="34"/>
      <c r="AB1598" s="34" t="e">
        <f t="shared" si="331"/>
        <v>#N/A</v>
      </c>
      <c r="AC1598" s="34" t="str">
        <f>IF(OR(ISNUMBER(MATCH(DATE(VALUE(TEXT(U1598,"yyyy")),VALUE(TEXT(U1598,"mm")),VALUE(TEXT(U1598,"dd"))),HolidayTable[Date],0)),WEEKDAY(E1598,1)=1,HOUR(U1598)&gt;=21,HOUR(U1598)&lt;5),"OP","P")</f>
        <v>P</v>
      </c>
      <c r="AD1598" s="34"/>
      <c r="AE1598" s="34">
        <v>15</v>
      </c>
      <c r="AF1598" s="16">
        <f t="shared" si="333"/>
        <v>88.5</v>
      </c>
      <c r="AG1598" s="16">
        <f t="shared" si="334"/>
        <v>5</v>
      </c>
      <c r="AH1598" s="16" t="str">
        <f t="shared" si="335"/>
        <v>APL FLORIDAI9E1MA</v>
      </c>
      <c r="AI1598" t="str">
        <f t="shared" si="336"/>
        <v>TRHU 4137069</v>
      </c>
    </row>
    <row r="1599" spans="1:36" ht="18" x14ac:dyDescent="0.35">
      <c r="A1599" t="s">
        <v>927</v>
      </c>
      <c r="B1599" t="s">
        <v>5151</v>
      </c>
      <c r="C1599" t="s">
        <v>929</v>
      </c>
      <c r="D1599" t="s">
        <v>930</v>
      </c>
      <c r="E1599" s="12">
        <v>45470.688888888886</v>
      </c>
      <c r="F1599" t="s">
        <v>654</v>
      </c>
      <c r="G1599" t="s">
        <v>627</v>
      </c>
      <c r="H1599" t="s">
        <v>672</v>
      </c>
      <c r="I1599" t="s">
        <v>646</v>
      </c>
      <c r="J1599">
        <v>27861</v>
      </c>
      <c r="K1599" t="s">
        <v>630</v>
      </c>
      <c r="L1599"/>
      <c r="M1599">
        <v>679355</v>
      </c>
      <c r="N1599"/>
      <c r="O1599" t="s">
        <v>686</v>
      </c>
      <c r="P1599">
        <v>900868</v>
      </c>
      <c r="Q1599"/>
      <c r="R1599">
        <v>250373</v>
      </c>
      <c r="S1599" s="39" t="e">
        <f>VLOOKUP(AH1599,import!G:T,14,FALSE)</f>
        <v>#N/A</v>
      </c>
      <c r="T1599" s="43" t="str">
        <f t="shared" si="325"/>
        <v>40</v>
      </c>
      <c r="U1599" s="17">
        <f t="shared" si="326"/>
        <v>45470.688888888886</v>
      </c>
      <c r="V1599" s="34" t="e">
        <f t="shared" si="327"/>
        <v>#N/A</v>
      </c>
      <c r="W1599" s="34" t="e">
        <f t="shared" si="328"/>
        <v>#N/A</v>
      </c>
      <c r="X1599" s="34" t="e">
        <f t="shared" si="329"/>
        <v>#N/A</v>
      </c>
      <c r="Y1599" s="34" t="e">
        <f t="shared" si="330"/>
        <v>#N/A</v>
      </c>
      <c r="Z1599" s="31" t="str">
        <f t="shared" si="324"/>
        <v>No</v>
      </c>
      <c r="AA1599" s="34"/>
      <c r="AB1599" s="34" t="e">
        <f t="shared" si="331"/>
        <v>#N/A</v>
      </c>
      <c r="AC1599" s="34" t="str">
        <f>IF(OR(ISNUMBER(MATCH(DATE(VALUE(TEXT(U1599,"yyyy")),VALUE(TEXT(U1599,"mm")),VALUE(TEXT(U1599,"dd"))),HolidayTable[Date],0)),WEEKDAY(E1599,1)=1,HOUR(U1599)&gt;=21,HOUR(U1599)&lt;5),"OP","P")</f>
        <v>P</v>
      </c>
      <c r="AD1599" s="34"/>
      <c r="AE1599" s="34" t="e">
        <f t="shared" si="332"/>
        <v>#N/A</v>
      </c>
      <c r="AF1599" s="16">
        <f t="shared" si="333"/>
        <v>88.5</v>
      </c>
      <c r="AG1599" s="16">
        <f t="shared" si="334"/>
        <v>5</v>
      </c>
      <c r="AH1599" s="16" t="str">
        <f t="shared" si="335"/>
        <v>APL FLORIDAI9E1MA</v>
      </c>
      <c r="AI1599" t="str">
        <f t="shared" si="336"/>
        <v>TRHU 5410455</v>
      </c>
      <c r="AJ1599" s="17" t="s">
        <v>624</v>
      </c>
    </row>
    <row r="1600" spans="1:36" ht="18" x14ac:dyDescent="0.35">
      <c r="A1600" t="s">
        <v>927</v>
      </c>
      <c r="B1600" t="s">
        <v>5152</v>
      </c>
      <c r="C1600" t="s">
        <v>929</v>
      </c>
      <c r="D1600" t="s">
        <v>930</v>
      </c>
      <c r="E1600" s="12">
        <v>45470.69027777778</v>
      </c>
      <c r="F1600" t="s">
        <v>654</v>
      </c>
      <c r="G1600" t="s">
        <v>627</v>
      </c>
      <c r="H1600" t="s">
        <v>645</v>
      </c>
      <c r="I1600" t="s">
        <v>646</v>
      </c>
      <c r="J1600">
        <v>29278</v>
      </c>
      <c r="K1600" t="s">
        <v>630</v>
      </c>
      <c r="L1600"/>
      <c r="M1600">
        <v>679487</v>
      </c>
      <c r="N1600" t="s">
        <v>805</v>
      </c>
      <c r="O1600" t="s">
        <v>634</v>
      </c>
      <c r="P1600">
        <v>945863</v>
      </c>
      <c r="Q1600"/>
      <c r="R1600">
        <v>250373</v>
      </c>
      <c r="S1600" s="39" t="e">
        <f>VLOOKUP(AH1600,import!G:T,14,FALSE)</f>
        <v>#N/A</v>
      </c>
      <c r="T1600" s="43" t="str">
        <f t="shared" si="325"/>
        <v>40</v>
      </c>
      <c r="U1600" s="17">
        <f t="shared" si="326"/>
        <v>45470.69027777778</v>
      </c>
      <c r="V1600" s="34" t="e">
        <f t="shared" si="327"/>
        <v>#N/A</v>
      </c>
      <c r="W1600" s="34" t="e">
        <f t="shared" si="328"/>
        <v>#N/A</v>
      </c>
      <c r="X1600" s="34" t="e">
        <f t="shared" si="329"/>
        <v>#N/A</v>
      </c>
      <c r="Y1600" s="34" t="e">
        <f t="shared" si="330"/>
        <v>#N/A</v>
      </c>
      <c r="Z1600" s="31" t="str">
        <f t="shared" si="324"/>
        <v>No</v>
      </c>
      <c r="AA1600" s="34"/>
      <c r="AB1600" s="34" t="e">
        <f t="shared" si="331"/>
        <v>#N/A</v>
      </c>
      <c r="AC1600" s="34" t="str">
        <f>IF(OR(ISNUMBER(MATCH(DATE(VALUE(TEXT(U1600,"yyyy")),VALUE(TEXT(U1600,"mm")),VALUE(TEXT(U1600,"dd"))),HolidayTable[Date],0)),WEEKDAY(E1600,1)=1,HOUR(U1600)&gt;=21,HOUR(U1600)&lt;5),"OP","P")</f>
        <v>P</v>
      </c>
      <c r="AD1600" s="34"/>
      <c r="AE1600" s="34" t="e">
        <f t="shared" si="332"/>
        <v>#N/A</v>
      </c>
      <c r="AF1600" s="16">
        <f t="shared" si="333"/>
        <v>88.5</v>
      </c>
      <c r="AG1600" s="16">
        <f t="shared" si="334"/>
        <v>5</v>
      </c>
      <c r="AH1600" s="16" t="str">
        <f t="shared" si="335"/>
        <v>APL FLORIDAI9E1MA</v>
      </c>
      <c r="AI1600" t="str">
        <f t="shared" si="336"/>
        <v>TCLU 4183084</v>
      </c>
      <c r="AJ1600" s="17" t="s">
        <v>624</v>
      </c>
    </row>
    <row r="1601" spans="1:36" ht="18" x14ac:dyDescent="0.35">
      <c r="A1601" t="s">
        <v>927</v>
      </c>
      <c r="B1601" t="s">
        <v>4636</v>
      </c>
      <c r="C1601" t="s">
        <v>929</v>
      </c>
      <c r="D1601" t="s">
        <v>930</v>
      </c>
      <c r="E1601" s="12">
        <v>45470.693055555559</v>
      </c>
      <c r="F1601" t="s">
        <v>654</v>
      </c>
      <c r="G1601" t="s">
        <v>627</v>
      </c>
      <c r="H1601" t="s">
        <v>672</v>
      </c>
      <c r="I1601" t="s">
        <v>646</v>
      </c>
      <c r="J1601">
        <v>29278</v>
      </c>
      <c r="K1601" t="s">
        <v>630</v>
      </c>
      <c r="L1601"/>
      <c r="M1601">
        <v>678854</v>
      </c>
      <c r="N1601" t="s">
        <v>760</v>
      </c>
      <c r="O1601" t="s">
        <v>761</v>
      </c>
      <c r="P1601">
        <v>949761</v>
      </c>
      <c r="Q1601"/>
      <c r="R1601">
        <v>250373</v>
      </c>
      <c r="S1601" s="39" t="e">
        <f>VLOOKUP(AH1601,import!G:T,14,FALSE)</f>
        <v>#N/A</v>
      </c>
      <c r="T1601" s="43" t="str">
        <f t="shared" si="325"/>
        <v>40</v>
      </c>
      <c r="U1601" s="17">
        <f t="shared" si="326"/>
        <v>45470.693055555559</v>
      </c>
      <c r="V1601" s="34" t="e">
        <f t="shared" si="327"/>
        <v>#N/A</v>
      </c>
      <c r="W1601" s="34" t="e">
        <f t="shared" si="328"/>
        <v>#N/A</v>
      </c>
      <c r="X1601" s="34" t="e">
        <f t="shared" si="329"/>
        <v>#N/A</v>
      </c>
      <c r="Y1601" s="34" t="e">
        <f t="shared" si="330"/>
        <v>#N/A</v>
      </c>
      <c r="Z1601" s="31" t="str">
        <f t="shared" si="324"/>
        <v>No</v>
      </c>
      <c r="AA1601" s="34"/>
      <c r="AB1601" s="34" t="e">
        <f t="shared" si="331"/>
        <v>#N/A</v>
      </c>
      <c r="AC1601" s="34" t="str">
        <f>IF(OR(ISNUMBER(MATCH(DATE(VALUE(TEXT(U1601,"yyyy")),VALUE(TEXT(U1601,"mm")),VALUE(TEXT(U1601,"dd"))),HolidayTable[Date],0)),WEEKDAY(E1601,1)=1,HOUR(U1601)&gt;=21,HOUR(U1601)&lt;5),"OP","P")</f>
        <v>P</v>
      </c>
      <c r="AD1601" s="34"/>
      <c r="AE1601" s="34" t="e">
        <f t="shared" si="332"/>
        <v>#N/A</v>
      </c>
      <c r="AF1601" s="16">
        <f t="shared" si="333"/>
        <v>88.5</v>
      </c>
      <c r="AG1601" s="16">
        <f t="shared" si="334"/>
        <v>5</v>
      </c>
      <c r="AH1601" s="16" t="str">
        <f t="shared" si="335"/>
        <v>APL FLORIDAI9E1MA</v>
      </c>
      <c r="AI1601" t="str">
        <f t="shared" si="336"/>
        <v>GAOU 6801517</v>
      </c>
      <c r="AJ1601" s="17" t="s">
        <v>624</v>
      </c>
    </row>
    <row r="1602" spans="1:36" ht="18" x14ac:dyDescent="0.35">
      <c r="A1602" t="s">
        <v>927</v>
      </c>
      <c r="B1602" t="s">
        <v>4640</v>
      </c>
      <c r="C1602" t="s">
        <v>929</v>
      </c>
      <c r="D1602" t="s">
        <v>930</v>
      </c>
      <c r="E1602" s="12">
        <v>45470.702777777777</v>
      </c>
      <c r="F1602" t="s">
        <v>654</v>
      </c>
      <c r="G1602" t="s">
        <v>627</v>
      </c>
      <c r="H1602" t="s">
        <v>672</v>
      </c>
      <c r="I1602" t="s">
        <v>646</v>
      </c>
      <c r="J1602">
        <v>29278</v>
      </c>
      <c r="K1602" t="s">
        <v>630</v>
      </c>
      <c r="L1602"/>
      <c r="M1602">
        <v>679486</v>
      </c>
      <c r="N1602" t="s">
        <v>688</v>
      </c>
      <c r="O1602" t="s">
        <v>689</v>
      </c>
      <c r="P1602">
        <v>939548</v>
      </c>
      <c r="Q1602"/>
      <c r="R1602">
        <v>250373</v>
      </c>
      <c r="S1602" s="39" t="e">
        <f>VLOOKUP(AH1602,import!G:T,14,FALSE)</f>
        <v>#N/A</v>
      </c>
      <c r="T1602" s="43" t="str">
        <f t="shared" si="325"/>
        <v>40</v>
      </c>
      <c r="U1602" s="17">
        <f t="shared" si="326"/>
        <v>45470.702777777777</v>
      </c>
      <c r="V1602" s="34" t="e">
        <f t="shared" si="327"/>
        <v>#N/A</v>
      </c>
      <c r="W1602" s="34" t="e">
        <f t="shared" si="328"/>
        <v>#N/A</v>
      </c>
      <c r="X1602" s="34" t="e">
        <f t="shared" si="329"/>
        <v>#N/A</v>
      </c>
      <c r="Y1602" s="34" t="e">
        <f t="shared" si="330"/>
        <v>#N/A</v>
      </c>
      <c r="Z1602" s="31" t="str">
        <f t="shared" si="324"/>
        <v>No</v>
      </c>
      <c r="AA1602" s="34"/>
      <c r="AB1602" s="34" t="e">
        <f t="shared" si="331"/>
        <v>#N/A</v>
      </c>
      <c r="AC1602" s="34" t="str">
        <f>IF(OR(ISNUMBER(MATCH(DATE(VALUE(TEXT(U1602,"yyyy")),VALUE(TEXT(U1602,"mm")),VALUE(TEXT(U1602,"dd"))),HolidayTable[Date],0)),WEEKDAY(E1602,1)=1,HOUR(U1602)&gt;=21,HOUR(U1602)&lt;5),"OP","P")</f>
        <v>P</v>
      </c>
      <c r="AD1602" s="34"/>
      <c r="AE1602" s="34" t="e">
        <f t="shared" si="332"/>
        <v>#N/A</v>
      </c>
      <c r="AF1602" s="16">
        <f t="shared" si="333"/>
        <v>88.5</v>
      </c>
      <c r="AG1602" s="16">
        <f t="shared" si="334"/>
        <v>5</v>
      </c>
      <c r="AH1602" s="16" t="str">
        <f t="shared" si="335"/>
        <v>APL FLORIDAI9E1MA</v>
      </c>
      <c r="AI1602" t="str">
        <f t="shared" si="336"/>
        <v>FFAU 5296583</v>
      </c>
      <c r="AJ1602" s="17" t="s">
        <v>624</v>
      </c>
    </row>
    <row r="1603" spans="1:36" ht="18" x14ac:dyDescent="0.35">
      <c r="A1603" t="s">
        <v>927</v>
      </c>
      <c r="B1603" t="s">
        <v>5153</v>
      </c>
      <c r="C1603" t="s">
        <v>929</v>
      </c>
      <c r="D1603" t="s">
        <v>930</v>
      </c>
      <c r="E1603" s="12">
        <v>45470.708333333336</v>
      </c>
      <c r="F1603" t="s">
        <v>654</v>
      </c>
      <c r="G1603" t="s">
        <v>627</v>
      </c>
      <c r="H1603" t="s">
        <v>672</v>
      </c>
      <c r="I1603" t="s">
        <v>646</v>
      </c>
      <c r="J1603">
        <v>29278</v>
      </c>
      <c r="K1603" t="s">
        <v>630</v>
      </c>
      <c r="L1603"/>
      <c r="M1603">
        <v>679281</v>
      </c>
      <c r="N1603" t="s">
        <v>678</v>
      </c>
      <c r="O1603" t="s">
        <v>679</v>
      </c>
      <c r="P1603">
        <v>920454</v>
      </c>
      <c r="Q1603"/>
      <c r="R1603">
        <v>250373</v>
      </c>
      <c r="S1603" s="39" t="e">
        <f>VLOOKUP(AH1603,import!G:T,14,FALSE)</f>
        <v>#N/A</v>
      </c>
      <c r="T1603" s="43" t="str">
        <f t="shared" si="325"/>
        <v>40</v>
      </c>
      <c r="U1603" s="17">
        <f t="shared" si="326"/>
        <v>45470.708333333336</v>
      </c>
      <c r="V1603" s="34" t="e">
        <f t="shared" si="327"/>
        <v>#N/A</v>
      </c>
      <c r="W1603" s="34" t="e">
        <f t="shared" si="328"/>
        <v>#N/A</v>
      </c>
      <c r="X1603" s="34" t="e">
        <f t="shared" si="329"/>
        <v>#N/A</v>
      </c>
      <c r="Y1603" s="34" t="e">
        <f t="shared" si="330"/>
        <v>#N/A</v>
      </c>
      <c r="Z1603" s="31" t="str">
        <f t="shared" ref="Z1603:Z1666" si="337">IF(OR(MOD(E1603,1)&gt;=TIME(21,0,0),MOD(E1603,1)&lt;=TIME(4,59,0)),"Yes","No")</f>
        <v>No</v>
      </c>
      <c r="AA1603" s="34"/>
      <c r="AB1603" s="34" t="e">
        <f t="shared" si="331"/>
        <v>#N/A</v>
      </c>
      <c r="AC1603" s="34" t="str">
        <f>IF(OR(ISNUMBER(MATCH(DATE(VALUE(TEXT(U1603,"yyyy")),VALUE(TEXT(U1603,"mm")),VALUE(TEXT(U1603,"dd"))),HolidayTable[Date],0)),WEEKDAY(E1603,1)=1,HOUR(U1603)&gt;=21,HOUR(U1603)&lt;5),"OP","P")</f>
        <v>P</v>
      </c>
      <c r="AD1603" s="34"/>
      <c r="AE1603" s="34" t="e">
        <f t="shared" si="332"/>
        <v>#N/A</v>
      </c>
      <c r="AF1603" s="16">
        <f t="shared" si="333"/>
        <v>88.5</v>
      </c>
      <c r="AG1603" s="16">
        <f t="shared" si="334"/>
        <v>5</v>
      </c>
      <c r="AH1603" s="16" t="str">
        <f t="shared" si="335"/>
        <v>APL FLORIDAI9E1MA</v>
      </c>
      <c r="AI1603" t="str">
        <f t="shared" si="336"/>
        <v>CMAU 6714674</v>
      </c>
      <c r="AJ1603" s="17" t="s">
        <v>624</v>
      </c>
    </row>
    <row r="1604" spans="1:36" ht="18" x14ac:dyDescent="0.35">
      <c r="A1604" t="s">
        <v>927</v>
      </c>
      <c r="B1604" t="s">
        <v>5154</v>
      </c>
      <c r="C1604" t="s">
        <v>929</v>
      </c>
      <c r="D1604" t="s">
        <v>930</v>
      </c>
      <c r="E1604" s="12">
        <v>45470.711111111108</v>
      </c>
      <c r="F1604" t="s">
        <v>654</v>
      </c>
      <c r="G1604" t="s">
        <v>627</v>
      </c>
      <c r="H1604" t="s">
        <v>672</v>
      </c>
      <c r="I1604" t="s">
        <v>646</v>
      </c>
      <c r="J1604">
        <v>29278</v>
      </c>
      <c r="K1604" t="s">
        <v>630</v>
      </c>
      <c r="L1604"/>
      <c r="M1604">
        <v>3605355</v>
      </c>
      <c r="N1604" t="s">
        <v>698</v>
      </c>
      <c r="O1604" t="s">
        <v>699</v>
      </c>
      <c r="P1604">
        <v>780136</v>
      </c>
      <c r="Q1604"/>
      <c r="R1604">
        <v>250373</v>
      </c>
      <c r="S1604" s="39" t="e">
        <f>VLOOKUP(AH1604,import!G:T,14,FALSE)</f>
        <v>#N/A</v>
      </c>
      <c r="T1604" s="43" t="str">
        <f t="shared" si="325"/>
        <v>40</v>
      </c>
      <c r="U1604" s="17">
        <f t="shared" si="326"/>
        <v>45470.711111111108</v>
      </c>
      <c r="V1604" s="34" t="e">
        <f t="shared" si="327"/>
        <v>#N/A</v>
      </c>
      <c r="W1604" s="34" t="e">
        <f t="shared" si="328"/>
        <v>#N/A</v>
      </c>
      <c r="X1604" s="34" t="e">
        <f t="shared" si="329"/>
        <v>#N/A</v>
      </c>
      <c r="Y1604" s="34" t="e">
        <f t="shared" si="330"/>
        <v>#N/A</v>
      </c>
      <c r="Z1604" s="31" t="str">
        <f t="shared" si="337"/>
        <v>No</v>
      </c>
      <c r="AA1604" s="34"/>
      <c r="AB1604" s="34" t="e">
        <f t="shared" si="331"/>
        <v>#N/A</v>
      </c>
      <c r="AC1604" s="34" t="str">
        <f>IF(OR(ISNUMBER(MATCH(DATE(VALUE(TEXT(U1604,"yyyy")),VALUE(TEXT(U1604,"mm")),VALUE(TEXT(U1604,"dd"))),HolidayTable[Date],0)),WEEKDAY(E1604,1)=1,HOUR(U1604)&gt;=21,HOUR(U1604)&lt;5),"OP","P")</f>
        <v>P</v>
      </c>
      <c r="AD1604" s="34"/>
      <c r="AE1604" s="34">
        <v>15</v>
      </c>
      <c r="AF1604" s="16">
        <f t="shared" si="333"/>
        <v>88.5</v>
      </c>
      <c r="AG1604" s="16">
        <f t="shared" si="334"/>
        <v>5</v>
      </c>
      <c r="AH1604" s="16" t="str">
        <f t="shared" si="335"/>
        <v>APL FLORIDAI9E1MA</v>
      </c>
      <c r="AI1604" t="str">
        <f t="shared" si="336"/>
        <v>CMAU 4759659</v>
      </c>
    </row>
    <row r="1605" spans="1:36" ht="18" x14ac:dyDescent="0.35">
      <c r="A1605" t="s">
        <v>927</v>
      </c>
      <c r="B1605" t="s">
        <v>5155</v>
      </c>
      <c r="C1605" t="s">
        <v>929</v>
      </c>
      <c r="D1605" t="s">
        <v>930</v>
      </c>
      <c r="E1605" s="12">
        <v>45470.718055555553</v>
      </c>
      <c r="F1605" t="s">
        <v>654</v>
      </c>
      <c r="G1605" t="s">
        <v>627</v>
      </c>
      <c r="H1605" t="s">
        <v>672</v>
      </c>
      <c r="I1605" t="s">
        <v>646</v>
      </c>
      <c r="J1605">
        <v>28958</v>
      </c>
      <c r="K1605" t="s">
        <v>630</v>
      </c>
      <c r="L1605"/>
      <c r="M1605">
        <v>3605354</v>
      </c>
      <c r="N1605" t="s">
        <v>805</v>
      </c>
      <c r="O1605" t="s">
        <v>634</v>
      </c>
      <c r="P1605">
        <v>945863</v>
      </c>
      <c r="Q1605"/>
      <c r="R1605">
        <v>250373</v>
      </c>
      <c r="S1605" s="39" t="e">
        <f>VLOOKUP(AH1605,import!G:T,14,FALSE)</f>
        <v>#N/A</v>
      </c>
      <c r="T1605" s="43" t="str">
        <f t="shared" si="325"/>
        <v>40</v>
      </c>
      <c r="U1605" s="17">
        <f t="shared" si="326"/>
        <v>45470.718055555553</v>
      </c>
      <c r="V1605" s="34" t="e">
        <f t="shared" si="327"/>
        <v>#N/A</v>
      </c>
      <c r="W1605" s="34" t="e">
        <f t="shared" si="328"/>
        <v>#N/A</v>
      </c>
      <c r="X1605" s="34" t="e">
        <f t="shared" si="329"/>
        <v>#N/A</v>
      </c>
      <c r="Y1605" s="34" t="e">
        <f t="shared" si="330"/>
        <v>#N/A</v>
      </c>
      <c r="Z1605" s="31" t="str">
        <f t="shared" si="337"/>
        <v>No</v>
      </c>
      <c r="AA1605" s="34"/>
      <c r="AB1605" s="34" t="e">
        <f t="shared" si="331"/>
        <v>#N/A</v>
      </c>
      <c r="AC1605" s="34" t="str">
        <f>IF(OR(ISNUMBER(MATCH(DATE(VALUE(TEXT(U1605,"yyyy")),VALUE(TEXT(U1605,"mm")),VALUE(TEXT(U1605,"dd"))),HolidayTable[Date],0)),WEEKDAY(E1605,1)=1,HOUR(U1605)&gt;=21,HOUR(U1605)&lt;5),"OP","P")</f>
        <v>P</v>
      </c>
      <c r="AD1605" s="34"/>
      <c r="AE1605" s="34">
        <v>15</v>
      </c>
      <c r="AF1605" s="16">
        <f t="shared" si="333"/>
        <v>88.5</v>
      </c>
      <c r="AG1605" s="16">
        <f t="shared" si="334"/>
        <v>5</v>
      </c>
      <c r="AH1605" s="16" t="str">
        <f t="shared" si="335"/>
        <v>APL FLORIDAI9E1MA</v>
      </c>
      <c r="AI1605" t="str">
        <f t="shared" si="336"/>
        <v>TCNU 4014055</v>
      </c>
    </row>
    <row r="1606" spans="1:36" ht="18" x14ac:dyDescent="0.35">
      <c r="A1606" t="s">
        <v>927</v>
      </c>
      <c r="B1606" t="s">
        <v>5156</v>
      </c>
      <c r="C1606" t="s">
        <v>758</v>
      </c>
      <c r="D1606" t="s">
        <v>759</v>
      </c>
      <c r="E1606" s="12">
        <v>45470.722222222219</v>
      </c>
      <c r="F1606" t="s">
        <v>939</v>
      </c>
      <c r="G1606" t="s">
        <v>627</v>
      </c>
      <c r="H1606" t="s">
        <v>723</v>
      </c>
      <c r="I1606" t="s">
        <v>724</v>
      </c>
      <c r="J1606">
        <v>23880</v>
      </c>
      <c r="K1606" t="s">
        <v>630</v>
      </c>
      <c r="L1606"/>
      <c r="M1606" t="s">
        <v>5157</v>
      </c>
      <c r="N1606"/>
      <c r="O1606" t="s">
        <v>792</v>
      </c>
      <c r="P1606">
        <v>954358</v>
      </c>
      <c r="Q1606"/>
      <c r="R1606">
        <v>904624</v>
      </c>
      <c r="S1606" s="39">
        <f>VLOOKUP(AH1606,import!G:T,14,FALSE)</f>
        <v>45468.069444444445</v>
      </c>
      <c r="T1606" s="43" t="str">
        <f t="shared" si="325"/>
        <v>20</v>
      </c>
      <c r="U1606" s="17">
        <f t="shared" si="326"/>
        <v>45470.722222222219</v>
      </c>
      <c r="V1606" s="34">
        <f t="shared" si="327"/>
        <v>2.6527777777737356</v>
      </c>
      <c r="W1606" s="34">
        <f t="shared" si="328"/>
        <v>0</v>
      </c>
      <c r="X1606" s="34">
        <f t="shared" si="329"/>
        <v>0</v>
      </c>
      <c r="Y1606" s="34">
        <f t="shared" si="330"/>
        <v>1</v>
      </c>
      <c r="Z1606" s="31" t="str">
        <f t="shared" si="337"/>
        <v>No</v>
      </c>
      <c r="AA1606" s="34"/>
      <c r="AB1606" s="34">
        <f t="shared" si="331"/>
        <v>0</v>
      </c>
      <c r="AC1606" s="34" t="str">
        <f>IF(OR(ISNUMBER(MATCH(DATE(VALUE(TEXT(U1606,"yyyy")),VALUE(TEXT(U1606,"mm")),VALUE(TEXT(U1606,"dd"))),HolidayTable[Date],0)),WEEKDAY(E1606,1)=1,HOUR(U1606)&gt;=21,HOUR(U1606)&lt;5),"OP","P")</f>
        <v>P</v>
      </c>
      <c r="AD1606" s="34"/>
      <c r="AE1606" s="34">
        <v>15</v>
      </c>
      <c r="AF1606" s="16">
        <f t="shared" si="333"/>
        <v>59</v>
      </c>
      <c r="AG1606" s="16">
        <f t="shared" si="334"/>
        <v>5</v>
      </c>
      <c r="AH1606" s="16" t="str">
        <f t="shared" si="335"/>
        <v>WAN HAI 509N139</v>
      </c>
      <c r="AI1606" t="str">
        <f t="shared" si="336"/>
        <v>EXFU 8908566</v>
      </c>
    </row>
    <row r="1607" spans="1:36" ht="18" x14ac:dyDescent="0.35">
      <c r="A1607" t="s">
        <v>927</v>
      </c>
      <c r="B1607" t="s">
        <v>4624</v>
      </c>
      <c r="C1607" t="s">
        <v>929</v>
      </c>
      <c r="D1607" t="s">
        <v>930</v>
      </c>
      <c r="E1607" s="12">
        <v>45470.729166666664</v>
      </c>
      <c r="F1607" t="s">
        <v>654</v>
      </c>
      <c r="G1607" t="s">
        <v>627</v>
      </c>
      <c r="H1607" t="s">
        <v>672</v>
      </c>
      <c r="I1607" t="s">
        <v>646</v>
      </c>
      <c r="J1607">
        <v>29278</v>
      </c>
      <c r="K1607" t="s">
        <v>630</v>
      </c>
      <c r="L1607"/>
      <c r="M1607">
        <v>679310</v>
      </c>
      <c r="N1607" t="s">
        <v>678</v>
      </c>
      <c r="O1607" t="s">
        <v>679</v>
      </c>
      <c r="P1607">
        <v>920454</v>
      </c>
      <c r="Q1607"/>
      <c r="R1607">
        <v>250373</v>
      </c>
      <c r="S1607" s="39" t="e">
        <f>VLOOKUP(AH1607,import!G:T,14,FALSE)</f>
        <v>#N/A</v>
      </c>
      <c r="T1607" s="43" t="str">
        <f t="shared" si="325"/>
        <v>40</v>
      </c>
      <c r="U1607" s="17">
        <f t="shared" si="326"/>
        <v>45470.729166666664</v>
      </c>
      <c r="V1607" s="34" t="e">
        <f t="shared" si="327"/>
        <v>#N/A</v>
      </c>
      <c r="W1607" s="34" t="e">
        <f t="shared" si="328"/>
        <v>#N/A</v>
      </c>
      <c r="X1607" s="34" t="e">
        <f t="shared" si="329"/>
        <v>#N/A</v>
      </c>
      <c r="Y1607" s="34" t="e">
        <f t="shared" si="330"/>
        <v>#N/A</v>
      </c>
      <c r="Z1607" s="31" t="str">
        <f t="shared" si="337"/>
        <v>No</v>
      </c>
      <c r="AA1607" s="34"/>
      <c r="AB1607" s="34" t="e">
        <f t="shared" si="331"/>
        <v>#N/A</v>
      </c>
      <c r="AC1607" s="34" t="str">
        <f>IF(OR(ISNUMBER(MATCH(DATE(VALUE(TEXT(U1607,"yyyy")),VALUE(TEXT(U1607,"mm")),VALUE(TEXT(U1607,"dd"))),HolidayTable[Date],0)),WEEKDAY(E1607,1)=1,HOUR(U1607)&gt;=21,HOUR(U1607)&lt;5),"OP","P")</f>
        <v>P</v>
      </c>
      <c r="AD1607" s="34"/>
      <c r="AE1607" s="34">
        <v>15</v>
      </c>
      <c r="AF1607" s="16">
        <f t="shared" si="333"/>
        <v>88.5</v>
      </c>
      <c r="AG1607" s="16">
        <f t="shared" si="334"/>
        <v>5</v>
      </c>
      <c r="AH1607" s="16" t="str">
        <f t="shared" si="335"/>
        <v>APL FLORIDAI9E1MA</v>
      </c>
      <c r="AI1607" t="str">
        <f t="shared" si="336"/>
        <v>TCNU 3930536</v>
      </c>
    </row>
    <row r="1608" spans="1:36" ht="18" x14ac:dyDescent="0.35">
      <c r="A1608" t="s">
        <v>927</v>
      </c>
      <c r="B1608" t="s">
        <v>5158</v>
      </c>
      <c r="C1608" t="s">
        <v>929</v>
      </c>
      <c r="D1608" t="s">
        <v>930</v>
      </c>
      <c r="E1608" s="12">
        <v>45470.730555555558</v>
      </c>
      <c r="F1608" t="s">
        <v>654</v>
      </c>
      <c r="G1608" t="s">
        <v>627</v>
      </c>
      <c r="H1608" t="s">
        <v>645</v>
      </c>
      <c r="I1608" t="s">
        <v>646</v>
      </c>
      <c r="J1608">
        <v>27861</v>
      </c>
      <c r="K1608" t="s">
        <v>630</v>
      </c>
      <c r="L1608"/>
      <c r="M1608">
        <v>678853</v>
      </c>
      <c r="N1608" t="s">
        <v>760</v>
      </c>
      <c r="O1608" t="s">
        <v>761</v>
      </c>
      <c r="P1608">
        <v>949761</v>
      </c>
      <c r="Q1608"/>
      <c r="R1608">
        <v>250373</v>
      </c>
      <c r="S1608" s="39" t="e">
        <f>VLOOKUP(AH1608,import!G:T,14,FALSE)</f>
        <v>#N/A</v>
      </c>
      <c r="T1608" s="43" t="str">
        <f t="shared" si="325"/>
        <v>40</v>
      </c>
      <c r="U1608" s="17">
        <f t="shared" si="326"/>
        <v>45470.730555555558</v>
      </c>
      <c r="V1608" s="34" t="e">
        <f t="shared" si="327"/>
        <v>#N/A</v>
      </c>
      <c r="W1608" s="34" t="e">
        <f t="shared" si="328"/>
        <v>#N/A</v>
      </c>
      <c r="X1608" s="34" t="e">
        <f t="shared" si="329"/>
        <v>#N/A</v>
      </c>
      <c r="Y1608" s="34" t="e">
        <f t="shared" si="330"/>
        <v>#N/A</v>
      </c>
      <c r="Z1608" s="31" t="str">
        <f t="shared" si="337"/>
        <v>No</v>
      </c>
      <c r="AA1608" s="34"/>
      <c r="AB1608" s="34" t="e">
        <f t="shared" si="331"/>
        <v>#N/A</v>
      </c>
      <c r="AC1608" s="34" t="str">
        <f>IF(OR(ISNUMBER(MATCH(DATE(VALUE(TEXT(U1608,"yyyy")),VALUE(TEXT(U1608,"mm")),VALUE(TEXT(U1608,"dd"))),HolidayTable[Date],0)),WEEKDAY(E1608,1)=1,HOUR(U1608)&gt;=21,HOUR(U1608)&lt;5),"OP","P")</f>
        <v>P</v>
      </c>
      <c r="AD1608" s="34"/>
      <c r="AE1608" s="34">
        <v>15</v>
      </c>
      <c r="AF1608" s="16">
        <f t="shared" si="333"/>
        <v>88.5</v>
      </c>
      <c r="AG1608" s="16">
        <f t="shared" si="334"/>
        <v>5</v>
      </c>
      <c r="AH1608" s="16" t="str">
        <f t="shared" si="335"/>
        <v>APL FLORIDAI9E1MA</v>
      </c>
      <c r="AI1608" t="str">
        <f t="shared" si="336"/>
        <v>TCLU 4293100</v>
      </c>
    </row>
    <row r="1609" spans="1:36" ht="18" x14ac:dyDescent="0.35">
      <c r="A1609" t="s">
        <v>927</v>
      </c>
      <c r="B1609" t="s">
        <v>5159</v>
      </c>
      <c r="C1609" t="s">
        <v>758</v>
      </c>
      <c r="D1609" t="s">
        <v>759</v>
      </c>
      <c r="E1609" s="12">
        <v>45470.748611111114</v>
      </c>
      <c r="F1609" t="s">
        <v>939</v>
      </c>
      <c r="G1609" t="s">
        <v>627</v>
      </c>
      <c r="H1609" t="s">
        <v>723</v>
      </c>
      <c r="I1609" t="s">
        <v>724</v>
      </c>
      <c r="J1609">
        <v>23820</v>
      </c>
      <c r="K1609" t="s">
        <v>630</v>
      </c>
      <c r="L1609"/>
      <c r="M1609" t="s">
        <v>5160</v>
      </c>
      <c r="N1609" t="s">
        <v>749</v>
      </c>
      <c r="O1609" t="s">
        <v>750</v>
      </c>
      <c r="P1609">
        <v>946283</v>
      </c>
      <c r="Q1609"/>
      <c r="R1609">
        <v>904624</v>
      </c>
      <c r="S1609" s="39">
        <f>VLOOKUP(AH1609,import!G:T,14,FALSE)</f>
        <v>45468.069444444445</v>
      </c>
      <c r="T1609" s="43" t="str">
        <f t="shared" si="325"/>
        <v>20</v>
      </c>
      <c r="U1609" s="17">
        <f t="shared" si="326"/>
        <v>45470.748611111114</v>
      </c>
      <c r="V1609" s="34">
        <f t="shared" si="327"/>
        <v>2.6791666666686069</v>
      </c>
      <c r="W1609" s="34">
        <f t="shared" si="328"/>
        <v>0</v>
      </c>
      <c r="X1609" s="34">
        <f t="shared" si="329"/>
        <v>0</v>
      </c>
      <c r="Y1609" s="34">
        <f t="shared" si="330"/>
        <v>1</v>
      </c>
      <c r="Z1609" s="31" t="str">
        <f t="shared" si="337"/>
        <v>No</v>
      </c>
      <c r="AA1609" s="34"/>
      <c r="AB1609" s="34">
        <f t="shared" si="331"/>
        <v>0</v>
      </c>
      <c r="AC1609" s="34" t="str">
        <f>IF(OR(ISNUMBER(MATCH(DATE(VALUE(TEXT(U1609,"yyyy")),VALUE(TEXT(U1609,"mm")),VALUE(TEXT(U1609,"dd"))),HolidayTable[Date],0)),WEEKDAY(E1609,1)=1,HOUR(U1609)&gt;=21,HOUR(U1609)&lt;5),"OP","P")</f>
        <v>P</v>
      </c>
      <c r="AD1609" s="34"/>
      <c r="AE1609" s="34">
        <v>15</v>
      </c>
      <c r="AF1609" s="16">
        <f t="shared" si="333"/>
        <v>59</v>
      </c>
      <c r="AG1609" s="16">
        <f t="shared" si="334"/>
        <v>5</v>
      </c>
      <c r="AH1609" s="16" t="str">
        <f t="shared" si="335"/>
        <v>WAN HAI 509N139</v>
      </c>
      <c r="AI1609" t="str">
        <f t="shared" si="336"/>
        <v>EXFU 8969469</v>
      </c>
    </row>
    <row r="1610" spans="1:36" ht="18" x14ac:dyDescent="0.35">
      <c r="A1610" t="s">
        <v>927</v>
      </c>
      <c r="B1610" t="s">
        <v>5161</v>
      </c>
      <c r="C1610" t="s">
        <v>758</v>
      </c>
      <c r="D1610" t="s">
        <v>759</v>
      </c>
      <c r="E1610" s="12">
        <v>45470.840277777781</v>
      </c>
      <c r="F1610" t="s">
        <v>939</v>
      </c>
      <c r="G1610" t="s">
        <v>627</v>
      </c>
      <c r="H1610">
        <v>2270</v>
      </c>
      <c r="I1610" t="s">
        <v>724</v>
      </c>
      <c r="J1610">
        <v>23340</v>
      </c>
      <c r="K1610" t="s">
        <v>630</v>
      </c>
      <c r="L1610"/>
      <c r="M1610" t="s">
        <v>5162</v>
      </c>
      <c r="N1610"/>
      <c r="O1610" t="s">
        <v>792</v>
      </c>
      <c r="P1610">
        <v>954358</v>
      </c>
      <c r="Q1610"/>
      <c r="R1610">
        <v>904624</v>
      </c>
      <c r="S1610" s="39">
        <f>VLOOKUP(AH1610,import!G:T,14,FALSE)</f>
        <v>45468.069444444445</v>
      </c>
      <c r="T1610" s="43" t="str">
        <f t="shared" si="325"/>
        <v>20</v>
      </c>
      <c r="U1610" s="17">
        <f t="shared" si="326"/>
        <v>45470.840277777781</v>
      </c>
      <c r="V1610" s="34">
        <f t="shared" si="327"/>
        <v>2.7708333333357587</v>
      </c>
      <c r="W1610" s="34">
        <f t="shared" si="328"/>
        <v>0</v>
      </c>
      <c r="X1610" s="34">
        <f t="shared" si="329"/>
        <v>0</v>
      </c>
      <c r="Y1610" s="34">
        <f t="shared" si="330"/>
        <v>1</v>
      </c>
      <c r="Z1610" s="31" t="str">
        <f t="shared" si="337"/>
        <v>No</v>
      </c>
      <c r="AA1610" s="34"/>
      <c r="AB1610" s="34">
        <f t="shared" si="331"/>
        <v>0</v>
      </c>
      <c r="AC1610" s="34" t="str">
        <f>IF(OR(ISNUMBER(MATCH(DATE(VALUE(TEXT(U1610,"yyyy")),VALUE(TEXT(U1610,"mm")),VALUE(TEXT(U1610,"dd"))),HolidayTable[Date],0)),WEEKDAY(E1610,1)=1,HOUR(U1610)&gt;=21,HOUR(U1610)&lt;5),"OP","P")</f>
        <v>P</v>
      </c>
      <c r="AD1610" s="34"/>
      <c r="AE1610" s="34">
        <f t="shared" si="332"/>
        <v>0</v>
      </c>
      <c r="AF1610" s="16">
        <f t="shared" si="333"/>
        <v>59</v>
      </c>
      <c r="AG1610" s="16">
        <f t="shared" si="334"/>
        <v>5</v>
      </c>
      <c r="AH1610" s="16" t="str">
        <f t="shared" si="335"/>
        <v>WAN HAI 509N139</v>
      </c>
      <c r="AI1610" t="str">
        <f t="shared" si="336"/>
        <v>DJDU 7067858</v>
      </c>
      <c r="AJ1610" s="17" t="s">
        <v>5293</v>
      </c>
    </row>
    <row r="1611" spans="1:36" ht="18" x14ac:dyDescent="0.35">
      <c r="A1611" t="s">
        <v>927</v>
      </c>
      <c r="B1611" t="s">
        <v>5163</v>
      </c>
      <c r="C1611" t="s">
        <v>1372</v>
      </c>
      <c r="D1611" t="s">
        <v>1373</v>
      </c>
      <c r="E1611" s="12">
        <v>45470.875</v>
      </c>
      <c r="F1611" t="s">
        <v>674</v>
      </c>
      <c r="G1611" t="s">
        <v>627</v>
      </c>
      <c r="H1611" t="s">
        <v>628</v>
      </c>
      <c r="I1611" t="s">
        <v>629</v>
      </c>
      <c r="J1611">
        <v>9524</v>
      </c>
      <c r="K1611" t="s">
        <v>630</v>
      </c>
      <c r="L1611"/>
      <c r="M1611" t="s">
        <v>5164</v>
      </c>
      <c r="N1611" t="s">
        <v>670</v>
      </c>
      <c r="O1611" t="s">
        <v>671</v>
      </c>
      <c r="P1611">
        <v>650107</v>
      </c>
      <c r="Q1611"/>
      <c r="R1611">
        <v>54330</v>
      </c>
      <c r="S1611" s="39">
        <f>VLOOKUP(AH1611,import!G:T,14,FALSE)</f>
        <v>45471.263888888891</v>
      </c>
      <c r="T1611" s="43" t="str">
        <f t="shared" si="325"/>
        <v>20</v>
      </c>
      <c r="U1611" s="17">
        <f t="shared" si="326"/>
        <v>45470.875</v>
      </c>
      <c r="V1611" s="34">
        <f t="shared" si="327"/>
        <v>-0.38888888889050577</v>
      </c>
      <c r="W1611" s="34">
        <f t="shared" si="328"/>
        <v>1</v>
      </c>
      <c r="X1611" s="34">
        <f t="shared" si="329"/>
        <v>0</v>
      </c>
      <c r="Y1611" s="34">
        <f t="shared" si="330"/>
        <v>0</v>
      </c>
      <c r="Z1611" s="31" t="str">
        <f t="shared" si="337"/>
        <v>Yes</v>
      </c>
      <c r="AA1611" s="34"/>
      <c r="AB1611" s="34">
        <f t="shared" si="331"/>
        <v>1</v>
      </c>
      <c r="AC1611" s="34" t="str">
        <f>IF(OR(ISNUMBER(MATCH(DATE(VALUE(TEXT(U1611,"yyyy")),VALUE(TEXT(U1611,"mm")),VALUE(TEXT(U1611,"dd"))),HolidayTable[Date],0)),WEEKDAY(E1611,1)=1,HOUR(U1611)&gt;=21,HOUR(U1611)&lt;5),"OP","P")</f>
        <v>OP</v>
      </c>
      <c r="AD1611" s="34"/>
      <c r="AE1611" s="34">
        <f t="shared" si="332"/>
        <v>35</v>
      </c>
      <c r="AF1611" s="16">
        <f t="shared" si="333"/>
        <v>59</v>
      </c>
      <c r="AG1611" s="16">
        <f t="shared" si="334"/>
        <v>5</v>
      </c>
      <c r="AH1611" s="16" t="str">
        <f t="shared" si="335"/>
        <v>MSC TURKIYEFL419E</v>
      </c>
      <c r="AI1611" t="str">
        <f t="shared" si="336"/>
        <v>CAIU 6267465</v>
      </c>
    </row>
    <row r="1612" spans="1:36" ht="18" x14ac:dyDescent="0.35">
      <c r="A1612" t="s">
        <v>927</v>
      </c>
      <c r="B1612" t="s">
        <v>5165</v>
      </c>
      <c r="C1612" t="s">
        <v>1372</v>
      </c>
      <c r="D1612" t="s">
        <v>1373</v>
      </c>
      <c r="E1612" s="12">
        <v>45470.875</v>
      </c>
      <c r="F1612" t="s">
        <v>674</v>
      </c>
      <c r="G1612" t="s">
        <v>627</v>
      </c>
      <c r="H1612" t="s">
        <v>628</v>
      </c>
      <c r="I1612" t="s">
        <v>629</v>
      </c>
      <c r="J1612">
        <v>17027</v>
      </c>
      <c r="K1612" t="s">
        <v>630</v>
      </c>
      <c r="L1612"/>
      <c r="M1612" t="s">
        <v>5166</v>
      </c>
      <c r="N1612" t="s">
        <v>670</v>
      </c>
      <c r="O1612" t="s">
        <v>671</v>
      </c>
      <c r="P1612">
        <v>650107</v>
      </c>
      <c r="Q1612"/>
      <c r="R1612">
        <v>54330</v>
      </c>
      <c r="S1612" s="39">
        <f>VLOOKUP(AH1612,import!G:T,14,FALSE)</f>
        <v>45471.263888888891</v>
      </c>
      <c r="T1612" s="43" t="str">
        <f t="shared" si="325"/>
        <v>20</v>
      </c>
      <c r="U1612" s="17">
        <f t="shared" si="326"/>
        <v>45470.875</v>
      </c>
      <c r="V1612" s="34">
        <f t="shared" si="327"/>
        <v>-0.38888888889050577</v>
      </c>
      <c r="W1612" s="34">
        <f t="shared" si="328"/>
        <v>1</v>
      </c>
      <c r="X1612" s="34">
        <f t="shared" si="329"/>
        <v>0</v>
      </c>
      <c r="Y1612" s="34">
        <f t="shared" si="330"/>
        <v>0</v>
      </c>
      <c r="Z1612" s="31" t="str">
        <f t="shared" si="337"/>
        <v>Yes</v>
      </c>
      <c r="AA1612" s="34"/>
      <c r="AB1612" s="34">
        <f t="shared" si="331"/>
        <v>1</v>
      </c>
      <c r="AC1612" s="34" t="str">
        <f>IF(OR(ISNUMBER(MATCH(DATE(VALUE(TEXT(U1612,"yyyy")),VALUE(TEXT(U1612,"mm")),VALUE(TEXT(U1612,"dd"))),HolidayTable[Date],0)),WEEKDAY(E1612,1)=1,HOUR(U1612)&gt;=21,HOUR(U1612)&lt;5),"OP","P")</f>
        <v>OP</v>
      </c>
      <c r="AD1612" s="34"/>
      <c r="AE1612" s="34">
        <f t="shared" si="332"/>
        <v>35</v>
      </c>
      <c r="AF1612" s="16">
        <f t="shared" si="333"/>
        <v>59</v>
      </c>
      <c r="AG1612" s="16">
        <f t="shared" si="334"/>
        <v>5</v>
      </c>
      <c r="AH1612" s="16" t="str">
        <f t="shared" si="335"/>
        <v>MSC TURKIYEFL419E</v>
      </c>
      <c r="AI1612" t="str">
        <f t="shared" si="336"/>
        <v>MRKU 7464075</v>
      </c>
    </row>
    <row r="1613" spans="1:36" ht="18" x14ac:dyDescent="0.35">
      <c r="A1613" t="s">
        <v>927</v>
      </c>
      <c r="B1613" t="s">
        <v>5167</v>
      </c>
      <c r="C1613" t="s">
        <v>874</v>
      </c>
      <c r="D1613" t="s">
        <v>1341</v>
      </c>
      <c r="E1613" s="12">
        <v>45470.988888888889</v>
      </c>
      <c r="F1613" t="s">
        <v>658</v>
      </c>
      <c r="G1613" t="s">
        <v>627</v>
      </c>
      <c r="H1613" t="s">
        <v>628</v>
      </c>
      <c r="I1613" t="s">
        <v>629</v>
      </c>
      <c r="J1613">
        <v>9309</v>
      </c>
      <c r="K1613" t="s">
        <v>630</v>
      </c>
      <c r="L1613"/>
      <c r="M1613" t="s">
        <v>5168</v>
      </c>
      <c r="N1613" t="s">
        <v>650</v>
      </c>
      <c r="O1613" t="s">
        <v>651</v>
      </c>
      <c r="P1613">
        <v>687293</v>
      </c>
      <c r="Q1613"/>
      <c r="R1613">
        <v>54330</v>
      </c>
      <c r="S1613" s="39">
        <v>45470.363888888889</v>
      </c>
      <c r="T1613" s="43" t="str">
        <f t="shared" si="325"/>
        <v>20</v>
      </c>
      <c r="U1613" s="17">
        <f t="shared" si="326"/>
        <v>45470.988888888889</v>
      </c>
      <c r="V1613" s="34">
        <f t="shared" si="327"/>
        <v>0.625</v>
      </c>
      <c r="W1613" s="34">
        <f t="shared" si="328"/>
        <v>1</v>
      </c>
      <c r="X1613" s="34">
        <f t="shared" si="329"/>
        <v>0</v>
      </c>
      <c r="Y1613" s="34">
        <f t="shared" si="330"/>
        <v>0</v>
      </c>
      <c r="Z1613" s="31" t="str">
        <f t="shared" si="337"/>
        <v>Yes</v>
      </c>
      <c r="AA1613" s="34"/>
      <c r="AB1613" s="34">
        <f t="shared" si="331"/>
        <v>1</v>
      </c>
      <c r="AC1613" s="34" t="str">
        <f>IF(OR(ISNUMBER(MATCH(DATE(VALUE(TEXT(U1613,"yyyy")),VALUE(TEXT(U1613,"mm")),VALUE(TEXT(U1613,"dd"))),HolidayTable[Date],0)),WEEKDAY(E1613,1)=1,HOUR(U1613)&gt;=21,HOUR(U1613)&lt;5),"OP","P")</f>
        <v>OP</v>
      </c>
      <c r="AD1613" s="34"/>
      <c r="AE1613" s="34">
        <f t="shared" si="332"/>
        <v>35</v>
      </c>
      <c r="AF1613" s="16">
        <f t="shared" si="333"/>
        <v>59</v>
      </c>
      <c r="AG1613" s="16">
        <f t="shared" si="334"/>
        <v>5</v>
      </c>
      <c r="AH1613" s="16" t="str">
        <f t="shared" si="335"/>
        <v>YM WELCOME040W</v>
      </c>
      <c r="AI1613" t="str">
        <f t="shared" si="336"/>
        <v>NYKU 9751927</v>
      </c>
    </row>
    <row r="1614" spans="1:36" ht="18" x14ac:dyDescent="0.35">
      <c r="A1614" t="s">
        <v>927</v>
      </c>
      <c r="B1614" t="s">
        <v>5169</v>
      </c>
      <c r="C1614" t="s">
        <v>1496</v>
      </c>
      <c r="D1614" t="s">
        <v>406</v>
      </c>
      <c r="E1614" s="12">
        <v>45470.988888888889</v>
      </c>
      <c r="F1614" t="s">
        <v>729</v>
      </c>
      <c r="G1614" t="s">
        <v>627</v>
      </c>
      <c r="H1614" t="s">
        <v>628</v>
      </c>
      <c r="I1614" t="s">
        <v>629</v>
      </c>
      <c r="J1614">
        <v>16600</v>
      </c>
      <c r="K1614" t="s">
        <v>630</v>
      </c>
      <c r="L1614"/>
      <c r="M1614"/>
      <c r="N1614" t="s">
        <v>650</v>
      </c>
      <c r="O1614" t="s">
        <v>651</v>
      </c>
      <c r="P1614">
        <v>687293</v>
      </c>
      <c r="Q1614"/>
      <c r="R1614">
        <v>54330</v>
      </c>
      <c r="S1614" s="39">
        <f>VLOOKUP(AH1614,import!G:T,14,FALSE)</f>
        <v>45469.34375</v>
      </c>
      <c r="T1614" s="43" t="str">
        <f t="shared" si="325"/>
        <v>20</v>
      </c>
      <c r="U1614" s="17">
        <f t="shared" si="326"/>
        <v>45470.988888888889</v>
      </c>
      <c r="V1614" s="34">
        <f t="shared" si="327"/>
        <v>1.6451388888890506</v>
      </c>
      <c r="W1614" s="34">
        <f t="shared" si="328"/>
        <v>0</v>
      </c>
      <c r="X1614" s="34">
        <f t="shared" si="329"/>
        <v>1</v>
      </c>
      <c r="Y1614" s="34">
        <f t="shared" si="330"/>
        <v>0</v>
      </c>
      <c r="Z1614" s="31" t="str">
        <f t="shared" si="337"/>
        <v>Yes</v>
      </c>
      <c r="AA1614" s="34"/>
      <c r="AB1614" s="34">
        <f t="shared" si="331"/>
        <v>2</v>
      </c>
      <c r="AC1614" s="34" t="str">
        <f>IF(OR(ISNUMBER(MATCH(DATE(VALUE(TEXT(U1614,"yyyy")),VALUE(TEXT(U1614,"mm")),VALUE(TEXT(U1614,"dd"))),HolidayTable[Date],0)),WEEKDAY(E1614,1)=1,HOUR(U1614)&gt;=21,HOUR(U1614)&lt;5),"OP","P")</f>
        <v>OP</v>
      </c>
      <c r="AD1614" s="34"/>
      <c r="AE1614" s="34">
        <f t="shared" si="332"/>
        <v>15</v>
      </c>
      <c r="AF1614" s="16">
        <f t="shared" si="333"/>
        <v>59</v>
      </c>
      <c r="AG1614" s="16">
        <f t="shared" si="334"/>
        <v>5</v>
      </c>
      <c r="AH1614" s="16" t="str">
        <f t="shared" si="335"/>
        <v>KMTC NHAVA S2406S</v>
      </c>
      <c r="AI1614" t="str">
        <f t="shared" si="336"/>
        <v>TEMU 5647844</v>
      </c>
    </row>
    <row r="1615" spans="1:36" ht="18" x14ac:dyDescent="0.35">
      <c r="A1615" t="s">
        <v>927</v>
      </c>
      <c r="B1615" t="s">
        <v>5170</v>
      </c>
      <c r="C1615" t="s">
        <v>1370</v>
      </c>
      <c r="D1615" t="s">
        <v>1369</v>
      </c>
      <c r="E1615" s="12">
        <v>45471</v>
      </c>
      <c r="F1615" t="s">
        <v>674</v>
      </c>
      <c r="G1615" t="s">
        <v>627</v>
      </c>
      <c r="H1615" t="s">
        <v>645</v>
      </c>
      <c r="I1615" t="s">
        <v>646</v>
      </c>
      <c r="J1615">
        <v>9037</v>
      </c>
      <c r="K1615" t="s">
        <v>630</v>
      </c>
      <c r="L1615"/>
      <c r="M1615">
        <v>1654</v>
      </c>
      <c r="N1615" t="s">
        <v>661</v>
      </c>
      <c r="O1615" t="s">
        <v>662</v>
      </c>
      <c r="P1615">
        <v>692047</v>
      </c>
      <c r="Q1615"/>
      <c r="R1615">
        <v>54330</v>
      </c>
      <c r="S1615" s="39">
        <f>VLOOKUP(AH1615,import!G:T,14,FALSE)</f>
        <v>45470.777777777781</v>
      </c>
      <c r="T1615" s="43" t="str">
        <f t="shared" si="325"/>
        <v>40</v>
      </c>
      <c r="U1615" s="17">
        <f t="shared" si="326"/>
        <v>45471</v>
      </c>
      <c r="V1615" s="34">
        <f t="shared" si="327"/>
        <v>0.22222222221898846</v>
      </c>
      <c r="W1615" s="34">
        <f t="shared" si="328"/>
        <v>1</v>
      </c>
      <c r="X1615" s="34">
        <f t="shared" si="329"/>
        <v>0</v>
      </c>
      <c r="Y1615" s="34">
        <f t="shared" si="330"/>
        <v>0</v>
      </c>
      <c r="Z1615" s="31" t="str">
        <f t="shared" si="337"/>
        <v>Yes</v>
      </c>
      <c r="AA1615" s="34"/>
      <c r="AB1615" s="34">
        <f t="shared" si="331"/>
        <v>1</v>
      </c>
      <c r="AC1615" s="34" t="str">
        <f>IF(OR(ISNUMBER(MATCH(DATE(VALUE(TEXT(U1615,"yyyy")),VALUE(TEXT(U1615,"mm")),VALUE(TEXT(U1615,"dd"))),HolidayTable[Date],0)),WEEKDAY(E1615,1)=1,HOUR(U1615)&gt;=21,HOUR(U1615)&lt;5),"OP","P")</f>
        <v>OP</v>
      </c>
      <c r="AD1615" s="34"/>
      <c r="AE1615" s="34">
        <f t="shared" si="332"/>
        <v>52.5</v>
      </c>
      <c r="AF1615" s="16">
        <f t="shared" si="333"/>
        <v>88.5</v>
      </c>
      <c r="AG1615" s="16">
        <f t="shared" si="334"/>
        <v>6</v>
      </c>
      <c r="AH1615" s="16" t="str">
        <f t="shared" si="335"/>
        <v>CLEMENTIN MS419W</v>
      </c>
      <c r="AI1615" t="str">
        <f t="shared" si="336"/>
        <v>MRKU 0572340</v>
      </c>
    </row>
    <row r="1616" spans="1:36" ht="18" x14ac:dyDescent="0.35">
      <c r="A1616" t="s">
        <v>927</v>
      </c>
      <c r="B1616" t="s">
        <v>5171</v>
      </c>
      <c r="C1616" t="s">
        <v>1370</v>
      </c>
      <c r="D1616" t="s">
        <v>1369</v>
      </c>
      <c r="E1616" s="12">
        <v>45471.036111111112</v>
      </c>
      <c r="F1616" t="s">
        <v>674</v>
      </c>
      <c r="G1616" t="s">
        <v>627</v>
      </c>
      <c r="H1616" t="s">
        <v>628</v>
      </c>
      <c r="I1616" t="s">
        <v>629</v>
      </c>
      <c r="J1616">
        <v>10196</v>
      </c>
      <c r="K1616" t="s">
        <v>630</v>
      </c>
      <c r="L1616"/>
      <c r="M1616">
        <v>161313</v>
      </c>
      <c r="N1616" t="s">
        <v>670</v>
      </c>
      <c r="O1616" t="s">
        <v>671</v>
      </c>
      <c r="P1616">
        <v>650107</v>
      </c>
      <c r="Q1616"/>
      <c r="R1616">
        <v>54330</v>
      </c>
      <c r="S1616" s="39">
        <f>VLOOKUP(AH1616,import!G:T,14,FALSE)</f>
        <v>45470.777777777781</v>
      </c>
      <c r="T1616" s="43" t="str">
        <f t="shared" si="325"/>
        <v>20</v>
      </c>
      <c r="U1616" s="17">
        <f t="shared" si="326"/>
        <v>45471.036111111112</v>
      </c>
      <c r="V1616" s="34">
        <f t="shared" si="327"/>
        <v>0.25833333333139308</v>
      </c>
      <c r="W1616" s="34">
        <f t="shared" si="328"/>
        <v>1</v>
      </c>
      <c r="X1616" s="34">
        <f t="shared" si="329"/>
        <v>0</v>
      </c>
      <c r="Y1616" s="34">
        <f t="shared" si="330"/>
        <v>0</v>
      </c>
      <c r="Z1616" s="31" t="str">
        <f t="shared" si="337"/>
        <v>Yes</v>
      </c>
      <c r="AA1616" s="34"/>
      <c r="AB1616" s="34">
        <f t="shared" si="331"/>
        <v>1</v>
      </c>
      <c r="AC1616" s="34" t="str">
        <f>IF(OR(ISNUMBER(MATCH(DATE(VALUE(TEXT(U1616,"yyyy")),VALUE(TEXT(U1616,"mm")),VALUE(TEXT(U1616,"dd"))),HolidayTable[Date],0)),WEEKDAY(E1616,1)=1,HOUR(U1616)&gt;=21,HOUR(U1616)&lt;5),"OP","P")</f>
        <v>OP</v>
      </c>
      <c r="AD1616" s="34"/>
      <c r="AE1616" s="34">
        <f t="shared" si="332"/>
        <v>35</v>
      </c>
      <c r="AF1616" s="16">
        <f t="shared" si="333"/>
        <v>59</v>
      </c>
      <c r="AG1616" s="16">
        <f t="shared" si="334"/>
        <v>6</v>
      </c>
      <c r="AH1616" s="16" t="str">
        <f t="shared" si="335"/>
        <v>CLEMENTIN MS419W</v>
      </c>
      <c r="AI1616" t="str">
        <f t="shared" si="336"/>
        <v>TLLU 2205217</v>
      </c>
    </row>
    <row r="1617" spans="1:35" ht="18" x14ac:dyDescent="0.35">
      <c r="A1617" t="s">
        <v>927</v>
      </c>
      <c r="B1617" t="s">
        <v>5172</v>
      </c>
      <c r="C1617" t="s">
        <v>1372</v>
      </c>
      <c r="D1617" t="s">
        <v>1373</v>
      </c>
      <c r="E1617" s="12">
        <v>45471.081944444442</v>
      </c>
      <c r="F1617" t="s">
        <v>692</v>
      </c>
      <c r="G1617" t="s">
        <v>627</v>
      </c>
      <c r="H1617" t="s">
        <v>628</v>
      </c>
      <c r="I1617" t="s">
        <v>629</v>
      </c>
      <c r="J1617">
        <v>29220</v>
      </c>
      <c r="K1617" t="s">
        <v>630</v>
      </c>
      <c r="L1617"/>
      <c r="M1617">
        <v>1076306</v>
      </c>
      <c r="N1617" t="s">
        <v>661</v>
      </c>
      <c r="O1617" t="s">
        <v>662</v>
      </c>
      <c r="P1617">
        <v>692047</v>
      </c>
      <c r="Q1617"/>
      <c r="R1617">
        <v>54330</v>
      </c>
      <c r="S1617" s="39">
        <f>VLOOKUP(AH1617,import!G:T,14,FALSE)</f>
        <v>45471.263888888891</v>
      </c>
      <c r="T1617" s="43" t="str">
        <f t="shared" si="325"/>
        <v>20</v>
      </c>
      <c r="U1617" s="17">
        <f t="shared" si="326"/>
        <v>45471.081944444442</v>
      </c>
      <c r="V1617" s="34">
        <f t="shared" si="327"/>
        <v>-0.18194444444816327</v>
      </c>
      <c r="W1617" s="34">
        <f t="shared" si="328"/>
        <v>1</v>
      </c>
      <c r="X1617" s="34">
        <f t="shared" si="329"/>
        <v>0</v>
      </c>
      <c r="Y1617" s="34">
        <f t="shared" si="330"/>
        <v>0</v>
      </c>
      <c r="Z1617" s="31" t="str">
        <f t="shared" si="337"/>
        <v>Yes</v>
      </c>
      <c r="AA1617" s="34"/>
      <c r="AB1617" s="34">
        <f t="shared" si="331"/>
        <v>1</v>
      </c>
      <c r="AC1617" s="34" t="str">
        <f>IF(OR(ISNUMBER(MATCH(DATE(VALUE(TEXT(U1617,"yyyy")),VALUE(TEXT(U1617,"mm")),VALUE(TEXT(U1617,"dd"))),HolidayTable[Date],0)),WEEKDAY(E1617,1)=1,HOUR(U1617)&gt;=21,HOUR(U1617)&lt;5),"OP","P")</f>
        <v>OP</v>
      </c>
      <c r="AD1617" s="34"/>
      <c r="AE1617" s="34">
        <f t="shared" si="332"/>
        <v>35</v>
      </c>
      <c r="AF1617" s="16">
        <f t="shared" si="333"/>
        <v>59</v>
      </c>
      <c r="AG1617" s="16">
        <f t="shared" si="334"/>
        <v>6</v>
      </c>
      <c r="AH1617" s="16" t="str">
        <f t="shared" si="335"/>
        <v>MSC TURKIYEFL419E</v>
      </c>
      <c r="AI1617" t="str">
        <f t="shared" si="336"/>
        <v>TEMU 4154210</v>
      </c>
    </row>
    <row r="1618" spans="1:35" ht="18" x14ac:dyDescent="0.35">
      <c r="A1618" t="s">
        <v>927</v>
      </c>
      <c r="B1618" t="s">
        <v>5173</v>
      </c>
      <c r="C1618" t="s">
        <v>1372</v>
      </c>
      <c r="D1618" t="s">
        <v>1373</v>
      </c>
      <c r="E1618" s="12">
        <v>45471.081944444442</v>
      </c>
      <c r="F1618" t="s">
        <v>692</v>
      </c>
      <c r="G1618" t="s">
        <v>627</v>
      </c>
      <c r="H1618">
        <v>2210</v>
      </c>
      <c r="I1618" t="s">
        <v>629</v>
      </c>
      <c r="J1618">
        <v>29220</v>
      </c>
      <c r="K1618" t="s">
        <v>630</v>
      </c>
      <c r="L1618"/>
      <c r="M1618">
        <v>1076348</v>
      </c>
      <c r="N1618" t="s">
        <v>661</v>
      </c>
      <c r="O1618" t="s">
        <v>662</v>
      </c>
      <c r="P1618">
        <v>692047</v>
      </c>
      <c r="Q1618"/>
      <c r="R1618">
        <v>54330</v>
      </c>
      <c r="S1618" s="39">
        <f>VLOOKUP(AH1618,import!G:T,14,FALSE)</f>
        <v>45471.263888888891</v>
      </c>
      <c r="T1618" s="43" t="str">
        <f t="shared" si="325"/>
        <v>20</v>
      </c>
      <c r="U1618" s="17">
        <f t="shared" si="326"/>
        <v>45471.081944444442</v>
      </c>
      <c r="V1618" s="34">
        <f t="shared" si="327"/>
        <v>-0.18194444444816327</v>
      </c>
      <c r="W1618" s="34">
        <f t="shared" si="328"/>
        <v>1</v>
      </c>
      <c r="X1618" s="34">
        <f t="shared" si="329"/>
        <v>0</v>
      </c>
      <c r="Y1618" s="34">
        <f t="shared" si="330"/>
        <v>0</v>
      </c>
      <c r="Z1618" s="31" t="str">
        <f t="shared" si="337"/>
        <v>Yes</v>
      </c>
      <c r="AA1618" s="34"/>
      <c r="AB1618" s="34">
        <f t="shared" si="331"/>
        <v>1</v>
      </c>
      <c r="AC1618" s="34" t="str">
        <f>IF(OR(ISNUMBER(MATCH(DATE(VALUE(TEXT(U1618,"yyyy")),VALUE(TEXT(U1618,"mm")),VALUE(TEXT(U1618,"dd"))),HolidayTable[Date],0)),WEEKDAY(E1618,1)=1,HOUR(U1618)&gt;=21,HOUR(U1618)&lt;5),"OP","P")</f>
        <v>OP</v>
      </c>
      <c r="AD1618" s="34"/>
      <c r="AE1618" s="34">
        <f t="shared" si="332"/>
        <v>35</v>
      </c>
      <c r="AF1618" s="16">
        <f t="shared" si="333"/>
        <v>59</v>
      </c>
      <c r="AG1618" s="16">
        <f t="shared" si="334"/>
        <v>6</v>
      </c>
      <c r="AH1618" s="16" t="str">
        <f t="shared" si="335"/>
        <v>MSC TURKIYEFL419E</v>
      </c>
      <c r="AI1618" t="str">
        <f t="shared" si="336"/>
        <v>TGHU 3071962</v>
      </c>
    </row>
    <row r="1619" spans="1:35" ht="18" x14ac:dyDescent="0.35">
      <c r="A1619" t="s">
        <v>927</v>
      </c>
      <c r="B1619" t="s">
        <v>5174</v>
      </c>
      <c r="C1619" t="s">
        <v>1372</v>
      </c>
      <c r="D1619" t="s">
        <v>1373</v>
      </c>
      <c r="E1619" s="12">
        <v>45471.088888888888</v>
      </c>
      <c r="F1619" t="s">
        <v>692</v>
      </c>
      <c r="G1619" t="s">
        <v>627</v>
      </c>
      <c r="H1619" t="s">
        <v>628</v>
      </c>
      <c r="I1619" t="s">
        <v>629</v>
      </c>
      <c r="J1619">
        <v>29320</v>
      </c>
      <c r="K1619" t="s">
        <v>630</v>
      </c>
      <c r="L1619"/>
      <c r="M1619">
        <v>1076313</v>
      </c>
      <c r="N1619" t="s">
        <v>2610</v>
      </c>
      <c r="O1619" t="s">
        <v>2611</v>
      </c>
      <c r="P1619">
        <v>734770</v>
      </c>
      <c r="Q1619"/>
      <c r="R1619">
        <v>54330</v>
      </c>
      <c r="S1619" s="39">
        <f>VLOOKUP(AH1619,import!G:T,14,FALSE)</f>
        <v>45471.263888888891</v>
      </c>
      <c r="T1619" s="43" t="str">
        <f t="shared" si="325"/>
        <v>20</v>
      </c>
      <c r="U1619" s="17">
        <f t="shared" si="326"/>
        <v>45471.088888888888</v>
      </c>
      <c r="V1619" s="34">
        <f t="shared" si="327"/>
        <v>-0.17500000000291038</v>
      </c>
      <c r="W1619" s="34">
        <f t="shared" si="328"/>
        <v>1</v>
      </c>
      <c r="X1619" s="34">
        <f t="shared" si="329"/>
        <v>0</v>
      </c>
      <c r="Y1619" s="34">
        <f t="shared" si="330"/>
        <v>0</v>
      </c>
      <c r="Z1619" s="31" t="str">
        <f t="shared" si="337"/>
        <v>Yes</v>
      </c>
      <c r="AA1619" s="34"/>
      <c r="AB1619" s="34">
        <f t="shared" si="331"/>
        <v>1</v>
      </c>
      <c r="AC1619" s="34" t="str">
        <f>IF(OR(ISNUMBER(MATCH(DATE(VALUE(TEXT(U1619,"yyyy")),VALUE(TEXT(U1619,"mm")),VALUE(TEXT(U1619,"dd"))),HolidayTable[Date],0)),WEEKDAY(E1619,1)=1,HOUR(U1619)&gt;=21,HOUR(U1619)&lt;5),"OP","P")</f>
        <v>OP</v>
      </c>
      <c r="AD1619" s="34"/>
      <c r="AE1619" s="34">
        <f t="shared" si="332"/>
        <v>35</v>
      </c>
      <c r="AF1619" s="16">
        <f t="shared" si="333"/>
        <v>59</v>
      </c>
      <c r="AG1619" s="16">
        <f t="shared" si="334"/>
        <v>6</v>
      </c>
      <c r="AH1619" s="16" t="str">
        <f t="shared" si="335"/>
        <v>MSC TURKIYEFL419E</v>
      </c>
      <c r="AI1619" t="str">
        <f t="shared" si="336"/>
        <v>INBU 3836987</v>
      </c>
    </row>
    <row r="1620" spans="1:35" ht="18" x14ac:dyDescent="0.35">
      <c r="A1620" t="s">
        <v>927</v>
      </c>
      <c r="B1620" t="s">
        <v>5175</v>
      </c>
      <c r="C1620" t="s">
        <v>1372</v>
      </c>
      <c r="D1620" t="s">
        <v>1373</v>
      </c>
      <c r="E1620" s="12">
        <v>45471.088888888888</v>
      </c>
      <c r="F1620" t="s">
        <v>692</v>
      </c>
      <c r="G1620" t="s">
        <v>627</v>
      </c>
      <c r="H1620" t="s">
        <v>628</v>
      </c>
      <c r="I1620" t="s">
        <v>629</v>
      </c>
      <c r="J1620">
        <v>29300</v>
      </c>
      <c r="K1620" t="s">
        <v>630</v>
      </c>
      <c r="L1620"/>
      <c r="M1620">
        <v>1076273</v>
      </c>
      <c r="N1620" t="s">
        <v>2610</v>
      </c>
      <c r="O1620" t="s">
        <v>2611</v>
      </c>
      <c r="P1620">
        <v>734770</v>
      </c>
      <c r="Q1620"/>
      <c r="R1620">
        <v>54330</v>
      </c>
      <c r="S1620" s="39">
        <f>VLOOKUP(AH1620,import!G:T,14,FALSE)</f>
        <v>45471.263888888891</v>
      </c>
      <c r="T1620" s="43" t="str">
        <f t="shared" si="325"/>
        <v>20</v>
      </c>
      <c r="U1620" s="17">
        <f t="shared" si="326"/>
        <v>45471.088888888888</v>
      </c>
      <c r="V1620" s="34">
        <f t="shared" si="327"/>
        <v>-0.17500000000291038</v>
      </c>
      <c r="W1620" s="34">
        <f t="shared" si="328"/>
        <v>1</v>
      </c>
      <c r="X1620" s="34">
        <f t="shared" si="329"/>
        <v>0</v>
      </c>
      <c r="Y1620" s="34">
        <f t="shared" si="330"/>
        <v>0</v>
      </c>
      <c r="Z1620" s="31" t="str">
        <f t="shared" si="337"/>
        <v>Yes</v>
      </c>
      <c r="AA1620" s="34"/>
      <c r="AB1620" s="34">
        <f t="shared" si="331"/>
        <v>1</v>
      </c>
      <c r="AC1620" s="34" t="str">
        <f>IF(OR(ISNUMBER(MATCH(DATE(VALUE(TEXT(U1620,"yyyy")),VALUE(TEXT(U1620,"mm")),VALUE(TEXT(U1620,"dd"))),HolidayTable[Date],0)),WEEKDAY(E1620,1)=1,HOUR(U1620)&gt;=21,HOUR(U1620)&lt;5),"OP","P")</f>
        <v>OP</v>
      </c>
      <c r="AD1620" s="34"/>
      <c r="AE1620" s="34">
        <f t="shared" si="332"/>
        <v>35</v>
      </c>
      <c r="AF1620" s="16">
        <f t="shared" si="333"/>
        <v>59</v>
      </c>
      <c r="AG1620" s="16">
        <f t="shared" si="334"/>
        <v>6</v>
      </c>
      <c r="AH1620" s="16" t="str">
        <f t="shared" si="335"/>
        <v>MSC TURKIYEFL419E</v>
      </c>
      <c r="AI1620" t="str">
        <f t="shared" si="336"/>
        <v>TRHU 2133228</v>
      </c>
    </row>
    <row r="1621" spans="1:35" ht="18" x14ac:dyDescent="0.35">
      <c r="A1621" t="s">
        <v>927</v>
      </c>
      <c r="B1621" t="s">
        <v>5176</v>
      </c>
      <c r="C1621" t="s">
        <v>1372</v>
      </c>
      <c r="D1621" t="s">
        <v>1373</v>
      </c>
      <c r="E1621" s="12">
        <v>45471.095833333333</v>
      </c>
      <c r="F1621" t="s">
        <v>692</v>
      </c>
      <c r="G1621" t="s">
        <v>627</v>
      </c>
      <c r="H1621" t="s">
        <v>628</v>
      </c>
      <c r="I1621" t="s">
        <v>629</v>
      </c>
      <c r="J1621">
        <v>29120</v>
      </c>
      <c r="K1621" t="s">
        <v>630</v>
      </c>
      <c r="L1621"/>
      <c r="M1621">
        <v>1076302</v>
      </c>
      <c r="N1621"/>
      <c r="O1621" t="s">
        <v>664</v>
      </c>
      <c r="P1621">
        <v>919491</v>
      </c>
      <c r="Q1621"/>
      <c r="R1621">
        <v>54330</v>
      </c>
      <c r="S1621" s="39">
        <f>VLOOKUP(AH1621,import!G:T,14,FALSE)</f>
        <v>45471.263888888891</v>
      </c>
      <c r="T1621" s="43" t="str">
        <f t="shared" si="325"/>
        <v>20</v>
      </c>
      <c r="U1621" s="17">
        <f t="shared" si="326"/>
        <v>45471.095833333333</v>
      </c>
      <c r="V1621" s="34">
        <f t="shared" si="327"/>
        <v>-0.1680555555576575</v>
      </c>
      <c r="W1621" s="34">
        <f t="shared" si="328"/>
        <v>1</v>
      </c>
      <c r="X1621" s="34">
        <f t="shared" si="329"/>
        <v>0</v>
      </c>
      <c r="Y1621" s="34">
        <f t="shared" si="330"/>
        <v>0</v>
      </c>
      <c r="Z1621" s="31" t="str">
        <f t="shared" si="337"/>
        <v>Yes</v>
      </c>
      <c r="AA1621" s="34"/>
      <c r="AB1621" s="34">
        <f t="shared" si="331"/>
        <v>1</v>
      </c>
      <c r="AC1621" s="34" t="str">
        <f>IF(OR(ISNUMBER(MATCH(DATE(VALUE(TEXT(U1621,"yyyy")),VALUE(TEXT(U1621,"mm")),VALUE(TEXT(U1621,"dd"))),HolidayTable[Date],0)),WEEKDAY(E1621,1)=1,HOUR(U1621)&gt;=21,HOUR(U1621)&lt;5),"OP","P")</f>
        <v>OP</v>
      </c>
      <c r="AD1621" s="34"/>
      <c r="AE1621" s="34">
        <f t="shared" si="332"/>
        <v>35</v>
      </c>
      <c r="AF1621" s="16">
        <f t="shared" si="333"/>
        <v>59</v>
      </c>
      <c r="AG1621" s="16">
        <f t="shared" si="334"/>
        <v>6</v>
      </c>
      <c r="AH1621" s="16" t="str">
        <f t="shared" si="335"/>
        <v>MSC TURKIYEFL419E</v>
      </c>
      <c r="AI1621" t="str">
        <f t="shared" si="336"/>
        <v>CAIU 3591819</v>
      </c>
    </row>
    <row r="1622" spans="1:35" ht="18" x14ac:dyDescent="0.35">
      <c r="A1622" t="s">
        <v>927</v>
      </c>
      <c r="B1622" t="s">
        <v>5177</v>
      </c>
      <c r="C1622" t="s">
        <v>1372</v>
      </c>
      <c r="D1622" t="s">
        <v>1373</v>
      </c>
      <c r="E1622" s="12">
        <v>45471.095833333333</v>
      </c>
      <c r="F1622" t="s">
        <v>692</v>
      </c>
      <c r="G1622" t="s">
        <v>627</v>
      </c>
      <c r="H1622" t="s">
        <v>628</v>
      </c>
      <c r="I1622" t="s">
        <v>629</v>
      </c>
      <c r="J1622">
        <v>28880</v>
      </c>
      <c r="K1622" t="s">
        <v>630</v>
      </c>
      <c r="L1622"/>
      <c r="M1622">
        <v>1076303</v>
      </c>
      <c r="N1622"/>
      <c r="O1622" t="s">
        <v>664</v>
      </c>
      <c r="P1622">
        <v>919491</v>
      </c>
      <c r="Q1622"/>
      <c r="R1622">
        <v>54330</v>
      </c>
      <c r="S1622" s="39">
        <f>VLOOKUP(AH1622,import!G:T,14,FALSE)</f>
        <v>45471.263888888891</v>
      </c>
      <c r="T1622" s="43" t="str">
        <f t="shared" si="325"/>
        <v>20</v>
      </c>
      <c r="U1622" s="17">
        <f t="shared" si="326"/>
        <v>45471.095833333333</v>
      </c>
      <c r="V1622" s="34">
        <f t="shared" si="327"/>
        <v>-0.1680555555576575</v>
      </c>
      <c r="W1622" s="34">
        <f t="shared" si="328"/>
        <v>1</v>
      </c>
      <c r="X1622" s="34">
        <f t="shared" si="329"/>
        <v>0</v>
      </c>
      <c r="Y1622" s="34">
        <f t="shared" si="330"/>
        <v>0</v>
      </c>
      <c r="Z1622" s="31" t="str">
        <f t="shared" si="337"/>
        <v>Yes</v>
      </c>
      <c r="AA1622" s="34"/>
      <c r="AB1622" s="34">
        <f t="shared" si="331"/>
        <v>1</v>
      </c>
      <c r="AC1622" s="34" t="str">
        <f>IF(OR(ISNUMBER(MATCH(DATE(VALUE(TEXT(U1622,"yyyy")),VALUE(TEXT(U1622,"mm")),VALUE(TEXT(U1622,"dd"))),HolidayTable[Date],0)),WEEKDAY(E1622,1)=1,HOUR(U1622)&gt;=21,HOUR(U1622)&lt;5),"OP","P")</f>
        <v>OP</v>
      </c>
      <c r="AD1622" s="34"/>
      <c r="AE1622" s="34">
        <f t="shared" si="332"/>
        <v>35</v>
      </c>
      <c r="AF1622" s="16">
        <f t="shared" si="333"/>
        <v>59</v>
      </c>
      <c r="AG1622" s="16">
        <f t="shared" si="334"/>
        <v>6</v>
      </c>
      <c r="AH1622" s="16" t="str">
        <f t="shared" si="335"/>
        <v>MSC TURKIYEFL419E</v>
      </c>
      <c r="AI1622" t="str">
        <f t="shared" si="336"/>
        <v>FCIU 4637954</v>
      </c>
    </row>
    <row r="1623" spans="1:35" ht="18" x14ac:dyDescent="0.35">
      <c r="A1623" t="s">
        <v>927</v>
      </c>
      <c r="B1623" t="s">
        <v>5178</v>
      </c>
      <c r="C1623" t="s">
        <v>1372</v>
      </c>
      <c r="D1623" t="s">
        <v>1373</v>
      </c>
      <c r="E1623" s="12">
        <v>45471.106249999997</v>
      </c>
      <c r="F1623" t="s">
        <v>692</v>
      </c>
      <c r="G1623" t="s">
        <v>627</v>
      </c>
      <c r="H1623">
        <v>2210</v>
      </c>
      <c r="I1623" t="s">
        <v>629</v>
      </c>
      <c r="J1623">
        <v>29320</v>
      </c>
      <c r="K1623" t="s">
        <v>630</v>
      </c>
      <c r="L1623"/>
      <c r="M1623">
        <v>1076288</v>
      </c>
      <c r="N1623"/>
      <c r="O1623" t="s">
        <v>3970</v>
      </c>
      <c r="P1623">
        <v>948878</v>
      </c>
      <c r="Q1623"/>
      <c r="R1623">
        <v>54330</v>
      </c>
      <c r="S1623" s="39">
        <f>VLOOKUP(AH1623,import!G:T,14,FALSE)</f>
        <v>45471.263888888891</v>
      </c>
      <c r="T1623" s="43" t="str">
        <f t="shared" si="325"/>
        <v>20</v>
      </c>
      <c r="U1623" s="17">
        <f t="shared" si="326"/>
        <v>45471.106249999997</v>
      </c>
      <c r="V1623" s="34">
        <f t="shared" si="327"/>
        <v>-0.15763888889341615</v>
      </c>
      <c r="W1623" s="34">
        <f t="shared" si="328"/>
        <v>1</v>
      </c>
      <c r="X1623" s="34">
        <f t="shared" si="329"/>
        <v>0</v>
      </c>
      <c r="Y1623" s="34">
        <f t="shared" si="330"/>
        <v>0</v>
      </c>
      <c r="Z1623" s="31" t="str">
        <f t="shared" si="337"/>
        <v>Yes</v>
      </c>
      <c r="AA1623" s="34"/>
      <c r="AB1623" s="34">
        <f t="shared" si="331"/>
        <v>1</v>
      </c>
      <c r="AC1623" s="34" t="str">
        <f>IF(OR(ISNUMBER(MATCH(DATE(VALUE(TEXT(U1623,"yyyy")),VALUE(TEXT(U1623,"mm")),VALUE(TEXT(U1623,"dd"))),HolidayTable[Date],0)),WEEKDAY(E1623,1)=1,HOUR(U1623)&gt;=21,HOUR(U1623)&lt;5),"OP","P")</f>
        <v>OP</v>
      </c>
      <c r="AD1623" s="34"/>
      <c r="AE1623" s="34">
        <f t="shared" si="332"/>
        <v>35</v>
      </c>
      <c r="AF1623" s="16">
        <f t="shared" si="333"/>
        <v>59</v>
      </c>
      <c r="AG1623" s="16">
        <f t="shared" si="334"/>
        <v>6</v>
      </c>
      <c r="AH1623" s="16" t="str">
        <f t="shared" si="335"/>
        <v>MSC TURKIYEFL419E</v>
      </c>
      <c r="AI1623" t="str">
        <f t="shared" si="336"/>
        <v>MEDU 3873198</v>
      </c>
    </row>
    <row r="1624" spans="1:35" ht="18" x14ac:dyDescent="0.35">
      <c r="A1624" t="s">
        <v>927</v>
      </c>
      <c r="B1624" t="s">
        <v>5179</v>
      </c>
      <c r="C1624" t="s">
        <v>1372</v>
      </c>
      <c r="D1624" t="s">
        <v>1373</v>
      </c>
      <c r="E1624" s="12">
        <v>45471.106249999997</v>
      </c>
      <c r="F1624" t="s">
        <v>692</v>
      </c>
      <c r="G1624" t="s">
        <v>627</v>
      </c>
      <c r="H1624" t="s">
        <v>695</v>
      </c>
      <c r="I1624" t="s">
        <v>629</v>
      </c>
      <c r="J1624">
        <v>28400</v>
      </c>
      <c r="K1624" t="s">
        <v>630</v>
      </c>
      <c r="L1624"/>
      <c r="M1624">
        <v>1076341</v>
      </c>
      <c r="N1624"/>
      <c r="O1624" t="s">
        <v>3970</v>
      </c>
      <c r="P1624">
        <v>948878</v>
      </c>
      <c r="Q1624"/>
      <c r="R1624">
        <v>54330</v>
      </c>
      <c r="S1624" s="39">
        <f>VLOOKUP(AH1624,import!G:T,14,FALSE)</f>
        <v>45471.263888888891</v>
      </c>
      <c r="T1624" s="43" t="str">
        <f t="shared" si="325"/>
        <v>20</v>
      </c>
      <c r="U1624" s="17">
        <f t="shared" si="326"/>
        <v>45471.106249999997</v>
      </c>
      <c r="V1624" s="34">
        <f t="shared" si="327"/>
        <v>-0.15763888889341615</v>
      </c>
      <c r="W1624" s="34">
        <f t="shared" si="328"/>
        <v>1</v>
      </c>
      <c r="X1624" s="34">
        <f t="shared" si="329"/>
        <v>0</v>
      </c>
      <c r="Y1624" s="34">
        <f t="shared" si="330"/>
        <v>0</v>
      </c>
      <c r="Z1624" s="31" t="str">
        <f t="shared" si="337"/>
        <v>Yes</v>
      </c>
      <c r="AA1624" s="34"/>
      <c r="AB1624" s="34">
        <f t="shared" si="331"/>
        <v>1</v>
      </c>
      <c r="AC1624" s="34" t="str">
        <f>IF(OR(ISNUMBER(MATCH(DATE(VALUE(TEXT(U1624,"yyyy")),VALUE(TEXT(U1624,"mm")),VALUE(TEXT(U1624,"dd"))),HolidayTable[Date],0)),WEEKDAY(E1624,1)=1,HOUR(U1624)&gt;=21,HOUR(U1624)&lt;5),"OP","P")</f>
        <v>OP</v>
      </c>
      <c r="AD1624" s="34"/>
      <c r="AE1624" s="34">
        <f t="shared" si="332"/>
        <v>35</v>
      </c>
      <c r="AF1624" s="16">
        <f t="shared" si="333"/>
        <v>59</v>
      </c>
      <c r="AG1624" s="16">
        <f t="shared" si="334"/>
        <v>6</v>
      </c>
      <c r="AH1624" s="16" t="str">
        <f t="shared" si="335"/>
        <v>MSC TURKIYEFL419E</v>
      </c>
      <c r="AI1624" t="str">
        <f t="shared" si="336"/>
        <v>MSDU 1799735</v>
      </c>
    </row>
    <row r="1625" spans="1:35" ht="18" x14ac:dyDescent="0.35">
      <c r="A1625" t="s">
        <v>927</v>
      </c>
      <c r="B1625" t="s">
        <v>5180</v>
      </c>
      <c r="C1625" t="s">
        <v>1372</v>
      </c>
      <c r="D1625" t="s">
        <v>1373</v>
      </c>
      <c r="E1625" s="12">
        <v>45471.107638888891</v>
      </c>
      <c r="F1625" t="s">
        <v>692</v>
      </c>
      <c r="G1625" t="s">
        <v>627</v>
      </c>
      <c r="H1625" t="s">
        <v>695</v>
      </c>
      <c r="I1625" t="s">
        <v>629</v>
      </c>
      <c r="J1625">
        <v>29260</v>
      </c>
      <c r="K1625" t="s">
        <v>630</v>
      </c>
      <c r="L1625"/>
      <c r="M1625">
        <v>1076299</v>
      </c>
      <c r="N1625" t="s">
        <v>637</v>
      </c>
      <c r="O1625" t="s">
        <v>638</v>
      </c>
      <c r="P1625">
        <v>710301</v>
      </c>
      <c r="Q1625"/>
      <c r="R1625">
        <v>54330</v>
      </c>
      <c r="S1625" s="39">
        <f>VLOOKUP(AH1625,import!G:T,14,FALSE)</f>
        <v>45471.263888888891</v>
      </c>
      <c r="T1625" s="43" t="str">
        <f t="shared" si="325"/>
        <v>20</v>
      </c>
      <c r="U1625" s="17">
        <f t="shared" si="326"/>
        <v>45471.107638888891</v>
      </c>
      <c r="V1625" s="34">
        <f t="shared" si="327"/>
        <v>-0.15625</v>
      </c>
      <c r="W1625" s="34">
        <f t="shared" si="328"/>
        <v>1</v>
      </c>
      <c r="X1625" s="34">
        <f t="shared" si="329"/>
        <v>0</v>
      </c>
      <c r="Y1625" s="34">
        <f t="shared" si="330"/>
        <v>0</v>
      </c>
      <c r="Z1625" s="31" t="str">
        <f t="shared" si="337"/>
        <v>Yes</v>
      </c>
      <c r="AA1625" s="34"/>
      <c r="AB1625" s="34">
        <f t="shared" si="331"/>
        <v>1</v>
      </c>
      <c r="AC1625" s="34" t="str">
        <f>IF(OR(ISNUMBER(MATCH(DATE(VALUE(TEXT(U1625,"yyyy")),VALUE(TEXT(U1625,"mm")),VALUE(TEXT(U1625,"dd"))),HolidayTable[Date],0)),WEEKDAY(E1625,1)=1,HOUR(U1625)&gt;=21,HOUR(U1625)&lt;5),"OP","P")</f>
        <v>OP</v>
      </c>
      <c r="AD1625" s="34"/>
      <c r="AE1625" s="34">
        <f t="shared" si="332"/>
        <v>35</v>
      </c>
      <c r="AF1625" s="16">
        <f t="shared" si="333"/>
        <v>59</v>
      </c>
      <c r="AG1625" s="16">
        <f t="shared" si="334"/>
        <v>6</v>
      </c>
      <c r="AH1625" s="16" t="str">
        <f t="shared" si="335"/>
        <v>MSC TURKIYEFL419E</v>
      </c>
      <c r="AI1625" t="str">
        <f t="shared" si="336"/>
        <v>MSDU 1191051</v>
      </c>
    </row>
    <row r="1626" spans="1:35" ht="18" x14ac:dyDescent="0.35">
      <c r="A1626" t="s">
        <v>927</v>
      </c>
      <c r="B1626" t="s">
        <v>5181</v>
      </c>
      <c r="C1626" t="s">
        <v>1372</v>
      </c>
      <c r="D1626" t="s">
        <v>1373</v>
      </c>
      <c r="E1626" s="12">
        <v>45471.107638888891</v>
      </c>
      <c r="F1626" t="s">
        <v>692</v>
      </c>
      <c r="G1626" t="s">
        <v>627</v>
      </c>
      <c r="H1626">
        <v>2210</v>
      </c>
      <c r="I1626" t="s">
        <v>629</v>
      </c>
      <c r="J1626">
        <v>29200</v>
      </c>
      <c r="K1626" t="s">
        <v>630</v>
      </c>
      <c r="L1626"/>
      <c r="M1626">
        <v>1076269</v>
      </c>
      <c r="N1626" t="s">
        <v>637</v>
      </c>
      <c r="O1626" t="s">
        <v>638</v>
      </c>
      <c r="P1626">
        <v>710301</v>
      </c>
      <c r="Q1626"/>
      <c r="R1626">
        <v>54330</v>
      </c>
      <c r="S1626" s="39">
        <f>VLOOKUP(AH1626,import!G:T,14,FALSE)</f>
        <v>45471.263888888891</v>
      </c>
      <c r="T1626" s="43" t="str">
        <f t="shared" ref="T1626:T1637" si="338">LEFT(I1626,2)</f>
        <v>20</v>
      </c>
      <c r="U1626" s="17">
        <f t="shared" ref="U1626:U1637" si="339">E1626</f>
        <v>45471.107638888891</v>
      </c>
      <c r="V1626" s="34">
        <f t="shared" ref="V1626:V1637" si="340">IF(A1626="ARRIVE",S1626-U1626,IF(A1626="EXIT",U1626-S1626,"Odd Event"))</f>
        <v>-0.15625</v>
      </c>
      <c r="W1626" s="34">
        <f t="shared" ref="W1626:W1637" si="341">IF(V1626&lt;=1,1,0)</f>
        <v>1</v>
      </c>
      <c r="X1626" s="34">
        <f t="shared" ref="X1626:X1637" si="342">IF(AND(V1626&gt;1,V1626&lt;2),1,0)</f>
        <v>0</v>
      </c>
      <c r="Y1626" s="34">
        <f t="shared" ref="Y1626:Y1637" si="343">IF(V1626&gt;2,1,0)</f>
        <v>0</v>
      </c>
      <c r="Z1626" s="31" t="str">
        <f t="shared" si="337"/>
        <v>Yes</v>
      </c>
      <c r="AA1626" s="34"/>
      <c r="AB1626" s="34">
        <f t="shared" ref="AB1626:AB1637" si="344">IF(W1626=1,1,IF(X1626=1,2,0))</f>
        <v>1</v>
      </c>
      <c r="AC1626" s="34" t="str">
        <f>IF(OR(ISNUMBER(MATCH(DATE(VALUE(TEXT(U1626,"yyyy")),VALUE(TEXT(U1626,"mm")),VALUE(TEXT(U1626,"dd"))),HolidayTable[Date],0)),WEEKDAY(E1626,1)=1,HOUR(U1626)&gt;=21,HOUR(U1626)&lt;5),"OP","P")</f>
        <v>OP</v>
      </c>
      <c r="AD1626" s="34"/>
      <c r="AE1626" s="34">
        <f t="shared" ref="AE1626:AE1637" si="345">IF(AB1626=0,0,IF(OR(T1626="40",T1626="45"),IF(AC1626="OP",IF(AB1626=1,52.5,22.5),IF(AB1626=1,37.5,15)),IF(T1626="20",IF(AC1626="OP",IF(AB1626=1,35,15),IF(AB1626=1,25,10)),"Odd Size")))</f>
        <v>35</v>
      </c>
      <c r="AF1626" s="16">
        <f t="shared" ref="AF1626:AF1637" si="346">IF(OR(T1626="45",T1626="40"),88.5,0)+IF(T1626="20",59,0)</f>
        <v>59</v>
      </c>
      <c r="AG1626" s="16">
        <f t="shared" ref="AG1626:AG1637" si="347">WEEKDAY(E1626,1)</f>
        <v>6</v>
      </c>
      <c r="AH1626" s="16" t="str">
        <f t="shared" ref="AH1626:AH1637" si="348">C1626&amp;D1626</f>
        <v>MSC TURKIYEFL419E</v>
      </c>
      <c r="AI1626" t="str">
        <f t="shared" ref="AI1626:AI1637" si="349">B1626</f>
        <v>SEGU 2954460</v>
      </c>
    </row>
    <row r="1627" spans="1:35" ht="18" x14ac:dyDescent="0.35">
      <c r="A1627" t="s">
        <v>927</v>
      </c>
      <c r="B1627" t="s">
        <v>5182</v>
      </c>
      <c r="C1627" t="s">
        <v>1372</v>
      </c>
      <c r="D1627" t="s">
        <v>1373</v>
      </c>
      <c r="E1627" s="12">
        <v>45471.121527777781</v>
      </c>
      <c r="F1627" t="s">
        <v>692</v>
      </c>
      <c r="G1627" t="s">
        <v>627</v>
      </c>
      <c r="H1627">
        <v>2210</v>
      </c>
      <c r="I1627" t="s">
        <v>629</v>
      </c>
      <c r="J1627">
        <v>29320</v>
      </c>
      <c r="K1627" t="s">
        <v>630</v>
      </c>
      <c r="L1627"/>
      <c r="M1627">
        <v>1076261</v>
      </c>
      <c r="N1627" t="s">
        <v>639</v>
      </c>
      <c r="O1627" t="s">
        <v>640</v>
      </c>
      <c r="P1627">
        <v>920041</v>
      </c>
      <c r="Q1627"/>
      <c r="R1627">
        <v>54330</v>
      </c>
      <c r="S1627" s="39">
        <f>VLOOKUP(AH1627,import!G:T,14,FALSE)</f>
        <v>45471.263888888891</v>
      </c>
      <c r="T1627" s="43" t="str">
        <f t="shared" si="338"/>
        <v>20</v>
      </c>
      <c r="U1627" s="17">
        <f t="shared" si="339"/>
        <v>45471.121527777781</v>
      </c>
      <c r="V1627" s="34">
        <f t="shared" si="340"/>
        <v>-0.14236111110949423</v>
      </c>
      <c r="W1627" s="34">
        <f t="shared" si="341"/>
        <v>1</v>
      </c>
      <c r="X1627" s="34">
        <f t="shared" si="342"/>
        <v>0</v>
      </c>
      <c r="Y1627" s="34">
        <f t="shared" si="343"/>
        <v>0</v>
      </c>
      <c r="Z1627" s="31" t="str">
        <f t="shared" si="337"/>
        <v>Yes</v>
      </c>
      <c r="AA1627" s="34"/>
      <c r="AB1627" s="34">
        <f t="shared" si="344"/>
        <v>1</v>
      </c>
      <c r="AC1627" s="34" t="str">
        <f>IF(OR(ISNUMBER(MATCH(DATE(VALUE(TEXT(U1627,"yyyy")),VALUE(TEXT(U1627,"mm")),VALUE(TEXT(U1627,"dd"))),HolidayTable[Date],0)),WEEKDAY(E1627,1)=1,HOUR(U1627)&gt;=21,HOUR(U1627)&lt;5),"OP","P")</f>
        <v>OP</v>
      </c>
      <c r="AD1627" s="34"/>
      <c r="AE1627" s="34">
        <f t="shared" si="345"/>
        <v>35</v>
      </c>
      <c r="AF1627" s="16">
        <f t="shared" si="346"/>
        <v>59</v>
      </c>
      <c r="AG1627" s="16">
        <f t="shared" si="347"/>
        <v>6</v>
      </c>
      <c r="AH1627" s="16" t="str">
        <f t="shared" si="348"/>
        <v>MSC TURKIYEFL419E</v>
      </c>
      <c r="AI1627" t="str">
        <f t="shared" si="349"/>
        <v>MEDU 6201406</v>
      </c>
    </row>
    <row r="1628" spans="1:35" ht="18" x14ac:dyDescent="0.35">
      <c r="A1628" t="s">
        <v>927</v>
      </c>
      <c r="B1628" t="s">
        <v>5183</v>
      </c>
      <c r="C1628" t="s">
        <v>1372</v>
      </c>
      <c r="D1628" t="s">
        <v>1373</v>
      </c>
      <c r="E1628" s="12">
        <v>45471.121527777781</v>
      </c>
      <c r="F1628" t="s">
        <v>692</v>
      </c>
      <c r="G1628" t="s">
        <v>627</v>
      </c>
      <c r="H1628" t="s">
        <v>628</v>
      </c>
      <c r="I1628" t="s">
        <v>629</v>
      </c>
      <c r="J1628">
        <v>29180</v>
      </c>
      <c r="K1628" t="s">
        <v>630</v>
      </c>
      <c r="L1628"/>
      <c r="M1628">
        <v>1076278</v>
      </c>
      <c r="N1628" t="s">
        <v>639</v>
      </c>
      <c r="O1628" t="s">
        <v>640</v>
      </c>
      <c r="P1628">
        <v>920041</v>
      </c>
      <c r="Q1628"/>
      <c r="R1628">
        <v>54330</v>
      </c>
      <c r="S1628" s="39">
        <f>VLOOKUP(AH1628,import!G:T,14,FALSE)</f>
        <v>45471.263888888891</v>
      </c>
      <c r="T1628" s="43" t="str">
        <f t="shared" si="338"/>
        <v>20</v>
      </c>
      <c r="U1628" s="17">
        <f t="shared" si="339"/>
        <v>45471.121527777781</v>
      </c>
      <c r="V1628" s="34">
        <f t="shared" si="340"/>
        <v>-0.14236111110949423</v>
      </c>
      <c r="W1628" s="34">
        <f t="shared" si="341"/>
        <v>1</v>
      </c>
      <c r="X1628" s="34">
        <f t="shared" si="342"/>
        <v>0</v>
      </c>
      <c r="Y1628" s="34">
        <f t="shared" si="343"/>
        <v>0</v>
      </c>
      <c r="Z1628" s="31" t="str">
        <f t="shared" si="337"/>
        <v>Yes</v>
      </c>
      <c r="AA1628" s="34"/>
      <c r="AB1628" s="34">
        <f t="shared" si="344"/>
        <v>1</v>
      </c>
      <c r="AC1628" s="34" t="str">
        <f>IF(OR(ISNUMBER(MATCH(DATE(VALUE(TEXT(U1628,"yyyy")),VALUE(TEXT(U1628,"mm")),VALUE(TEXT(U1628,"dd"))),HolidayTable[Date],0)),WEEKDAY(E1628,1)=1,HOUR(U1628)&gt;=21,HOUR(U1628)&lt;5),"OP","P")</f>
        <v>OP</v>
      </c>
      <c r="AD1628" s="34"/>
      <c r="AE1628" s="34">
        <f t="shared" si="345"/>
        <v>35</v>
      </c>
      <c r="AF1628" s="16">
        <f t="shared" si="346"/>
        <v>59</v>
      </c>
      <c r="AG1628" s="16">
        <f t="shared" si="347"/>
        <v>6</v>
      </c>
      <c r="AH1628" s="16" t="str">
        <f t="shared" si="348"/>
        <v>MSC TURKIYEFL419E</v>
      </c>
      <c r="AI1628" t="str">
        <f t="shared" si="349"/>
        <v>TCKU 2390953</v>
      </c>
    </row>
    <row r="1629" spans="1:35" ht="18" x14ac:dyDescent="0.35">
      <c r="A1629" t="s">
        <v>927</v>
      </c>
      <c r="B1629" t="s">
        <v>5184</v>
      </c>
      <c r="C1629" t="s">
        <v>1372</v>
      </c>
      <c r="D1629" t="s">
        <v>1373</v>
      </c>
      <c r="E1629" s="12">
        <v>45471.122916666667</v>
      </c>
      <c r="F1629" t="s">
        <v>692</v>
      </c>
      <c r="G1629" t="s">
        <v>627</v>
      </c>
      <c r="H1629" t="s">
        <v>628</v>
      </c>
      <c r="I1629" t="s">
        <v>629</v>
      </c>
      <c r="J1629">
        <v>27560</v>
      </c>
      <c r="K1629" t="s">
        <v>630</v>
      </c>
      <c r="L1629"/>
      <c r="M1629">
        <v>1076315</v>
      </c>
      <c r="N1629" t="s">
        <v>670</v>
      </c>
      <c r="O1629" t="s">
        <v>671</v>
      </c>
      <c r="P1629">
        <v>650107</v>
      </c>
      <c r="Q1629"/>
      <c r="R1629">
        <v>54330</v>
      </c>
      <c r="S1629" s="39">
        <f>VLOOKUP(AH1629,import!G:T,14,FALSE)</f>
        <v>45471.263888888891</v>
      </c>
      <c r="T1629" s="43" t="str">
        <f t="shared" si="338"/>
        <v>20</v>
      </c>
      <c r="U1629" s="17">
        <f t="shared" si="339"/>
        <v>45471.122916666667</v>
      </c>
      <c r="V1629" s="34">
        <f t="shared" si="340"/>
        <v>-0.14097222222335404</v>
      </c>
      <c r="W1629" s="34">
        <f t="shared" si="341"/>
        <v>1</v>
      </c>
      <c r="X1629" s="34">
        <f t="shared" si="342"/>
        <v>0</v>
      </c>
      <c r="Y1629" s="34">
        <f t="shared" si="343"/>
        <v>0</v>
      </c>
      <c r="Z1629" s="31" t="str">
        <f t="shared" si="337"/>
        <v>Yes</v>
      </c>
      <c r="AA1629" s="34"/>
      <c r="AB1629" s="34">
        <f t="shared" si="344"/>
        <v>1</v>
      </c>
      <c r="AC1629" s="34" t="str">
        <f>IF(OR(ISNUMBER(MATCH(DATE(VALUE(TEXT(U1629,"yyyy")),VALUE(TEXT(U1629,"mm")),VALUE(TEXT(U1629,"dd"))),HolidayTable[Date],0)),WEEKDAY(E1629,1)=1,HOUR(U1629)&gt;=21,HOUR(U1629)&lt;5),"OP","P")</f>
        <v>OP</v>
      </c>
      <c r="AD1629" s="34"/>
      <c r="AE1629" s="34">
        <f t="shared" si="345"/>
        <v>35</v>
      </c>
      <c r="AF1629" s="16">
        <f t="shared" si="346"/>
        <v>59</v>
      </c>
      <c r="AG1629" s="16">
        <f t="shared" si="347"/>
        <v>6</v>
      </c>
      <c r="AH1629" s="16" t="str">
        <f t="shared" si="348"/>
        <v>MSC TURKIYEFL419E</v>
      </c>
      <c r="AI1629" t="str">
        <f t="shared" si="349"/>
        <v>GLDU 3786321</v>
      </c>
    </row>
    <row r="1630" spans="1:35" ht="18" x14ac:dyDescent="0.35">
      <c r="A1630" t="s">
        <v>927</v>
      </c>
      <c r="B1630" t="s">
        <v>5185</v>
      </c>
      <c r="C1630" t="s">
        <v>1372</v>
      </c>
      <c r="D1630" t="s">
        <v>1373</v>
      </c>
      <c r="E1630" s="12">
        <v>45471.122916666667</v>
      </c>
      <c r="F1630" t="s">
        <v>692</v>
      </c>
      <c r="G1630" t="s">
        <v>627</v>
      </c>
      <c r="H1630" t="s">
        <v>628</v>
      </c>
      <c r="I1630" t="s">
        <v>629</v>
      </c>
      <c r="J1630">
        <v>29225</v>
      </c>
      <c r="K1630" t="s">
        <v>630</v>
      </c>
      <c r="L1630"/>
      <c r="M1630">
        <v>1076331</v>
      </c>
      <c r="N1630" t="s">
        <v>670</v>
      </c>
      <c r="O1630" t="s">
        <v>671</v>
      </c>
      <c r="P1630">
        <v>650107</v>
      </c>
      <c r="Q1630"/>
      <c r="R1630">
        <v>54330</v>
      </c>
      <c r="S1630" s="39">
        <f>VLOOKUP(AH1630,import!G:T,14,FALSE)</f>
        <v>45471.263888888891</v>
      </c>
      <c r="T1630" s="43" t="str">
        <f t="shared" si="338"/>
        <v>20</v>
      </c>
      <c r="U1630" s="17">
        <f t="shared" si="339"/>
        <v>45471.122916666667</v>
      </c>
      <c r="V1630" s="34">
        <f t="shared" si="340"/>
        <v>-0.14097222222335404</v>
      </c>
      <c r="W1630" s="34">
        <f t="shared" si="341"/>
        <v>1</v>
      </c>
      <c r="X1630" s="34">
        <f t="shared" si="342"/>
        <v>0</v>
      </c>
      <c r="Y1630" s="34">
        <f t="shared" si="343"/>
        <v>0</v>
      </c>
      <c r="Z1630" s="31" t="str">
        <f t="shared" si="337"/>
        <v>Yes</v>
      </c>
      <c r="AA1630" s="34"/>
      <c r="AB1630" s="34">
        <f t="shared" si="344"/>
        <v>1</v>
      </c>
      <c r="AC1630" s="34" t="str">
        <f>IF(OR(ISNUMBER(MATCH(DATE(VALUE(TEXT(U1630,"yyyy")),VALUE(TEXT(U1630,"mm")),VALUE(TEXT(U1630,"dd"))),HolidayTable[Date],0)),WEEKDAY(E1630,1)=1,HOUR(U1630)&gt;=21,HOUR(U1630)&lt;5),"OP","P")</f>
        <v>OP</v>
      </c>
      <c r="AD1630" s="34"/>
      <c r="AE1630" s="34">
        <f t="shared" si="345"/>
        <v>35</v>
      </c>
      <c r="AF1630" s="16">
        <f t="shared" si="346"/>
        <v>59</v>
      </c>
      <c r="AG1630" s="16">
        <f t="shared" si="347"/>
        <v>6</v>
      </c>
      <c r="AH1630" s="16" t="str">
        <f t="shared" si="348"/>
        <v>MSC TURKIYEFL419E</v>
      </c>
      <c r="AI1630" t="str">
        <f t="shared" si="349"/>
        <v>GLDU 9495494</v>
      </c>
    </row>
    <row r="1631" spans="1:35" ht="18" x14ac:dyDescent="0.35">
      <c r="A1631" t="s">
        <v>927</v>
      </c>
      <c r="B1631" t="s">
        <v>5186</v>
      </c>
      <c r="C1631" t="s">
        <v>1372</v>
      </c>
      <c r="D1631" t="s">
        <v>1373</v>
      </c>
      <c r="E1631" s="12">
        <v>45471.126388888886</v>
      </c>
      <c r="F1631" t="s">
        <v>692</v>
      </c>
      <c r="G1631" t="s">
        <v>627</v>
      </c>
      <c r="H1631" t="s">
        <v>628</v>
      </c>
      <c r="I1631" t="s">
        <v>629</v>
      </c>
      <c r="J1631">
        <v>29180</v>
      </c>
      <c r="K1631" t="s">
        <v>630</v>
      </c>
      <c r="L1631"/>
      <c r="M1631">
        <v>1076336</v>
      </c>
      <c r="N1631" t="s">
        <v>656</v>
      </c>
      <c r="O1631" t="s">
        <v>657</v>
      </c>
      <c r="P1631">
        <v>927332</v>
      </c>
      <c r="Q1631"/>
      <c r="R1631">
        <v>54330</v>
      </c>
      <c r="S1631" s="39">
        <f>VLOOKUP(AH1631,import!G:T,14,FALSE)</f>
        <v>45471.263888888891</v>
      </c>
      <c r="T1631" s="43" t="str">
        <f t="shared" si="338"/>
        <v>20</v>
      </c>
      <c r="U1631" s="17">
        <f t="shared" si="339"/>
        <v>45471.126388888886</v>
      </c>
      <c r="V1631" s="34">
        <f t="shared" si="340"/>
        <v>-0.13750000000436557</v>
      </c>
      <c r="W1631" s="34">
        <f t="shared" si="341"/>
        <v>1</v>
      </c>
      <c r="X1631" s="34">
        <f t="shared" si="342"/>
        <v>0</v>
      </c>
      <c r="Y1631" s="34">
        <f t="shared" si="343"/>
        <v>0</v>
      </c>
      <c r="Z1631" s="31" t="str">
        <f t="shared" si="337"/>
        <v>Yes</v>
      </c>
      <c r="AA1631" s="34"/>
      <c r="AB1631" s="34">
        <f t="shared" si="344"/>
        <v>1</v>
      </c>
      <c r="AC1631" s="34" t="str">
        <f>IF(OR(ISNUMBER(MATCH(DATE(VALUE(TEXT(U1631,"yyyy")),VALUE(TEXT(U1631,"mm")),VALUE(TEXT(U1631,"dd"))),HolidayTable[Date],0)),WEEKDAY(E1631,1)=1,HOUR(U1631)&gt;=21,HOUR(U1631)&lt;5),"OP","P")</f>
        <v>OP</v>
      </c>
      <c r="AD1631" s="34"/>
      <c r="AE1631" s="34">
        <f t="shared" si="345"/>
        <v>35</v>
      </c>
      <c r="AF1631" s="16">
        <f t="shared" si="346"/>
        <v>59</v>
      </c>
      <c r="AG1631" s="16">
        <f t="shared" si="347"/>
        <v>6</v>
      </c>
      <c r="AH1631" s="16" t="str">
        <f t="shared" si="348"/>
        <v>MSC TURKIYEFL419E</v>
      </c>
      <c r="AI1631" t="str">
        <f t="shared" si="349"/>
        <v>FCIU 4971869</v>
      </c>
    </row>
    <row r="1632" spans="1:35" ht="18" x14ac:dyDescent="0.35">
      <c r="A1632" t="s">
        <v>927</v>
      </c>
      <c r="B1632" t="s">
        <v>5187</v>
      </c>
      <c r="C1632" t="s">
        <v>1372</v>
      </c>
      <c r="D1632" t="s">
        <v>1373</v>
      </c>
      <c r="E1632" s="12">
        <v>45471.126388888886</v>
      </c>
      <c r="F1632" t="s">
        <v>692</v>
      </c>
      <c r="G1632" t="s">
        <v>627</v>
      </c>
      <c r="H1632" t="s">
        <v>628</v>
      </c>
      <c r="I1632" t="s">
        <v>629</v>
      </c>
      <c r="J1632">
        <v>29260</v>
      </c>
      <c r="K1632" t="s">
        <v>630</v>
      </c>
      <c r="L1632"/>
      <c r="M1632">
        <v>1076309</v>
      </c>
      <c r="N1632" t="s">
        <v>656</v>
      </c>
      <c r="O1632" t="s">
        <v>657</v>
      </c>
      <c r="P1632">
        <v>927332</v>
      </c>
      <c r="Q1632"/>
      <c r="R1632">
        <v>54330</v>
      </c>
      <c r="S1632" s="39">
        <f>VLOOKUP(AH1632,import!G:T,14,FALSE)</f>
        <v>45471.263888888891</v>
      </c>
      <c r="T1632" s="43" t="str">
        <f t="shared" si="338"/>
        <v>20</v>
      </c>
      <c r="U1632" s="17">
        <f t="shared" si="339"/>
        <v>45471.126388888886</v>
      </c>
      <c r="V1632" s="34">
        <f t="shared" si="340"/>
        <v>-0.13750000000436557</v>
      </c>
      <c r="W1632" s="34">
        <f t="shared" si="341"/>
        <v>1</v>
      </c>
      <c r="X1632" s="34">
        <f t="shared" si="342"/>
        <v>0</v>
      </c>
      <c r="Y1632" s="34">
        <f t="shared" si="343"/>
        <v>0</v>
      </c>
      <c r="Z1632" s="31" t="str">
        <f t="shared" si="337"/>
        <v>Yes</v>
      </c>
      <c r="AA1632" s="34"/>
      <c r="AB1632" s="34">
        <f t="shared" si="344"/>
        <v>1</v>
      </c>
      <c r="AC1632" s="34" t="str">
        <f>IF(OR(ISNUMBER(MATCH(DATE(VALUE(TEXT(U1632,"yyyy")),VALUE(TEXT(U1632,"mm")),VALUE(TEXT(U1632,"dd"))),HolidayTable[Date],0)),WEEKDAY(E1632,1)=1,HOUR(U1632)&gt;=21,HOUR(U1632)&lt;5),"OP","P")</f>
        <v>OP</v>
      </c>
      <c r="AD1632" s="34"/>
      <c r="AE1632" s="34">
        <f t="shared" si="345"/>
        <v>35</v>
      </c>
      <c r="AF1632" s="16">
        <f t="shared" si="346"/>
        <v>59</v>
      </c>
      <c r="AG1632" s="16">
        <f t="shared" si="347"/>
        <v>6</v>
      </c>
      <c r="AH1632" s="16" t="str">
        <f t="shared" si="348"/>
        <v>MSC TURKIYEFL419E</v>
      </c>
      <c r="AI1632" t="str">
        <f t="shared" si="349"/>
        <v>TCLU 3004630</v>
      </c>
    </row>
    <row r="1633" spans="1:36" ht="18" x14ac:dyDescent="0.35">
      <c r="A1633" t="s">
        <v>927</v>
      </c>
      <c r="B1633" t="s">
        <v>5188</v>
      </c>
      <c r="C1633" t="s">
        <v>929</v>
      </c>
      <c r="D1633" t="s">
        <v>930</v>
      </c>
      <c r="E1633" s="12">
        <v>45471.421527777777</v>
      </c>
      <c r="F1633" t="s">
        <v>654</v>
      </c>
      <c r="G1633" t="s">
        <v>627</v>
      </c>
      <c r="H1633" t="s">
        <v>672</v>
      </c>
      <c r="I1633" t="s">
        <v>646</v>
      </c>
      <c r="J1633">
        <v>29278</v>
      </c>
      <c r="K1633" t="s">
        <v>630</v>
      </c>
      <c r="L1633"/>
      <c r="M1633">
        <v>679423</v>
      </c>
      <c r="N1633" t="s">
        <v>698</v>
      </c>
      <c r="O1633" t="s">
        <v>699</v>
      </c>
      <c r="P1633">
        <v>780136</v>
      </c>
      <c r="Q1633"/>
      <c r="R1633">
        <v>250373</v>
      </c>
      <c r="S1633" s="39" t="e">
        <f>VLOOKUP(AH1633,import!G:T,14,FALSE)</f>
        <v>#N/A</v>
      </c>
      <c r="T1633" s="43" t="str">
        <f t="shared" si="338"/>
        <v>40</v>
      </c>
      <c r="U1633" s="17">
        <f t="shared" si="339"/>
        <v>45471.421527777777</v>
      </c>
      <c r="V1633" s="34" t="e">
        <f t="shared" si="340"/>
        <v>#N/A</v>
      </c>
      <c r="W1633" s="34" t="e">
        <f t="shared" si="341"/>
        <v>#N/A</v>
      </c>
      <c r="X1633" s="34" t="e">
        <f t="shared" si="342"/>
        <v>#N/A</v>
      </c>
      <c r="Y1633" s="34" t="e">
        <f t="shared" si="343"/>
        <v>#N/A</v>
      </c>
      <c r="Z1633" s="31" t="str">
        <f t="shared" si="337"/>
        <v>No</v>
      </c>
      <c r="AA1633" s="34"/>
      <c r="AB1633" s="34" t="e">
        <f t="shared" si="344"/>
        <v>#N/A</v>
      </c>
      <c r="AC1633" s="34" t="str">
        <f>IF(OR(ISNUMBER(MATCH(DATE(VALUE(TEXT(U1633,"yyyy")),VALUE(TEXT(U1633,"mm")),VALUE(TEXT(U1633,"dd"))),HolidayTable[Date],0)),WEEKDAY(E1633,1)=1,HOUR(U1633)&gt;=21,HOUR(U1633)&lt;5),"OP","P")</f>
        <v>P</v>
      </c>
      <c r="AD1633" s="34"/>
      <c r="AE1633" s="34" t="e">
        <f t="shared" si="345"/>
        <v>#N/A</v>
      </c>
      <c r="AF1633" s="16">
        <f t="shared" si="346"/>
        <v>88.5</v>
      </c>
      <c r="AG1633" s="16">
        <f t="shared" si="347"/>
        <v>6</v>
      </c>
      <c r="AH1633" s="16" t="str">
        <f t="shared" si="348"/>
        <v>APL FLORIDAI9E1MA</v>
      </c>
      <c r="AI1633" t="str">
        <f t="shared" si="349"/>
        <v>CMAU 6115716</v>
      </c>
      <c r="AJ1633" s="17" t="s">
        <v>624</v>
      </c>
    </row>
    <row r="1634" spans="1:36" ht="18" x14ac:dyDescent="0.35">
      <c r="A1634" t="s">
        <v>927</v>
      </c>
      <c r="B1634" t="s">
        <v>5189</v>
      </c>
      <c r="C1634" t="s">
        <v>929</v>
      </c>
      <c r="D1634" t="s">
        <v>930</v>
      </c>
      <c r="E1634" s="12">
        <v>45471.42291666667</v>
      </c>
      <c r="F1634" t="s">
        <v>654</v>
      </c>
      <c r="G1634" t="s">
        <v>627</v>
      </c>
      <c r="H1634" t="s">
        <v>672</v>
      </c>
      <c r="I1634" t="s">
        <v>646</v>
      </c>
      <c r="J1634">
        <v>29278</v>
      </c>
      <c r="K1634" t="s">
        <v>630</v>
      </c>
      <c r="L1634"/>
      <c r="M1634">
        <v>678859</v>
      </c>
      <c r="N1634" t="s">
        <v>707</v>
      </c>
      <c r="O1634" t="s">
        <v>778</v>
      </c>
      <c r="P1634">
        <v>935490</v>
      </c>
      <c r="Q1634"/>
      <c r="R1634">
        <v>250373</v>
      </c>
      <c r="S1634" s="39" t="e">
        <f>VLOOKUP(AH1634,import!G:T,14,FALSE)</f>
        <v>#N/A</v>
      </c>
      <c r="T1634" s="43" t="str">
        <f t="shared" si="338"/>
        <v>40</v>
      </c>
      <c r="U1634" s="17">
        <f t="shared" si="339"/>
        <v>45471.42291666667</v>
      </c>
      <c r="V1634" s="34" t="e">
        <f t="shared" si="340"/>
        <v>#N/A</v>
      </c>
      <c r="W1634" s="34" t="e">
        <f t="shared" si="341"/>
        <v>#N/A</v>
      </c>
      <c r="X1634" s="34" t="e">
        <f t="shared" si="342"/>
        <v>#N/A</v>
      </c>
      <c r="Y1634" s="34" t="e">
        <f t="shared" si="343"/>
        <v>#N/A</v>
      </c>
      <c r="Z1634" s="31" t="str">
        <f t="shared" si="337"/>
        <v>No</v>
      </c>
      <c r="AA1634" s="34"/>
      <c r="AB1634" s="34" t="e">
        <f t="shared" si="344"/>
        <v>#N/A</v>
      </c>
      <c r="AC1634" s="34" t="str">
        <f>IF(OR(ISNUMBER(MATCH(DATE(VALUE(TEXT(U1634,"yyyy")),VALUE(TEXT(U1634,"mm")),VALUE(TEXT(U1634,"dd"))),HolidayTable[Date],0)),WEEKDAY(E1634,1)=1,HOUR(U1634)&gt;=21,HOUR(U1634)&lt;5),"OP","P")</f>
        <v>P</v>
      </c>
      <c r="AD1634" s="34"/>
      <c r="AE1634" s="34" t="e">
        <f t="shared" si="345"/>
        <v>#N/A</v>
      </c>
      <c r="AF1634" s="16">
        <f t="shared" si="346"/>
        <v>88.5</v>
      </c>
      <c r="AG1634" s="16">
        <f t="shared" si="347"/>
        <v>6</v>
      </c>
      <c r="AH1634" s="16" t="str">
        <f t="shared" si="348"/>
        <v>APL FLORIDAI9E1MA</v>
      </c>
      <c r="AI1634" t="str">
        <f t="shared" si="349"/>
        <v>TGBU 5425019</v>
      </c>
      <c r="AJ1634" s="17" t="s">
        <v>624</v>
      </c>
    </row>
    <row r="1635" spans="1:36" ht="18" x14ac:dyDescent="0.35">
      <c r="A1635" t="s">
        <v>927</v>
      </c>
      <c r="B1635" t="s">
        <v>5190</v>
      </c>
      <c r="C1635" t="s">
        <v>929</v>
      </c>
      <c r="D1635" t="s">
        <v>930</v>
      </c>
      <c r="E1635" s="12">
        <v>45471.425694444442</v>
      </c>
      <c r="F1635" t="s">
        <v>654</v>
      </c>
      <c r="G1635" t="s">
        <v>627</v>
      </c>
      <c r="H1635" t="s">
        <v>672</v>
      </c>
      <c r="I1635" t="s">
        <v>646</v>
      </c>
      <c r="J1635">
        <v>29278</v>
      </c>
      <c r="K1635" t="s">
        <v>630</v>
      </c>
      <c r="L1635"/>
      <c r="M1635">
        <v>679253</v>
      </c>
      <c r="N1635" t="s">
        <v>751</v>
      </c>
      <c r="O1635" t="s">
        <v>752</v>
      </c>
      <c r="P1635">
        <v>935494</v>
      </c>
      <c r="Q1635"/>
      <c r="R1635">
        <v>250373</v>
      </c>
      <c r="S1635" s="39" t="e">
        <f>VLOOKUP(AH1635,import!G:T,14,FALSE)</f>
        <v>#N/A</v>
      </c>
      <c r="T1635" s="43" t="str">
        <f t="shared" si="338"/>
        <v>40</v>
      </c>
      <c r="U1635" s="17">
        <f t="shared" si="339"/>
        <v>45471.425694444442</v>
      </c>
      <c r="V1635" s="34" t="e">
        <f t="shared" si="340"/>
        <v>#N/A</v>
      </c>
      <c r="W1635" s="34" t="e">
        <f t="shared" si="341"/>
        <v>#N/A</v>
      </c>
      <c r="X1635" s="34" t="e">
        <f t="shared" si="342"/>
        <v>#N/A</v>
      </c>
      <c r="Y1635" s="34" t="e">
        <f t="shared" si="343"/>
        <v>#N/A</v>
      </c>
      <c r="Z1635" s="31" t="str">
        <f t="shared" si="337"/>
        <v>No</v>
      </c>
      <c r="AA1635" s="34"/>
      <c r="AB1635" s="34" t="e">
        <f t="shared" si="344"/>
        <v>#N/A</v>
      </c>
      <c r="AC1635" s="34" t="str">
        <f>IF(OR(ISNUMBER(MATCH(DATE(VALUE(TEXT(U1635,"yyyy")),VALUE(TEXT(U1635,"mm")),VALUE(TEXT(U1635,"dd"))),HolidayTable[Date],0)),WEEKDAY(E1635,1)=1,HOUR(U1635)&gt;=21,HOUR(U1635)&lt;5),"OP","P")</f>
        <v>P</v>
      </c>
      <c r="AD1635" s="34"/>
      <c r="AE1635" s="34" t="e">
        <f t="shared" si="345"/>
        <v>#N/A</v>
      </c>
      <c r="AF1635" s="16">
        <f t="shared" si="346"/>
        <v>88.5</v>
      </c>
      <c r="AG1635" s="16">
        <f t="shared" si="347"/>
        <v>6</v>
      </c>
      <c r="AH1635" s="16" t="str">
        <f t="shared" si="348"/>
        <v>APL FLORIDAI9E1MA</v>
      </c>
      <c r="AI1635" t="str">
        <f t="shared" si="349"/>
        <v>CMAU 7171972</v>
      </c>
      <c r="AJ1635" s="17" t="s">
        <v>624</v>
      </c>
    </row>
    <row r="1636" spans="1:36" ht="18" x14ac:dyDescent="0.35">
      <c r="A1636" t="s">
        <v>927</v>
      </c>
      <c r="B1636" t="s">
        <v>5191</v>
      </c>
      <c r="C1636" t="s">
        <v>929</v>
      </c>
      <c r="D1636" t="s">
        <v>930</v>
      </c>
      <c r="E1636" s="12">
        <v>45471.445138888892</v>
      </c>
      <c r="F1636" t="s">
        <v>654</v>
      </c>
      <c r="G1636" t="s">
        <v>627</v>
      </c>
      <c r="H1636" t="s">
        <v>722</v>
      </c>
      <c r="I1636" t="s">
        <v>646</v>
      </c>
      <c r="J1636">
        <v>29278</v>
      </c>
      <c r="K1636" t="s">
        <v>630</v>
      </c>
      <c r="L1636"/>
      <c r="M1636">
        <v>679437</v>
      </c>
      <c r="N1636" t="s">
        <v>2125</v>
      </c>
      <c r="O1636" t="s">
        <v>2126</v>
      </c>
      <c r="P1636">
        <v>945108</v>
      </c>
      <c r="Q1636"/>
      <c r="R1636">
        <v>250373</v>
      </c>
      <c r="S1636" s="39" t="e">
        <f>VLOOKUP(AH1636,import!G:T,14,FALSE)</f>
        <v>#N/A</v>
      </c>
      <c r="T1636" s="43" t="str">
        <f t="shared" si="338"/>
        <v>40</v>
      </c>
      <c r="U1636" s="17">
        <f t="shared" si="339"/>
        <v>45471.445138888892</v>
      </c>
      <c r="V1636" s="34" t="e">
        <f t="shared" si="340"/>
        <v>#N/A</v>
      </c>
      <c r="W1636" s="34" t="e">
        <f t="shared" si="341"/>
        <v>#N/A</v>
      </c>
      <c r="X1636" s="34" t="e">
        <f t="shared" si="342"/>
        <v>#N/A</v>
      </c>
      <c r="Y1636" s="34" t="e">
        <f t="shared" si="343"/>
        <v>#N/A</v>
      </c>
      <c r="Z1636" s="31" t="str">
        <f t="shared" si="337"/>
        <v>No</v>
      </c>
      <c r="AA1636" s="34"/>
      <c r="AB1636" s="34" t="e">
        <f t="shared" si="344"/>
        <v>#N/A</v>
      </c>
      <c r="AC1636" s="34" t="str">
        <f>IF(OR(ISNUMBER(MATCH(DATE(VALUE(TEXT(U1636,"yyyy")),VALUE(TEXT(U1636,"mm")),VALUE(TEXT(U1636,"dd"))),HolidayTable[Date],0)),WEEKDAY(E1636,1)=1,HOUR(U1636)&gt;=21,HOUR(U1636)&lt;5),"OP","P")</f>
        <v>P</v>
      </c>
      <c r="AD1636" s="34"/>
      <c r="AE1636" s="34" t="e">
        <f t="shared" si="345"/>
        <v>#N/A</v>
      </c>
      <c r="AF1636" s="16">
        <f t="shared" si="346"/>
        <v>88.5</v>
      </c>
      <c r="AG1636" s="16">
        <f t="shared" si="347"/>
        <v>6</v>
      </c>
      <c r="AH1636" s="16" t="str">
        <f t="shared" si="348"/>
        <v>APL FLORIDAI9E1MA</v>
      </c>
      <c r="AI1636" t="str">
        <f t="shared" si="349"/>
        <v>GAOU 6071996</v>
      </c>
      <c r="AJ1636" s="17" t="s">
        <v>624</v>
      </c>
    </row>
    <row r="1637" spans="1:36" ht="18" x14ac:dyDescent="0.35">
      <c r="A1637" t="s">
        <v>927</v>
      </c>
      <c r="B1637" t="s">
        <v>4806</v>
      </c>
      <c r="C1637" t="s">
        <v>383</v>
      </c>
      <c r="D1637" t="s">
        <v>382</v>
      </c>
      <c r="E1637" s="12">
        <v>45471.449305555558</v>
      </c>
      <c r="F1637" t="s">
        <v>658</v>
      </c>
      <c r="G1637" t="s">
        <v>627</v>
      </c>
      <c r="H1637" t="s">
        <v>672</v>
      </c>
      <c r="I1637" t="s">
        <v>646</v>
      </c>
      <c r="J1637">
        <v>27868</v>
      </c>
      <c r="K1637" t="s">
        <v>630</v>
      </c>
      <c r="L1637"/>
      <c r="M1637">
        <v>631858</v>
      </c>
      <c r="N1637" t="s">
        <v>688</v>
      </c>
      <c r="O1637" t="s">
        <v>689</v>
      </c>
      <c r="P1637">
        <v>939548</v>
      </c>
      <c r="Q1637"/>
      <c r="R1637">
        <v>250373</v>
      </c>
      <c r="S1637" s="39">
        <v>45464.474305555559</v>
      </c>
      <c r="T1637" s="43" t="str">
        <f t="shared" si="338"/>
        <v>40</v>
      </c>
      <c r="U1637" s="17">
        <f t="shared" si="339"/>
        <v>45471.449305555558</v>
      </c>
      <c r="V1637" s="34">
        <f t="shared" si="340"/>
        <v>6.9749999999985448</v>
      </c>
      <c r="W1637" s="34">
        <f t="shared" si="341"/>
        <v>0</v>
      </c>
      <c r="X1637" s="34">
        <f t="shared" si="342"/>
        <v>0</v>
      </c>
      <c r="Y1637" s="34">
        <f t="shared" si="343"/>
        <v>1</v>
      </c>
      <c r="Z1637" s="31" t="str">
        <f t="shared" si="337"/>
        <v>No</v>
      </c>
      <c r="AA1637" s="34"/>
      <c r="AB1637" s="34">
        <f t="shared" si="344"/>
        <v>0</v>
      </c>
      <c r="AC1637" s="34" t="str">
        <f>IF(OR(ISNUMBER(MATCH(DATE(VALUE(TEXT(U1637,"yyyy")),VALUE(TEXT(U1637,"mm")),VALUE(TEXT(U1637,"dd"))),HolidayTable[Date],0)),WEEKDAY(E1637,1)=1,HOUR(U1637)&gt;=21,HOUR(U1637)&lt;5),"OP","P")</f>
        <v>P</v>
      </c>
      <c r="AD1637" s="34"/>
      <c r="AE1637" s="34">
        <f t="shared" si="345"/>
        <v>0</v>
      </c>
      <c r="AF1637" s="16">
        <f t="shared" si="346"/>
        <v>88.5</v>
      </c>
      <c r="AG1637" s="16">
        <f t="shared" si="347"/>
        <v>6</v>
      </c>
      <c r="AH1637" s="16" t="str">
        <f t="shared" si="348"/>
        <v>SEASPAN OSPR2421W</v>
      </c>
      <c r="AI1637" t="str">
        <f t="shared" si="349"/>
        <v>TCLU 4981401</v>
      </c>
      <c r="AJ1637" s="17" t="s">
        <v>624</v>
      </c>
    </row>
    <row r="1638" spans="1:36" ht="18" x14ac:dyDescent="0.35">
      <c r="A1638" t="s">
        <v>927</v>
      </c>
      <c r="B1638" t="s">
        <v>5192</v>
      </c>
      <c r="C1638" t="s">
        <v>383</v>
      </c>
      <c r="D1638" t="s">
        <v>382</v>
      </c>
      <c r="E1638" s="12">
        <v>45471.451388888891</v>
      </c>
      <c r="F1638" t="s">
        <v>658</v>
      </c>
      <c r="G1638" t="s">
        <v>627</v>
      </c>
      <c r="H1638" t="s">
        <v>722</v>
      </c>
      <c r="I1638" t="s">
        <v>646</v>
      </c>
      <c r="J1638">
        <v>29293</v>
      </c>
      <c r="K1638" t="s">
        <v>630</v>
      </c>
      <c r="L1638"/>
      <c r="M1638">
        <v>3586850</v>
      </c>
      <c r="N1638" t="s">
        <v>751</v>
      </c>
      <c r="O1638" t="s">
        <v>752</v>
      </c>
      <c r="P1638">
        <v>935494</v>
      </c>
      <c r="Q1638"/>
      <c r="R1638">
        <v>250373</v>
      </c>
      <c r="S1638" s="39">
        <v>45464.474305555559</v>
      </c>
      <c r="T1638" s="43" t="str">
        <f t="shared" ref="T1638:T1701" si="350">LEFT(I1638,2)</f>
        <v>40</v>
      </c>
      <c r="U1638" s="17">
        <f t="shared" ref="U1638:U1701" si="351">E1638</f>
        <v>45471.451388888891</v>
      </c>
      <c r="V1638" s="34">
        <f t="shared" ref="V1638:V1701" si="352">IF(A1638="ARRIVE",S1638-U1638,IF(A1638="EXIT",U1638-S1638,"Odd Event"))</f>
        <v>6.9770833333313931</v>
      </c>
      <c r="W1638" s="34">
        <f t="shared" ref="W1638:W1701" si="353">IF(V1638&lt;=1,1,0)</f>
        <v>0</v>
      </c>
      <c r="X1638" s="34">
        <f t="shared" ref="X1638:X1701" si="354">IF(AND(V1638&gt;1,V1638&lt;2),1,0)</f>
        <v>0</v>
      </c>
      <c r="Y1638" s="34">
        <f t="shared" ref="Y1638:Y1701" si="355">IF(V1638&gt;2,1,0)</f>
        <v>1</v>
      </c>
      <c r="Z1638" s="31" t="str">
        <f t="shared" si="337"/>
        <v>No</v>
      </c>
      <c r="AA1638" s="34"/>
      <c r="AB1638" s="34">
        <f t="shared" ref="AB1638:AB1701" si="356">IF(W1638=1,1,IF(X1638=1,2,0))</f>
        <v>0</v>
      </c>
      <c r="AC1638" s="34" t="str">
        <f>IF(OR(ISNUMBER(MATCH(DATE(VALUE(TEXT(U1638,"yyyy")),VALUE(TEXT(U1638,"mm")),VALUE(TEXT(U1638,"dd"))),HolidayTable[Date],0)),WEEKDAY(E1638,1)=1,HOUR(U1638)&gt;=21,HOUR(U1638)&lt;5),"OP","P")</f>
        <v>P</v>
      </c>
      <c r="AD1638" s="34"/>
      <c r="AE1638" s="34">
        <f t="shared" ref="AE1638:AE1701" si="357">IF(AB1638=0,0,IF(OR(T1638="40",T1638="45"),IF(AC1638="OP",IF(AB1638=1,52.5,22.5),IF(AB1638=1,37.5,15)),IF(T1638="20",IF(AC1638="OP",IF(AB1638=1,35,15),IF(AB1638=1,25,10)),"Odd Size")))</f>
        <v>0</v>
      </c>
      <c r="AF1638" s="16">
        <f t="shared" ref="AF1638:AF1701" si="358">IF(OR(T1638="45",T1638="40"),88.5,0)+IF(T1638="20",59,0)</f>
        <v>88.5</v>
      </c>
      <c r="AG1638" s="16">
        <f t="shared" ref="AG1638:AG1701" si="359">WEEKDAY(E1638,1)</f>
        <v>6</v>
      </c>
      <c r="AH1638" s="16" t="str">
        <f t="shared" ref="AH1638:AH1701" si="360">C1638&amp;D1638</f>
        <v>SEASPAN OSPR2421W</v>
      </c>
      <c r="AI1638" t="str">
        <f t="shared" ref="AI1638:AI1701" si="361">B1638</f>
        <v>TGBU 4288077</v>
      </c>
      <c r="AJ1638" s="17" t="s">
        <v>624</v>
      </c>
    </row>
    <row r="1639" spans="1:36" ht="18" x14ac:dyDescent="0.35">
      <c r="A1639" t="s">
        <v>927</v>
      </c>
      <c r="B1639" t="s">
        <v>4841</v>
      </c>
      <c r="C1639" t="s">
        <v>383</v>
      </c>
      <c r="D1639" t="s">
        <v>382</v>
      </c>
      <c r="E1639" s="12">
        <v>45471.453472222223</v>
      </c>
      <c r="F1639" t="s">
        <v>658</v>
      </c>
      <c r="G1639" t="s">
        <v>627</v>
      </c>
      <c r="H1639" t="s">
        <v>672</v>
      </c>
      <c r="I1639" t="s">
        <v>646</v>
      </c>
      <c r="J1639">
        <v>28766</v>
      </c>
      <c r="K1639" t="s">
        <v>630</v>
      </c>
      <c r="L1639"/>
      <c r="M1639">
        <v>631871</v>
      </c>
      <c r="N1639" t="s">
        <v>711</v>
      </c>
      <c r="O1639" t="s">
        <v>712</v>
      </c>
      <c r="P1639">
        <v>935540</v>
      </c>
      <c r="Q1639"/>
      <c r="R1639">
        <v>250373</v>
      </c>
      <c r="S1639" s="39">
        <v>45464.474305555559</v>
      </c>
      <c r="T1639" s="43" t="str">
        <f t="shared" si="350"/>
        <v>40</v>
      </c>
      <c r="U1639" s="17">
        <f t="shared" si="351"/>
        <v>45471.453472222223</v>
      </c>
      <c r="V1639" s="34">
        <f t="shared" si="352"/>
        <v>6.9791666666642413</v>
      </c>
      <c r="W1639" s="34">
        <f t="shared" si="353"/>
        <v>0</v>
      </c>
      <c r="X1639" s="34">
        <f t="shared" si="354"/>
        <v>0</v>
      </c>
      <c r="Y1639" s="34">
        <f t="shared" si="355"/>
        <v>1</v>
      </c>
      <c r="Z1639" s="31" t="str">
        <f t="shared" si="337"/>
        <v>No</v>
      </c>
      <c r="AA1639" s="34"/>
      <c r="AB1639" s="34">
        <f t="shared" si="356"/>
        <v>0</v>
      </c>
      <c r="AC1639" s="34" t="str">
        <f>IF(OR(ISNUMBER(MATCH(DATE(VALUE(TEXT(U1639,"yyyy")),VALUE(TEXT(U1639,"mm")),VALUE(TEXT(U1639,"dd"))),HolidayTable[Date],0)),WEEKDAY(E1639,1)=1,HOUR(U1639)&gt;=21,HOUR(U1639)&lt;5),"OP","P")</f>
        <v>P</v>
      </c>
      <c r="AD1639" s="34"/>
      <c r="AE1639" s="34">
        <f t="shared" si="357"/>
        <v>0</v>
      </c>
      <c r="AF1639" s="16">
        <f t="shared" si="358"/>
        <v>88.5</v>
      </c>
      <c r="AG1639" s="16">
        <f t="shared" si="359"/>
        <v>6</v>
      </c>
      <c r="AH1639" s="16" t="str">
        <f t="shared" si="360"/>
        <v>SEASPAN OSPR2421W</v>
      </c>
      <c r="AI1639" t="str">
        <f t="shared" si="361"/>
        <v>BMOU 4538110</v>
      </c>
      <c r="AJ1639" s="17" t="s">
        <v>624</v>
      </c>
    </row>
    <row r="1640" spans="1:36" ht="18" x14ac:dyDescent="0.35">
      <c r="A1640" t="s">
        <v>927</v>
      </c>
      <c r="B1640" t="s">
        <v>5193</v>
      </c>
      <c r="C1640" t="s">
        <v>929</v>
      </c>
      <c r="D1640" t="s">
        <v>930</v>
      </c>
      <c r="E1640" s="12">
        <v>45471.456250000003</v>
      </c>
      <c r="F1640" t="s">
        <v>654</v>
      </c>
      <c r="G1640" t="s">
        <v>627</v>
      </c>
      <c r="H1640" t="s">
        <v>672</v>
      </c>
      <c r="I1640" t="s">
        <v>646</v>
      </c>
      <c r="J1640">
        <v>26960</v>
      </c>
      <c r="K1640" t="s">
        <v>630</v>
      </c>
      <c r="L1640"/>
      <c r="M1640">
        <v>387049</v>
      </c>
      <c r="N1640" t="s">
        <v>805</v>
      </c>
      <c r="O1640" t="s">
        <v>634</v>
      </c>
      <c r="P1640">
        <v>945863</v>
      </c>
      <c r="Q1640"/>
      <c r="R1640">
        <v>250373</v>
      </c>
      <c r="S1640" s="39" t="e">
        <f>VLOOKUP(AH1640,import!G:T,14,FALSE)</f>
        <v>#N/A</v>
      </c>
      <c r="T1640" s="43" t="str">
        <f t="shared" si="350"/>
        <v>40</v>
      </c>
      <c r="U1640" s="17">
        <f t="shared" si="351"/>
        <v>45471.456250000003</v>
      </c>
      <c r="V1640" s="34" t="e">
        <f t="shared" si="352"/>
        <v>#N/A</v>
      </c>
      <c r="W1640" s="34" t="e">
        <f t="shared" si="353"/>
        <v>#N/A</v>
      </c>
      <c r="X1640" s="34" t="e">
        <f t="shared" si="354"/>
        <v>#N/A</v>
      </c>
      <c r="Y1640" s="34" t="e">
        <f t="shared" si="355"/>
        <v>#N/A</v>
      </c>
      <c r="Z1640" s="31" t="str">
        <f t="shared" si="337"/>
        <v>No</v>
      </c>
      <c r="AA1640" s="34"/>
      <c r="AB1640" s="34" t="e">
        <f t="shared" si="356"/>
        <v>#N/A</v>
      </c>
      <c r="AC1640" s="34" t="str">
        <f>IF(OR(ISNUMBER(MATCH(DATE(VALUE(TEXT(U1640,"yyyy")),VALUE(TEXT(U1640,"mm")),VALUE(TEXT(U1640,"dd"))),HolidayTable[Date],0)),WEEKDAY(E1640,1)=1,HOUR(U1640)&gt;=21,HOUR(U1640)&lt;5),"OP","P")</f>
        <v>P</v>
      </c>
      <c r="AD1640" s="34"/>
      <c r="AE1640" s="34" t="e">
        <f t="shared" si="357"/>
        <v>#N/A</v>
      </c>
      <c r="AF1640" s="16">
        <f t="shared" si="358"/>
        <v>88.5</v>
      </c>
      <c r="AG1640" s="16">
        <f t="shared" si="359"/>
        <v>6</v>
      </c>
      <c r="AH1640" s="16" t="str">
        <f t="shared" si="360"/>
        <v>APL FLORIDAI9E1MA</v>
      </c>
      <c r="AI1640" t="str">
        <f t="shared" si="361"/>
        <v>TCNU 3474400</v>
      </c>
      <c r="AJ1640" s="17" t="s">
        <v>624</v>
      </c>
    </row>
    <row r="1641" spans="1:36" ht="18" x14ac:dyDescent="0.35">
      <c r="A1641" t="s">
        <v>927</v>
      </c>
      <c r="B1641" t="s">
        <v>5194</v>
      </c>
      <c r="C1641" t="s">
        <v>929</v>
      </c>
      <c r="D1641" t="s">
        <v>930</v>
      </c>
      <c r="E1641" s="12">
        <v>45471.461111111108</v>
      </c>
      <c r="F1641" t="s">
        <v>654</v>
      </c>
      <c r="G1641" t="s">
        <v>627</v>
      </c>
      <c r="H1641" t="s">
        <v>672</v>
      </c>
      <c r="I1641" t="s">
        <v>646</v>
      </c>
      <c r="J1641">
        <v>28768</v>
      </c>
      <c r="K1641" t="s">
        <v>630</v>
      </c>
      <c r="L1641"/>
      <c r="M1641">
        <v>3605238</v>
      </c>
      <c r="N1641"/>
      <c r="O1641" t="s">
        <v>686</v>
      </c>
      <c r="P1641">
        <v>900868</v>
      </c>
      <c r="Q1641"/>
      <c r="R1641">
        <v>250373</v>
      </c>
      <c r="S1641" s="39" t="e">
        <f>VLOOKUP(AH1641,import!G:T,14,FALSE)</f>
        <v>#N/A</v>
      </c>
      <c r="T1641" s="43" t="str">
        <f t="shared" si="350"/>
        <v>40</v>
      </c>
      <c r="U1641" s="17">
        <f t="shared" si="351"/>
        <v>45471.461111111108</v>
      </c>
      <c r="V1641" s="34" t="e">
        <f t="shared" si="352"/>
        <v>#N/A</v>
      </c>
      <c r="W1641" s="34" t="e">
        <f t="shared" si="353"/>
        <v>#N/A</v>
      </c>
      <c r="X1641" s="34" t="e">
        <f t="shared" si="354"/>
        <v>#N/A</v>
      </c>
      <c r="Y1641" s="34" t="e">
        <f t="shared" si="355"/>
        <v>#N/A</v>
      </c>
      <c r="Z1641" s="31" t="str">
        <f t="shared" si="337"/>
        <v>No</v>
      </c>
      <c r="AA1641" s="34"/>
      <c r="AB1641" s="34" t="e">
        <f t="shared" si="356"/>
        <v>#N/A</v>
      </c>
      <c r="AC1641" s="34" t="str">
        <f>IF(OR(ISNUMBER(MATCH(DATE(VALUE(TEXT(U1641,"yyyy")),VALUE(TEXT(U1641,"mm")),VALUE(TEXT(U1641,"dd"))),HolidayTable[Date],0)),WEEKDAY(E1641,1)=1,HOUR(U1641)&gt;=21,HOUR(U1641)&lt;5),"OP","P")</f>
        <v>P</v>
      </c>
      <c r="AD1641" s="34"/>
      <c r="AE1641" s="34" t="e">
        <f t="shared" si="357"/>
        <v>#N/A</v>
      </c>
      <c r="AF1641" s="16">
        <f t="shared" si="358"/>
        <v>88.5</v>
      </c>
      <c r="AG1641" s="16">
        <f t="shared" si="359"/>
        <v>6</v>
      </c>
      <c r="AH1641" s="16" t="str">
        <f t="shared" si="360"/>
        <v>APL FLORIDAI9E1MA</v>
      </c>
      <c r="AI1641" t="str">
        <f t="shared" si="361"/>
        <v>CMAU 9399724</v>
      </c>
      <c r="AJ1641" s="17" t="s">
        <v>624</v>
      </c>
    </row>
    <row r="1642" spans="1:36" ht="18" x14ac:dyDescent="0.35">
      <c r="A1642" t="s">
        <v>927</v>
      </c>
      <c r="B1642" t="s">
        <v>5195</v>
      </c>
      <c r="C1642" t="s">
        <v>383</v>
      </c>
      <c r="D1642" t="s">
        <v>382</v>
      </c>
      <c r="E1642" s="12">
        <v>45471.469444444447</v>
      </c>
      <c r="F1642" t="s">
        <v>658</v>
      </c>
      <c r="G1642" t="s">
        <v>627</v>
      </c>
      <c r="H1642" t="s">
        <v>672</v>
      </c>
      <c r="I1642" t="s">
        <v>646</v>
      </c>
      <c r="J1642">
        <v>29973</v>
      </c>
      <c r="K1642" t="s">
        <v>630</v>
      </c>
      <c r="L1642"/>
      <c r="M1642">
        <v>3623493</v>
      </c>
      <c r="N1642" t="s">
        <v>688</v>
      </c>
      <c r="O1642" t="s">
        <v>689</v>
      </c>
      <c r="P1642">
        <v>939548</v>
      </c>
      <c r="Q1642"/>
      <c r="R1642">
        <v>250373</v>
      </c>
      <c r="S1642" s="39">
        <v>45464.474305555559</v>
      </c>
      <c r="T1642" s="43" t="str">
        <f t="shared" si="350"/>
        <v>40</v>
      </c>
      <c r="U1642" s="17">
        <f t="shared" si="351"/>
        <v>45471.469444444447</v>
      </c>
      <c r="V1642" s="34">
        <f t="shared" si="352"/>
        <v>6.9951388888875954</v>
      </c>
      <c r="W1642" s="34">
        <f t="shared" si="353"/>
        <v>0</v>
      </c>
      <c r="X1642" s="34">
        <f t="shared" si="354"/>
        <v>0</v>
      </c>
      <c r="Y1642" s="34">
        <f t="shared" si="355"/>
        <v>1</v>
      </c>
      <c r="Z1642" s="31" t="str">
        <f t="shared" si="337"/>
        <v>No</v>
      </c>
      <c r="AA1642" s="34"/>
      <c r="AB1642" s="34">
        <f t="shared" si="356"/>
        <v>0</v>
      </c>
      <c r="AC1642" s="34" t="str">
        <f>IF(OR(ISNUMBER(MATCH(DATE(VALUE(TEXT(U1642,"yyyy")),VALUE(TEXT(U1642,"mm")),VALUE(TEXT(U1642,"dd"))),HolidayTable[Date],0)),WEEKDAY(E1642,1)=1,HOUR(U1642)&gt;=21,HOUR(U1642)&lt;5),"OP","P")</f>
        <v>P</v>
      </c>
      <c r="AD1642" s="34"/>
      <c r="AE1642" s="34">
        <f t="shared" si="357"/>
        <v>0</v>
      </c>
      <c r="AF1642" s="16">
        <f t="shared" si="358"/>
        <v>88.5</v>
      </c>
      <c r="AG1642" s="16">
        <f t="shared" si="359"/>
        <v>6</v>
      </c>
      <c r="AH1642" s="16" t="str">
        <f t="shared" si="360"/>
        <v>SEASPAN OSPR2421W</v>
      </c>
      <c r="AI1642" t="str">
        <f t="shared" si="361"/>
        <v>ONEU 0504630</v>
      </c>
      <c r="AJ1642" s="17" t="s">
        <v>624</v>
      </c>
    </row>
    <row r="1643" spans="1:36" ht="18" x14ac:dyDescent="0.35">
      <c r="A1643" t="s">
        <v>927</v>
      </c>
      <c r="B1643" t="s">
        <v>5196</v>
      </c>
      <c r="C1643" t="s">
        <v>383</v>
      </c>
      <c r="D1643" t="s">
        <v>382</v>
      </c>
      <c r="E1643" s="12">
        <v>45471.472222222219</v>
      </c>
      <c r="F1643" t="s">
        <v>658</v>
      </c>
      <c r="G1643" t="s">
        <v>627</v>
      </c>
      <c r="H1643" t="s">
        <v>672</v>
      </c>
      <c r="I1643" t="s">
        <v>646</v>
      </c>
      <c r="J1643">
        <v>29003</v>
      </c>
      <c r="K1643" t="s">
        <v>630</v>
      </c>
      <c r="L1643"/>
      <c r="M1643">
        <v>3586904</v>
      </c>
      <c r="N1643" t="s">
        <v>751</v>
      </c>
      <c r="O1643" t="s">
        <v>752</v>
      </c>
      <c r="P1643">
        <v>935494</v>
      </c>
      <c r="Q1643"/>
      <c r="R1643">
        <v>250373</v>
      </c>
      <c r="S1643" s="39">
        <v>45464.474305555559</v>
      </c>
      <c r="T1643" s="43" t="str">
        <f t="shared" si="350"/>
        <v>40</v>
      </c>
      <c r="U1643" s="17">
        <f t="shared" si="351"/>
        <v>45471.472222222219</v>
      </c>
      <c r="V1643" s="34">
        <f t="shared" si="352"/>
        <v>6.9979166666598758</v>
      </c>
      <c r="W1643" s="34">
        <f t="shared" si="353"/>
        <v>0</v>
      </c>
      <c r="X1643" s="34">
        <f t="shared" si="354"/>
        <v>0</v>
      </c>
      <c r="Y1643" s="34">
        <f t="shared" si="355"/>
        <v>1</v>
      </c>
      <c r="Z1643" s="31" t="str">
        <f t="shared" si="337"/>
        <v>No</v>
      </c>
      <c r="AA1643" s="34"/>
      <c r="AB1643" s="34">
        <f t="shared" si="356"/>
        <v>0</v>
      </c>
      <c r="AC1643" s="34" t="str">
        <f>IF(OR(ISNUMBER(MATCH(DATE(VALUE(TEXT(U1643,"yyyy")),VALUE(TEXT(U1643,"mm")),VALUE(TEXT(U1643,"dd"))),HolidayTable[Date],0)),WEEKDAY(E1643,1)=1,HOUR(U1643)&gt;=21,HOUR(U1643)&lt;5),"OP","P")</f>
        <v>P</v>
      </c>
      <c r="AD1643" s="34"/>
      <c r="AE1643" s="34">
        <f t="shared" si="357"/>
        <v>0</v>
      </c>
      <c r="AF1643" s="16">
        <f t="shared" si="358"/>
        <v>88.5</v>
      </c>
      <c r="AG1643" s="16">
        <f t="shared" si="359"/>
        <v>6</v>
      </c>
      <c r="AH1643" s="16" t="str">
        <f t="shared" si="360"/>
        <v>SEASPAN OSPR2421W</v>
      </c>
      <c r="AI1643" t="str">
        <f t="shared" si="361"/>
        <v>TCLU 1663583</v>
      </c>
      <c r="AJ1643" s="17" t="s">
        <v>624</v>
      </c>
    </row>
    <row r="1644" spans="1:36" ht="18" x14ac:dyDescent="0.35">
      <c r="A1644" t="s">
        <v>927</v>
      </c>
      <c r="B1644" t="s">
        <v>5197</v>
      </c>
      <c r="C1644" t="s">
        <v>929</v>
      </c>
      <c r="D1644" t="s">
        <v>930</v>
      </c>
      <c r="E1644" s="12">
        <v>45471.475694444445</v>
      </c>
      <c r="F1644" t="s">
        <v>654</v>
      </c>
      <c r="G1644" t="s">
        <v>627</v>
      </c>
      <c r="H1644" t="s">
        <v>672</v>
      </c>
      <c r="I1644" t="s">
        <v>646</v>
      </c>
      <c r="J1644">
        <v>29278</v>
      </c>
      <c r="K1644" t="s">
        <v>630</v>
      </c>
      <c r="L1644"/>
      <c r="M1644">
        <v>679405</v>
      </c>
      <c r="N1644" t="s">
        <v>760</v>
      </c>
      <c r="O1644" t="s">
        <v>761</v>
      </c>
      <c r="P1644">
        <v>949761</v>
      </c>
      <c r="Q1644"/>
      <c r="R1644">
        <v>250373</v>
      </c>
      <c r="S1644" s="39" t="e">
        <f>VLOOKUP(AH1644,import!G:T,14,FALSE)</f>
        <v>#N/A</v>
      </c>
      <c r="T1644" s="43" t="str">
        <f t="shared" si="350"/>
        <v>40</v>
      </c>
      <c r="U1644" s="17">
        <f t="shared" si="351"/>
        <v>45471.475694444445</v>
      </c>
      <c r="V1644" s="34" t="e">
        <f t="shared" si="352"/>
        <v>#N/A</v>
      </c>
      <c r="W1644" s="34" t="e">
        <f t="shared" si="353"/>
        <v>#N/A</v>
      </c>
      <c r="X1644" s="34" t="e">
        <f t="shared" si="354"/>
        <v>#N/A</v>
      </c>
      <c r="Y1644" s="34" t="e">
        <f t="shared" si="355"/>
        <v>#N/A</v>
      </c>
      <c r="Z1644" s="31" t="str">
        <f t="shared" si="337"/>
        <v>No</v>
      </c>
      <c r="AA1644" s="34"/>
      <c r="AB1644" s="34" t="e">
        <f t="shared" si="356"/>
        <v>#N/A</v>
      </c>
      <c r="AC1644" s="34" t="str">
        <f>IF(OR(ISNUMBER(MATCH(DATE(VALUE(TEXT(U1644,"yyyy")),VALUE(TEXT(U1644,"mm")),VALUE(TEXT(U1644,"dd"))),HolidayTable[Date],0)),WEEKDAY(E1644,1)=1,HOUR(U1644)&gt;=21,HOUR(U1644)&lt;5),"OP","P")</f>
        <v>P</v>
      </c>
      <c r="AD1644" s="34"/>
      <c r="AE1644" s="34" t="e">
        <f t="shared" si="357"/>
        <v>#N/A</v>
      </c>
      <c r="AF1644" s="16">
        <f t="shared" si="358"/>
        <v>88.5</v>
      </c>
      <c r="AG1644" s="16">
        <f t="shared" si="359"/>
        <v>6</v>
      </c>
      <c r="AH1644" s="16" t="str">
        <f t="shared" si="360"/>
        <v>APL FLORIDAI9E1MA</v>
      </c>
      <c r="AI1644" t="str">
        <f t="shared" si="361"/>
        <v>FFAU 4459691</v>
      </c>
      <c r="AJ1644" s="17" t="s">
        <v>624</v>
      </c>
    </row>
    <row r="1645" spans="1:36" ht="18" x14ac:dyDescent="0.35">
      <c r="A1645" t="s">
        <v>927</v>
      </c>
      <c r="B1645" t="s">
        <v>5198</v>
      </c>
      <c r="C1645" t="s">
        <v>929</v>
      </c>
      <c r="D1645" t="s">
        <v>930</v>
      </c>
      <c r="E1645" s="12">
        <v>45471.477777777778</v>
      </c>
      <c r="F1645" t="s">
        <v>654</v>
      </c>
      <c r="G1645" t="s">
        <v>627</v>
      </c>
      <c r="H1645" t="s">
        <v>672</v>
      </c>
      <c r="I1645" t="s">
        <v>646</v>
      </c>
      <c r="J1645">
        <v>29278</v>
      </c>
      <c r="K1645" t="s">
        <v>630</v>
      </c>
      <c r="L1645"/>
      <c r="M1645">
        <v>678752</v>
      </c>
      <c r="N1645" t="s">
        <v>711</v>
      </c>
      <c r="O1645" t="s">
        <v>712</v>
      </c>
      <c r="P1645">
        <v>935540</v>
      </c>
      <c r="Q1645"/>
      <c r="R1645">
        <v>250373</v>
      </c>
      <c r="S1645" s="39" t="e">
        <f>VLOOKUP(AH1645,import!G:T,14,FALSE)</f>
        <v>#N/A</v>
      </c>
      <c r="T1645" s="43" t="str">
        <f t="shared" si="350"/>
        <v>40</v>
      </c>
      <c r="U1645" s="17">
        <f t="shared" si="351"/>
        <v>45471.477777777778</v>
      </c>
      <c r="V1645" s="34" t="e">
        <f t="shared" si="352"/>
        <v>#N/A</v>
      </c>
      <c r="W1645" s="34" t="e">
        <f t="shared" si="353"/>
        <v>#N/A</v>
      </c>
      <c r="X1645" s="34" t="e">
        <f t="shared" si="354"/>
        <v>#N/A</v>
      </c>
      <c r="Y1645" s="34" t="e">
        <f t="shared" si="355"/>
        <v>#N/A</v>
      </c>
      <c r="Z1645" s="31" t="str">
        <f t="shared" si="337"/>
        <v>No</v>
      </c>
      <c r="AA1645" s="34"/>
      <c r="AB1645" s="34" t="e">
        <f t="shared" si="356"/>
        <v>#N/A</v>
      </c>
      <c r="AC1645" s="34" t="str">
        <f>IF(OR(ISNUMBER(MATCH(DATE(VALUE(TEXT(U1645,"yyyy")),VALUE(TEXT(U1645,"mm")),VALUE(TEXT(U1645,"dd"))),HolidayTable[Date],0)),WEEKDAY(E1645,1)=1,HOUR(U1645)&gt;=21,HOUR(U1645)&lt;5),"OP","P")</f>
        <v>P</v>
      </c>
      <c r="AD1645" s="34"/>
      <c r="AE1645" s="34" t="e">
        <f t="shared" si="357"/>
        <v>#N/A</v>
      </c>
      <c r="AF1645" s="16">
        <f t="shared" si="358"/>
        <v>88.5</v>
      </c>
      <c r="AG1645" s="16">
        <f t="shared" si="359"/>
        <v>6</v>
      </c>
      <c r="AH1645" s="16" t="str">
        <f t="shared" si="360"/>
        <v>APL FLORIDAI9E1MA</v>
      </c>
      <c r="AI1645" t="str">
        <f t="shared" si="361"/>
        <v>TRHU 8007470</v>
      </c>
      <c r="AJ1645" s="17" t="s">
        <v>624</v>
      </c>
    </row>
    <row r="1646" spans="1:36" ht="18" x14ac:dyDescent="0.35">
      <c r="A1646" t="s">
        <v>927</v>
      </c>
      <c r="B1646" t="s">
        <v>4770</v>
      </c>
      <c r="C1646" t="s">
        <v>383</v>
      </c>
      <c r="D1646" t="s">
        <v>382</v>
      </c>
      <c r="E1646" s="12">
        <v>45471.480555555558</v>
      </c>
      <c r="F1646" t="s">
        <v>658</v>
      </c>
      <c r="G1646" t="s">
        <v>627</v>
      </c>
      <c r="H1646" t="s">
        <v>672</v>
      </c>
      <c r="I1646" t="s">
        <v>646</v>
      </c>
      <c r="J1646">
        <v>28531</v>
      </c>
      <c r="K1646" t="s">
        <v>630</v>
      </c>
      <c r="L1646"/>
      <c r="M1646">
        <v>632182</v>
      </c>
      <c r="N1646" t="s">
        <v>2125</v>
      </c>
      <c r="O1646" t="s">
        <v>2126</v>
      </c>
      <c r="P1646">
        <v>945108</v>
      </c>
      <c r="Q1646"/>
      <c r="R1646">
        <v>250373</v>
      </c>
      <c r="S1646" s="39">
        <v>45464.474305555559</v>
      </c>
      <c r="T1646" s="43" t="str">
        <f t="shared" si="350"/>
        <v>40</v>
      </c>
      <c r="U1646" s="17">
        <f t="shared" si="351"/>
        <v>45471.480555555558</v>
      </c>
      <c r="V1646" s="34">
        <f t="shared" si="352"/>
        <v>7.0062499999985448</v>
      </c>
      <c r="W1646" s="34">
        <f t="shared" si="353"/>
        <v>0</v>
      </c>
      <c r="X1646" s="34">
        <f t="shared" si="354"/>
        <v>0</v>
      </c>
      <c r="Y1646" s="34">
        <f t="shared" si="355"/>
        <v>1</v>
      </c>
      <c r="Z1646" s="31" t="str">
        <f t="shared" si="337"/>
        <v>No</v>
      </c>
      <c r="AA1646" s="34"/>
      <c r="AB1646" s="34">
        <f t="shared" si="356"/>
        <v>0</v>
      </c>
      <c r="AC1646" s="34" t="str">
        <f>IF(OR(ISNUMBER(MATCH(DATE(VALUE(TEXT(U1646,"yyyy")),VALUE(TEXT(U1646,"mm")),VALUE(TEXT(U1646,"dd"))),HolidayTable[Date],0)),WEEKDAY(E1646,1)=1,HOUR(U1646)&gt;=21,HOUR(U1646)&lt;5),"OP","P")</f>
        <v>P</v>
      </c>
      <c r="AD1646" s="34"/>
      <c r="AE1646" s="34">
        <f t="shared" si="357"/>
        <v>0</v>
      </c>
      <c r="AF1646" s="16">
        <f t="shared" si="358"/>
        <v>88.5</v>
      </c>
      <c r="AG1646" s="16">
        <f t="shared" si="359"/>
        <v>6</v>
      </c>
      <c r="AH1646" s="16" t="str">
        <f t="shared" si="360"/>
        <v>SEASPAN OSPR2421W</v>
      </c>
      <c r="AI1646" t="str">
        <f t="shared" si="361"/>
        <v>TRHU 8466144</v>
      </c>
      <c r="AJ1646" s="17" t="s">
        <v>624</v>
      </c>
    </row>
    <row r="1647" spans="1:36" ht="18" x14ac:dyDescent="0.35">
      <c r="A1647" t="s">
        <v>927</v>
      </c>
      <c r="B1647" t="s">
        <v>5199</v>
      </c>
      <c r="C1647" t="s">
        <v>929</v>
      </c>
      <c r="D1647" t="s">
        <v>930</v>
      </c>
      <c r="E1647" s="12">
        <v>45471.48541666667</v>
      </c>
      <c r="F1647" t="s">
        <v>654</v>
      </c>
      <c r="G1647" t="s">
        <v>627</v>
      </c>
      <c r="H1647">
        <v>4510</v>
      </c>
      <c r="I1647" t="s">
        <v>646</v>
      </c>
      <c r="J1647">
        <v>29278</v>
      </c>
      <c r="K1647" t="s">
        <v>630</v>
      </c>
      <c r="L1647"/>
      <c r="M1647">
        <v>3608364</v>
      </c>
      <c r="N1647"/>
      <c r="O1647" t="s">
        <v>806</v>
      </c>
      <c r="P1647">
        <v>939081</v>
      </c>
      <c r="Q1647"/>
      <c r="R1647">
        <v>250373</v>
      </c>
      <c r="S1647" s="39" t="e">
        <f>VLOOKUP(AH1647,import!G:T,14,FALSE)</f>
        <v>#N/A</v>
      </c>
      <c r="T1647" s="43" t="str">
        <f t="shared" si="350"/>
        <v>40</v>
      </c>
      <c r="U1647" s="17">
        <f t="shared" si="351"/>
        <v>45471.48541666667</v>
      </c>
      <c r="V1647" s="34" t="e">
        <f t="shared" si="352"/>
        <v>#N/A</v>
      </c>
      <c r="W1647" s="34" t="e">
        <f t="shared" si="353"/>
        <v>#N/A</v>
      </c>
      <c r="X1647" s="34" t="e">
        <f t="shared" si="354"/>
        <v>#N/A</v>
      </c>
      <c r="Y1647" s="34" t="e">
        <f t="shared" si="355"/>
        <v>#N/A</v>
      </c>
      <c r="Z1647" s="31" t="str">
        <f t="shared" si="337"/>
        <v>No</v>
      </c>
      <c r="AA1647" s="34"/>
      <c r="AB1647" s="34" t="e">
        <f t="shared" si="356"/>
        <v>#N/A</v>
      </c>
      <c r="AC1647" s="34" t="str">
        <f>IF(OR(ISNUMBER(MATCH(DATE(VALUE(TEXT(U1647,"yyyy")),VALUE(TEXT(U1647,"mm")),VALUE(TEXT(U1647,"dd"))),HolidayTable[Date],0)),WEEKDAY(E1647,1)=1,HOUR(U1647)&gt;=21,HOUR(U1647)&lt;5),"OP","P")</f>
        <v>P</v>
      </c>
      <c r="AD1647" s="34"/>
      <c r="AE1647" s="34" t="e">
        <f t="shared" si="357"/>
        <v>#N/A</v>
      </c>
      <c r="AF1647" s="16">
        <f t="shared" si="358"/>
        <v>88.5</v>
      </c>
      <c r="AG1647" s="16">
        <f t="shared" si="359"/>
        <v>6</v>
      </c>
      <c r="AH1647" s="16" t="str">
        <f t="shared" si="360"/>
        <v>APL FLORIDAI9E1MA</v>
      </c>
      <c r="AI1647" t="str">
        <f t="shared" si="361"/>
        <v>FDCU 0248580</v>
      </c>
      <c r="AJ1647" s="17" t="s">
        <v>624</v>
      </c>
    </row>
    <row r="1648" spans="1:36" ht="18" x14ac:dyDescent="0.35">
      <c r="A1648" t="s">
        <v>927</v>
      </c>
      <c r="B1648" t="s">
        <v>5200</v>
      </c>
      <c r="C1648" t="s">
        <v>929</v>
      </c>
      <c r="D1648" t="s">
        <v>930</v>
      </c>
      <c r="E1648" s="12">
        <v>45471.502083333333</v>
      </c>
      <c r="F1648" t="s">
        <v>654</v>
      </c>
      <c r="G1648" t="s">
        <v>627</v>
      </c>
      <c r="H1648" t="s">
        <v>722</v>
      </c>
      <c r="I1648" t="s">
        <v>646</v>
      </c>
      <c r="J1648">
        <v>29278</v>
      </c>
      <c r="K1648" t="s">
        <v>630</v>
      </c>
      <c r="L1648"/>
      <c r="M1648">
        <v>679233</v>
      </c>
      <c r="N1648" t="s">
        <v>688</v>
      </c>
      <c r="O1648" t="s">
        <v>689</v>
      </c>
      <c r="P1648">
        <v>939548</v>
      </c>
      <c r="Q1648"/>
      <c r="R1648">
        <v>250373</v>
      </c>
      <c r="S1648" s="39" t="e">
        <f>VLOOKUP(AH1648,import!G:T,14,FALSE)</f>
        <v>#N/A</v>
      </c>
      <c r="T1648" s="43" t="str">
        <f t="shared" si="350"/>
        <v>40</v>
      </c>
      <c r="U1648" s="17">
        <f t="shared" si="351"/>
        <v>45471.502083333333</v>
      </c>
      <c r="V1648" s="34" t="e">
        <f t="shared" si="352"/>
        <v>#N/A</v>
      </c>
      <c r="W1648" s="34" t="e">
        <f t="shared" si="353"/>
        <v>#N/A</v>
      </c>
      <c r="X1648" s="34" t="e">
        <f t="shared" si="354"/>
        <v>#N/A</v>
      </c>
      <c r="Y1648" s="34" t="e">
        <f t="shared" si="355"/>
        <v>#N/A</v>
      </c>
      <c r="Z1648" s="31" t="str">
        <f t="shared" si="337"/>
        <v>No</v>
      </c>
      <c r="AA1648" s="34"/>
      <c r="AB1648" s="34" t="e">
        <f t="shared" si="356"/>
        <v>#N/A</v>
      </c>
      <c r="AC1648" s="34" t="str">
        <f>IF(OR(ISNUMBER(MATCH(DATE(VALUE(TEXT(U1648,"yyyy")),VALUE(TEXT(U1648,"mm")),VALUE(TEXT(U1648,"dd"))),HolidayTable[Date],0)),WEEKDAY(E1648,1)=1,HOUR(U1648)&gt;=21,HOUR(U1648)&lt;5),"OP","P")</f>
        <v>P</v>
      </c>
      <c r="AD1648" s="34"/>
      <c r="AE1648" s="34" t="e">
        <f t="shared" si="357"/>
        <v>#N/A</v>
      </c>
      <c r="AF1648" s="16">
        <f t="shared" si="358"/>
        <v>88.5</v>
      </c>
      <c r="AG1648" s="16">
        <f t="shared" si="359"/>
        <v>6</v>
      </c>
      <c r="AH1648" s="16" t="str">
        <f t="shared" si="360"/>
        <v>APL FLORIDAI9E1MA</v>
      </c>
      <c r="AI1648" t="str">
        <f t="shared" si="361"/>
        <v>HPCU 4273159</v>
      </c>
      <c r="AJ1648" s="17" t="s">
        <v>624</v>
      </c>
    </row>
    <row r="1649" spans="1:36" ht="18" x14ac:dyDescent="0.35">
      <c r="A1649" t="s">
        <v>927</v>
      </c>
      <c r="B1649" t="s">
        <v>4870</v>
      </c>
      <c r="C1649" t="s">
        <v>383</v>
      </c>
      <c r="D1649" t="s">
        <v>382</v>
      </c>
      <c r="E1649" s="12">
        <v>45471.506249999999</v>
      </c>
      <c r="F1649" t="s">
        <v>658</v>
      </c>
      <c r="G1649" t="s">
        <v>627</v>
      </c>
      <c r="H1649" t="s">
        <v>672</v>
      </c>
      <c r="I1649" t="s">
        <v>646</v>
      </c>
      <c r="J1649">
        <v>30000</v>
      </c>
      <c r="K1649" t="s">
        <v>630</v>
      </c>
      <c r="L1649"/>
      <c r="M1649">
        <v>3608105</v>
      </c>
      <c r="N1649" t="s">
        <v>751</v>
      </c>
      <c r="O1649" t="s">
        <v>752</v>
      </c>
      <c r="P1649">
        <v>935494</v>
      </c>
      <c r="Q1649"/>
      <c r="R1649">
        <v>250373</v>
      </c>
      <c r="S1649" s="39">
        <v>45464.474305555559</v>
      </c>
      <c r="T1649" s="43" t="str">
        <f t="shared" si="350"/>
        <v>40</v>
      </c>
      <c r="U1649" s="17">
        <f t="shared" si="351"/>
        <v>45471.506249999999</v>
      </c>
      <c r="V1649" s="34">
        <f t="shared" si="352"/>
        <v>7.0319444444394321</v>
      </c>
      <c r="W1649" s="34">
        <f t="shared" si="353"/>
        <v>0</v>
      </c>
      <c r="X1649" s="34">
        <f t="shared" si="354"/>
        <v>0</v>
      </c>
      <c r="Y1649" s="34">
        <f t="shared" si="355"/>
        <v>1</v>
      </c>
      <c r="Z1649" s="31" t="str">
        <f t="shared" si="337"/>
        <v>No</v>
      </c>
      <c r="AA1649" s="34"/>
      <c r="AB1649" s="34">
        <f t="shared" si="356"/>
        <v>0</v>
      </c>
      <c r="AC1649" s="34" t="str">
        <f>IF(OR(ISNUMBER(MATCH(DATE(VALUE(TEXT(U1649,"yyyy")),VALUE(TEXT(U1649,"mm")),VALUE(TEXT(U1649,"dd"))),HolidayTable[Date],0)),WEEKDAY(E1649,1)=1,HOUR(U1649)&gt;=21,HOUR(U1649)&lt;5),"OP","P")</f>
        <v>P</v>
      </c>
      <c r="AD1649" s="34"/>
      <c r="AE1649" s="34">
        <f t="shared" si="357"/>
        <v>0</v>
      </c>
      <c r="AF1649" s="16">
        <f t="shared" si="358"/>
        <v>88.5</v>
      </c>
      <c r="AG1649" s="16">
        <f t="shared" si="359"/>
        <v>6</v>
      </c>
      <c r="AH1649" s="16" t="str">
        <f t="shared" si="360"/>
        <v>SEASPAN OSPR2421W</v>
      </c>
      <c r="AI1649" t="str">
        <f t="shared" si="361"/>
        <v>ONEU 0547606</v>
      </c>
      <c r="AJ1649" s="17" t="s">
        <v>624</v>
      </c>
    </row>
    <row r="1650" spans="1:36" ht="18" x14ac:dyDescent="0.35">
      <c r="A1650" t="s">
        <v>927</v>
      </c>
      <c r="B1650" t="s">
        <v>4855</v>
      </c>
      <c r="C1650" t="s">
        <v>276</v>
      </c>
      <c r="D1650" t="s">
        <v>277</v>
      </c>
      <c r="E1650" s="12">
        <v>45471.522222222222</v>
      </c>
      <c r="F1650" t="s">
        <v>658</v>
      </c>
      <c r="G1650" t="s">
        <v>627</v>
      </c>
      <c r="H1650" t="s">
        <v>672</v>
      </c>
      <c r="I1650" t="s">
        <v>646</v>
      </c>
      <c r="J1650">
        <v>28368</v>
      </c>
      <c r="K1650" t="s">
        <v>630</v>
      </c>
      <c r="L1650"/>
      <c r="M1650">
        <v>681009</v>
      </c>
      <c r="N1650" t="s">
        <v>711</v>
      </c>
      <c r="O1650" t="s">
        <v>712</v>
      </c>
      <c r="P1650">
        <v>935540</v>
      </c>
      <c r="Q1650"/>
      <c r="R1650">
        <v>250373</v>
      </c>
      <c r="S1650" s="39" t="e">
        <f>VLOOKUP(AH1650,import!G:T,14,FALSE)</f>
        <v>#N/A</v>
      </c>
      <c r="T1650" s="43" t="str">
        <f t="shared" si="350"/>
        <v>40</v>
      </c>
      <c r="U1650" s="17">
        <f t="shared" si="351"/>
        <v>45471.522222222222</v>
      </c>
      <c r="V1650" s="34" t="e">
        <f t="shared" si="352"/>
        <v>#N/A</v>
      </c>
      <c r="W1650" s="34" t="e">
        <f t="shared" si="353"/>
        <v>#N/A</v>
      </c>
      <c r="X1650" s="34" t="e">
        <f t="shared" si="354"/>
        <v>#N/A</v>
      </c>
      <c r="Y1650" s="34" t="e">
        <f t="shared" si="355"/>
        <v>#N/A</v>
      </c>
      <c r="Z1650" s="31" t="str">
        <f t="shared" si="337"/>
        <v>No</v>
      </c>
      <c r="AA1650" s="34"/>
      <c r="AB1650" s="34" t="e">
        <f t="shared" si="356"/>
        <v>#N/A</v>
      </c>
      <c r="AC1650" s="34" t="str">
        <f>IF(OR(ISNUMBER(MATCH(DATE(VALUE(TEXT(U1650,"yyyy")),VALUE(TEXT(U1650,"mm")),VALUE(TEXT(U1650,"dd"))),HolidayTable[Date],0)),WEEKDAY(E1650,1)=1,HOUR(U1650)&gt;=21,HOUR(U1650)&lt;5),"OP","P")</f>
        <v>P</v>
      </c>
      <c r="AD1650" s="34"/>
      <c r="AE1650" s="34" t="e">
        <f t="shared" si="357"/>
        <v>#N/A</v>
      </c>
      <c r="AF1650" s="16">
        <f t="shared" si="358"/>
        <v>88.5</v>
      </c>
      <c r="AG1650" s="16">
        <f t="shared" si="359"/>
        <v>6</v>
      </c>
      <c r="AH1650" s="16" t="str">
        <f t="shared" si="360"/>
        <v>MOL PRESENCE011S</v>
      </c>
      <c r="AI1650" t="str">
        <f t="shared" si="361"/>
        <v>SEGU 4770462</v>
      </c>
      <c r="AJ1650" s="17" t="s">
        <v>624</v>
      </c>
    </row>
    <row r="1651" spans="1:36" ht="18" x14ac:dyDescent="0.35">
      <c r="A1651" t="s">
        <v>927</v>
      </c>
      <c r="B1651" t="s">
        <v>4881</v>
      </c>
      <c r="C1651" t="s">
        <v>276</v>
      </c>
      <c r="D1651" t="s">
        <v>277</v>
      </c>
      <c r="E1651" s="12">
        <v>45471.587500000001</v>
      </c>
      <c r="F1651" t="s">
        <v>658</v>
      </c>
      <c r="G1651" t="s">
        <v>627</v>
      </c>
      <c r="H1651" t="s">
        <v>672</v>
      </c>
      <c r="I1651" t="s">
        <v>646</v>
      </c>
      <c r="J1651">
        <v>28386</v>
      </c>
      <c r="K1651" t="s">
        <v>630</v>
      </c>
      <c r="L1651"/>
      <c r="M1651">
        <v>681322</v>
      </c>
      <c r="N1651" t="s">
        <v>751</v>
      </c>
      <c r="O1651" t="s">
        <v>752</v>
      </c>
      <c r="P1651">
        <v>935494</v>
      </c>
      <c r="Q1651"/>
      <c r="R1651">
        <v>250373</v>
      </c>
      <c r="S1651" s="39" t="e">
        <f>VLOOKUP(AH1651,import!G:T,14,FALSE)</f>
        <v>#N/A</v>
      </c>
      <c r="T1651" s="43" t="str">
        <f t="shared" si="350"/>
        <v>40</v>
      </c>
      <c r="U1651" s="17">
        <f t="shared" si="351"/>
        <v>45471.587500000001</v>
      </c>
      <c r="V1651" s="34" t="e">
        <f t="shared" si="352"/>
        <v>#N/A</v>
      </c>
      <c r="W1651" s="34" t="e">
        <f t="shared" si="353"/>
        <v>#N/A</v>
      </c>
      <c r="X1651" s="34" t="e">
        <f t="shared" si="354"/>
        <v>#N/A</v>
      </c>
      <c r="Y1651" s="34" t="e">
        <f t="shared" si="355"/>
        <v>#N/A</v>
      </c>
      <c r="Z1651" s="31" t="str">
        <f t="shared" si="337"/>
        <v>No</v>
      </c>
      <c r="AA1651" s="34"/>
      <c r="AB1651" s="34" t="e">
        <f t="shared" si="356"/>
        <v>#N/A</v>
      </c>
      <c r="AC1651" s="34" t="str">
        <f>IF(OR(ISNUMBER(MATCH(DATE(VALUE(TEXT(U1651,"yyyy")),VALUE(TEXT(U1651,"mm")),VALUE(TEXT(U1651,"dd"))),HolidayTable[Date],0)),WEEKDAY(E1651,1)=1,HOUR(U1651)&gt;=21,HOUR(U1651)&lt;5),"OP","P")</f>
        <v>P</v>
      </c>
      <c r="AD1651" s="34"/>
      <c r="AE1651" s="34" t="e">
        <f t="shared" si="357"/>
        <v>#N/A</v>
      </c>
      <c r="AF1651" s="16">
        <f t="shared" si="358"/>
        <v>88.5</v>
      </c>
      <c r="AG1651" s="16">
        <f t="shared" si="359"/>
        <v>6</v>
      </c>
      <c r="AH1651" s="16" t="str">
        <f t="shared" si="360"/>
        <v>MOL PRESENCE011S</v>
      </c>
      <c r="AI1651" t="str">
        <f t="shared" si="361"/>
        <v>TCLU 7891641</v>
      </c>
      <c r="AJ1651" s="17" t="s">
        <v>624</v>
      </c>
    </row>
    <row r="1652" spans="1:36" ht="18" x14ac:dyDescent="0.35">
      <c r="A1652" t="s">
        <v>927</v>
      </c>
      <c r="B1652" t="s">
        <v>5201</v>
      </c>
      <c r="C1652" t="s">
        <v>276</v>
      </c>
      <c r="D1652" t="s">
        <v>277</v>
      </c>
      <c r="E1652" s="12">
        <v>45471.61041666667</v>
      </c>
      <c r="F1652" t="s">
        <v>658</v>
      </c>
      <c r="G1652" t="s">
        <v>627</v>
      </c>
      <c r="H1652" t="s">
        <v>672</v>
      </c>
      <c r="I1652" t="s">
        <v>646</v>
      </c>
      <c r="J1652">
        <v>28585</v>
      </c>
      <c r="K1652" t="s">
        <v>630</v>
      </c>
      <c r="L1652"/>
      <c r="M1652">
        <v>681324</v>
      </c>
      <c r="N1652" t="s">
        <v>688</v>
      </c>
      <c r="O1652" t="s">
        <v>689</v>
      </c>
      <c r="P1652">
        <v>939548</v>
      </c>
      <c r="Q1652"/>
      <c r="R1652">
        <v>250373</v>
      </c>
      <c r="S1652" s="39" t="e">
        <f>VLOOKUP(AH1652,import!G:T,14,FALSE)</f>
        <v>#N/A</v>
      </c>
      <c r="T1652" s="43" t="str">
        <f t="shared" si="350"/>
        <v>40</v>
      </c>
      <c r="U1652" s="17">
        <f t="shared" si="351"/>
        <v>45471.61041666667</v>
      </c>
      <c r="V1652" s="34" t="e">
        <f t="shared" si="352"/>
        <v>#N/A</v>
      </c>
      <c r="W1652" s="34" t="e">
        <f t="shared" si="353"/>
        <v>#N/A</v>
      </c>
      <c r="X1652" s="34" t="e">
        <f t="shared" si="354"/>
        <v>#N/A</v>
      </c>
      <c r="Y1652" s="34" t="e">
        <f t="shared" si="355"/>
        <v>#N/A</v>
      </c>
      <c r="Z1652" s="31" t="str">
        <f t="shared" si="337"/>
        <v>No</v>
      </c>
      <c r="AA1652" s="34"/>
      <c r="AB1652" s="34" t="e">
        <f t="shared" si="356"/>
        <v>#N/A</v>
      </c>
      <c r="AC1652" s="34" t="str">
        <f>IF(OR(ISNUMBER(MATCH(DATE(VALUE(TEXT(U1652,"yyyy")),VALUE(TEXT(U1652,"mm")),VALUE(TEXT(U1652,"dd"))),HolidayTable[Date],0)),WEEKDAY(E1652,1)=1,HOUR(U1652)&gt;=21,HOUR(U1652)&lt;5),"OP","P")</f>
        <v>P</v>
      </c>
      <c r="AD1652" s="34"/>
      <c r="AE1652" s="34" t="e">
        <f t="shared" si="357"/>
        <v>#N/A</v>
      </c>
      <c r="AF1652" s="16">
        <f t="shared" si="358"/>
        <v>88.5</v>
      </c>
      <c r="AG1652" s="16">
        <f t="shared" si="359"/>
        <v>6</v>
      </c>
      <c r="AH1652" s="16" t="str">
        <f t="shared" si="360"/>
        <v>MOL PRESENCE011S</v>
      </c>
      <c r="AI1652" t="str">
        <f t="shared" si="361"/>
        <v>TRHU 8368235</v>
      </c>
      <c r="AJ1652" s="17" t="s">
        <v>624</v>
      </c>
    </row>
    <row r="1653" spans="1:36" ht="18" x14ac:dyDescent="0.35">
      <c r="A1653" t="s">
        <v>927</v>
      </c>
      <c r="B1653" t="s">
        <v>5202</v>
      </c>
      <c r="C1653" t="s">
        <v>276</v>
      </c>
      <c r="D1653" t="s">
        <v>277</v>
      </c>
      <c r="E1653" s="12">
        <v>45471.617361111108</v>
      </c>
      <c r="F1653" t="s">
        <v>658</v>
      </c>
      <c r="G1653" t="s">
        <v>627</v>
      </c>
      <c r="H1653" t="s">
        <v>672</v>
      </c>
      <c r="I1653" t="s">
        <v>646</v>
      </c>
      <c r="J1653">
        <v>28404</v>
      </c>
      <c r="K1653" t="s">
        <v>630</v>
      </c>
      <c r="L1653"/>
      <c r="M1653">
        <v>681407</v>
      </c>
      <c r="N1653" t="s">
        <v>698</v>
      </c>
      <c r="O1653" t="s">
        <v>699</v>
      </c>
      <c r="P1653">
        <v>780136</v>
      </c>
      <c r="Q1653"/>
      <c r="R1653">
        <v>250373</v>
      </c>
      <c r="S1653" s="39" t="e">
        <f>VLOOKUP(AH1653,import!G:T,14,FALSE)</f>
        <v>#N/A</v>
      </c>
      <c r="T1653" s="43" t="str">
        <f t="shared" si="350"/>
        <v>40</v>
      </c>
      <c r="U1653" s="17">
        <f t="shared" si="351"/>
        <v>45471.617361111108</v>
      </c>
      <c r="V1653" s="34" t="e">
        <f t="shared" si="352"/>
        <v>#N/A</v>
      </c>
      <c r="W1653" s="34" t="e">
        <f t="shared" si="353"/>
        <v>#N/A</v>
      </c>
      <c r="X1653" s="34" t="e">
        <f t="shared" si="354"/>
        <v>#N/A</v>
      </c>
      <c r="Y1653" s="34" t="e">
        <f t="shared" si="355"/>
        <v>#N/A</v>
      </c>
      <c r="Z1653" s="31" t="str">
        <f t="shared" si="337"/>
        <v>No</v>
      </c>
      <c r="AA1653" s="34"/>
      <c r="AB1653" s="34" t="e">
        <f t="shared" si="356"/>
        <v>#N/A</v>
      </c>
      <c r="AC1653" s="34" t="str">
        <f>IF(OR(ISNUMBER(MATCH(DATE(VALUE(TEXT(U1653,"yyyy")),VALUE(TEXT(U1653,"mm")),VALUE(TEXT(U1653,"dd"))),HolidayTable[Date],0)),WEEKDAY(E1653,1)=1,HOUR(U1653)&gt;=21,HOUR(U1653)&lt;5),"OP","P")</f>
        <v>P</v>
      </c>
      <c r="AD1653" s="34"/>
      <c r="AE1653" s="34" t="e">
        <f t="shared" si="357"/>
        <v>#N/A</v>
      </c>
      <c r="AF1653" s="16">
        <f t="shared" si="358"/>
        <v>88.5</v>
      </c>
      <c r="AG1653" s="16">
        <f t="shared" si="359"/>
        <v>6</v>
      </c>
      <c r="AH1653" s="16" t="str">
        <f t="shared" si="360"/>
        <v>MOL PRESENCE011S</v>
      </c>
      <c r="AI1653" t="str">
        <f t="shared" si="361"/>
        <v>TRHU 5161368</v>
      </c>
      <c r="AJ1653" s="17" t="s">
        <v>624</v>
      </c>
    </row>
    <row r="1654" spans="1:36" ht="18" x14ac:dyDescent="0.35">
      <c r="A1654" t="s">
        <v>927</v>
      </c>
      <c r="B1654" t="s">
        <v>5203</v>
      </c>
      <c r="C1654" t="s">
        <v>276</v>
      </c>
      <c r="D1654" t="s">
        <v>277</v>
      </c>
      <c r="E1654" s="12">
        <v>45471.637499999997</v>
      </c>
      <c r="F1654" t="s">
        <v>658</v>
      </c>
      <c r="G1654" t="s">
        <v>627</v>
      </c>
      <c r="H1654" t="s">
        <v>672</v>
      </c>
      <c r="I1654" t="s">
        <v>646</v>
      </c>
      <c r="J1654">
        <v>29447</v>
      </c>
      <c r="K1654" t="s">
        <v>630</v>
      </c>
      <c r="L1654"/>
      <c r="M1654">
        <v>681376</v>
      </c>
      <c r="N1654"/>
      <c r="O1654" t="s">
        <v>686</v>
      </c>
      <c r="P1654">
        <v>900868</v>
      </c>
      <c r="Q1654"/>
      <c r="R1654">
        <v>250373</v>
      </c>
      <c r="S1654" s="39" t="e">
        <f>VLOOKUP(AH1654,import!G:T,14,FALSE)</f>
        <v>#N/A</v>
      </c>
      <c r="T1654" s="43" t="str">
        <f t="shared" si="350"/>
        <v>40</v>
      </c>
      <c r="U1654" s="17">
        <f t="shared" si="351"/>
        <v>45471.637499999997</v>
      </c>
      <c r="V1654" s="34" t="e">
        <f t="shared" si="352"/>
        <v>#N/A</v>
      </c>
      <c r="W1654" s="34" t="e">
        <f t="shared" si="353"/>
        <v>#N/A</v>
      </c>
      <c r="X1654" s="34" t="e">
        <f t="shared" si="354"/>
        <v>#N/A</v>
      </c>
      <c r="Y1654" s="34" t="e">
        <f t="shared" si="355"/>
        <v>#N/A</v>
      </c>
      <c r="Z1654" s="31" t="str">
        <f t="shared" si="337"/>
        <v>No</v>
      </c>
      <c r="AA1654" s="34"/>
      <c r="AB1654" s="34" t="e">
        <f t="shared" si="356"/>
        <v>#N/A</v>
      </c>
      <c r="AC1654" s="34" t="str">
        <f>IF(OR(ISNUMBER(MATCH(DATE(VALUE(TEXT(U1654,"yyyy")),VALUE(TEXT(U1654,"mm")),VALUE(TEXT(U1654,"dd"))),HolidayTable[Date],0)),WEEKDAY(E1654,1)=1,HOUR(U1654)&gt;=21,HOUR(U1654)&lt;5),"OP","P")</f>
        <v>P</v>
      </c>
      <c r="AD1654" s="34"/>
      <c r="AE1654" s="34" t="e">
        <f t="shared" si="357"/>
        <v>#N/A</v>
      </c>
      <c r="AF1654" s="16">
        <f t="shared" si="358"/>
        <v>88.5</v>
      </c>
      <c r="AG1654" s="16">
        <f t="shared" si="359"/>
        <v>6</v>
      </c>
      <c r="AH1654" s="16" t="str">
        <f t="shared" si="360"/>
        <v>MOL PRESENCE011S</v>
      </c>
      <c r="AI1654" t="str">
        <f t="shared" si="361"/>
        <v>DRYU 9481131</v>
      </c>
      <c r="AJ1654" s="17" t="s">
        <v>624</v>
      </c>
    </row>
    <row r="1655" spans="1:36" ht="18" x14ac:dyDescent="0.35">
      <c r="A1655" t="s">
        <v>927</v>
      </c>
      <c r="B1655" t="s">
        <v>5204</v>
      </c>
      <c r="C1655" t="s">
        <v>276</v>
      </c>
      <c r="D1655" t="s">
        <v>277</v>
      </c>
      <c r="E1655" s="12">
        <v>45471.69027777778</v>
      </c>
      <c r="F1655" t="s">
        <v>658</v>
      </c>
      <c r="G1655" t="s">
        <v>627</v>
      </c>
      <c r="H1655" t="s">
        <v>672</v>
      </c>
      <c r="I1655" t="s">
        <v>646</v>
      </c>
      <c r="J1655">
        <v>28223</v>
      </c>
      <c r="K1655" t="s">
        <v>630</v>
      </c>
      <c r="L1655"/>
      <c r="M1655">
        <v>681416</v>
      </c>
      <c r="N1655" t="s">
        <v>751</v>
      </c>
      <c r="O1655" t="s">
        <v>752</v>
      </c>
      <c r="P1655">
        <v>935494</v>
      </c>
      <c r="Q1655"/>
      <c r="R1655">
        <v>250373</v>
      </c>
      <c r="S1655" s="39" t="e">
        <f>VLOOKUP(AH1655,import!G:T,14,FALSE)</f>
        <v>#N/A</v>
      </c>
      <c r="T1655" s="43" t="str">
        <f t="shared" si="350"/>
        <v>40</v>
      </c>
      <c r="U1655" s="17">
        <f t="shared" si="351"/>
        <v>45471.69027777778</v>
      </c>
      <c r="V1655" s="34" t="e">
        <f t="shared" si="352"/>
        <v>#N/A</v>
      </c>
      <c r="W1655" s="34" t="e">
        <f t="shared" si="353"/>
        <v>#N/A</v>
      </c>
      <c r="X1655" s="34" t="e">
        <f t="shared" si="354"/>
        <v>#N/A</v>
      </c>
      <c r="Y1655" s="34" t="e">
        <f t="shared" si="355"/>
        <v>#N/A</v>
      </c>
      <c r="Z1655" s="31" t="str">
        <f t="shared" si="337"/>
        <v>No</v>
      </c>
      <c r="AA1655" s="34"/>
      <c r="AB1655" s="34" t="e">
        <f t="shared" si="356"/>
        <v>#N/A</v>
      </c>
      <c r="AC1655" s="34" t="str">
        <f>IF(OR(ISNUMBER(MATCH(DATE(VALUE(TEXT(U1655,"yyyy")),VALUE(TEXT(U1655,"mm")),VALUE(TEXT(U1655,"dd"))),HolidayTable[Date],0)),WEEKDAY(E1655,1)=1,HOUR(U1655)&gt;=21,HOUR(U1655)&lt;5),"OP","P")</f>
        <v>P</v>
      </c>
      <c r="AD1655" s="34"/>
      <c r="AE1655" s="34" t="e">
        <f t="shared" si="357"/>
        <v>#N/A</v>
      </c>
      <c r="AF1655" s="16">
        <f t="shared" si="358"/>
        <v>88.5</v>
      </c>
      <c r="AG1655" s="16">
        <f t="shared" si="359"/>
        <v>6</v>
      </c>
      <c r="AH1655" s="16" t="str">
        <f t="shared" si="360"/>
        <v>MOL PRESENCE011S</v>
      </c>
      <c r="AI1655" t="str">
        <f t="shared" si="361"/>
        <v>SEKU 4375930</v>
      </c>
      <c r="AJ1655" s="17" t="s">
        <v>624</v>
      </c>
    </row>
    <row r="1656" spans="1:36" ht="18" x14ac:dyDescent="0.35">
      <c r="A1656" t="s">
        <v>927</v>
      </c>
      <c r="B1656" t="s">
        <v>5205</v>
      </c>
      <c r="C1656" t="s">
        <v>276</v>
      </c>
      <c r="D1656" t="s">
        <v>277</v>
      </c>
      <c r="E1656" s="12">
        <v>45471.695138888892</v>
      </c>
      <c r="F1656" t="s">
        <v>658</v>
      </c>
      <c r="G1656" t="s">
        <v>627</v>
      </c>
      <c r="H1656" t="s">
        <v>672</v>
      </c>
      <c r="I1656" t="s">
        <v>646</v>
      </c>
      <c r="J1656">
        <v>25855</v>
      </c>
      <c r="K1656" t="s">
        <v>630</v>
      </c>
      <c r="L1656"/>
      <c r="M1656">
        <v>681008</v>
      </c>
      <c r="N1656" t="s">
        <v>711</v>
      </c>
      <c r="O1656" t="s">
        <v>712</v>
      </c>
      <c r="P1656">
        <v>935540</v>
      </c>
      <c r="Q1656"/>
      <c r="R1656">
        <v>250373</v>
      </c>
      <c r="S1656" s="39" t="e">
        <f>VLOOKUP(AH1656,import!G:T,14,FALSE)</f>
        <v>#N/A</v>
      </c>
      <c r="T1656" s="43" t="str">
        <f t="shared" si="350"/>
        <v>40</v>
      </c>
      <c r="U1656" s="17">
        <f t="shared" si="351"/>
        <v>45471.695138888892</v>
      </c>
      <c r="V1656" s="34" t="e">
        <f t="shared" si="352"/>
        <v>#N/A</v>
      </c>
      <c r="W1656" s="34" t="e">
        <f t="shared" si="353"/>
        <v>#N/A</v>
      </c>
      <c r="X1656" s="34" t="e">
        <f t="shared" si="354"/>
        <v>#N/A</v>
      </c>
      <c r="Y1656" s="34" t="e">
        <f t="shared" si="355"/>
        <v>#N/A</v>
      </c>
      <c r="Z1656" s="31" t="str">
        <f t="shared" si="337"/>
        <v>No</v>
      </c>
      <c r="AA1656" s="34"/>
      <c r="AB1656" s="34" t="e">
        <f t="shared" si="356"/>
        <v>#N/A</v>
      </c>
      <c r="AC1656" s="34" t="str">
        <f>IF(OR(ISNUMBER(MATCH(DATE(VALUE(TEXT(U1656,"yyyy")),VALUE(TEXT(U1656,"mm")),VALUE(TEXT(U1656,"dd"))),HolidayTable[Date],0)),WEEKDAY(E1656,1)=1,HOUR(U1656)&gt;=21,HOUR(U1656)&lt;5),"OP","P")</f>
        <v>P</v>
      </c>
      <c r="AD1656" s="34"/>
      <c r="AE1656" s="34" t="e">
        <f t="shared" si="357"/>
        <v>#N/A</v>
      </c>
      <c r="AF1656" s="16">
        <f t="shared" si="358"/>
        <v>88.5</v>
      </c>
      <c r="AG1656" s="16">
        <f t="shared" si="359"/>
        <v>6</v>
      </c>
      <c r="AH1656" s="16" t="str">
        <f t="shared" si="360"/>
        <v>MOL PRESENCE011S</v>
      </c>
      <c r="AI1656" t="str">
        <f t="shared" si="361"/>
        <v>TGBU 5317550</v>
      </c>
      <c r="AJ1656" s="17" t="s">
        <v>624</v>
      </c>
    </row>
    <row r="1657" spans="1:36" ht="18" x14ac:dyDescent="0.35">
      <c r="A1657" t="s">
        <v>927</v>
      </c>
      <c r="B1657" t="s">
        <v>5206</v>
      </c>
      <c r="C1657" t="s">
        <v>276</v>
      </c>
      <c r="D1657" t="s">
        <v>277</v>
      </c>
      <c r="E1657" s="12">
        <v>45471.697222222225</v>
      </c>
      <c r="F1657" t="s">
        <v>658</v>
      </c>
      <c r="G1657" t="s">
        <v>627</v>
      </c>
      <c r="H1657" t="s">
        <v>645</v>
      </c>
      <c r="I1657" t="s">
        <v>646</v>
      </c>
      <c r="J1657">
        <v>28495</v>
      </c>
      <c r="K1657" t="s">
        <v>630</v>
      </c>
      <c r="L1657"/>
      <c r="M1657">
        <v>681180</v>
      </c>
      <c r="N1657" t="s">
        <v>698</v>
      </c>
      <c r="O1657" t="s">
        <v>699</v>
      </c>
      <c r="P1657">
        <v>780136</v>
      </c>
      <c r="Q1657"/>
      <c r="R1657">
        <v>250373</v>
      </c>
      <c r="S1657" s="39" t="e">
        <f>VLOOKUP(AH1657,import!G:T,14,FALSE)</f>
        <v>#N/A</v>
      </c>
      <c r="T1657" s="43" t="str">
        <f t="shared" si="350"/>
        <v>40</v>
      </c>
      <c r="U1657" s="17">
        <f t="shared" si="351"/>
        <v>45471.697222222225</v>
      </c>
      <c r="V1657" s="34" t="e">
        <f t="shared" si="352"/>
        <v>#N/A</v>
      </c>
      <c r="W1657" s="34" t="e">
        <f t="shared" si="353"/>
        <v>#N/A</v>
      </c>
      <c r="X1657" s="34" t="e">
        <f t="shared" si="354"/>
        <v>#N/A</v>
      </c>
      <c r="Y1657" s="34" t="e">
        <f t="shared" si="355"/>
        <v>#N/A</v>
      </c>
      <c r="Z1657" s="31" t="str">
        <f t="shared" si="337"/>
        <v>No</v>
      </c>
      <c r="AA1657" s="34"/>
      <c r="AB1657" s="34" t="e">
        <f t="shared" si="356"/>
        <v>#N/A</v>
      </c>
      <c r="AC1657" s="34" t="str">
        <f>IF(OR(ISNUMBER(MATCH(DATE(VALUE(TEXT(U1657,"yyyy")),VALUE(TEXT(U1657,"mm")),VALUE(TEXT(U1657,"dd"))),HolidayTable[Date],0)),WEEKDAY(E1657,1)=1,HOUR(U1657)&gt;=21,HOUR(U1657)&lt;5),"OP","P")</f>
        <v>P</v>
      </c>
      <c r="AD1657" s="34"/>
      <c r="AE1657" s="34" t="e">
        <f t="shared" si="357"/>
        <v>#N/A</v>
      </c>
      <c r="AF1657" s="16">
        <f t="shared" si="358"/>
        <v>88.5</v>
      </c>
      <c r="AG1657" s="16">
        <f t="shared" si="359"/>
        <v>6</v>
      </c>
      <c r="AH1657" s="16" t="str">
        <f t="shared" si="360"/>
        <v>MOL PRESENCE011S</v>
      </c>
      <c r="AI1657" t="str">
        <f t="shared" si="361"/>
        <v>TLLU 6148080</v>
      </c>
      <c r="AJ1657" s="17" t="s">
        <v>624</v>
      </c>
    </row>
    <row r="1658" spans="1:36" ht="18" x14ac:dyDescent="0.35">
      <c r="A1658" t="s">
        <v>927</v>
      </c>
      <c r="B1658" t="s">
        <v>5207</v>
      </c>
      <c r="C1658" t="s">
        <v>276</v>
      </c>
      <c r="D1658" t="s">
        <v>277</v>
      </c>
      <c r="E1658" s="12">
        <v>45471.699305555558</v>
      </c>
      <c r="F1658" t="s">
        <v>658</v>
      </c>
      <c r="G1658" t="s">
        <v>627</v>
      </c>
      <c r="H1658">
        <v>4500</v>
      </c>
      <c r="I1658" t="s">
        <v>646</v>
      </c>
      <c r="J1658">
        <v>28069</v>
      </c>
      <c r="K1658" t="s">
        <v>630</v>
      </c>
      <c r="L1658"/>
      <c r="M1658">
        <v>681051</v>
      </c>
      <c r="N1658"/>
      <c r="O1658" t="s">
        <v>806</v>
      </c>
      <c r="P1658">
        <v>939081</v>
      </c>
      <c r="Q1658"/>
      <c r="R1658">
        <v>250373</v>
      </c>
      <c r="S1658" s="39" t="e">
        <f>VLOOKUP(AH1658,import!G:T,14,FALSE)</f>
        <v>#N/A</v>
      </c>
      <c r="T1658" s="43" t="str">
        <f t="shared" si="350"/>
        <v>40</v>
      </c>
      <c r="U1658" s="17">
        <f t="shared" si="351"/>
        <v>45471.699305555558</v>
      </c>
      <c r="V1658" s="34" t="e">
        <f t="shared" si="352"/>
        <v>#N/A</v>
      </c>
      <c r="W1658" s="34" t="e">
        <f t="shared" si="353"/>
        <v>#N/A</v>
      </c>
      <c r="X1658" s="34" t="e">
        <f t="shared" si="354"/>
        <v>#N/A</v>
      </c>
      <c r="Y1658" s="34" t="e">
        <f t="shared" si="355"/>
        <v>#N/A</v>
      </c>
      <c r="Z1658" s="31" t="str">
        <f t="shared" si="337"/>
        <v>No</v>
      </c>
      <c r="AA1658" s="34"/>
      <c r="AB1658" s="34" t="e">
        <f t="shared" si="356"/>
        <v>#N/A</v>
      </c>
      <c r="AC1658" s="34" t="str">
        <f>IF(OR(ISNUMBER(MATCH(DATE(VALUE(TEXT(U1658,"yyyy")),VALUE(TEXT(U1658,"mm")),VALUE(TEXT(U1658,"dd"))),HolidayTable[Date],0)),WEEKDAY(E1658,1)=1,HOUR(U1658)&gt;=21,HOUR(U1658)&lt;5),"OP","P")</f>
        <v>P</v>
      </c>
      <c r="AD1658" s="34"/>
      <c r="AE1658" s="34" t="e">
        <f t="shared" si="357"/>
        <v>#N/A</v>
      </c>
      <c r="AF1658" s="16">
        <f t="shared" si="358"/>
        <v>88.5</v>
      </c>
      <c r="AG1658" s="16">
        <f t="shared" si="359"/>
        <v>6</v>
      </c>
      <c r="AH1658" s="16" t="str">
        <f t="shared" si="360"/>
        <v>MOL PRESENCE011S</v>
      </c>
      <c r="AI1658" t="str">
        <f t="shared" si="361"/>
        <v>TEMU 8824769</v>
      </c>
      <c r="AJ1658" s="17" t="s">
        <v>624</v>
      </c>
    </row>
    <row r="1659" spans="1:36" ht="18" x14ac:dyDescent="0.35">
      <c r="A1659" t="s">
        <v>927</v>
      </c>
      <c r="B1659" t="s">
        <v>5208</v>
      </c>
      <c r="C1659" t="s">
        <v>276</v>
      </c>
      <c r="D1659" t="s">
        <v>277</v>
      </c>
      <c r="E1659" s="12">
        <v>45471.700694444444</v>
      </c>
      <c r="F1659" t="s">
        <v>658</v>
      </c>
      <c r="G1659" t="s">
        <v>627</v>
      </c>
      <c r="H1659" t="s">
        <v>672</v>
      </c>
      <c r="I1659" t="s">
        <v>646</v>
      </c>
      <c r="J1659">
        <v>27742</v>
      </c>
      <c r="K1659" t="s">
        <v>630</v>
      </c>
      <c r="L1659"/>
      <c r="M1659">
        <v>681058</v>
      </c>
      <c r="N1659"/>
      <c r="O1659" t="s">
        <v>686</v>
      </c>
      <c r="P1659">
        <v>900868</v>
      </c>
      <c r="Q1659"/>
      <c r="R1659">
        <v>250373</v>
      </c>
      <c r="S1659" s="39" t="e">
        <f>VLOOKUP(AH1659,import!G:T,14,FALSE)</f>
        <v>#N/A</v>
      </c>
      <c r="T1659" s="43" t="str">
        <f t="shared" si="350"/>
        <v>40</v>
      </c>
      <c r="U1659" s="17">
        <f t="shared" si="351"/>
        <v>45471.700694444444</v>
      </c>
      <c r="V1659" s="34" t="e">
        <f t="shared" si="352"/>
        <v>#N/A</v>
      </c>
      <c r="W1659" s="34" t="e">
        <f t="shared" si="353"/>
        <v>#N/A</v>
      </c>
      <c r="X1659" s="34" t="e">
        <f t="shared" si="354"/>
        <v>#N/A</v>
      </c>
      <c r="Y1659" s="34" t="e">
        <f t="shared" si="355"/>
        <v>#N/A</v>
      </c>
      <c r="Z1659" s="31" t="str">
        <f t="shared" si="337"/>
        <v>No</v>
      </c>
      <c r="AA1659" s="34"/>
      <c r="AB1659" s="34" t="e">
        <f t="shared" si="356"/>
        <v>#N/A</v>
      </c>
      <c r="AC1659" s="34" t="str">
        <f>IF(OR(ISNUMBER(MATCH(DATE(VALUE(TEXT(U1659,"yyyy")),VALUE(TEXT(U1659,"mm")),VALUE(TEXT(U1659,"dd"))),HolidayTable[Date],0)),WEEKDAY(E1659,1)=1,HOUR(U1659)&gt;=21,HOUR(U1659)&lt;5),"OP","P")</f>
        <v>P</v>
      </c>
      <c r="AD1659" s="34"/>
      <c r="AE1659" s="34" t="e">
        <f t="shared" si="357"/>
        <v>#N/A</v>
      </c>
      <c r="AF1659" s="16">
        <f t="shared" si="358"/>
        <v>88.5</v>
      </c>
      <c r="AG1659" s="16">
        <f t="shared" si="359"/>
        <v>6</v>
      </c>
      <c r="AH1659" s="16" t="str">
        <f t="shared" si="360"/>
        <v>MOL PRESENCE011S</v>
      </c>
      <c r="AI1659" t="str">
        <f t="shared" si="361"/>
        <v>TGBU 9835412</v>
      </c>
      <c r="AJ1659" s="17" t="s">
        <v>624</v>
      </c>
    </row>
    <row r="1660" spans="1:36" ht="18" x14ac:dyDescent="0.35">
      <c r="A1660" t="s">
        <v>927</v>
      </c>
      <c r="B1660" t="s">
        <v>5209</v>
      </c>
      <c r="C1660" t="s">
        <v>817</v>
      </c>
      <c r="D1660" t="s">
        <v>409</v>
      </c>
      <c r="E1660" s="12">
        <v>45471.890277777777</v>
      </c>
      <c r="F1660" t="s">
        <v>663</v>
      </c>
      <c r="G1660" t="s">
        <v>627</v>
      </c>
      <c r="H1660">
        <v>2210</v>
      </c>
      <c r="I1660" t="s">
        <v>629</v>
      </c>
      <c r="J1660">
        <v>17528</v>
      </c>
      <c r="K1660" t="s">
        <v>630</v>
      </c>
      <c r="L1660"/>
      <c r="M1660"/>
      <c r="N1660" t="s">
        <v>670</v>
      </c>
      <c r="O1660" t="s">
        <v>671</v>
      </c>
      <c r="P1660">
        <v>650107</v>
      </c>
      <c r="Q1660"/>
      <c r="R1660">
        <v>54330</v>
      </c>
      <c r="S1660" s="39">
        <f>VLOOKUP(AH1660,import!G:T,14,FALSE)</f>
        <v>45473.364583333336</v>
      </c>
      <c r="T1660" s="43" t="str">
        <f t="shared" si="350"/>
        <v>20</v>
      </c>
      <c r="U1660" s="17">
        <f t="shared" si="351"/>
        <v>45471.890277777777</v>
      </c>
      <c r="V1660" s="34">
        <f t="shared" si="352"/>
        <v>-1.4743055555591127</v>
      </c>
      <c r="W1660" s="34">
        <f t="shared" si="353"/>
        <v>1</v>
      </c>
      <c r="X1660" s="34">
        <f t="shared" si="354"/>
        <v>0</v>
      </c>
      <c r="Y1660" s="34">
        <f t="shared" si="355"/>
        <v>0</v>
      </c>
      <c r="Z1660" s="31" t="str">
        <f t="shared" si="337"/>
        <v>Yes</v>
      </c>
      <c r="AA1660" s="34"/>
      <c r="AB1660" s="34">
        <f t="shared" si="356"/>
        <v>1</v>
      </c>
      <c r="AC1660" s="34" t="str">
        <f>IF(OR(ISNUMBER(MATCH(DATE(VALUE(TEXT(U1660,"yyyy")),VALUE(TEXT(U1660,"mm")),VALUE(TEXT(U1660,"dd"))),HolidayTable[Date],0)),WEEKDAY(E1660,1)=1,HOUR(U1660)&gt;=21,HOUR(U1660)&lt;5),"OP","P")</f>
        <v>OP</v>
      </c>
      <c r="AD1660" s="34"/>
      <c r="AE1660" s="34">
        <f t="shared" si="357"/>
        <v>35</v>
      </c>
      <c r="AF1660" s="16">
        <f t="shared" si="358"/>
        <v>59</v>
      </c>
      <c r="AG1660" s="16">
        <f t="shared" si="359"/>
        <v>6</v>
      </c>
      <c r="AH1660" s="16" t="str">
        <f t="shared" si="360"/>
        <v>BUSAN E001E</v>
      </c>
      <c r="AI1660" t="str">
        <f t="shared" si="361"/>
        <v>FCGU 2287736</v>
      </c>
    </row>
    <row r="1661" spans="1:36" ht="18" x14ac:dyDescent="0.35">
      <c r="A1661" t="s">
        <v>927</v>
      </c>
      <c r="B1661" t="s">
        <v>5210</v>
      </c>
      <c r="C1661" t="s">
        <v>817</v>
      </c>
      <c r="D1661" t="s">
        <v>409</v>
      </c>
      <c r="E1661" s="12">
        <v>45471.890277777777</v>
      </c>
      <c r="F1661" t="s">
        <v>663</v>
      </c>
      <c r="G1661" t="s">
        <v>627</v>
      </c>
      <c r="H1661" t="s">
        <v>628</v>
      </c>
      <c r="I1661" t="s">
        <v>629</v>
      </c>
      <c r="J1661">
        <v>18799</v>
      </c>
      <c r="K1661" t="s">
        <v>630</v>
      </c>
      <c r="L1661"/>
      <c r="M1661"/>
      <c r="N1661" t="s">
        <v>670</v>
      </c>
      <c r="O1661" t="s">
        <v>671</v>
      </c>
      <c r="P1661">
        <v>650107</v>
      </c>
      <c r="Q1661"/>
      <c r="R1661">
        <v>54330</v>
      </c>
      <c r="S1661" s="39">
        <f>VLOOKUP(AH1661,import!G:T,14,FALSE)</f>
        <v>45473.364583333336</v>
      </c>
      <c r="T1661" s="43" t="str">
        <f t="shared" si="350"/>
        <v>20</v>
      </c>
      <c r="U1661" s="17">
        <f t="shared" si="351"/>
        <v>45471.890277777777</v>
      </c>
      <c r="V1661" s="34">
        <f t="shared" si="352"/>
        <v>-1.4743055555591127</v>
      </c>
      <c r="W1661" s="34">
        <f t="shared" si="353"/>
        <v>1</v>
      </c>
      <c r="X1661" s="34">
        <f t="shared" si="354"/>
        <v>0</v>
      </c>
      <c r="Y1661" s="34">
        <f t="shared" si="355"/>
        <v>0</v>
      </c>
      <c r="Z1661" s="31" t="str">
        <f t="shared" si="337"/>
        <v>Yes</v>
      </c>
      <c r="AA1661" s="34"/>
      <c r="AB1661" s="34">
        <f t="shared" si="356"/>
        <v>1</v>
      </c>
      <c r="AC1661" s="34" t="str">
        <f>IF(OR(ISNUMBER(MATCH(DATE(VALUE(TEXT(U1661,"yyyy")),VALUE(TEXT(U1661,"mm")),VALUE(TEXT(U1661,"dd"))),HolidayTable[Date],0)),WEEKDAY(E1661,1)=1,HOUR(U1661)&gt;=21,HOUR(U1661)&lt;5),"OP","P")</f>
        <v>OP</v>
      </c>
      <c r="AD1661" s="34"/>
      <c r="AE1661" s="34">
        <f t="shared" si="357"/>
        <v>35</v>
      </c>
      <c r="AF1661" s="16">
        <f t="shared" si="358"/>
        <v>59</v>
      </c>
      <c r="AG1661" s="16">
        <f t="shared" si="359"/>
        <v>6</v>
      </c>
      <c r="AH1661" s="16" t="str">
        <f t="shared" si="360"/>
        <v>BUSAN E001E</v>
      </c>
      <c r="AI1661" t="str">
        <f t="shared" si="361"/>
        <v>TRHU 3332862</v>
      </c>
    </row>
    <row r="1662" spans="1:36" ht="18" x14ac:dyDescent="0.35">
      <c r="A1662" t="s">
        <v>927</v>
      </c>
      <c r="B1662" t="s">
        <v>5211</v>
      </c>
      <c r="C1662" t="s">
        <v>817</v>
      </c>
      <c r="D1662" t="s">
        <v>409</v>
      </c>
      <c r="E1662" s="12">
        <v>45471.926388888889</v>
      </c>
      <c r="F1662" t="s">
        <v>658</v>
      </c>
      <c r="G1662" t="s">
        <v>627</v>
      </c>
      <c r="H1662" t="s">
        <v>672</v>
      </c>
      <c r="I1662" t="s">
        <v>646</v>
      </c>
      <c r="J1662">
        <v>15531</v>
      </c>
      <c r="K1662" t="s">
        <v>630</v>
      </c>
      <c r="L1662"/>
      <c r="M1662" t="s">
        <v>5212</v>
      </c>
      <c r="N1662" t="s">
        <v>633</v>
      </c>
      <c r="O1662" t="s">
        <v>4302</v>
      </c>
      <c r="P1662">
        <v>717004</v>
      </c>
      <c r="Q1662"/>
      <c r="R1662">
        <v>54330</v>
      </c>
      <c r="S1662" s="39">
        <f>VLOOKUP(AH1662,import!G:T,14,FALSE)</f>
        <v>45473.364583333336</v>
      </c>
      <c r="T1662" s="43" t="str">
        <f t="shared" si="350"/>
        <v>40</v>
      </c>
      <c r="U1662" s="17">
        <f t="shared" si="351"/>
        <v>45471.926388888889</v>
      </c>
      <c r="V1662" s="34">
        <f t="shared" si="352"/>
        <v>-1.4381944444467081</v>
      </c>
      <c r="W1662" s="34">
        <f t="shared" si="353"/>
        <v>1</v>
      </c>
      <c r="X1662" s="34">
        <f t="shared" si="354"/>
        <v>0</v>
      </c>
      <c r="Y1662" s="34">
        <f t="shared" si="355"/>
        <v>0</v>
      </c>
      <c r="Z1662" s="31" t="str">
        <f t="shared" si="337"/>
        <v>Yes</v>
      </c>
      <c r="AA1662" s="34"/>
      <c r="AB1662" s="34">
        <f t="shared" si="356"/>
        <v>1</v>
      </c>
      <c r="AC1662" s="34" t="str">
        <f>IF(OR(ISNUMBER(MATCH(DATE(VALUE(TEXT(U1662,"yyyy")),VALUE(TEXT(U1662,"mm")),VALUE(TEXT(U1662,"dd"))),HolidayTable[Date],0)),WEEKDAY(E1662,1)=1,HOUR(U1662)&gt;=21,HOUR(U1662)&lt;5),"OP","P")</f>
        <v>OP</v>
      </c>
      <c r="AD1662" s="34"/>
      <c r="AE1662" s="34">
        <f t="shared" si="357"/>
        <v>52.5</v>
      </c>
      <c r="AF1662" s="16">
        <f t="shared" si="358"/>
        <v>88.5</v>
      </c>
      <c r="AG1662" s="16">
        <f t="shared" si="359"/>
        <v>6</v>
      </c>
      <c r="AH1662" s="16" t="str">
        <f t="shared" si="360"/>
        <v>BUSAN E001E</v>
      </c>
      <c r="AI1662" t="str">
        <f t="shared" si="361"/>
        <v>TCLU 6313510</v>
      </c>
    </row>
    <row r="1663" spans="1:36" ht="18" x14ac:dyDescent="0.35">
      <c r="A1663" t="s">
        <v>927</v>
      </c>
      <c r="B1663" t="s">
        <v>5213</v>
      </c>
      <c r="C1663" t="s">
        <v>1372</v>
      </c>
      <c r="D1663" t="s">
        <v>1373</v>
      </c>
      <c r="E1663" s="12">
        <v>45471.927777777775</v>
      </c>
      <c r="F1663" t="s">
        <v>692</v>
      </c>
      <c r="G1663" t="s">
        <v>627</v>
      </c>
      <c r="H1663">
        <v>2210</v>
      </c>
      <c r="I1663" t="s">
        <v>629</v>
      </c>
      <c r="J1663">
        <v>29360</v>
      </c>
      <c r="K1663" t="s">
        <v>630</v>
      </c>
      <c r="L1663"/>
      <c r="M1663">
        <v>1076301</v>
      </c>
      <c r="N1663"/>
      <c r="O1663" t="s">
        <v>655</v>
      </c>
      <c r="P1663">
        <v>726860</v>
      </c>
      <c r="Q1663"/>
      <c r="R1663">
        <v>54330</v>
      </c>
      <c r="S1663" s="39">
        <f>VLOOKUP(AH1663,import!G:T,14,FALSE)</f>
        <v>45471.263888888891</v>
      </c>
      <c r="T1663" s="43" t="str">
        <f t="shared" si="350"/>
        <v>20</v>
      </c>
      <c r="U1663" s="17">
        <f t="shared" si="351"/>
        <v>45471.927777777775</v>
      </c>
      <c r="V1663" s="34">
        <f t="shared" si="352"/>
        <v>0.663888888884685</v>
      </c>
      <c r="W1663" s="34">
        <f t="shared" si="353"/>
        <v>1</v>
      </c>
      <c r="X1663" s="34">
        <f t="shared" si="354"/>
        <v>0</v>
      </c>
      <c r="Y1663" s="34">
        <f t="shared" si="355"/>
        <v>0</v>
      </c>
      <c r="Z1663" s="31" t="str">
        <f t="shared" si="337"/>
        <v>Yes</v>
      </c>
      <c r="AA1663" s="34"/>
      <c r="AB1663" s="34">
        <f t="shared" si="356"/>
        <v>1</v>
      </c>
      <c r="AC1663" s="34" t="str">
        <f>IF(OR(ISNUMBER(MATCH(DATE(VALUE(TEXT(U1663,"yyyy")),VALUE(TEXT(U1663,"mm")),VALUE(TEXT(U1663,"dd"))),HolidayTable[Date],0)),WEEKDAY(E1663,1)=1,HOUR(U1663)&gt;=21,HOUR(U1663)&lt;5),"OP","P")</f>
        <v>OP</v>
      </c>
      <c r="AD1663" s="34"/>
      <c r="AE1663" s="34">
        <f t="shared" si="357"/>
        <v>35</v>
      </c>
      <c r="AF1663" s="16">
        <f t="shared" si="358"/>
        <v>59</v>
      </c>
      <c r="AG1663" s="16">
        <f t="shared" si="359"/>
        <v>6</v>
      </c>
      <c r="AH1663" s="16" t="str">
        <f t="shared" si="360"/>
        <v>MSC TURKIYEFL419E</v>
      </c>
      <c r="AI1663" t="str">
        <f t="shared" si="361"/>
        <v>MEDU 3118387</v>
      </c>
    </row>
    <row r="1664" spans="1:36" ht="18" x14ac:dyDescent="0.35">
      <c r="A1664" t="s">
        <v>927</v>
      </c>
      <c r="B1664" t="s">
        <v>5214</v>
      </c>
      <c r="C1664" t="s">
        <v>1372</v>
      </c>
      <c r="D1664" t="s">
        <v>1373</v>
      </c>
      <c r="E1664" s="12">
        <v>45471.927777777775</v>
      </c>
      <c r="F1664" t="s">
        <v>692</v>
      </c>
      <c r="G1664" t="s">
        <v>627</v>
      </c>
      <c r="H1664" t="s">
        <v>628</v>
      </c>
      <c r="I1664" t="s">
        <v>629</v>
      </c>
      <c r="J1664">
        <v>29240</v>
      </c>
      <c r="K1664" t="s">
        <v>630</v>
      </c>
      <c r="L1664"/>
      <c r="M1664">
        <v>1076290</v>
      </c>
      <c r="N1664"/>
      <c r="O1664" t="s">
        <v>655</v>
      </c>
      <c r="P1664">
        <v>726860</v>
      </c>
      <c r="Q1664"/>
      <c r="R1664">
        <v>54330</v>
      </c>
      <c r="S1664" s="39">
        <f>VLOOKUP(AH1664,import!G:T,14,FALSE)</f>
        <v>45471.263888888891</v>
      </c>
      <c r="T1664" s="43" t="str">
        <f t="shared" si="350"/>
        <v>20</v>
      </c>
      <c r="U1664" s="17">
        <f t="shared" si="351"/>
        <v>45471.927777777775</v>
      </c>
      <c r="V1664" s="34">
        <f t="shared" si="352"/>
        <v>0.663888888884685</v>
      </c>
      <c r="W1664" s="34">
        <f t="shared" si="353"/>
        <v>1</v>
      </c>
      <c r="X1664" s="34">
        <f t="shared" si="354"/>
        <v>0</v>
      </c>
      <c r="Y1664" s="34">
        <f t="shared" si="355"/>
        <v>0</v>
      </c>
      <c r="Z1664" s="31" t="str">
        <f t="shared" si="337"/>
        <v>Yes</v>
      </c>
      <c r="AA1664" s="34"/>
      <c r="AB1664" s="34">
        <f t="shared" si="356"/>
        <v>1</v>
      </c>
      <c r="AC1664" s="34" t="str">
        <f>IF(OR(ISNUMBER(MATCH(DATE(VALUE(TEXT(U1664,"yyyy")),VALUE(TEXT(U1664,"mm")),VALUE(TEXT(U1664,"dd"))),HolidayTable[Date],0)),WEEKDAY(E1664,1)=1,HOUR(U1664)&gt;=21,HOUR(U1664)&lt;5),"OP","P")</f>
        <v>OP</v>
      </c>
      <c r="AD1664" s="34"/>
      <c r="AE1664" s="34">
        <f t="shared" si="357"/>
        <v>35</v>
      </c>
      <c r="AF1664" s="16">
        <f t="shared" si="358"/>
        <v>59</v>
      </c>
      <c r="AG1664" s="16">
        <f t="shared" si="359"/>
        <v>6</v>
      </c>
      <c r="AH1664" s="16" t="str">
        <f t="shared" si="360"/>
        <v>MSC TURKIYEFL419E</v>
      </c>
      <c r="AI1664" t="str">
        <f t="shared" si="361"/>
        <v>TCLU 7642398</v>
      </c>
    </row>
    <row r="1665" spans="1:35" ht="18" x14ac:dyDescent="0.35">
      <c r="A1665" t="s">
        <v>927</v>
      </c>
      <c r="B1665" t="s">
        <v>5215</v>
      </c>
      <c r="C1665" t="s">
        <v>1447</v>
      </c>
      <c r="D1665" t="s">
        <v>1448</v>
      </c>
      <c r="E1665" s="12">
        <v>45471.931944444441</v>
      </c>
      <c r="F1665" t="s">
        <v>663</v>
      </c>
      <c r="G1665" t="s">
        <v>627</v>
      </c>
      <c r="H1665" t="s">
        <v>645</v>
      </c>
      <c r="I1665" t="s">
        <v>646</v>
      </c>
      <c r="J1665">
        <v>16097</v>
      </c>
      <c r="K1665" t="s">
        <v>630</v>
      </c>
      <c r="L1665"/>
      <c r="M1665"/>
      <c r="N1665"/>
      <c r="O1665" t="s">
        <v>641</v>
      </c>
      <c r="P1665">
        <v>902929</v>
      </c>
      <c r="Q1665"/>
      <c r="R1665">
        <v>54330</v>
      </c>
      <c r="S1665" s="39">
        <f>VLOOKUP(AH1665,import!G:T,14,FALSE)</f>
        <v>45470.392361111109</v>
      </c>
      <c r="T1665" s="43" t="str">
        <f t="shared" si="350"/>
        <v>40</v>
      </c>
      <c r="U1665" s="17">
        <f t="shared" si="351"/>
        <v>45471.931944444441</v>
      </c>
      <c r="V1665" s="34">
        <f t="shared" si="352"/>
        <v>1.5395833333313931</v>
      </c>
      <c r="W1665" s="34">
        <f t="shared" si="353"/>
        <v>0</v>
      </c>
      <c r="X1665" s="34">
        <f t="shared" si="354"/>
        <v>1</v>
      </c>
      <c r="Y1665" s="34">
        <f t="shared" si="355"/>
        <v>0</v>
      </c>
      <c r="Z1665" s="31" t="str">
        <f t="shared" si="337"/>
        <v>Yes</v>
      </c>
      <c r="AA1665" s="34"/>
      <c r="AB1665" s="34">
        <f t="shared" si="356"/>
        <v>2</v>
      </c>
      <c r="AC1665" s="34" t="str">
        <f>IF(OR(ISNUMBER(MATCH(DATE(VALUE(TEXT(U1665,"yyyy")),VALUE(TEXT(U1665,"mm")),VALUE(TEXT(U1665,"dd"))),HolidayTable[Date],0)),WEEKDAY(E1665,1)=1,HOUR(U1665)&gt;=21,HOUR(U1665)&lt;5),"OP","P")</f>
        <v>OP</v>
      </c>
      <c r="AD1665" s="34"/>
      <c r="AE1665" s="34">
        <f t="shared" si="357"/>
        <v>22.5</v>
      </c>
      <c r="AF1665" s="16">
        <f t="shared" si="358"/>
        <v>88.5</v>
      </c>
      <c r="AG1665" s="16">
        <f t="shared" si="359"/>
        <v>6</v>
      </c>
      <c r="AH1665" s="16" t="str">
        <f t="shared" si="360"/>
        <v>ONE HARBOUR097E</v>
      </c>
      <c r="AI1665" t="str">
        <f t="shared" si="361"/>
        <v>HLBU 1516172</v>
      </c>
    </row>
    <row r="1666" spans="1:35" ht="18" x14ac:dyDescent="0.35">
      <c r="A1666" t="s">
        <v>927</v>
      </c>
      <c r="B1666" t="s">
        <v>5216</v>
      </c>
      <c r="C1666" t="s">
        <v>817</v>
      </c>
      <c r="D1666" t="s">
        <v>409</v>
      </c>
      <c r="E1666" s="12">
        <v>45471.93472222222</v>
      </c>
      <c r="F1666" t="s">
        <v>658</v>
      </c>
      <c r="G1666" t="s">
        <v>627</v>
      </c>
      <c r="H1666" t="s">
        <v>672</v>
      </c>
      <c r="I1666" t="s">
        <v>646</v>
      </c>
      <c r="J1666">
        <v>18594</v>
      </c>
      <c r="K1666" t="s">
        <v>630</v>
      </c>
      <c r="L1666"/>
      <c r="M1666">
        <v>146879</v>
      </c>
      <c r="N1666" t="s">
        <v>656</v>
      </c>
      <c r="O1666" t="s">
        <v>657</v>
      </c>
      <c r="P1666">
        <v>927332</v>
      </c>
      <c r="Q1666"/>
      <c r="R1666">
        <v>54330</v>
      </c>
      <c r="S1666" s="39">
        <f>VLOOKUP(AH1666,import!G:T,14,FALSE)</f>
        <v>45473.364583333336</v>
      </c>
      <c r="T1666" s="43" t="str">
        <f t="shared" si="350"/>
        <v>40</v>
      </c>
      <c r="U1666" s="17">
        <f t="shared" si="351"/>
        <v>45471.93472222222</v>
      </c>
      <c r="V1666" s="34">
        <f t="shared" si="352"/>
        <v>-1.429861111115315</v>
      </c>
      <c r="W1666" s="34">
        <f t="shared" si="353"/>
        <v>1</v>
      </c>
      <c r="X1666" s="34">
        <f t="shared" si="354"/>
        <v>0</v>
      </c>
      <c r="Y1666" s="34">
        <f t="shared" si="355"/>
        <v>0</v>
      </c>
      <c r="Z1666" s="31" t="str">
        <f t="shared" si="337"/>
        <v>Yes</v>
      </c>
      <c r="AA1666" s="34"/>
      <c r="AB1666" s="34">
        <f t="shared" si="356"/>
        <v>1</v>
      </c>
      <c r="AC1666" s="34" t="str">
        <f>IF(OR(ISNUMBER(MATCH(DATE(VALUE(TEXT(U1666,"yyyy")),VALUE(TEXT(U1666,"mm")),VALUE(TEXT(U1666,"dd"))),HolidayTable[Date],0)),WEEKDAY(E1666,1)=1,HOUR(U1666)&gt;=21,HOUR(U1666)&lt;5),"OP","P")</f>
        <v>OP</v>
      </c>
      <c r="AD1666" s="34"/>
      <c r="AE1666" s="34">
        <f t="shared" si="357"/>
        <v>52.5</v>
      </c>
      <c r="AF1666" s="16">
        <f t="shared" si="358"/>
        <v>88.5</v>
      </c>
      <c r="AG1666" s="16">
        <f t="shared" si="359"/>
        <v>6</v>
      </c>
      <c r="AH1666" s="16" t="str">
        <f t="shared" si="360"/>
        <v>BUSAN E001E</v>
      </c>
      <c r="AI1666" t="str">
        <f t="shared" si="361"/>
        <v>TCLU 8530833</v>
      </c>
    </row>
    <row r="1667" spans="1:35" ht="18" x14ac:dyDescent="0.35">
      <c r="A1667" t="s">
        <v>927</v>
      </c>
      <c r="B1667" t="s">
        <v>5217</v>
      </c>
      <c r="C1667" t="s">
        <v>1447</v>
      </c>
      <c r="D1667" t="s">
        <v>1448</v>
      </c>
      <c r="E1667" s="12">
        <v>45471.93472222222</v>
      </c>
      <c r="F1667" t="s">
        <v>663</v>
      </c>
      <c r="G1667" t="s">
        <v>627</v>
      </c>
      <c r="H1667" t="s">
        <v>645</v>
      </c>
      <c r="I1667" t="s">
        <v>646</v>
      </c>
      <c r="J1667">
        <v>27184</v>
      </c>
      <c r="K1667" t="s">
        <v>630</v>
      </c>
      <c r="L1667"/>
      <c r="M1667"/>
      <c r="N1667" t="s">
        <v>631</v>
      </c>
      <c r="O1667" t="s">
        <v>632</v>
      </c>
      <c r="P1667">
        <v>726322</v>
      </c>
      <c r="Q1667"/>
      <c r="R1667">
        <v>54330</v>
      </c>
      <c r="S1667" s="39">
        <f>VLOOKUP(AH1667,import!G:T,14,FALSE)</f>
        <v>45470.392361111109</v>
      </c>
      <c r="T1667" s="43" t="str">
        <f t="shared" si="350"/>
        <v>40</v>
      </c>
      <c r="U1667" s="17">
        <f t="shared" si="351"/>
        <v>45471.93472222222</v>
      </c>
      <c r="V1667" s="34">
        <f t="shared" si="352"/>
        <v>1.5423611111109494</v>
      </c>
      <c r="W1667" s="34">
        <f t="shared" si="353"/>
        <v>0</v>
      </c>
      <c r="X1667" s="34">
        <f t="shared" si="354"/>
        <v>1</v>
      </c>
      <c r="Y1667" s="34">
        <f t="shared" si="355"/>
        <v>0</v>
      </c>
      <c r="Z1667" s="31" t="str">
        <f t="shared" ref="Z1667:Z1719" si="362">IF(OR(MOD(E1667,1)&gt;=TIME(21,0,0),MOD(E1667,1)&lt;=TIME(4,59,0)),"Yes","No")</f>
        <v>Yes</v>
      </c>
      <c r="AA1667" s="34"/>
      <c r="AB1667" s="34">
        <f t="shared" si="356"/>
        <v>2</v>
      </c>
      <c r="AC1667" s="34" t="str">
        <f>IF(OR(ISNUMBER(MATCH(DATE(VALUE(TEXT(U1667,"yyyy")),VALUE(TEXT(U1667,"mm")),VALUE(TEXT(U1667,"dd"))),HolidayTable[Date],0)),WEEKDAY(E1667,1)=1,HOUR(U1667)&gt;=21,HOUR(U1667)&lt;5),"OP","P")</f>
        <v>OP</v>
      </c>
      <c r="AD1667" s="34"/>
      <c r="AE1667" s="34">
        <f t="shared" si="357"/>
        <v>22.5</v>
      </c>
      <c r="AF1667" s="16">
        <f t="shared" si="358"/>
        <v>88.5</v>
      </c>
      <c r="AG1667" s="16">
        <f t="shared" si="359"/>
        <v>6</v>
      </c>
      <c r="AH1667" s="16" t="str">
        <f t="shared" si="360"/>
        <v>ONE HARBOUR097E</v>
      </c>
      <c r="AI1667" t="str">
        <f t="shared" si="361"/>
        <v>TCKU 4530756</v>
      </c>
    </row>
    <row r="1668" spans="1:35" ht="18" x14ac:dyDescent="0.35">
      <c r="A1668" t="s">
        <v>927</v>
      </c>
      <c r="B1668" t="s">
        <v>5218</v>
      </c>
      <c r="C1668" t="s">
        <v>1447</v>
      </c>
      <c r="D1668" t="s">
        <v>1448</v>
      </c>
      <c r="E1668" s="12">
        <v>45471.94027777778</v>
      </c>
      <c r="F1668" t="s">
        <v>663</v>
      </c>
      <c r="G1668" t="s">
        <v>627</v>
      </c>
      <c r="H1668" t="s">
        <v>645</v>
      </c>
      <c r="I1668" t="s">
        <v>646</v>
      </c>
      <c r="J1668">
        <v>23113</v>
      </c>
      <c r="K1668" t="s">
        <v>630</v>
      </c>
      <c r="L1668"/>
      <c r="M1668"/>
      <c r="N1668" t="s">
        <v>639</v>
      </c>
      <c r="O1668" t="s">
        <v>640</v>
      </c>
      <c r="P1668">
        <v>920041</v>
      </c>
      <c r="Q1668"/>
      <c r="R1668">
        <v>54330</v>
      </c>
      <c r="S1668" s="39">
        <f>VLOOKUP(AH1668,import!G:T,14,FALSE)</f>
        <v>45470.392361111109</v>
      </c>
      <c r="T1668" s="43" t="str">
        <f t="shared" si="350"/>
        <v>40</v>
      </c>
      <c r="U1668" s="17">
        <f t="shared" si="351"/>
        <v>45471.94027777778</v>
      </c>
      <c r="V1668" s="34">
        <f t="shared" si="352"/>
        <v>1.5479166666700621</v>
      </c>
      <c r="W1668" s="34">
        <f t="shared" si="353"/>
        <v>0</v>
      </c>
      <c r="X1668" s="34">
        <f t="shared" si="354"/>
        <v>1</v>
      </c>
      <c r="Y1668" s="34">
        <f t="shared" si="355"/>
        <v>0</v>
      </c>
      <c r="Z1668" s="31" t="str">
        <f t="shared" si="362"/>
        <v>Yes</v>
      </c>
      <c r="AA1668" s="34"/>
      <c r="AB1668" s="34">
        <f t="shared" si="356"/>
        <v>2</v>
      </c>
      <c r="AC1668" s="34" t="str">
        <f>IF(OR(ISNUMBER(MATCH(DATE(VALUE(TEXT(U1668,"yyyy")),VALUE(TEXT(U1668,"mm")),VALUE(TEXT(U1668,"dd"))),HolidayTable[Date],0)),WEEKDAY(E1668,1)=1,HOUR(U1668)&gt;=21,HOUR(U1668)&lt;5),"OP","P")</f>
        <v>OP</v>
      </c>
      <c r="AD1668" s="34"/>
      <c r="AE1668" s="34">
        <f t="shared" si="357"/>
        <v>22.5</v>
      </c>
      <c r="AF1668" s="16">
        <f t="shared" si="358"/>
        <v>88.5</v>
      </c>
      <c r="AG1668" s="16">
        <f t="shared" si="359"/>
        <v>6</v>
      </c>
      <c r="AH1668" s="16" t="str">
        <f t="shared" si="360"/>
        <v>ONE HARBOUR097E</v>
      </c>
      <c r="AI1668" t="str">
        <f t="shared" si="361"/>
        <v>UACU 8407221</v>
      </c>
    </row>
    <row r="1669" spans="1:35" ht="18" x14ac:dyDescent="0.35">
      <c r="A1669" t="s">
        <v>927</v>
      </c>
      <c r="B1669" t="s">
        <v>5219</v>
      </c>
      <c r="C1669" t="s">
        <v>1355</v>
      </c>
      <c r="D1669" t="s">
        <v>1357</v>
      </c>
      <c r="E1669" s="12">
        <v>45471.940972222219</v>
      </c>
      <c r="F1669" t="s">
        <v>939</v>
      </c>
      <c r="G1669" t="s">
        <v>627</v>
      </c>
      <c r="H1669" t="s">
        <v>672</v>
      </c>
      <c r="I1669" t="s">
        <v>646</v>
      </c>
      <c r="J1669">
        <v>6100</v>
      </c>
      <c r="K1669" t="s">
        <v>630</v>
      </c>
      <c r="L1669"/>
      <c r="M1669" t="s">
        <v>5220</v>
      </c>
      <c r="N1669" t="s">
        <v>652</v>
      </c>
      <c r="O1669" t="s">
        <v>653</v>
      </c>
      <c r="P1669">
        <v>678927</v>
      </c>
      <c r="Q1669"/>
      <c r="R1669">
        <v>54330</v>
      </c>
      <c r="S1669" s="39">
        <f>VLOOKUP(AH1669,import!G:T,14,FALSE)</f>
        <v>45470.815972222219</v>
      </c>
      <c r="T1669" s="43" t="str">
        <f t="shared" si="350"/>
        <v>40</v>
      </c>
      <c r="U1669" s="17">
        <f t="shared" si="351"/>
        <v>45471.940972222219</v>
      </c>
      <c r="V1669" s="34">
        <f t="shared" si="352"/>
        <v>1.125</v>
      </c>
      <c r="W1669" s="34">
        <f t="shared" si="353"/>
        <v>0</v>
      </c>
      <c r="X1669" s="34">
        <f t="shared" si="354"/>
        <v>1</v>
      </c>
      <c r="Y1669" s="34">
        <f t="shared" si="355"/>
        <v>0</v>
      </c>
      <c r="Z1669" s="31" t="str">
        <f t="shared" si="362"/>
        <v>Yes</v>
      </c>
      <c r="AA1669" s="34"/>
      <c r="AB1669" s="34">
        <f t="shared" si="356"/>
        <v>2</v>
      </c>
      <c r="AC1669" s="34" t="str">
        <f>IF(OR(ISNUMBER(MATCH(DATE(VALUE(TEXT(U1669,"yyyy")),VALUE(TEXT(U1669,"mm")),VALUE(TEXT(U1669,"dd"))),HolidayTable[Date],0)),WEEKDAY(E1669,1)=1,HOUR(U1669)&gt;=21,HOUR(U1669)&lt;5),"OP","P")</f>
        <v>OP</v>
      </c>
      <c r="AD1669" s="34"/>
      <c r="AE1669" s="34">
        <f t="shared" si="357"/>
        <v>22.5</v>
      </c>
      <c r="AF1669" s="16">
        <f t="shared" si="358"/>
        <v>88.5</v>
      </c>
      <c r="AG1669" s="16">
        <f t="shared" si="359"/>
        <v>6</v>
      </c>
      <c r="AH1669" s="16" t="str">
        <f t="shared" si="360"/>
        <v>AMALFI BAYHCN1NC</v>
      </c>
      <c r="AI1669" t="str">
        <f t="shared" si="361"/>
        <v>CMAU 6343594</v>
      </c>
    </row>
    <row r="1670" spans="1:35" ht="18" x14ac:dyDescent="0.35">
      <c r="A1670" t="s">
        <v>927</v>
      </c>
      <c r="B1670" t="s">
        <v>5221</v>
      </c>
      <c r="C1670" t="s">
        <v>1355</v>
      </c>
      <c r="D1670" t="s">
        <v>1357</v>
      </c>
      <c r="E1670" s="12">
        <v>45471.942361111112</v>
      </c>
      <c r="F1670" t="s">
        <v>939</v>
      </c>
      <c r="G1670" t="s">
        <v>627</v>
      </c>
      <c r="H1670" t="s">
        <v>672</v>
      </c>
      <c r="I1670" t="s">
        <v>646</v>
      </c>
      <c r="J1670">
        <v>6400</v>
      </c>
      <c r="K1670" t="s">
        <v>630</v>
      </c>
      <c r="L1670"/>
      <c r="M1670" t="s">
        <v>5222</v>
      </c>
      <c r="N1670" t="s">
        <v>642</v>
      </c>
      <c r="O1670" t="s">
        <v>643</v>
      </c>
      <c r="P1670">
        <v>938546</v>
      </c>
      <c r="Q1670"/>
      <c r="R1670">
        <v>54330</v>
      </c>
      <c r="S1670" s="39">
        <f>VLOOKUP(AH1670,import!G:T,14,FALSE)</f>
        <v>45470.815972222219</v>
      </c>
      <c r="T1670" s="43" t="str">
        <f t="shared" si="350"/>
        <v>40</v>
      </c>
      <c r="U1670" s="17">
        <f t="shared" si="351"/>
        <v>45471.942361111112</v>
      </c>
      <c r="V1670" s="34">
        <f t="shared" si="352"/>
        <v>1.1263888888934162</v>
      </c>
      <c r="W1670" s="34">
        <f t="shared" si="353"/>
        <v>0</v>
      </c>
      <c r="X1670" s="34">
        <f t="shared" si="354"/>
        <v>1</v>
      </c>
      <c r="Y1670" s="34">
        <f t="shared" si="355"/>
        <v>0</v>
      </c>
      <c r="Z1670" s="31" t="str">
        <f t="shared" si="362"/>
        <v>Yes</v>
      </c>
      <c r="AA1670" s="34"/>
      <c r="AB1670" s="34">
        <f t="shared" si="356"/>
        <v>2</v>
      </c>
      <c r="AC1670" s="34" t="str">
        <f>IF(OR(ISNUMBER(MATCH(DATE(VALUE(TEXT(U1670,"yyyy")),VALUE(TEXT(U1670,"mm")),VALUE(TEXT(U1670,"dd"))),HolidayTable[Date],0)),WEEKDAY(E1670,1)=1,HOUR(U1670)&gt;=21,HOUR(U1670)&lt;5),"OP","P")</f>
        <v>OP</v>
      </c>
      <c r="AD1670" s="34"/>
      <c r="AE1670" s="34">
        <f t="shared" si="357"/>
        <v>22.5</v>
      </c>
      <c r="AF1670" s="16">
        <f t="shared" si="358"/>
        <v>88.5</v>
      </c>
      <c r="AG1670" s="16">
        <f t="shared" si="359"/>
        <v>6</v>
      </c>
      <c r="AH1670" s="16" t="str">
        <f t="shared" si="360"/>
        <v>AMALFI BAYHCN1NC</v>
      </c>
      <c r="AI1670" t="str">
        <f t="shared" si="361"/>
        <v>CMAU 7985475</v>
      </c>
    </row>
    <row r="1671" spans="1:35" ht="18" x14ac:dyDescent="0.35">
      <c r="A1671" t="s">
        <v>927</v>
      </c>
      <c r="B1671" t="s">
        <v>5223</v>
      </c>
      <c r="C1671" t="s">
        <v>1372</v>
      </c>
      <c r="D1671" t="s">
        <v>1373</v>
      </c>
      <c r="E1671" s="12">
        <v>45471.945138888892</v>
      </c>
      <c r="F1671" t="s">
        <v>692</v>
      </c>
      <c r="G1671" t="s">
        <v>627</v>
      </c>
      <c r="H1671" t="s">
        <v>628</v>
      </c>
      <c r="I1671" t="s">
        <v>629</v>
      </c>
      <c r="J1671">
        <v>29270</v>
      </c>
      <c r="K1671" t="s">
        <v>630</v>
      </c>
      <c r="L1671"/>
      <c r="M1671">
        <v>1076292</v>
      </c>
      <c r="N1671" t="s">
        <v>3616</v>
      </c>
      <c r="O1671" t="s">
        <v>3617</v>
      </c>
      <c r="P1671">
        <v>767807</v>
      </c>
      <c r="Q1671"/>
      <c r="R1671">
        <v>54330</v>
      </c>
      <c r="S1671" s="39">
        <f>VLOOKUP(AH1671,import!G:T,14,FALSE)</f>
        <v>45471.263888888891</v>
      </c>
      <c r="T1671" s="43" t="str">
        <f t="shared" si="350"/>
        <v>20</v>
      </c>
      <c r="U1671" s="17">
        <f t="shared" si="351"/>
        <v>45471.945138888892</v>
      </c>
      <c r="V1671" s="34">
        <f t="shared" si="352"/>
        <v>0.68125000000145519</v>
      </c>
      <c r="W1671" s="34">
        <f t="shared" si="353"/>
        <v>1</v>
      </c>
      <c r="X1671" s="34">
        <f t="shared" si="354"/>
        <v>0</v>
      </c>
      <c r="Y1671" s="34">
        <f t="shared" si="355"/>
        <v>0</v>
      </c>
      <c r="Z1671" s="31" t="str">
        <f t="shared" si="362"/>
        <v>Yes</v>
      </c>
      <c r="AA1671" s="34"/>
      <c r="AB1671" s="34">
        <f t="shared" si="356"/>
        <v>1</v>
      </c>
      <c r="AC1671" s="34" t="str">
        <f>IF(OR(ISNUMBER(MATCH(DATE(VALUE(TEXT(U1671,"yyyy")),VALUE(TEXT(U1671,"mm")),VALUE(TEXT(U1671,"dd"))),HolidayTable[Date],0)),WEEKDAY(E1671,1)=1,HOUR(U1671)&gt;=21,HOUR(U1671)&lt;5),"OP","P")</f>
        <v>OP</v>
      </c>
      <c r="AD1671" s="34"/>
      <c r="AE1671" s="34">
        <f t="shared" si="357"/>
        <v>35</v>
      </c>
      <c r="AF1671" s="16">
        <f t="shared" si="358"/>
        <v>59</v>
      </c>
      <c r="AG1671" s="16">
        <f t="shared" si="359"/>
        <v>6</v>
      </c>
      <c r="AH1671" s="16" t="str">
        <f t="shared" si="360"/>
        <v>MSC TURKIYEFL419E</v>
      </c>
      <c r="AI1671" t="str">
        <f t="shared" si="361"/>
        <v>GLDU 3283224</v>
      </c>
    </row>
    <row r="1672" spans="1:35" ht="18" x14ac:dyDescent="0.35">
      <c r="A1672" t="s">
        <v>927</v>
      </c>
      <c r="B1672" t="s">
        <v>5224</v>
      </c>
      <c r="C1672" t="s">
        <v>1372</v>
      </c>
      <c r="D1672" t="s">
        <v>1373</v>
      </c>
      <c r="E1672" s="12">
        <v>45471.945138888892</v>
      </c>
      <c r="F1672" t="s">
        <v>692</v>
      </c>
      <c r="G1672" t="s">
        <v>627</v>
      </c>
      <c r="H1672" t="s">
        <v>628</v>
      </c>
      <c r="I1672" t="s">
        <v>629</v>
      </c>
      <c r="J1672">
        <v>29260</v>
      </c>
      <c r="K1672" t="s">
        <v>630</v>
      </c>
      <c r="L1672"/>
      <c r="M1672">
        <v>1076283</v>
      </c>
      <c r="N1672" t="s">
        <v>3616</v>
      </c>
      <c r="O1672" t="s">
        <v>3617</v>
      </c>
      <c r="P1672">
        <v>767807</v>
      </c>
      <c r="Q1672"/>
      <c r="R1672">
        <v>54330</v>
      </c>
      <c r="S1672" s="39">
        <f>VLOOKUP(AH1672,import!G:T,14,FALSE)</f>
        <v>45471.263888888891</v>
      </c>
      <c r="T1672" s="43" t="str">
        <f t="shared" si="350"/>
        <v>20</v>
      </c>
      <c r="U1672" s="17">
        <f t="shared" si="351"/>
        <v>45471.945138888892</v>
      </c>
      <c r="V1672" s="34">
        <f t="shared" si="352"/>
        <v>0.68125000000145519</v>
      </c>
      <c r="W1672" s="34">
        <f t="shared" si="353"/>
        <v>1</v>
      </c>
      <c r="X1672" s="34">
        <f t="shared" si="354"/>
        <v>0</v>
      </c>
      <c r="Y1672" s="34">
        <f t="shared" si="355"/>
        <v>0</v>
      </c>
      <c r="Z1672" s="31" t="str">
        <f t="shared" si="362"/>
        <v>Yes</v>
      </c>
      <c r="AA1672" s="34"/>
      <c r="AB1672" s="34">
        <f t="shared" si="356"/>
        <v>1</v>
      </c>
      <c r="AC1672" s="34" t="str">
        <f>IF(OR(ISNUMBER(MATCH(DATE(VALUE(TEXT(U1672,"yyyy")),VALUE(TEXT(U1672,"mm")),VALUE(TEXT(U1672,"dd"))),HolidayTable[Date],0)),WEEKDAY(E1672,1)=1,HOUR(U1672)&gt;=21,HOUR(U1672)&lt;5),"OP","P")</f>
        <v>OP</v>
      </c>
      <c r="AD1672" s="34"/>
      <c r="AE1672" s="34">
        <f t="shared" si="357"/>
        <v>35</v>
      </c>
      <c r="AF1672" s="16">
        <f t="shared" si="358"/>
        <v>59</v>
      </c>
      <c r="AG1672" s="16">
        <f t="shared" si="359"/>
        <v>6</v>
      </c>
      <c r="AH1672" s="16" t="str">
        <f t="shared" si="360"/>
        <v>MSC TURKIYEFL419E</v>
      </c>
      <c r="AI1672" t="str">
        <f t="shared" si="361"/>
        <v>INBU 3936965</v>
      </c>
    </row>
    <row r="1673" spans="1:35" ht="18" x14ac:dyDescent="0.35">
      <c r="A1673" t="s">
        <v>927</v>
      </c>
      <c r="B1673" t="s">
        <v>5225</v>
      </c>
      <c r="C1673" t="s">
        <v>1281</v>
      </c>
      <c r="D1673" t="s">
        <v>1280</v>
      </c>
      <c r="E1673" s="12">
        <v>45471.947916666664</v>
      </c>
      <c r="F1673" t="s">
        <v>663</v>
      </c>
      <c r="G1673" t="s">
        <v>627</v>
      </c>
      <c r="H1673" t="s">
        <v>628</v>
      </c>
      <c r="I1673" t="s">
        <v>629</v>
      </c>
      <c r="J1673">
        <v>7106</v>
      </c>
      <c r="K1673" t="s">
        <v>630</v>
      </c>
      <c r="L1673"/>
      <c r="M1673"/>
      <c r="N1673" t="s">
        <v>661</v>
      </c>
      <c r="O1673" t="s">
        <v>662</v>
      </c>
      <c r="P1673">
        <v>692047</v>
      </c>
      <c r="Q1673"/>
      <c r="R1673">
        <v>54330</v>
      </c>
      <c r="S1673" s="39">
        <f>VLOOKUP(AH1673,import!G:T,14,FALSE)</f>
        <v>45471.975694444445</v>
      </c>
      <c r="T1673" s="43" t="str">
        <f t="shared" si="350"/>
        <v>20</v>
      </c>
      <c r="U1673" s="17">
        <f t="shared" si="351"/>
        <v>45471.947916666664</v>
      </c>
      <c r="V1673" s="34">
        <f t="shared" si="352"/>
        <v>-2.7777777781011537E-2</v>
      </c>
      <c r="W1673" s="34">
        <f t="shared" si="353"/>
        <v>1</v>
      </c>
      <c r="X1673" s="34">
        <f t="shared" si="354"/>
        <v>0</v>
      </c>
      <c r="Y1673" s="34">
        <f t="shared" si="355"/>
        <v>0</v>
      </c>
      <c r="Z1673" s="31" t="str">
        <f t="shared" si="362"/>
        <v>Yes</v>
      </c>
      <c r="AA1673" s="34"/>
      <c r="AB1673" s="34">
        <f t="shared" si="356"/>
        <v>1</v>
      </c>
      <c r="AC1673" s="34" t="str">
        <f>IF(OR(ISNUMBER(MATCH(DATE(VALUE(TEXT(U1673,"yyyy")),VALUE(TEXT(U1673,"mm")),VALUE(TEXT(U1673,"dd"))),HolidayTable[Date],0)),WEEKDAY(E1673,1)=1,HOUR(U1673)&gt;=21,HOUR(U1673)&lt;5),"OP","P")</f>
        <v>OP</v>
      </c>
      <c r="AD1673" s="34"/>
      <c r="AE1673" s="34">
        <f t="shared" si="357"/>
        <v>35</v>
      </c>
      <c r="AF1673" s="16">
        <f t="shared" si="358"/>
        <v>59</v>
      </c>
      <c r="AG1673" s="16">
        <f t="shared" si="359"/>
        <v>6</v>
      </c>
      <c r="AH1673" s="16" t="str">
        <f t="shared" si="360"/>
        <v>ONE HAMMERS084E</v>
      </c>
      <c r="AI1673" t="str">
        <f t="shared" si="361"/>
        <v>HAMU 1060668</v>
      </c>
    </row>
    <row r="1674" spans="1:35" ht="18" x14ac:dyDescent="0.35">
      <c r="A1674" t="s">
        <v>927</v>
      </c>
      <c r="B1674" t="s">
        <v>5226</v>
      </c>
      <c r="C1674" t="s">
        <v>1177</v>
      </c>
      <c r="D1674" t="s">
        <v>1179</v>
      </c>
      <c r="E1674" s="12">
        <v>45471.947916666664</v>
      </c>
      <c r="F1674" t="s">
        <v>717</v>
      </c>
      <c r="G1674" t="s">
        <v>627</v>
      </c>
      <c r="H1674" t="s">
        <v>628</v>
      </c>
      <c r="I1674" t="s">
        <v>629</v>
      </c>
      <c r="J1674">
        <v>5599</v>
      </c>
      <c r="K1674" t="s">
        <v>630</v>
      </c>
      <c r="L1674"/>
      <c r="M1674" t="s">
        <v>5227</v>
      </c>
      <c r="N1674" t="s">
        <v>661</v>
      </c>
      <c r="O1674" t="s">
        <v>662</v>
      </c>
      <c r="P1674">
        <v>692047</v>
      </c>
      <c r="Q1674"/>
      <c r="R1674">
        <v>54330</v>
      </c>
      <c r="S1674" s="39">
        <f>VLOOKUP(AH1674,import!G:T,14,FALSE)</f>
        <v>45472.260416666664</v>
      </c>
      <c r="T1674" s="43" t="str">
        <f t="shared" si="350"/>
        <v>20</v>
      </c>
      <c r="U1674" s="17">
        <f t="shared" si="351"/>
        <v>45471.947916666664</v>
      </c>
      <c r="V1674" s="34">
        <f t="shared" si="352"/>
        <v>-0.3125</v>
      </c>
      <c r="W1674" s="34">
        <f t="shared" si="353"/>
        <v>1</v>
      </c>
      <c r="X1674" s="34">
        <f t="shared" si="354"/>
        <v>0</v>
      </c>
      <c r="Y1674" s="34">
        <f t="shared" si="355"/>
        <v>0</v>
      </c>
      <c r="Z1674" s="31" t="str">
        <f t="shared" si="362"/>
        <v>Yes</v>
      </c>
      <c r="AA1674" s="34"/>
      <c r="AB1674" s="34">
        <f t="shared" si="356"/>
        <v>1</v>
      </c>
      <c r="AC1674" s="34" t="str">
        <f>IF(OR(ISNUMBER(MATCH(DATE(VALUE(TEXT(U1674,"yyyy")),VALUE(TEXT(U1674,"mm")),VALUE(TEXT(U1674,"dd"))),HolidayTable[Date],0)),WEEKDAY(E1674,1)=1,HOUR(U1674)&gt;=21,HOUR(U1674)&lt;5),"OP","P")</f>
        <v>OP</v>
      </c>
      <c r="AD1674" s="34"/>
      <c r="AE1674" s="34">
        <f t="shared" si="357"/>
        <v>35</v>
      </c>
      <c r="AF1674" s="16">
        <f t="shared" si="358"/>
        <v>59</v>
      </c>
      <c r="AG1674" s="16">
        <f t="shared" si="359"/>
        <v>6</v>
      </c>
      <c r="AH1674" s="16" t="str">
        <f t="shared" si="360"/>
        <v>EVER ORDER4-066S</v>
      </c>
      <c r="AI1674" t="str">
        <f t="shared" si="361"/>
        <v>SEKU 1029912</v>
      </c>
    </row>
    <row r="1675" spans="1:35" ht="18" x14ac:dyDescent="0.35">
      <c r="A1675" t="s">
        <v>927</v>
      </c>
      <c r="B1675" t="s">
        <v>5228</v>
      </c>
      <c r="C1675" t="s">
        <v>874</v>
      </c>
      <c r="D1675" t="s">
        <v>1341</v>
      </c>
      <c r="E1675" s="12">
        <v>45471.968055555553</v>
      </c>
      <c r="F1675" t="s">
        <v>668</v>
      </c>
      <c r="G1675" t="s">
        <v>627</v>
      </c>
      <c r="H1675" t="s">
        <v>938</v>
      </c>
      <c r="I1675" t="s">
        <v>724</v>
      </c>
      <c r="J1675">
        <v>22900</v>
      </c>
      <c r="K1675" t="s">
        <v>630</v>
      </c>
      <c r="L1675"/>
      <c r="M1675">
        <v>1019880</v>
      </c>
      <c r="N1675" t="s">
        <v>670</v>
      </c>
      <c r="O1675" t="s">
        <v>671</v>
      </c>
      <c r="P1675">
        <v>650107</v>
      </c>
      <c r="Q1675"/>
      <c r="R1675">
        <v>54330</v>
      </c>
      <c r="S1675" s="39">
        <v>45470.363888888889</v>
      </c>
      <c r="T1675" s="43" t="str">
        <f t="shared" si="350"/>
        <v>20</v>
      </c>
      <c r="U1675" s="17">
        <f t="shared" si="351"/>
        <v>45471.968055555553</v>
      </c>
      <c r="V1675" s="34">
        <f t="shared" si="352"/>
        <v>1.6041666666642413</v>
      </c>
      <c r="W1675" s="34">
        <f t="shared" si="353"/>
        <v>0</v>
      </c>
      <c r="X1675" s="34">
        <f t="shared" si="354"/>
        <v>1</v>
      </c>
      <c r="Y1675" s="34">
        <f t="shared" si="355"/>
        <v>0</v>
      </c>
      <c r="Z1675" s="31" t="str">
        <f t="shared" si="362"/>
        <v>Yes</v>
      </c>
      <c r="AA1675" s="34"/>
      <c r="AB1675" s="34">
        <f t="shared" si="356"/>
        <v>2</v>
      </c>
      <c r="AC1675" s="34" t="str">
        <f>IF(OR(ISNUMBER(MATCH(DATE(VALUE(TEXT(U1675,"yyyy")),VALUE(TEXT(U1675,"mm")),VALUE(TEXT(U1675,"dd"))),HolidayTable[Date],0)),WEEKDAY(E1675,1)=1,HOUR(U1675)&gt;=21,HOUR(U1675)&lt;5),"OP","P")</f>
        <v>OP</v>
      </c>
      <c r="AD1675" s="34"/>
      <c r="AE1675" s="34">
        <f t="shared" si="357"/>
        <v>15</v>
      </c>
      <c r="AF1675" s="16">
        <f t="shared" si="358"/>
        <v>59</v>
      </c>
      <c r="AG1675" s="16">
        <f t="shared" si="359"/>
        <v>6</v>
      </c>
      <c r="AH1675" s="16" t="str">
        <f t="shared" si="360"/>
        <v>YM WELCOME040W</v>
      </c>
      <c r="AI1675" t="str">
        <f t="shared" si="361"/>
        <v>BGBU 5045393</v>
      </c>
    </row>
    <row r="1676" spans="1:35" ht="18" x14ac:dyDescent="0.35">
      <c r="A1676" t="s">
        <v>927</v>
      </c>
      <c r="B1676" t="s">
        <v>5229</v>
      </c>
      <c r="C1676" t="s">
        <v>874</v>
      </c>
      <c r="D1676" t="s">
        <v>1341</v>
      </c>
      <c r="E1676" s="12">
        <v>45471.968055555553</v>
      </c>
      <c r="F1676" t="s">
        <v>668</v>
      </c>
      <c r="G1676" t="s">
        <v>627</v>
      </c>
      <c r="H1676" t="s">
        <v>5230</v>
      </c>
      <c r="I1676" t="s">
        <v>724</v>
      </c>
      <c r="J1676">
        <v>22600</v>
      </c>
      <c r="K1676" t="s">
        <v>630</v>
      </c>
      <c r="L1676"/>
      <c r="M1676">
        <v>1010959</v>
      </c>
      <c r="N1676" t="s">
        <v>670</v>
      </c>
      <c r="O1676" t="s">
        <v>671</v>
      </c>
      <c r="P1676">
        <v>650107</v>
      </c>
      <c r="Q1676"/>
      <c r="R1676">
        <v>54330</v>
      </c>
      <c r="S1676" s="39">
        <v>45470.363888888889</v>
      </c>
      <c r="T1676" s="43" t="str">
        <f t="shared" si="350"/>
        <v>20</v>
      </c>
      <c r="U1676" s="17">
        <f t="shared" si="351"/>
        <v>45471.968055555553</v>
      </c>
      <c r="V1676" s="34">
        <f t="shared" si="352"/>
        <v>1.6041666666642413</v>
      </c>
      <c r="W1676" s="34">
        <f t="shared" si="353"/>
        <v>0</v>
      </c>
      <c r="X1676" s="34">
        <f t="shared" si="354"/>
        <v>1</v>
      </c>
      <c r="Y1676" s="34">
        <f t="shared" si="355"/>
        <v>0</v>
      </c>
      <c r="Z1676" s="31" t="str">
        <f t="shared" si="362"/>
        <v>Yes</v>
      </c>
      <c r="AA1676" s="34"/>
      <c r="AB1676" s="34">
        <f t="shared" si="356"/>
        <v>2</v>
      </c>
      <c r="AC1676" s="34" t="str">
        <f>IF(OR(ISNUMBER(MATCH(DATE(VALUE(TEXT(U1676,"yyyy")),VALUE(TEXT(U1676,"mm")),VALUE(TEXT(U1676,"dd"))),HolidayTable[Date],0)),WEEKDAY(E1676,1)=1,HOUR(U1676)&gt;=21,HOUR(U1676)&lt;5),"OP","P")</f>
        <v>OP</v>
      </c>
      <c r="AD1676" s="34"/>
      <c r="AE1676" s="34">
        <f t="shared" si="357"/>
        <v>15</v>
      </c>
      <c r="AF1676" s="16">
        <f t="shared" si="358"/>
        <v>59</v>
      </c>
      <c r="AG1676" s="16">
        <f t="shared" si="359"/>
        <v>6</v>
      </c>
      <c r="AH1676" s="16" t="str">
        <f t="shared" si="360"/>
        <v>YM WELCOME040W</v>
      </c>
      <c r="AI1676" t="str">
        <f t="shared" si="361"/>
        <v>BGBU 5161583</v>
      </c>
    </row>
    <row r="1677" spans="1:35" ht="18" x14ac:dyDescent="0.35">
      <c r="A1677" t="s">
        <v>927</v>
      </c>
      <c r="B1677" t="s">
        <v>5231</v>
      </c>
      <c r="C1677" t="s">
        <v>1355</v>
      </c>
      <c r="D1677" t="s">
        <v>1357</v>
      </c>
      <c r="E1677" s="12">
        <v>45471.973611111112</v>
      </c>
      <c r="F1677" t="s">
        <v>939</v>
      </c>
      <c r="G1677" t="s">
        <v>627</v>
      </c>
      <c r="H1677" t="s">
        <v>672</v>
      </c>
      <c r="I1677" t="s">
        <v>646</v>
      </c>
      <c r="J1677">
        <v>7610</v>
      </c>
      <c r="K1677" t="s">
        <v>630</v>
      </c>
      <c r="L1677"/>
      <c r="M1677" t="s">
        <v>5232</v>
      </c>
      <c r="N1677"/>
      <c r="O1677" t="s">
        <v>665</v>
      </c>
      <c r="P1677">
        <v>945718</v>
      </c>
      <c r="Q1677"/>
      <c r="R1677">
        <v>54330</v>
      </c>
      <c r="S1677" s="39">
        <f>VLOOKUP(AH1677,import!G:T,14,FALSE)</f>
        <v>45470.815972222219</v>
      </c>
      <c r="T1677" s="43" t="str">
        <f t="shared" si="350"/>
        <v>40</v>
      </c>
      <c r="U1677" s="17">
        <f t="shared" si="351"/>
        <v>45471.973611111112</v>
      </c>
      <c r="V1677" s="34">
        <f t="shared" si="352"/>
        <v>1.1576388888934162</v>
      </c>
      <c r="W1677" s="34">
        <f t="shared" si="353"/>
        <v>0</v>
      </c>
      <c r="X1677" s="34">
        <f t="shared" si="354"/>
        <v>1</v>
      </c>
      <c r="Y1677" s="34">
        <f t="shared" si="355"/>
        <v>0</v>
      </c>
      <c r="Z1677" s="31" t="str">
        <f t="shared" si="362"/>
        <v>Yes</v>
      </c>
      <c r="AA1677" s="34"/>
      <c r="AB1677" s="34">
        <f t="shared" si="356"/>
        <v>2</v>
      </c>
      <c r="AC1677" s="34" t="str">
        <f>IF(OR(ISNUMBER(MATCH(DATE(VALUE(TEXT(U1677,"yyyy")),VALUE(TEXT(U1677,"mm")),VALUE(TEXT(U1677,"dd"))),HolidayTable[Date],0)),WEEKDAY(E1677,1)=1,HOUR(U1677)&gt;=21,HOUR(U1677)&lt;5),"OP","P")</f>
        <v>OP</v>
      </c>
      <c r="AD1677" s="34"/>
      <c r="AE1677" s="34">
        <f t="shared" si="357"/>
        <v>22.5</v>
      </c>
      <c r="AF1677" s="16">
        <f t="shared" si="358"/>
        <v>88.5</v>
      </c>
      <c r="AG1677" s="16">
        <f t="shared" si="359"/>
        <v>6</v>
      </c>
      <c r="AH1677" s="16" t="str">
        <f t="shared" si="360"/>
        <v>AMALFI BAYHCN1NC</v>
      </c>
      <c r="AI1677" t="str">
        <f t="shared" si="361"/>
        <v>TCNU 6627966</v>
      </c>
    </row>
    <row r="1678" spans="1:35" ht="18" x14ac:dyDescent="0.35">
      <c r="A1678" t="s">
        <v>927</v>
      </c>
      <c r="B1678" t="s">
        <v>5233</v>
      </c>
      <c r="C1678" t="s">
        <v>1372</v>
      </c>
      <c r="D1678" t="s">
        <v>1373</v>
      </c>
      <c r="E1678" s="12">
        <v>45471.977083333331</v>
      </c>
      <c r="F1678" t="s">
        <v>692</v>
      </c>
      <c r="G1678" t="s">
        <v>627</v>
      </c>
      <c r="H1678">
        <v>2210</v>
      </c>
      <c r="I1678" t="s">
        <v>629</v>
      </c>
      <c r="J1678">
        <v>29280</v>
      </c>
      <c r="K1678" t="s">
        <v>630</v>
      </c>
      <c r="L1678"/>
      <c r="M1678">
        <v>1076329</v>
      </c>
      <c r="N1678"/>
      <c r="O1678" t="s">
        <v>664</v>
      </c>
      <c r="P1678">
        <v>919491</v>
      </c>
      <c r="Q1678"/>
      <c r="R1678">
        <v>54330</v>
      </c>
      <c r="S1678" s="39">
        <f>VLOOKUP(AH1678,import!G:T,14,FALSE)</f>
        <v>45471.263888888891</v>
      </c>
      <c r="T1678" s="43" t="str">
        <f t="shared" si="350"/>
        <v>20</v>
      </c>
      <c r="U1678" s="17">
        <f t="shared" si="351"/>
        <v>45471.977083333331</v>
      </c>
      <c r="V1678" s="34">
        <f t="shared" si="352"/>
        <v>0.71319444444088731</v>
      </c>
      <c r="W1678" s="34">
        <f t="shared" si="353"/>
        <v>1</v>
      </c>
      <c r="X1678" s="34">
        <f t="shared" si="354"/>
        <v>0</v>
      </c>
      <c r="Y1678" s="34">
        <f t="shared" si="355"/>
        <v>0</v>
      </c>
      <c r="Z1678" s="31" t="str">
        <f t="shared" si="362"/>
        <v>Yes</v>
      </c>
      <c r="AA1678" s="34"/>
      <c r="AB1678" s="34">
        <f t="shared" si="356"/>
        <v>1</v>
      </c>
      <c r="AC1678" s="34" t="str">
        <f>IF(OR(ISNUMBER(MATCH(DATE(VALUE(TEXT(U1678,"yyyy")),VALUE(TEXT(U1678,"mm")),VALUE(TEXT(U1678,"dd"))),HolidayTable[Date],0)),WEEKDAY(E1678,1)=1,HOUR(U1678)&gt;=21,HOUR(U1678)&lt;5),"OP","P")</f>
        <v>OP</v>
      </c>
      <c r="AD1678" s="34"/>
      <c r="AE1678" s="34">
        <f t="shared" si="357"/>
        <v>35</v>
      </c>
      <c r="AF1678" s="16">
        <f t="shared" si="358"/>
        <v>59</v>
      </c>
      <c r="AG1678" s="16">
        <f t="shared" si="359"/>
        <v>6</v>
      </c>
      <c r="AH1678" s="16" t="str">
        <f t="shared" si="360"/>
        <v>MSC TURKIYEFL419E</v>
      </c>
      <c r="AI1678" t="str">
        <f t="shared" si="361"/>
        <v>MEDU 6931003</v>
      </c>
    </row>
    <row r="1679" spans="1:35" ht="18" x14ac:dyDescent="0.35">
      <c r="A1679" t="s">
        <v>927</v>
      </c>
      <c r="B1679" t="s">
        <v>5234</v>
      </c>
      <c r="C1679" t="s">
        <v>1372</v>
      </c>
      <c r="D1679" t="s">
        <v>1373</v>
      </c>
      <c r="E1679" s="12">
        <v>45471.977083333331</v>
      </c>
      <c r="F1679" t="s">
        <v>692</v>
      </c>
      <c r="G1679" t="s">
        <v>627</v>
      </c>
      <c r="H1679" t="s">
        <v>628</v>
      </c>
      <c r="I1679" t="s">
        <v>629</v>
      </c>
      <c r="J1679">
        <v>29720</v>
      </c>
      <c r="K1679" t="s">
        <v>630</v>
      </c>
      <c r="L1679"/>
      <c r="M1679">
        <v>1076297</v>
      </c>
      <c r="N1679"/>
      <c r="O1679" t="s">
        <v>664</v>
      </c>
      <c r="P1679">
        <v>919491</v>
      </c>
      <c r="Q1679"/>
      <c r="R1679">
        <v>54330</v>
      </c>
      <c r="S1679" s="39">
        <f>VLOOKUP(AH1679,import!G:T,14,FALSE)</f>
        <v>45471.263888888891</v>
      </c>
      <c r="T1679" s="43" t="str">
        <f t="shared" si="350"/>
        <v>20</v>
      </c>
      <c r="U1679" s="17">
        <f t="shared" si="351"/>
        <v>45471.977083333331</v>
      </c>
      <c r="V1679" s="34">
        <f t="shared" si="352"/>
        <v>0.71319444444088731</v>
      </c>
      <c r="W1679" s="34">
        <f t="shared" si="353"/>
        <v>1</v>
      </c>
      <c r="X1679" s="34">
        <f t="shared" si="354"/>
        <v>0</v>
      </c>
      <c r="Y1679" s="34">
        <f t="shared" si="355"/>
        <v>0</v>
      </c>
      <c r="Z1679" s="31" t="str">
        <f t="shared" si="362"/>
        <v>Yes</v>
      </c>
      <c r="AA1679" s="34"/>
      <c r="AB1679" s="34">
        <f t="shared" si="356"/>
        <v>1</v>
      </c>
      <c r="AC1679" s="34" t="str">
        <f>IF(OR(ISNUMBER(MATCH(DATE(VALUE(TEXT(U1679,"yyyy")),VALUE(TEXT(U1679,"mm")),VALUE(TEXT(U1679,"dd"))),HolidayTable[Date],0)),WEEKDAY(E1679,1)=1,HOUR(U1679)&gt;=21,HOUR(U1679)&lt;5),"OP","P")</f>
        <v>OP</v>
      </c>
      <c r="AD1679" s="34"/>
      <c r="AE1679" s="34">
        <f t="shared" si="357"/>
        <v>35</v>
      </c>
      <c r="AF1679" s="16">
        <f t="shared" si="358"/>
        <v>59</v>
      </c>
      <c r="AG1679" s="16">
        <f t="shared" si="359"/>
        <v>6</v>
      </c>
      <c r="AH1679" s="16" t="str">
        <f t="shared" si="360"/>
        <v>MSC TURKIYEFL419E</v>
      </c>
      <c r="AI1679" t="str">
        <f t="shared" si="361"/>
        <v>TCKU 2263943</v>
      </c>
    </row>
    <row r="1680" spans="1:35" ht="18" x14ac:dyDescent="0.35">
      <c r="A1680" t="s">
        <v>927</v>
      </c>
      <c r="B1680" t="s">
        <v>5235</v>
      </c>
      <c r="C1680" t="s">
        <v>1372</v>
      </c>
      <c r="D1680" t="s">
        <v>1373</v>
      </c>
      <c r="E1680" s="12">
        <v>45471.977777777778</v>
      </c>
      <c r="F1680" t="s">
        <v>692</v>
      </c>
      <c r="G1680" t="s">
        <v>627</v>
      </c>
      <c r="H1680" t="s">
        <v>628</v>
      </c>
      <c r="I1680" t="s">
        <v>629</v>
      </c>
      <c r="J1680">
        <v>29080</v>
      </c>
      <c r="K1680" t="s">
        <v>630</v>
      </c>
      <c r="L1680"/>
      <c r="M1680">
        <v>1076327</v>
      </c>
      <c r="N1680"/>
      <c r="O1680" t="s">
        <v>636</v>
      </c>
      <c r="P1680">
        <v>903165</v>
      </c>
      <c r="Q1680"/>
      <c r="R1680">
        <v>54330</v>
      </c>
      <c r="S1680" s="39">
        <f>VLOOKUP(AH1680,import!G:T,14,FALSE)</f>
        <v>45471.263888888891</v>
      </c>
      <c r="T1680" s="43" t="str">
        <f t="shared" si="350"/>
        <v>20</v>
      </c>
      <c r="U1680" s="17">
        <f t="shared" si="351"/>
        <v>45471.977777777778</v>
      </c>
      <c r="V1680" s="34">
        <f t="shared" si="352"/>
        <v>0.71388888888759539</v>
      </c>
      <c r="W1680" s="34">
        <f t="shared" si="353"/>
        <v>1</v>
      </c>
      <c r="X1680" s="34">
        <f t="shared" si="354"/>
        <v>0</v>
      </c>
      <c r="Y1680" s="34">
        <f t="shared" si="355"/>
        <v>0</v>
      </c>
      <c r="Z1680" s="31" t="str">
        <f t="shared" si="362"/>
        <v>Yes</v>
      </c>
      <c r="AA1680" s="34"/>
      <c r="AB1680" s="34">
        <f t="shared" si="356"/>
        <v>1</v>
      </c>
      <c r="AC1680" s="34" t="str">
        <f>IF(OR(ISNUMBER(MATCH(DATE(VALUE(TEXT(U1680,"yyyy")),VALUE(TEXT(U1680,"mm")),VALUE(TEXT(U1680,"dd"))),HolidayTable[Date],0)),WEEKDAY(E1680,1)=1,HOUR(U1680)&gt;=21,HOUR(U1680)&lt;5),"OP","P")</f>
        <v>OP</v>
      </c>
      <c r="AD1680" s="34"/>
      <c r="AE1680" s="34">
        <f t="shared" si="357"/>
        <v>35</v>
      </c>
      <c r="AF1680" s="16">
        <f t="shared" si="358"/>
        <v>59</v>
      </c>
      <c r="AG1680" s="16">
        <f t="shared" si="359"/>
        <v>6</v>
      </c>
      <c r="AH1680" s="16" t="str">
        <f t="shared" si="360"/>
        <v>MSC TURKIYEFL419E</v>
      </c>
      <c r="AI1680" t="str">
        <f t="shared" si="361"/>
        <v>FCIU 4672322</v>
      </c>
    </row>
    <row r="1681" spans="1:36" ht="18" x14ac:dyDescent="0.35">
      <c r="A1681" t="s">
        <v>927</v>
      </c>
      <c r="B1681" t="s">
        <v>5236</v>
      </c>
      <c r="C1681" t="s">
        <v>1372</v>
      </c>
      <c r="D1681" t="s">
        <v>1373</v>
      </c>
      <c r="E1681" s="12">
        <v>45472</v>
      </c>
      <c r="F1681" t="s">
        <v>692</v>
      </c>
      <c r="G1681" t="s">
        <v>627</v>
      </c>
      <c r="H1681" t="s">
        <v>628</v>
      </c>
      <c r="I1681" t="s">
        <v>629</v>
      </c>
      <c r="J1681">
        <v>29260</v>
      </c>
      <c r="K1681" t="s">
        <v>630</v>
      </c>
      <c r="L1681"/>
      <c r="M1681">
        <v>1076295</v>
      </c>
      <c r="N1681" t="s">
        <v>637</v>
      </c>
      <c r="O1681" t="s">
        <v>638</v>
      </c>
      <c r="P1681">
        <v>710301</v>
      </c>
      <c r="Q1681"/>
      <c r="R1681">
        <v>54330</v>
      </c>
      <c r="S1681" s="39">
        <f>VLOOKUP(AH1681,import!G:T,14,FALSE)</f>
        <v>45471.263888888891</v>
      </c>
      <c r="T1681" s="43" t="str">
        <f t="shared" si="350"/>
        <v>20</v>
      </c>
      <c r="U1681" s="17">
        <f t="shared" si="351"/>
        <v>45472</v>
      </c>
      <c r="V1681" s="34">
        <f t="shared" si="352"/>
        <v>0.73611111110949423</v>
      </c>
      <c r="W1681" s="34">
        <f t="shared" si="353"/>
        <v>1</v>
      </c>
      <c r="X1681" s="34">
        <f t="shared" si="354"/>
        <v>0</v>
      </c>
      <c r="Y1681" s="34">
        <f t="shared" si="355"/>
        <v>0</v>
      </c>
      <c r="Z1681" s="31" t="str">
        <f t="shared" si="362"/>
        <v>Yes</v>
      </c>
      <c r="AA1681" s="34"/>
      <c r="AB1681" s="34">
        <f t="shared" si="356"/>
        <v>1</v>
      </c>
      <c r="AC1681" s="34" t="str">
        <f>IF(OR(ISNUMBER(MATCH(DATE(VALUE(TEXT(U1681,"yyyy")),VALUE(TEXT(U1681,"mm")),VALUE(TEXT(U1681,"dd"))),HolidayTable[Date],0)),WEEKDAY(E1681,1)=1,HOUR(U1681)&gt;=21,HOUR(U1681)&lt;5),"OP","P")</f>
        <v>OP</v>
      </c>
      <c r="AD1681" s="34"/>
      <c r="AE1681" s="34">
        <f t="shared" si="357"/>
        <v>35</v>
      </c>
      <c r="AF1681" s="16">
        <f t="shared" si="358"/>
        <v>59</v>
      </c>
      <c r="AG1681" s="16">
        <f t="shared" si="359"/>
        <v>7</v>
      </c>
      <c r="AH1681" s="16" t="str">
        <f t="shared" si="360"/>
        <v>MSC TURKIYEFL419E</v>
      </c>
      <c r="AI1681" t="str">
        <f t="shared" si="361"/>
        <v>BMOU 2016287</v>
      </c>
    </row>
    <row r="1682" spans="1:36" ht="18" x14ac:dyDescent="0.35">
      <c r="A1682" t="s">
        <v>927</v>
      </c>
      <c r="B1682" t="s">
        <v>5237</v>
      </c>
      <c r="C1682" t="s">
        <v>1372</v>
      </c>
      <c r="D1682" t="s">
        <v>1373</v>
      </c>
      <c r="E1682" s="12">
        <v>45472</v>
      </c>
      <c r="F1682" t="s">
        <v>692</v>
      </c>
      <c r="G1682" t="s">
        <v>627</v>
      </c>
      <c r="H1682" t="s">
        <v>628</v>
      </c>
      <c r="I1682" t="s">
        <v>629</v>
      </c>
      <c r="J1682">
        <v>29140</v>
      </c>
      <c r="K1682" t="s">
        <v>630</v>
      </c>
      <c r="L1682"/>
      <c r="M1682">
        <v>1076260</v>
      </c>
      <c r="N1682" t="s">
        <v>637</v>
      </c>
      <c r="O1682" t="s">
        <v>638</v>
      </c>
      <c r="P1682">
        <v>710301</v>
      </c>
      <c r="Q1682"/>
      <c r="R1682">
        <v>54330</v>
      </c>
      <c r="S1682" s="39">
        <f>VLOOKUP(AH1682,import!G:T,14,FALSE)</f>
        <v>45471.263888888891</v>
      </c>
      <c r="T1682" s="43" t="str">
        <f t="shared" si="350"/>
        <v>20</v>
      </c>
      <c r="U1682" s="17">
        <f t="shared" si="351"/>
        <v>45472</v>
      </c>
      <c r="V1682" s="34">
        <f t="shared" si="352"/>
        <v>0.73611111110949423</v>
      </c>
      <c r="W1682" s="34">
        <f t="shared" si="353"/>
        <v>1</v>
      </c>
      <c r="X1682" s="34">
        <f t="shared" si="354"/>
        <v>0</v>
      </c>
      <c r="Y1682" s="34">
        <f t="shared" si="355"/>
        <v>0</v>
      </c>
      <c r="Z1682" s="31" t="str">
        <f t="shared" si="362"/>
        <v>Yes</v>
      </c>
      <c r="AA1682" s="34"/>
      <c r="AB1682" s="34">
        <f t="shared" si="356"/>
        <v>1</v>
      </c>
      <c r="AC1682" s="34" t="str">
        <f>IF(OR(ISNUMBER(MATCH(DATE(VALUE(TEXT(U1682,"yyyy")),VALUE(TEXT(U1682,"mm")),VALUE(TEXT(U1682,"dd"))),HolidayTable[Date],0)),WEEKDAY(E1682,1)=1,HOUR(U1682)&gt;=21,HOUR(U1682)&lt;5),"OP","P")</f>
        <v>OP</v>
      </c>
      <c r="AD1682" s="34"/>
      <c r="AE1682" s="34">
        <f t="shared" si="357"/>
        <v>35</v>
      </c>
      <c r="AF1682" s="16">
        <f t="shared" si="358"/>
        <v>59</v>
      </c>
      <c r="AG1682" s="16">
        <f t="shared" si="359"/>
        <v>7</v>
      </c>
      <c r="AH1682" s="16" t="str">
        <f t="shared" si="360"/>
        <v>MSC TURKIYEFL419E</v>
      </c>
      <c r="AI1682" t="str">
        <f t="shared" si="361"/>
        <v>CAIU 6924699</v>
      </c>
    </row>
    <row r="1683" spans="1:36" ht="18" x14ac:dyDescent="0.35">
      <c r="A1683" t="s">
        <v>927</v>
      </c>
      <c r="B1683" t="s">
        <v>5238</v>
      </c>
      <c r="C1683" t="s">
        <v>874</v>
      </c>
      <c r="D1683" t="s">
        <v>1341</v>
      </c>
      <c r="E1683" s="12">
        <v>45472.004166666666</v>
      </c>
      <c r="F1683" t="s">
        <v>658</v>
      </c>
      <c r="G1683" t="s">
        <v>627</v>
      </c>
      <c r="H1683">
        <v>2270</v>
      </c>
      <c r="I1683" t="s">
        <v>724</v>
      </c>
      <c r="J1683">
        <v>24600</v>
      </c>
      <c r="K1683" t="s">
        <v>630</v>
      </c>
      <c r="L1683"/>
      <c r="M1683" s="40">
        <v>262276262277262</v>
      </c>
      <c r="N1683"/>
      <c r="O1683" t="s">
        <v>641</v>
      </c>
      <c r="P1683">
        <v>902929</v>
      </c>
      <c r="Q1683"/>
      <c r="R1683">
        <v>54330</v>
      </c>
      <c r="S1683" s="39">
        <v>45470.363888888889</v>
      </c>
      <c r="T1683" s="43" t="str">
        <f t="shared" si="350"/>
        <v>20</v>
      </c>
      <c r="U1683" s="17">
        <f t="shared" si="351"/>
        <v>45472.004166666666</v>
      </c>
      <c r="V1683" s="34">
        <f t="shared" si="352"/>
        <v>1.640277777776646</v>
      </c>
      <c r="W1683" s="34">
        <f t="shared" si="353"/>
        <v>0</v>
      </c>
      <c r="X1683" s="34">
        <f t="shared" si="354"/>
        <v>1</v>
      </c>
      <c r="Y1683" s="34">
        <f t="shared" si="355"/>
        <v>0</v>
      </c>
      <c r="Z1683" s="31" t="str">
        <f t="shared" si="362"/>
        <v>Yes</v>
      </c>
      <c r="AA1683" s="34"/>
      <c r="AB1683" s="34">
        <f t="shared" si="356"/>
        <v>2</v>
      </c>
      <c r="AC1683" s="34" t="str">
        <f>IF(OR(ISNUMBER(MATCH(DATE(VALUE(TEXT(U1683,"yyyy")),VALUE(TEXT(U1683,"mm")),VALUE(TEXT(U1683,"dd"))),HolidayTable[Date],0)),WEEKDAY(E1683,1)=1,HOUR(U1683)&gt;=21,HOUR(U1683)&lt;5),"OP","P")</f>
        <v>OP</v>
      </c>
      <c r="AD1683" s="34"/>
      <c r="AE1683" s="34">
        <f t="shared" si="357"/>
        <v>15</v>
      </c>
      <c r="AF1683" s="16">
        <f t="shared" si="358"/>
        <v>59</v>
      </c>
      <c r="AG1683" s="16">
        <f t="shared" si="359"/>
        <v>7</v>
      </c>
      <c r="AH1683" s="16" t="str">
        <f t="shared" si="360"/>
        <v>YM WELCOME040W</v>
      </c>
      <c r="AI1683" t="str">
        <f t="shared" si="361"/>
        <v>UTCU 4672354</v>
      </c>
    </row>
    <row r="1684" spans="1:36" ht="18" x14ac:dyDescent="0.35">
      <c r="A1684" t="s">
        <v>927</v>
      </c>
      <c r="B1684" t="s">
        <v>5239</v>
      </c>
      <c r="C1684" t="s">
        <v>1355</v>
      </c>
      <c r="D1684" t="s">
        <v>1357</v>
      </c>
      <c r="E1684" s="12">
        <v>45472.006944444445</v>
      </c>
      <c r="F1684" t="s">
        <v>939</v>
      </c>
      <c r="G1684" t="s">
        <v>627</v>
      </c>
      <c r="H1684">
        <v>4510</v>
      </c>
      <c r="I1684" t="s">
        <v>646</v>
      </c>
      <c r="J1684">
        <v>6500</v>
      </c>
      <c r="K1684" t="s">
        <v>630</v>
      </c>
      <c r="L1684"/>
      <c r="M1684" t="s">
        <v>5240</v>
      </c>
      <c r="N1684" t="s">
        <v>631</v>
      </c>
      <c r="O1684" t="s">
        <v>632</v>
      </c>
      <c r="P1684">
        <v>726322</v>
      </c>
      <c r="Q1684"/>
      <c r="R1684">
        <v>54330</v>
      </c>
      <c r="S1684" s="39">
        <f>VLOOKUP(AH1684,import!G:T,14,FALSE)</f>
        <v>45470.815972222219</v>
      </c>
      <c r="T1684" s="43" t="str">
        <f t="shared" si="350"/>
        <v>40</v>
      </c>
      <c r="U1684" s="17">
        <f t="shared" si="351"/>
        <v>45472.006944444445</v>
      </c>
      <c r="V1684" s="34">
        <f t="shared" si="352"/>
        <v>1.1909722222262644</v>
      </c>
      <c r="W1684" s="34">
        <f t="shared" si="353"/>
        <v>0</v>
      </c>
      <c r="X1684" s="34">
        <f t="shared" si="354"/>
        <v>1</v>
      </c>
      <c r="Y1684" s="34">
        <f t="shared" si="355"/>
        <v>0</v>
      </c>
      <c r="Z1684" s="31" t="str">
        <f t="shared" si="362"/>
        <v>Yes</v>
      </c>
      <c r="AA1684" s="34"/>
      <c r="AB1684" s="34">
        <f t="shared" si="356"/>
        <v>2</v>
      </c>
      <c r="AC1684" s="34" t="str">
        <f>IF(OR(ISNUMBER(MATCH(DATE(VALUE(TEXT(U1684,"yyyy")),VALUE(TEXT(U1684,"mm")),VALUE(TEXT(U1684,"dd"))),HolidayTable[Date],0)),WEEKDAY(E1684,1)=1,HOUR(U1684)&gt;=21,HOUR(U1684)&lt;5),"OP","P")</f>
        <v>OP</v>
      </c>
      <c r="AD1684" s="34"/>
      <c r="AE1684" s="34">
        <f t="shared" si="357"/>
        <v>22.5</v>
      </c>
      <c r="AF1684" s="16">
        <f t="shared" si="358"/>
        <v>88.5</v>
      </c>
      <c r="AG1684" s="16">
        <f t="shared" si="359"/>
        <v>7</v>
      </c>
      <c r="AH1684" s="16" t="str">
        <f t="shared" si="360"/>
        <v>AMALFI BAYHCN1NC</v>
      </c>
      <c r="AI1684" t="str">
        <f t="shared" si="361"/>
        <v>TGBU 5844709</v>
      </c>
    </row>
    <row r="1685" spans="1:36" ht="18" x14ac:dyDescent="0.35">
      <c r="A1685" t="s">
        <v>927</v>
      </c>
      <c r="B1685" t="s">
        <v>5241</v>
      </c>
      <c r="C1685" t="s">
        <v>1355</v>
      </c>
      <c r="D1685" t="s">
        <v>1357</v>
      </c>
      <c r="E1685" s="12">
        <v>45472.01666666667</v>
      </c>
      <c r="F1685" t="s">
        <v>939</v>
      </c>
      <c r="G1685" t="s">
        <v>627</v>
      </c>
      <c r="H1685" t="s">
        <v>672</v>
      </c>
      <c r="I1685" t="s">
        <v>646</v>
      </c>
      <c r="J1685">
        <v>6400</v>
      </c>
      <c r="K1685" t="s">
        <v>630</v>
      </c>
      <c r="L1685"/>
      <c r="M1685" t="s">
        <v>5242</v>
      </c>
      <c r="N1685" t="s">
        <v>633</v>
      </c>
      <c r="O1685" t="s">
        <v>4302</v>
      </c>
      <c r="P1685">
        <v>717004</v>
      </c>
      <c r="Q1685"/>
      <c r="R1685">
        <v>54330</v>
      </c>
      <c r="S1685" s="39">
        <f>VLOOKUP(AH1685,import!G:T,14,FALSE)</f>
        <v>45470.815972222219</v>
      </c>
      <c r="T1685" s="43" t="str">
        <f t="shared" si="350"/>
        <v>40</v>
      </c>
      <c r="U1685" s="17">
        <f t="shared" si="351"/>
        <v>45472.01666666667</v>
      </c>
      <c r="V1685" s="34">
        <f t="shared" si="352"/>
        <v>1.2006944444510737</v>
      </c>
      <c r="W1685" s="34">
        <f t="shared" si="353"/>
        <v>0</v>
      </c>
      <c r="X1685" s="34">
        <f t="shared" si="354"/>
        <v>1</v>
      </c>
      <c r="Y1685" s="34">
        <f t="shared" si="355"/>
        <v>0</v>
      </c>
      <c r="Z1685" s="31" t="str">
        <f t="shared" si="362"/>
        <v>Yes</v>
      </c>
      <c r="AA1685" s="34"/>
      <c r="AB1685" s="34">
        <f t="shared" si="356"/>
        <v>2</v>
      </c>
      <c r="AC1685" s="34" t="str">
        <f>IF(OR(ISNUMBER(MATCH(DATE(VALUE(TEXT(U1685,"yyyy")),VALUE(TEXT(U1685,"mm")),VALUE(TEXT(U1685,"dd"))),HolidayTable[Date],0)),WEEKDAY(E1685,1)=1,HOUR(U1685)&gt;=21,HOUR(U1685)&lt;5),"OP","P")</f>
        <v>OP</v>
      </c>
      <c r="AD1685" s="34"/>
      <c r="AE1685" s="34">
        <f t="shared" si="357"/>
        <v>22.5</v>
      </c>
      <c r="AF1685" s="16">
        <f t="shared" si="358"/>
        <v>88.5</v>
      </c>
      <c r="AG1685" s="16">
        <f t="shared" si="359"/>
        <v>7</v>
      </c>
      <c r="AH1685" s="16" t="str">
        <f t="shared" si="360"/>
        <v>AMALFI BAYHCN1NC</v>
      </c>
      <c r="AI1685" t="str">
        <f t="shared" si="361"/>
        <v>CXDU 1662738</v>
      </c>
    </row>
    <row r="1686" spans="1:36" ht="18" x14ac:dyDescent="0.35">
      <c r="A1686" t="s">
        <v>927</v>
      </c>
      <c r="B1686" t="s">
        <v>5243</v>
      </c>
      <c r="C1686" t="s">
        <v>1355</v>
      </c>
      <c r="D1686" t="s">
        <v>1357</v>
      </c>
      <c r="E1686" s="12">
        <v>45472.024305555555</v>
      </c>
      <c r="F1686" t="s">
        <v>939</v>
      </c>
      <c r="G1686" t="s">
        <v>627</v>
      </c>
      <c r="H1686" t="s">
        <v>672</v>
      </c>
      <c r="I1686" t="s">
        <v>646</v>
      </c>
      <c r="J1686">
        <v>7000</v>
      </c>
      <c r="K1686" t="s">
        <v>630</v>
      </c>
      <c r="L1686"/>
      <c r="M1686" t="s">
        <v>5244</v>
      </c>
      <c r="N1686" t="s">
        <v>656</v>
      </c>
      <c r="O1686" t="s">
        <v>657</v>
      </c>
      <c r="P1686">
        <v>927332</v>
      </c>
      <c r="Q1686"/>
      <c r="R1686">
        <v>54330</v>
      </c>
      <c r="S1686" s="39">
        <f>VLOOKUP(AH1686,import!G:T,14,FALSE)</f>
        <v>45470.815972222219</v>
      </c>
      <c r="T1686" s="43" t="str">
        <f t="shared" si="350"/>
        <v>40</v>
      </c>
      <c r="U1686" s="17">
        <f t="shared" si="351"/>
        <v>45472.024305555555</v>
      </c>
      <c r="V1686" s="34">
        <f t="shared" si="352"/>
        <v>1.2083333333357587</v>
      </c>
      <c r="W1686" s="34">
        <f t="shared" si="353"/>
        <v>0</v>
      </c>
      <c r="X1686" s="34">
        <f t="shared" si="354"/>
        <v>1</v>
      </c>
      <c r="Y1686" s="34">
        <f t="shared" si="355"/>
        <v>0</v>
      </c>
      <c r="Z1686" s="31" t="str">
        <f t="shared" si="362"/>
        <v>Yes</v>
      </c>
      <c r="AA1686" s="34"/>
      <c r="AB1686" s="34">
        <f t="shared" si="356"/>
        <v>2</v>
      </c>
      <c r="AC1686" s="34" t="str">
        <f>IF(OR(ISNUMBER(MATCH(DATE(VALUE(TEXT(U1686,"yyyy")),VALUE(TEXT(U1686,"mm")),VALUE(TEXT(U1686,"dd"))),HolidayTable[Date],0)),WEEKDAY(E1686,1)=1,HOUR(U1686)&gt;=21,HOUR(U1686)&lt;5),"OP","P")</f>
        <v>OP</v>
      </c>
      <c r="AD1686" s="34"/>
      <c r="AE1686" s="34">
        <f t="shared" si="357"/>
        <v>22.5</v>
      </c>
      <c r="AF1686" s="16">
        <f t="shared" si="358"/>
        <v>88.5</v>
      </c>
      <c r="AG1686" s="16">
        <f t="shared" si="359"/>
        <v>7</v>
      </c>
      <c r="AH1686" s="16" t="str">
        <f t="shared" si="360"/>
        <v>AMALFI BAYHCN1NC</v>
      </c>
      <c r="AI1686" t="str">
        <f t="shared" si="361"/>
        <v>TGHU 9500391</v>
      </c>
    </row>
    <row r="1687" spans="1:36" ht="18" x14ac:dyDescent="0.35">
      <c r="A1687" t="s">
        <v>927</v>
      </c>
      <c r="B1687" t="s">
        <v>5245</v>
      </c>
      <c r="C1687" t="s">
        <v>1267</v>
      </c>
      <c r="D1687" t="s">
        <v>1268</v>
      </c>
      <c r="E1687" s="12">
        <v>45472.051388888889</v>
      </c>
      <c r="F1687" t="s">
        <v>674</v>
      </c>
      <c r="G1687" t="s">
        <v>627</v>
      </c>
      <c r="H1687" t="s">
        <v>628</v>
      </c>
      <c r="I1687" t="s">
        <v>629</v>
      </c>
      <c r="J1687">
        <v>7129</v>
      </c>
      <c r="K1687" t="s">
        <v>630</v>
      </c>
      <c r="L1687"/>
      <c r="M1687">
        <v>2196834</v>
      </c>
      <c r="N1687" t="s">
        <v>659</v>
      </c>
      <c r="O1687" t="s">
        <v>660</v>
      </c>
      <c r="P1687">
        <v>906314</v>
      </c>
      <c r="Q1687"/>
      <c r="R1687">
        <v>54330</v>
      </c>
      <c r="S1687" s="39">
        <f>VLOOKUP(AH1687,import!G:T,14,FALSE)</f>
        <v>45472.447916666664</v>
      </c>
      <c r="T1687" s="43" t="str">
        <f t="shared" si="350"/>
        <v>20</v>
      </c>
      <c r="U1687" s="17">
        <f t="shared" si="351"/>
        <v>45472.051388888889</v>
      </c>
      <c r="V1687" s="34">
        <f t="shared" si="352"/>
        <v>-0.39652777777519077</v>
      </c>
      <c r="W1687" s="34">
        <f t="shared" si="353"/>
        <v>1</v>
      </c>
      <c r="X1687" s="34">
        <f t="shared" si="354"/>
        <v>0</v>
      </c>
      <c r="Y1687" s="34">
        <f t="shared" si="355"/>
        <v>0</v>
      </c>
      <c r="Z1687" s="31" t="str">
        <f t="shared" si="362"/>
        <v>Yes</v>
      </c>
      <c r="AA1687" s="34"/>
      <c r="AB1687" s="34">
        <f t="shared" si="356"/>
        <v>1</v>
      </c>
      <c r="AC1687" s="34" t="str">
        <f>IF(OR(ISNUMBER(MATCH(DATE(VALUE(TEXT(U1687,"yyyy")),VALUE(TEXT(U1687,"mm")),VALUE(TEXT(U1687,"dd"))),HolidayTable[Date],0)),WEEKDAY(E1687,1)=1,HOUR(U1687)&gt;=21,HOUR(U1687)&lt;5),"OP","P")</f>
        <v>OP</v>
      </c>
      <c r="AD1687" s="34"/>
      <c r="AE1687" s="34">
        <f t="shared" si="357"/>
        <v>35</v>
      </c>
      <c r="AF1687" s="16">
        <f t="shared" si="358"/>
        <v>59</v>
      </c>
      <c r="AG1687" s="16">
        <f t="shared" si="359"/>
        <v>7</v>
      </c>
      <c r="AH1687" s="16" t="str">
        <f t="shared" si="360"/>
        <v>MSC GULSUNFJ422W</v>
      </c>
      <c r="AI1687" t="str">
        <f t="shared" si="361"/>
        <v>TRHU 3114304</v>
      </c>
    </row>
    <row r="1688" spans="1:36" ht="18" x14ac:dyDescent="0.35">
      <c r="A1688" t="s">
        <v>927</v>
      </c>
      <c r="B1688" t="s">
        <v>5246</v>
      </c>
      <c r="C1688" t="s">
        <v>1409</v>
      </c>
      <c r="D1688" t="s">
        <v>1410</v>
      </c>
      <c r="E1688" s="12">
        <v>45472.133333333331</v>
      </c>
      <c r="F1688" t="s">
        <v>931</v>
      </c>
      <c r="G1688" t="s">
        <v>627</v>
      </c>
      <c r="H1688" t="s">
        <v>628</v>
      </c>
      <c r="I1688" t="s">
        <v>629</v>
      </c>
      <c r="J1688">
        <v>4200</v>
      </c>
      <c r="K1688" t="s">
        <v>630</v>
      </c>
      <c r="L1688"/>
      <c r="M1688"/>
      <c r="N1688" t="s">
        <v>633</v>
      </c>
      <c r="O1688" t="s">
        <v>4302</v>
      </c>
      <c r="P1688">
        <v>717004</v>
      </c>
      <c r="Q1688"/>
      <c r="R1688">
        <v>54330</v>
      </c>
      <c r="S1688" s="39">
        <f>VLOOKUP(AH1688,import!G:T,14,FALSE)</f>
        <v>45469.916666666664</v>
      </c>
      <c r="T1688" s="43" t="str">
        <f t="shared" si="350"/>
        <v>20</v>
      </c>
      <c r="U1688" s="17">
        <f t="shared" si="351"/>
        <v>45472.133333333331</v>
      </c>
      <c r="V1688" s="34">
        <f t="shared" si="352"/>
        <v>2.2166666666671517</v>
      </c>
      <c r="W1688" s="34">
        <f t="shared" si="353"/>
        <v>0</v>
      </c>
      <c r="X1688" s="34">
        <f t="shared" si="354"/>
        <v>0</v>
      </c>
      <c r="Y1688" s="34">
        <f t="shared" si="355"/>
        <v>1</v>
      </c>
      <c r="Z1688" s="31" t="str">
        <f t="shared" si="362"/>
        <v>Yes</v>
      </c>
      <c r="AA1688" s="34"/>
      <c r="AB1688" s="34">
        <f t="shared" si="356"/>
        <v>0</v>
      </c>
      <c r="AC1688" s="34" t="str">
        <f>IF(OR(ISNUMBER(MATCH(DATE(VALUE(TEXT(U1688,"yyyy")),VALUE(TEXT(U1688,"mm")),VALUE(TEXT(U1688,"dd"))),HolidayTable[Date],0)),WEEKDAY(E1688,1)=1,HOUR(U1688)&gt;=21,HOUR(U1688)&lt;5),"OP","P")</f>
        <v>OP</v>
      </c>
      <c r="AD1688" s="34"/>
      <c r="AE1688" s="34">
        <f t="shared" si="357"/>
        <v>0</v>
      </c>
      <c r="AF1688" s="16">
        <f t="shared" si="358"/>
        <v>59</v>
      </c>
      <c r="AG1688" s="16">
        <f t="shared" si="359"/>
        <v>7</v>
      </c>
      <c r="AH1688" s="16" t="str">
        <f t="shared" si="360"/>
        <v>WAN HAI 328N039</v>
      </c>
      <c r="AI1688" t="str">
        <f t="shared" si="361"/>
        <v>WHSU 2550614</v>
      </c>
      <c r="AJ1688" s="17" t="s">
        <v>5293</v>
      </c>
    </row>
    <row r="1689" spans="1:36" ht="18" x14ac:dyDescent="0.35">
      <c r="A1689" t="s">
        <v>927</v>
      </c>
      <c r="B1689" t="s">
        <v>5247</v>
      </c>
      <c r="C1689" t="s">
        <v>923</v>
      </c>
      <c r="D1689" t="s">
        <v>924</v>
      </c>
      <c r="E1689" s="12">
        <v>45472.49722222222</v>
      </c>
      <c r="F1689" t="s">
        <v>658</v>
      </c>
      <c r="G1689" t="s">
        <v>627</v>
      </c>
      <c r="H1689" t="s">
        <v>672</v>
      </c>
      <c r="I1689" t="s">
        <v>646</v>
      </c>
      <c r="J1689">
        <v>29277</v>
      </c>
      <c r="K1689" t="s">
        <v>630</v>
      </c>
      <c r="L1689"/>
      <c r="M1689" t="s">
        <v>5248</v>
      </c>
      <c r="N1689" t="s">
        <v>711</v>
      </c>
      <c r="O1689" t="s">
        <v>712</v>
      </c>
      <c r="P1689">
        <v>935540</v>
      </c>
      <c r="Q1689"/>
      <c r="R1689">
        <v>250373</v>
      </c>
      <c r="S1689" s="39">
        <f>VLOOKUP(AH1689,import!G:T,14,FALSE)</f>
        <v>45467.90625</v>
      </c>
      <c r="T1689" s="43" t="str">
        <f t="shared" si="350"/>
        <v>40</v>
      </c>
      <c r="U1689" s="17">
        <f t="shared" si="351"/>
        <v>45472.49722222222</v>
      </c>
      <c r="V1689" s="34">
        <f t="shared" si="352"/>
        <v>4.5909722222204437</v>
      </c>
      <c r="W1689" s="34">
        <f t="shared" si="353"/>
        <v>0</v>
      </c>
      <c r="X1689" s="34">
        <f t="shared" si="354"/>
        <v>0</v>
      </c>
      <c r="Y1689" s="34">
        <f t="shared" si="355"/>
        <v>1</v>
      </c>
      <c r="Z1689" s="31" t="str">
        <f t="shared" si="362"/>
        <v>No</v>
      </c>
      <c r="AA1689" s="34"/>
      <c r="AB1689" s="34">
        <f t="shared" si="356"/>
        <v>0</v>
      </c>
      <c r="AC1689" s="34" t="str">
        <f>IF(OR(ISNUMBER(MATCH(DATE(VALUE(TEXT(U1689,"yyyy")),VALUE(TEXT(U1689,"mm")),VALUE(TEXT(U1689,"dd"))),HolidayTable[Date],0)),WEEKDAY(E1689,1)=1,HOUR(U1689)&gt;=21,HOUR(U1689)&lt;5),"OP","P")</f>
        <v>P</v>
      </c>
      <c r="AD1689" s="34"/>
      <c r="AE1689" s="34">
        <f t="shared" si="357"/>
        <v>0</v>
      </c>
      <c r="AF1689" s="16">
        <f t="shared" si="358"/>
        <v>88.5</v>
      </c>
      <c r="AG1689" s="16">
        <f t="shared" si="359"/>
        <v>7</v>
      </c>
      <c r="AH1689" s="16" t="str">
        <f t="shared" si="360"/>
        <v>TIHAMA026E</v>
      </c>
      <c r="AI1689" t="str">
        <f t="shared" si="361"/>
        <v>TLLU 5558917</v>
      </c>
      <c r="AJ1689" s="17" t="s">
        <v>624</v>
      </c>
    </row>
    <row r="1690" spans="1:36" ht="18" x14ac:dyDescent="0.35">
      <c r="A1690" t="s">
        <v>927</v>
      </c>
      <c r="B1690" t="s">
        <v>5249</v>
      </c>
      <c r="C1690" t="s">
        <v>923</v>
      </c>
      <c r="D1690" t="s">
        <v>924</v>
      </c>
      <c r="E1690" s="12">
        <v>45472.498611111114</v>
      </c>
      <c r="F1690" t="s">
        <v>658</v>
      </c>
      <c r="G1690" t="s">
        <v>627</v>
      </c>
      <c r="H1690" t="s">
        <v>672</v>
      </c>
      <c r="I1690" t="s">
        <v>646</v>
      </c>
      <c r="J1690">
        <v>29277</v>
      </c>
      <c r="K1690" t="s">
        <v>630</v>
      </c>
      <c r="L1690"/>
      <c r="M1690" t="s">
        <v>5250</v>
      </c>
      <c r="N1690" t="s">
        <v>751</v>
      </c>
      <c r="O1690" t="s">
        <v>752</v>
      </c>
      <c r="P1690">
        <v>935494</v>
      </c>
      <c r="Q1690"/>
      <c r="R1690">
        <v>250373</v>
      </c>
      <c r="S1690" s="39">
        <f>VLOOKUP(AH1690,import!G:T,14,FALSE)</f>
        <v>45467.90625</v>
      </c>
      <c r="T1690" s="43" t="str">
        <f t="shared" si="350"/>
        <v>40</v>
      </c>
      <c r="U1690" s="17">
        <f t="shared" si="351"/>
        <v>45472.498611111114</v>
      </c>
      <c r="V1690" s="34">
        <f t="shared" si="352"/>
        <v>4.5923611111138598</v>
      </c>
      <c r="W1690" s="34">
        <f t="shared" si="353"/>
        <v>0</v>
      </c>
      <c r="X1690" s="34">
        <f t="shared" si="354"/>
        <v>0</v>
      </c>
      <c r="Y1690" s="34">
        <f t="shared" si="355"/>
        <v>1</v>
      </c>
      <c r="Z1690" s="31" t="str">
        <f t="shared" si="362"/>
        <v>No</v>
      </c>
      <c r="AA1690" s="34"/>
      <c r="AB1690" s="34">
        <f t="shared" si="356"/>
        <v>0</v>
      </c>
      <c r="AC1690" s="34" t="str">
        <f>IF(OR(ISNUMBER(MATCH(DATE(VALUE(TEXT(U1690,"yyyy")),VALUE(TEXT(U1690,"mm")),VALUE(TEXT(U1690,"dd"))),HolidayTable[Date],0)),WEEKDAY(E1690,1)=1,HOUR(U1690)&gt;=21,HOUR(U1690)&lt;5),"OP","P")</f>
        <v>P</v>
      </c>
      <c r="AD1690" s="34"/>
      <c r="AE1690" s="34">
        <f t="shared" si="357"/>
        <v>0</v>
      </c>
      <c r="AF1690" s="16">
        <f t="shared" si="358"/>
        <v>88.5</v>
      </c>
      <c r="AG1690" s="16">
        <f t="shared" si="359"/>
        <v>7</v>
      </c>
      <c r="AH1690" s="16" t="str">
        <f t="shared" si="360"/>
        <v>TIHAMA026E</v>
      </c>
      <c r="AI1690" t="str">
        <f t="shared" si="361"/>
        <v>TCNU 4867799</v>
      </c>
      <c r="AJ1690" s="17" t="s">
        <v>624</v>
      </c>
    </row>
    <row r="1691" spans="1:36" ht="18" x14ac:dyDescent="0.35">
      <c r="A1691" t="s">
        <v>927</v>
      </c>
      <c r="B1691" t="s">
        <v>5251</v>
      </c>
      <c r="C1691" t="s">
        <v>358</v>
      </c>
      <c r="D1691" t="s">
        <v>359</v>
      </c>
      <c r="E1691" s="12">
        <v>45472.498611111114</v>
      </c>
      <c r="F1691" t="s">
        <v>683</v>
      </c>
      <c r="G1691" t="s">
        <v>627</v>
      </c>
      <c r="H1691" t="s">
        <v>672</v>
      </c>
      <c r="I1691" t="s">
        <v>646</v>
      </c>
      <c r="J1691">
        <v>26840</v>
      </c>
      <c r="K1691" t="s">
        <v>630</v>
      </c>
      <c r="L1691"/>
      <c r="M1691">
        <v>71396</v>
      </c>
      <c r="N1691" t="s">
        <v>698</v>
      </c>
      <c r="O1691" t="s">
        <v>699</v>
      </c>
      <c r="P1691">
        <v>780136</v>
      </c>
      <c r="Q1691"/>
      <c r="R1691">
        <v>250373</v>
      </c>
      <c r="S1691" s="39">
        <v>45464.75</v>
      </c>
      <c r="T1691" s="43" t="str">
        <f t="shared" si="350"/>
        <v>40</v>
      </c>
      <c r="U1691" s="17">
        <f t="shared" si="351"/>
        <v>45472.498611111114</v>
      </c>
      <c r="V1691" s="34">
        <f t="shared" si="352"/>
        <v>7.7486111111138598</v>
      </c>
      <c r="W1691" s="34">
        <f t="shared" si="353"/>
        <v>0</v>
      </c>
      <c r="X1691" s="34">
        <f t="shared" si="354"/>
        <v>0</v>
      </c>
      <c r="Y1691" s="34">
        <f t="shared" si="355"/>
        <v>1</v>
      </c>
      <c r="Z1691" s="31" t="str">
        <f t="shared" si="362"/>
        <v>No</v>
      </c>
      <c r="AA1691" s="34"/>
      <c r="AB1691" s="34">
        <f t="shared" si="356"/>
        <v>0</v>
      </c>
      <c r="AC1691" s="34" t="str">
        <f>IF(OR(ISNUMBER(MATCH(DATE(VALUE(TEXT(U1691,"yyyy")),VALUE(TEXT(U1691,"mm")),VALUE(TEXT(U1691,"dd"))),HolidayTable[Date],0)),WEEKDAY(E1691,1)=1,HOUR(U1691)&gt;=21,HOUR(U1691)&lt;5),"OP","P")</f>
        <v>P</v>
      </c>
      <c r="AD1691" s="34"/>
      <c r="AE1691" s="34">
        <f t="shared" si="357"/>
        <v>0</v>
      </c>
      <c r="AF1691" s="16">
        <f t="shared" si="358"/>
        <v>88.5</v>
      </c>
      <c r="AG1691" s="16">
        <f t="shared" si="359"/>
        <v>7</v>
      </c>
      <c r="AH1691" s="16" t="str">
        <f t="shared" si="360"/>
        <v>CMA VOLGAAWE1MA</v>
      </c>
      <c r="AI1691" t="str">
        <f t="shared" si="361"/>
        <v>CCLU 7417282</v>
      </c>
      <c r="AJ1691" s="17" t="s">
        <v>624</v>
      </c>
    </row>
    <row r="1692" spans="1:36" ht="18" x14ac:dyDescent="0.35">
      <c r="A1692" t="s">
        <v>927</v>
      </c>
      <c r="B1692" t="s">
        <v>5252</v>
      </c>
      <c r="C1692" t="s">
        <v>923</v>
      </c>
      <c r="D1692" t="s">
        <v>924</v>
      </c>
      <c r="E1692" s="12">
        <v>45472.512499999997</v>
      </c>
      <c r="F1692" t="s">
        <v>663</v>
      </c>
      <c r="G1692" t="s">
        <v>627</v>
      </c>
      <c r="H1692" t="s">
        <v>645</v>
      </c>
      <c r="I1692" t="s">
        <v>646</v>
      </c>
      <c r="J1692">
        <v>29277</v>
      </c>
      <c r="K1692" t="s">
        <v>630</v>
      </c>
      <c r="L1692"/>
      <c r="M1692"/>
      <c r="N1692" t="s">
        <v>711</v>
      </c>
      <c r="O1692" t="s">
        <v>712</v>
      </c>
      <c r="P1692">
        <v>935540</v>
      </c>
      <c r="Q1692"/>
      <c r="R1692">
        <v>250373</v>
      </c>
      <c r="S1692" s="39">
        <f>VLOOKUP(AH1692,import!G:T,14,FALSE)</f>
        <v>45467.90625</v>
      </c>
      <c r="T1692" s="43" t="str">
        <f t="shared" si="350"/>
        <v>40</v>
      </c>
      <c r="U1692" s="17">
        <f t="shared" si="351"/>
        <v>45472.512499999997</v>
      </c>
      <c r="V1692" s="34">
        <f t="shared" si="352"/>
        <v>4.6062499999970896</v>
      </c>
      <c r="W1692" s="34">
        <f t="shared" si="353"/>
        <v>0</v>
      </c>
      <c r="X1692" s="34">
        <f t="shared" si="354"/>
        <v>0</v>
      </c>
      <c r="Y1692" s="34">
        <f t="shared" si="355"/>
        <v>1</v>
      </c>
      <c r="Z1692" s="31" t="str">
        <f t="shared" si="362"/>
        <v>No</v>
      </c>
      <c r="AA1692" s="34"/>
      <c r="AB1692" s="34">
        <f t="shared" si="356"/>
        <v>0</v>
      </c>
      <c r="AC1692" s="34" t="str">
        <f>IF(OR(ISNUMBER(MATCH(DATE(VALUE(TEXT(U1692,"yyyy")),VALUE(TEXT(U1692,"mm")),VALUE(TEXT(U1692,"dd"))),HolidayTable[Date],0)),WEEKDAY(E1692,1)=1,HOUR(U1692)&gt;=21,HOUR(U1692)&lt;5),"OP","P")</f>
        <v>P</v>
      </c>
      <c r="AD1692" s="34"/>
      <c r="AE1692" s="34">
        <f t="shared" si="357"/>
        <v>0</v>
      </c>
      <c r="AF1692" s="16">
        <f t="shared" si="358"/>
        <v>88.5</v>
      </c>
      <c r="AG1692" s="16">
        <f t="shared" si="359"/>
        <v>7</v>
      </c>
      <c r="AH1692" s="16" t="str">
        <f t="shared" si="360"/>
        <v>TIHAMA026E</v>
      </c>
      <c r="AI1692" t="str">
        <f t="shared" si="361"/>
        <v>HLXU 5335478</v>
      </c>
      <c r="AJ1692" s="17" t="s">
        <v>624</v>
      </c>
    </row>
    <row r="1693" spans="1:36" ht="18" x14ac:dyDescent="0.35">
      <c r="A1693" t="s">
        <v>927</v>
      </c>
      <c r="B1693" t="s">
        <v>5253</v>
      </c>
      <c r="C1693" t="s">
        <v>286</v>
      </c>
      <c r="D1693" t="s">
        <v>287</v>
      </c>
      <c r="E1693" s="12">
        <v>45472.51666666667</v>
      </c>
      <c r="F1693" t="s">
        <v>654</v>
      </c>
      <c r="G1693" t="s">
        <v>627</v>
      </c>
      <c r="H1693" t="s">
        <v>672</v>
      </c>
      <c r="I1693" t="s">
        <v>646</v>
      </c>
      <c r="J1693">
        <v>26960</v>
      </c>
      <c r="K1693" t="s">
        <v>630</v>
      </c>
      <c r="L1693"/>
      <c r="M1693">
        <v>387242</v>
      </c>
      <c r="N1693" t="s">
        <v>751</v>
      </c>
      <c r="O1693" t="s">
        <v>752</v>
      </c>
      <c r="P1693">
        <v>935494</v>
      </c>
      <c r="Q1693"/>
      <c r="R1693">
        <v>250373</v>
      </c>
      <c r="S1693" s="39" t="e">
        <f>VLOOKUP(AH1693,import!G:T,14,FALSE)</f>
        <v>#N/A</v>
      </c>
      <c r="T1693" s="43" t="str">
        <f t="shared" si="350"/>
        <v>40</v>
      </c>
      <c r="U1693" s="17">
        <f t="shared" si="351"/>
        <v>45472.51666666667</v>
      </c>
      <c r="V1693" s="34" t="e">
        <f t="shared" si="352"/>
        <v>#N/A</v>
      </c>
      <c r="W1693" s="34" t="e">
        <f t="shared" si="353"/>
        <v>#N/A</v>
      </c>
      <c r="X1693" s="34" t="e">
        <f t="shared" si="354"/>
        <v>#N/A</v>
      </c>
      <c r="Y1693" s="34" t="e">
        <f t="shared" si="355"/>
        <v>#N/A</v>
      </c>
      <c r="Z1693" s="31" t="str">
        <f t="shared" si="362"/>
        <v>No</v>
      </c>
      <c r="AA1693" s="34"/>
      <c r="AB1693" s="34" t="e">
        <f t="shared" si="356"/>
        <v>#N/A</v>
      </c>
      <c r="AC1693" s="34" t="str">
        <f>IF(OR(ISNUMBER(MATCH(DATE(VALUE(TEXT(U1693,"yyyy")),VALUE(TEXT(U1693,"mm")),VALUE(TEXT(U1693,"dd"))),HolidayTable[Date],0)),WEEKDAY(E1693,1)=1,HOUR(U1693)&gt;=21,HOUR(U1693)&lt;5),"OP","P")</f>
        <v>P</v>
      </c>
      <c r="AD1693" s="34"/>
      <c r="AE1693" s="34" t="e">
        <f t="shared" si="357"/>
        <v>#N/A</v>
      </c>
      <c r="AF1693" s="16">
        <f t="shared" si="358"/>
        <v>88.5</v>
      </c>
      <c r="AG1693" s="16">
        <f t="shared" si="359"/>
        <v>7</v>
      </c>
      <c r="AH1693" s="16" t="str">
        <f t="shared" si="360"/>
        <v>CMA ALMAVIVAIBE1MA</v>
      </c>
      <c r="AI1693" t="str">
        <f t="shared" si="361"/>
        <v>CMAU 7679768</v>
      </c>
      <c r="AJ1693" s="17" t="s">
        <v>624</v>
      </c>
    </row>
    <row r="1694" spans="1:36" ht="18" x14ac:dyDescent="0.35">
      <c r="A1694" t="s">
        <v>927</v>
      </c>
      <c r="B1694" t="s">
        <v>5254</v>
      </c>
      <c r="C1694" t="s">
        <v>923</v>
      </c>
      <c r="D1694" t="s">
        <v>924</v>
      </c>
      <c r="E1694" s="12">
        <v>45472.520833333336</v>
      </c>
      <c r="F1694" t="s">
        <v>658</v>
      </c>
      <c r="G1694" t="s">
        <v>627</v>
      </c>
      <c r="H1694">
        <v>4500</v>
      </c>
      <c r="I1694" t="s">
        <v>646</v>
      </c>
      <c r="J1694">
        <v>29277</v>
      </c>
      <c r="K1694" t="s">
        <v>630</v>
      </c>
      <c r="L1694"/>
      <c r="M1694" t="s">
        <v>5255</v>
      </c>
      <c r="N1694" t="s">
        <v>715</v>
      </c>
      <c r="O1694" t="s">
        <v>716</v>
      </c>
      <c r="P1694">
        <v>924745</v>
      </c>
      <c r="Q1694"/>
      <c r="R1694">
        <v>250373</v>
      </c>
      <c r="S1694" s="39">
        <f>VLOOKUP(AH1694,import!G:T,14,FALSE)</f>
        <v>45467.90625</v>
      </c>
      <c r="T1694" s="43" t="str">
        <f t="shared" si="350"/>
        <v>40</v>
      </c>
      <c r="U1694" s="17">
        <f t="shared" si="351"/>
        <v>45472.520833333336</v>
      </c>
      <c r="V1694" s="34">
        <f t="shared" si="352"/>
        <v>4.6145833333357587</v>
      </c>
      <c r="W1694" s="34">
        <f t="shared" si="353"/>
        <v>0</v>
      </c>
      <c r="X1694" s="34">
        <f t="shared" si="354"/>
        <v>0</v>
      </c>
      <c r="Y1694" s="34">
        <f t="shared" si="355"/>
        <v>1</v>
      </c>
      <c r="Z1694" s="31" t="str">
        <f t="shared" si="362"/>
        <v>No</v>
      </c>
      <c r="AA1694" s="34"/>
      <c r="AB1694" s="34">
        <f t="shared" si="356"/>
        <v>0</v>
      </c>
      <c r="AC1694" s="34" t="str">
        <f>IF(OR(ISNUMBER(MATCH(DATE(VALUE(TEXT(U1694,"yyyy")),VALUE(TEXT(U1694,"mm")),VALUE(TEXT(U1694,"dd"))),HolidayTable[Date],0)),WEEKDAY(E1694,1)=1,HOUR(U1694)&gt;=21,HOUR(U1694)&lt;5),"OP","P")</f>
        <v>P</v>
      </c>
      <c r="AD1694" s="34"/>
      <c r="AE1694" s="34">
        <f t="shared" si="357"/>
        <v>0</v>
      </c>
      <c r="AF1694" s="16">
        <f t="shared" si="358"/>
        <v>88.5</v>
      </c>
      <c r="AG1694" s="16">
        <f t="shared" si="359"/>
        <v>7</v>
      </c>
      <c r="AH1694" s="16" t="str">
        <f t="shared" si="360"/>
        <v>TIHAMA026E</v>
      </c>
      <c r="AI1694" t="str">
        <f t="shared" si="361"/>
        <v>TGBU 5183635</v>
      </c>
      <c r="AJ1694" s="17" t="s">
        <v>624</v>
      </c>
    </row>
    <row r="1695" spans="1:36" ht="18" x14ac:dyDescent="0.35">
      <c r="A1695" t="s">
        <v>927</v>
      </c>
      <c r="B1695" t="s">
        <v>5256</v>
      </c>
      <c r="C1695" t="s">
        <v>286</v>
      </c>
      <c r="D1695" t="s">
        <v>287</v>
      </c>
      <c r="E1695" s="12">
        <v>45472.524305555555</v>
      </c>
      <c r="F1695" t="s">
        <v>654</v>
      </c>
      <c r="G1695" t="s">
        <v>627</v>
      </c>
      <c r="H1695" t="s">
        <v>722</v>
      </c>
      <c r="I1695" t="s">
        <v>646</v>
      </c>
      <c r="J1695">
        <v>28213</v>
      </c>
      <c r="K1695" t="s">
        <v>630</v>
      </c>
      <c r="L1695"/>
      <c r="M1695">
        <v>646586</v>
      </c>
      <c r="N1695"/>
      <c r="O1695" t="s">
        <v>686</v>
      </c>
      <c r="P1695">
        <v>900868</v>
      </c>
      <c r="Q1695"/>
      <c r="R1695">
        <v>250373</v>
      </c>
      <c r="S1695" s="39" t="e">
        <f>VLOOKUP(AH1695,import!G:T,14,FALSE)</f>
        <v>#N/A</v>
      </c>
      <c r="T1695" s="43" t="str">
        <f t="shared" si="350"/>
        <v>40</v>
      </c>
      <c r="U1695" s="17">
        <f t="shared" si="351"/>
        <v>45472.524305555555</v>
      </c>
      <c r="V1695" s="34" t="e">
        <f t="shared" si="352"/>
        <v>#N/A</v>
      </c>
      <c r="W1695" s="34" t="e">
        <f t="shared" si="353"/>
        <v>#N/A</v>
      </c>
      <c r="X1695" s="34" t="e">
        <f t="shared" si="354"/>
        <v>#N/A</v>
      </c>
      <c r="Y1695" s="34" t="e">
        <f t="shared" si="355"/>
        <v>#N/A</v>
      </c>
      <c r="Z1695" s="31" t="str">
        <f t="shared" si="362"/>
        <v>No</v>
      </c>
      <c r="AA1695" s="34"/>
      <c r="AB1695" s="34" t="e">
        <f t="shared" si="356"/>
        <v>#N/A</v>
      </c>
      <c r="AC1695" s="34" t="str">
        <f>IF(OR(ISNUMBER(MATCH(DATE(VALUE(TEXT(U1695,"yyyy")),VALUE(TEXT(U1695,"mm")),VALUE(TEXT(U1695,"dd"))),HolidayTable[Date],0)),WEEKDAY(E1695,1)=1,HOUR(U1695)&gt;=21,HOUR(U1695)&lt;5),"OP","P")</f>
        <v>P</v>
      </c>
      <c r="AD1695" s="34"/>
      <c r="AE1695" s="34" t="e">
        <f t="shared" si="357"/>
        <v>#N/A</v>
      </c>
      <c r="AF1695" s="16">
        <f t="shared" si="358"/>
        <v>88.5</v>
      </c>
      <c r="AG1695" s="16">
        <f t="shared" si="359"/>
        <v>7</v>
      </c>
      <c r="AH1695" s="16" t="str">
        <f t="shared" si="360"/>
        <v>CMA ALMAVIVAIBE1MA</v>
      </c>
      <c r="AI1695" t="str">
        <f t="shared" si="361"/>
        <v>APHU 6916450</v>
      </c>
      <c r="AJ1695" s="17" t="s">
        <v>624</v>
      </c>
    </row>
    <row r="1696" spans="1:36" ht="18" x14ac:dyDescent="0.35">
      <c r="A1696" t="s">
        <v>927</v>
      </c>
      <c r="B1696" t="s">
        <v>5257</v>
      </c>
      <c r="C1696" t="s">
        <v>286</v>
      </c>
      <c r="D1696" t="s">
        <v>287</v>
      </c>
      <c r="E1696" s="12">
        <v>45472.525694444441</v>
      </c>
      <c r="F1696" t="s">
        <v>654</v>
      </c>
      <c r="G1696" t="s">
        <v>627</v>
      </c>
      <c r="H1696" t="s">
        <v>672</v>
      </c>
      <c r="I1696" t="s">
        <v>646</v>
      </c>
      <c r="J1696">
        <v>26960</v>
      </c>
      <c r="K1696" t="s">
        <v>630</v>
      </c>
      <c r="L1696"/>
      <c r="M1696">
        <v>387241</v>
      </c>
      <c r="N1696" t="s">
        <v>711</v>
      </c>
      <c r="O1696" t="s">
        <v>712</v>
      </c>
      <c r="P1696">
        <v>935540</v>
      </c>
      <c r="Q1696"/>
      <c r="R1696">
        <v>250373</v>
      </c>
      <c r="S1696" s="39" t="e">
        <f>VLOOKUP(AH1696,import!G:T,14,FALSE)</f>
        <v>#N/A</v>
      </c>
      <c r="T1696" s="43" t="str">
        <f t="shared" si="350"/>
        <v>40</v>
      </c>
      <c r="U1696" s="17">
        <f t="shared" si="351"/>
        <v>45472.525694444441</v>
      </c>
      <c r="V1696" s="34" t="e">
        <f t="shared" si="352"/>
        <v>#N/A</v>
      </c>
      <c r="W1696" s="34" t="e">
        <f t="shared" si="353"/>
        <v>#N/A</v>
      </c>
      <c r="X1696" s="34" t="e">
        <f t="shared" si="354"/>
        <v>#N/A</v>
      </c>
      <c r="Y1696" s="34" t="e">
        <f t="shared" si="355"/>
        <v>#N/A</v>
      </c>
      <c r="Z1696" s="31" t="str">
        <f t="shared" si="362"/>
        <v>No</v>
      </c>
      <c r="AA1696" s="34"/>
      <c r="AB1696" s="34" t="e">
        <f t="shared" si="356"/>
        <v>#N/A</v>
      </c>
      <c r="AC1696" s="34" t="str">
        <f>IF(OR(ISNUMBER(MATCH(DATE(VALUE(TEXT(U1696,"yyyy")),VALUE(TEXT(U1696,"mm")),VALUE(TEXT(U1696,"dd"))),HolidayTable[Date],0)),WEEKDAY(E1696,1)=1,HOUR(U1696)&gt;=21,HOUR(U1696)&lt;5),"OP","P")</f>
        <v>P</v>
      </c>
      <c r="AD1696" s="34"/>
      <c r="AE1696" s="34" t="e">
        <f t="shared" si="357"/>
        <v>#N/A</v>
      </c>
      <c r="AF1696" s="16">
        <f t="shared" si="358"/>
        <v>88.5</v>
      </c>
      <c r="AG1696" s="16">
        <f t="shared" si="359"/>
        <v>7</v>
      </c>
      <c r="AH1696" s="16" t="str">
        <f t="shared" si="360"/>
        <v>CMA ALMAVIVAIBE1MA</v>
      </c>
      <c r="AI1696" t="str">
        <f t="shared" si="361"/>
        <v>TXGU 6820237</v>
      </c>
      <c r="AJ1696" s="17" t="s">
        <v>624</v>
      </c>
    </row>
    <row r="1697" spans="1:36" ht="18" x14ac:dyDescent="0.35">
      <c r="A1697" t="s">
        <v>927</v>
      </c>
      <c r="B1697" t="s">
        <v>5258</v>
      </c>
      <c r="C1697" t="s">
        <v>923</v>
      </c>
      <c r="D1697" t="s">
        <v>924</v>
      </c>
      <c r="E1697" s="12">
        <v>45472.526388888888</v>
      </c>
      <c r="F1697" t="s">
        <v>663</v>
      </c>
      <c r="G1697" t="s">
        <v>627</v>
      </c>
      <c r="H1697" t="s">
        <v>645</v>
      </c>
      <c r="I1697" t="s">
        <v>646</v>
      </c>
      <c r="J1697">
        <v>29277</v>
      </c>
      <c r="K1697" t="s">
        <v>630</v>
      </c>
      <c r="L1697"/>
      <c r="M1697"/>
      <c r="N1697" t="s">
        <v>698</v>
      </c>
      <c r="O1697" t="s">
        <v>699</v>
      </c>
      <c r="P1697">
        <v>780136</v>
      </c>
      <c r="Q1697"/>
      <c r="R1697">
        <v>250373</v>
      </c>
      <c r="S1697" s="39">
        <f>VLOOKUP(AH1697,import!G:T,14,FALSE)</f>
        <v>45467.90625</v>
      </c>
      <c r="T1697" s="43" t="str">
        <f t="shared" si="350"/>
        <v>40</v>
      </c>
      <c r="U1697" s="17">
        <f t="shared" si="351"/>
        <v>45472.526388888888</v>
      </c>
      <c r="V1697" s="34">
        <f t="shared" si="352"/>
        <v>4.6201388888875954</v>
      </c>
      <c r="W1697" s="34">
        <f t="shared" si="353"/>
        <v>0</v>
      </c>
      <c r="X1697" s="34">
        <f t="shared" si="354"/>
        <v>0</v>
      </c>
      <c r="Y1697" s="34">
        <f t="shared" si="355"/>
        <v>1</v>
      </c>
      <c r="Z1697" s="31" t="str">
        <f t="shared" si="362"/>
        <v>No</v>
      </c>
      <c r="AA1697" s="34"/>
      <c r="AB1697" s="34">
        <f t="shared" si="356"/>
        <v>0</v>
      </c>
      <c r="AC1697" s="34" t="str">
        <f>IF(OR(ISNUMBER(MATCH(DATE(VALUE(TEXT(U1697,"yyyy")),VALUE(TEXT(U1697,"mm")),VALUE(TEXT(U1697,"dd"))),HolidayTable[Date],0)),WEEKDAY(E1697,1)=1,HOUR(U1697)&gt;=21,HOUR(U1697)&lt;5),"OP","P")</f>
        <v>P</v>
      </c>
      <c r="AD1697" s="34"/>
      <c r="AE1697" s="34">
        <f t="shared" si="357"/>
        <v>0</v>
      </c>
      <c r="AF1697" s="16">
        <f t="shared" si="358"/>
        <v>88.5</v>
      </c>
      <c r="AG1697" s="16">
        <f t="shared" si="359"/>
        <v>7</v>
      </c>
      <c r="AH1697" s="16" t="str">
        <f t="shared" si="360"/>
        <v>TIHAMA026E</v>
      </c>
      <c r="AI1697" t="str">
        <f t="shared" si="361"/>
        <v>UACU 8512886</v>
      </c>
      <c r="AJ1697" s="17" t="s">
        <v>624</v>
      </c>
    </row>
    <row r="1698" spans="1:36" ht="18" x14ac:dyDescent="0.35">
      <c r="A1698" t="s">
        <v>927</v>
      </c>
      <c r="B1698" t="s">
        <v>5259</v>
      </c>
      <c r="C1698" t="s">
        <v>923</v>
      </c>
      <c r="D1698" t="s">
        <v>924</v>
      </c>
      <c r="E1698" s="12">
        <v>45472.534722222219</v>
      </c>
      <c r="F1698" t="s">
        <v>658</v>
      </c>
      <c r="G1698" t="s">
        <v>627</v>
      </c>
      <c r="H1698" t="s">
        <v>672</v>
      </c>
      <c r="I1698" t="s">
        <v>646</v>
      </c>
      <c r="J1698">
        <v>29277</v>
      </c>
      <c r="K1698" t="s">
        <v>630</v>
      </c>
      <c r="L1698"/>
      <c r="M1698" t="s">
        <v>5260</v>
      </c>
      <c r="N1698" t="s">
        <v>715</v>
      </c>
      <c r="O1698" t="s">
        <v>716</v>
      </c>
      <c r="P1698">
        <v>924745</v>
      </c>
      <c r="Q1698"/>
      <c r="R1698">
        <v>250373</v>
      </c>
      <c r="S1698" s="39">
        <f>VLOOKUP(AH1698,import!G:T,14,FALSE)</f>
        <v>45467.90625</v>
      </c>
      <c r="T1698" s="43" t="str">
        <f t="shared" si="350"/>
        <v>40</v>
      </c>
      <c r="U1698" s="17">
        <f t="shared" si="351"/>
        <v>45472.534722222219</v>
      </c>
      <c r="V1698" s="34">
        <f t="shared" si="352"/>
        <v>4.6284722222189885</v>
      </c>
      <c r="W1698" s="34">
        <f t="shared" si="353"/>
        <v>0</v>
      </c>
      <c r="X1698" s="34">
        <f t="shared" si="354"/>
        <v>0</v>
      </c>
      <c r="Y1698" s="34">
        <f t="shared" si="355"/>
        <v>1</v>
      </c>
      <c r="Z1698" s="31" t="str">
        <f t="shared" si="362"/>
        <v>No</v>
      </c>
      <c r="AA1698" s="34"/>
      <c r="AB1698" s="34">
        <f t="shared" si="356"/>
        <v>0</v>
      </c>
      <c r="AC1698" s="34" t="str">
        <f>IF(OR(ISNUMBER(MATCH(DATE(VALUE(TEXT(U1698,"yyyy")),VALUE(TEXT(U1698,"mm")),VALUE(TEXT(U1698,"dd"))),HolidayTable[Date],0)),WEEKDAY(E1698,1)=1,HOUR(U1698)&gt;=21,HOUR(U1698)&lt;5),"OP","P")</f>
        <v>P</v>
      </c>
      <c r="AD1698" s="34"/>
      <c r="AE1698" s="34">
        <f t="shared" si="357"/>
        <v>0</v>
      </c>
      <c r="AF1698" s="16">
        <f t="shared" si="358"/>
        <v>88.5</v>
      </c>
      <c r="AG1698" s="16">
        <f t="shared" si="359"/>
        <v>7</v>
      </c>
      <c r="AH1698" s="16" t="str">
        <f t="shared" si="360"/>
        <v>TIHAMA026E</v>
      </c>
      <c r="AI1698" t="str">
        <f t="shared" si="361"/>
        <v>FFAU 1829940</v>
      </c>
      <c r="AJ1698" s="17" t="s">
        <v>624</v>
      </c>
    </row>
    <row r="1699" spans="1:36" ht="18" x14ac:dyDescent="0.35">
      <c r="A1699" t="s">
        <v>927</v>
      </c>
      <c r="B1699" t="s">
        <v>5261</v>
      </c>
      <c r="C1699" t="s">
        <v>286</v>
      </c>
      <c r="D1699" t="s">
        <v>287</v>
      </c>
      <c r="E1699" s="12">
        <v>45472.539583333331</v>
      </c>
      <c r="F1699" t="s">
        <v>654</v>
      </c>
      <c r="G1699" t="s">
        <v>627</v>
      </c>
      <c r="H1699" t="s">
        <v>672</v>
      </c>
      <c r="I1699" t="s">
        <v>646</v>
      </c>
      <c r="J1699">
        <v>29278</v>
      </c>
      <c r="K1699" t="s">
        <v>630</v>
      </c>
      <c r="L1699"/>
      <c r="M1699">
        <v>678814</v>
      </c>
      <c r="N1699" t="s">
        <v>698</v>
      </c>
      <c r="O1699" t="s">
        <v>699</v>
      </c>
      <c r="P1699">
        <v>780136</v>
      </c>
      <c r="Q1699"/>
      <c r="R1699">
        <v>250373</v>
      </c>
      <c r="S1699" s="39" t="e">
        <f>VLOOKUP(AH1699,import!G:T,14,FALSE)</f>
        <v>#N/A</v>
      </c>
      <c r="T1699" s="43" t="str">
        <f t="shared" si="350"/>
        <v>40</v>
      </c>
      <c r="U1699" s="17">
        <f t="shared" si="351"/>
        <v>45472.539583333331</v>
      </c>
      <c r="V1699" s="34" t="e">
        <f t="shared" si="352"/>
        <v>#N/A</v>
      </c>
      <c r="W1699" s="34" t="e">
        <f t="shared" si="353"/>
        <v>#N/A</v>
      </c>
      <c r="X1699" s="34" t="e">
        <f t="shared" si="354"/>
        <v>#N/A</v>
      </c>
      <c r="Y1699" s="34" t="e">
        <f t="shared" si="355"/>
        <v>#N/A</v>
      </c>
      <c r="Z1699" s="31" t="str">
        <f t="shared" si="362"/>
        <v>No</v>
      </c>
      <c r="AA1699" s="34"/>
      <c r="AB1699" s="34" t="e">
        <f t="shared" si="356"/>
        <v>#N/A</v>
      </c>
      <c r="AC1699" s="34" t="str">
        <f>IF(OR(ISNUMBER(MATCH(DATE(VALUE(TEXT(U1699,"yyyy")),VALUE(TEXT(U1699,"mm")),VALUE(TEXT(U1699,"dd"))),HolidayTable[Date],0)),WEEKDAY(E1699,1)=1,HOUR(U1699)&gt;=21,HOUR(U1699)&lt;5),"OP","P")</f>
        <v>P</v>
      </c>
      <c r="AD1699" s="34"/>
      <c r="AE1699" s="34" t="e">
        <f t="shared" si="357"/>
        <v>#N/A</v>
      </c>
      <c r="AF1699" s="16">
        <f t="shared" si="358"/>
        <v>88.5</v>
      </c>
      <c r="AG1699" s="16">
        <f t="shared" si="359"/>
        <v>7</v>
      </c>
      <c r="AH1699" s="16" t="str">
        <f t="shared" si="360"/>
        <v>CMA ALMAVIVAIBE1MA</v>
      </c>
      <c r="AI1699" t="str">
        <f t="shared" si="361"/>
        <v>TEMU 6864865</v>
      </c>
      <c r="AJ1699" s="17" t="s">
        <v>624</v>
      </c>
    </row>
    <row r="1700" spans="1:36" ht="18" x14ac:dyDescent="0.35">
      <c r="A1700" t="s">
        <v>927</v>
      </c>
      <c r="B1700" t="s">
        <v>5262</v>
      </c>
      <c r="C1700" t="s">
        <v>923</v>
      </c>
      <c r="D1700" t="s">
        <v>924</v>
      </c>
      <c r="E1700" s="12">
        <v>45472.540972222225</v>
      </c>
      <c r="F1700" t="s">
        <v>663</v>
      </c>
      <c r="G1700" t="s">
        <v>627</v>
      </c>
      <c r="H1700" t="s">
        <v>645</v>
      </c>
      <c r="I1700" t="s">
        <v>646</v>
      </c>
      <c r="J1700">
        <v>29277</v>
      </c>
      <c r="K1700" t="s">
        <v>630</v>
      </c>
      <c r="L1700"/>
      <c r="M1700"/>
      <c r="N1700" t="s">
        <v>684</v>
      </c>
      <c r="O1700" t="s">
        <v>685</v>
      </c>
      <c r="P1700">
        <v>779249</v>
      </c>
      <c r="Q1700"/>
      <c r="R1700">
        <v>250373</v>
      </c>
      <c r="S1700" s="39">
        <f>VLOOKUP(AH1700,import!G:T,14,FALSE)</f>
        <v>45467.90625</v>
      </c>
      <c r="T1700" s="43" t="str">
        <f t="shared" si="350"/>
        <v>40</v>
      </c>
      <c r="U1700" s="17">
        <f t="shared" si="351"/>
        <v>45472.540972222225</v>
      </c>
      <c r="V1700" s="34">
        <f t="shared" si="352"/>
        <v>4.6347222222248092</v>
      </c>
      <c r="W1700" s="34">
        <f t="shared" si="353"/>
        <v>0</v>
      </c>
      <c r="X1700" s="34">
        <f t="shared" si="354"/>
        <v>0</v>
      </c>
      <c r="Y1700" s="34">
        <f t="shared" si="355"/>
        <v>1</v>
      </c>
      <c r="Z1700" s="31" t="str">
        <f t="shared" si="362"/>
        <v>No</v>
      </c>
      <c r="AA1700" s="34"/>
      <c r="AB1700" s="34">
        <f t="shared" si="356"/>
        <v>0</v>
      </c>
      <c r="AC1700" s="34" t="str">
        <f>IF(OR(ISNUMBER(MATCH(DATE(VALUE(TEXT(U1700,"yyyy")),VALUE(TEXT(U1700,"mm")),VALUE(TEXT(U1700,"dd"))),HolidayTable[Date],0)),WEEKDAY(E1700,1)=1,HOUR(U1700)&gt;=21,HOUR(U1700)&lt;5),"OP","P")</f>
        <v>P</v>
      </c>
      <c r="AD1700" s="34"/>
      <c r="AE1700" s="34">
        <f t="shared" si="357"/>
        <v>0</v>
      </c>
      <c r="AF1700" s="16">
        <f t="shared" si="358"/>
        <v>88.5</v>
      </c>
      <c r="AG1700" s="16">
        <f t="shared" si="359"/>
        <v>7</v>
      </c>
      <c r="AH1700" s="16" t="str">
        <f t="shared" si="360"/>
        <v>TIHAMA026E</v>
      </c>
      <c r="AI1700" t="str">
        <f t="shared" si="361"/>
        <v>TCLU 4143008</v>
      </c>
      <c r="AJ1700" s="17" t="s">
        <v>624</v>
      </c>
    </row>
    <row r="1701" spans="1:36" ht="18" x14ac:dyDescent="0.35">
      <c r="A1701" t="s">
        <v>927</v>
      </c>
      <c r="B1701" t="s">
        <v>5263</v>
      </c>
      <c r="C1701" t="s">
        <v>923</v>
      </c>
      <c r="D1701" t="s">
        <v>924</v>
      </c>
      <c r="E1701" s="12">
        <v>45472.543055555558</v>
      </c>
      <c r="F1701" t="s">
        <v>658</v>
      </c>
      <c r="G1701" t="s">
        <v>627</v>
      </c>
      <c r="H1701" t="s">
        <v>672</v>
      </c>
      <c r="I1701" t="s">
        <v>646</v>
      </c>
      <c r="J1701">
        <v>29277</v>
      </c>
      <c r="K1701" t="s">
        <v>630</v>
      </c>
      <c r="L1701"/>
      <c r="M1701" t="s">
        <v>5264</v>
      </c>
      <c r="N1701" t="s">
        <v>688</v>
      </c>
      <c r="O1701" t="s">
        <v>689</v>
      </c>
      <c r="P1701">
        <v>939548</v>
      </c>
      <c r="Q1701"/>
      <c r="R1701">
        <v>250373</v>
      </c>
      <c r="S1701" s="39">
        <f>VLOOKUP(AH1701,import!G:T,14,FALSE)</f>
        <v>45467.90625</v>
      </c>
      <c r="T1701" s="43" t="str">
        <f t="shared" si="350"/>
        <v>40</v>
      </c>
      <c r="U1701" s="17">
        <f t="shared" si="351"/>
        <v>45472.543055555558</v>
      </c>
      <c r="V1701" s="34">
        <f t="shared" si="352"/>
        <v>4.6368055555576575</v>
      </c>
      <c r="W1701" s="34">
        <f t="shared" si="353"/>
        <v>0</v>
      </c>
      <c r="X1701" s="34">
        <f t="shared" si="354"/>
        <v>0</v>
      </c>
      <c r="Y1701" s="34">
        <f t="shared" si="355"/>
        <v>1</v>
      </c>
      <c r="Z1701" s="31" t="str">
        <f t="shared" si="362"/>
        <v>No</v>
      </c>
      <c r="AA1701" s="34"/>
      <c r="AB1701" s="34">
        <f t="shared" si="356"/>
        <v>0</v>
      </c>
      <c r="AC1701" s="34" t="str">
        <f>IF(OR(ISNUMBER(MATCH(DATE(VALUE(TEXT(U1701,"yyyy")),VALUE(TEXT(U1701,"mm")),VALUE(TEXT(U1701,"dd"))),HolidayTable[Date],0)),WEEKDAY(E1701,1)=1,HOUR(U1701)&gt;=21,HOUR(U1701)&lt;5),"OP","P")</f>
        <v>P</v>
      </c>
      <c r="AD1701" s="34"/>
      <c r="AE1701" s="34">
        <f t="shared" si="357"/>
        <v>0</v>
      </c>
      <c r="AF1701" s="16">
        <f t="shared" si="358"/>
        <v>88.5</v>
      </c>
      <c r="AG1701" s="16">
        <f t="shared" si="359"/>
        <v>7</v>
      </c>
      <c r="AH1701" s="16" t="str">
        <f t="shared" si="360"/>
        <v>TIHAMA026E</v>
      </c>
      <c r="AI1701" t="str">
        <f t="shared" si="361"/>
        <v>NYKU 4829806</v>
      </c>
      <c r="AJ1701" s="17" t="s">
        <v>624</v>
      </c>
    </row>
    <row r="1702" spans="1:36" ht="18" x14ac:dyDescent="0.35">
      <c r="A1702" t="s">
        <v>927</v>
      </c>
      <c r="B1702" t="s">
        <v>5265</v>
      </c>
      <c r="C1702" t="s">
        <v>923</v>
      </c>
      <c r="D1702" t="s">
        <v>924</v>
      </c>
      <c r="E1702" s="12">
        <v>45472.549305555556</v>
      </c>
      <c r="F1702" t="s">
        <v>658</v>
      </c>
      <c r="G1702" t="s">
        <v>627</v>
      </c>
      <c r="H1702" t="s">
        <v>672</v>
      </c>
      <c r="I1702" t="s">
        <v>646</v>
      </c>
      <c r="J1702">
        <v>29277</v>
      </c>
      <c r="K1702" t="s">
        <v>630</v>
      </c>
      <c r="L1702"/>
      <c r="M1702" t="s">
        <v>5266</v>
      </c>
      <c r="N1702"/>
      <c r="O1702" t="s">
        <v>806</v>
      </c>
      <c r="P1702">
        <v>939081</v>
      </c>
      <c r="Q1702"/>
      <c r="R1702">
        <v>250373</v>
      </c>
      <c r="S1702" s="39">
        <f>VLOOKUP(AH1702,import!G:T,14,FALSE)</f>
        <v>45467.90625</v>
      </c>
      <c r="T1702" s="43" t="str">
        <f t="shared" ref="T1702:T1719" si="363">LEFT(I1702,2)</f>
        <v>40</v>
      </c>
      <c r="U1702" s="17">
        <f t="shared" ref="U1702:U1719" si="364">E1702</f>
        <v>45472.549305555556</v>
      </c>
      <c r="V1702" s="34">
        <f t="shared" ref="V1702:V1719" si="365">IF(A1702="ARRIVE",S1702-U1702,IF(A1702="EXIT",U1702-S1702,"Odd Event"))</f>
        <v>4.6430555555562023</v>
      </c>
      <c r="W1702" s="34">
        <f t="shared" ref="W1702:W1719" si="366">IF(V1702&lt;=1,1,0)</f>
        <v>0</v>
      </c>
      <c r="X1702" s="34">
        <f t="shared" ref="X1702:X1719" si="367">IF(AND(V1702&gt;1,V1702&lt;2),1,0)</f>
        <v>0</v>
      </c>
      <c r="Y1702" s="34">
        <f t="shared" ref="Y1702:Y1719" si="368">IF(V1702&gt;2,1,0)</f>
        <v>1</v>
      </c>
      <c r="Z1702" s="31" t="str">
        <f t="shared" si="362"/>
        <v>No</v>
      </c>
      <c r="AA1702" s="34"/>
      <c r="AB1702" s="34">
        <f t="shared" ref="AB1702:AB1719" si="369">IF(W1702=1,1,IF(X1702=1,2,0))</f>
        <v>0</v>
      </c>
      <c r="AC1702" s="34" t="str">
        <f>IF(OR(ISNUMBER(MATCH(DATE(VALUE(TEXT(U1702,"yyyy")),VALUE(TEXT(U1702,"mm")),VALUE(TEXT(U1702,"dd"))),HolidayTable[Date],0)),WEEKDAY(E1702,1)=1,HOUR(U1702)&gt;=21,HOUR(U1702)&lt;5),"OP","P")</f>
        <v>P</v>
      </c>
      <c r="AD1702" s="34"/>
      <c r="AE1702" s="34">
        <f t="shared" ref="AE1702:AE1719" si="370">IF(AB1702=0,0,IF(OR(T1702="40",T1702="45"),IF(AC1702="OP",IF(AB1702=1,52.5,22.5),IF(AB1702=1,37.5,15)),IF(T1702="20",IF(AC1702="OP",IF(AB1702=1,35,15),IF(AB1702=1,25,10)),"Odd Size")))</f>
        <v>0</v>
      </c>
      <c r="AF1702" s="16">
        <f t="shared" ref="AF1702:AF1719" si="371">IF(OR(T1702="45",T1702="40"),88.5,0)+IF(T1702="20",59,0)</f>
        <v>88.5</v>
      </c>
      <c r="AG1702" s="16">
        <f t="shared" ref="AG1702:AG1719" si="372">WEEKDAY(E1702,1)</f>
        <v>7</v>
      </c>
      <c r="AH1702" s="16" t="str">
        <f t="shared" ref="AH1702:AH1719" si="373">C1702&amp;D1702</f>
        <v>TIHAMA026E</v>
      </c>
      <c r="AI1702" t="str">
        <f t="shared" ref="AI1702:AI1719" si="374">B1702</f>
        <v>TCLU 8027120</v>
      </c>
      <c r="AJ1702" s="17" t="s">
        <v>624</v>
      </c>
    </row>
    <row r="1703" spans="1:36" ht="18" x14ac:dyDescent="0.35">
      <c r="A1703" t="s">
        <v>927</v>
      </c>
      <c r="B1703" t="s">
        <v>5267</v>
      </c>
      <c r="C1703" t="s">
        <v>923</v>
      </c>
      <c r="D1703" t="s">
        <v>924</v>
      </c>
      <c r="E1703" s="12">
        <v>45472.550694444442</v>
      </c>
      <c r="F1703" t="s">
        <v>658</v>
      </c>
      <c r="G1703" t="s">
        <v>627</v>
      </c>
      <c r="H1703" t="s">
        <v>672</v>
      </c>
      <c r="I1703" t="s">
        <v>646</v>
      </c>
      <c r="J1703">
        <v>29277</v>
      </c>
      <c r="K1703" t="s">
        <v>630</v>
      </c>
      <c r="L1703"/>
      <c r="M1703" t="s">
        <v>5268</v>
      </c>
      <c r="N1703" t="s">
        <v>715</v>
      </c>
      <c r="O1703" t="s">
        <v>716</v>
      </c>
      <c r="P1703">
        <v>924745</v>
      </c>
      <c r="Q1703"/>
      <c r="R1703">
        <v>250373</v>
      </c>
      <c r="S1703" s="39">
        <f>VLOOKUP(AH1703,import!G:T,14,FALSE)</f>
        <v>45467.90625</v>
      </c>
      <c r="T1703" s="43" t="str">
        <f t="shared" si="363"/>
        <v>40</v>
      </c>
      <c r="U1703" s="17">
        <f t="shared" si="364"/>
        <v>45472.550694444442</v>
      </c>
      <c r="V1703" s="34">
        <f t="shared" si="365"/>
        <v>4.6444444444423425</v>
      </c>
      <c r="W1703" s="34">
        <f t="shared" si="366"/>
        <v>0</v>
      </c>
      <c r="X1703" s="34">
        <f t="shared" si="367"/>
        <v>0</v>
      </c>
      <c r="Y1703" s="34">
        <f t="shared" si="368"/>
        <v>1</v>
      </c>
      <c r="Z1703" s="31" t="str">
        <f t="shared" si="362"/>
        <v>No</v>
      </c>
      <c r="AA1703" s="34"/>
      <c r="AB1703" s="34">
        <f t="shared" si="369"/>
        <v>0</v>
      </c>
      <c r="AC1703" s="34" t="str">
        <f>IF(OR(ISNUMBER(MATCH(DATE(VALUE(TEXT(U1703,"yyyy")),VALUE(TEXT(U1703,"mm")),VALUE(TEXT(U1703,"dd"))),HolidayTable[Date],0)),WEEKDAY(E1703,1)=1,HOUR(U1703)&gt;=21,HOUR(U1703)&lt;5),"OP","P")</f>
        <v>P</v>
      </c>
      <c r="AD1703" s="34"/>
      <c r="AE1703" s="34">
        <f t="shared" si="370"/>
        <v>0</v>
      </c>
      <c r="AF1703" s="16">
        <f t="shared" si="371"/>
        <v>88.5</v>
      </c>
      <c r="AG1703" s="16">
        <f t="shared" si="372"/>
        <v>7</v>
      </c>
      <c r="AH1703" s="16" t="str">
        <f t="shared" si="373"/>
        <v>TIHAMA026E</v>
      </c>
      <c r="AI1703" t="str">
        <f t="shared" si="374"/>
        <v>TEMU 7646554</v>
      </c>
      <c r="AJ1703" s="17" t="s">
        <v>624</v>
      </c>
    </row>
    <row r="1704" spans="1:36" ht="18" x14ac:dyDescent="0.35">
      <c r="A1704" t="s">
        <v>927</v>
      </c>
      <c r="B1704" t="s">
        <v>5269</v>
      </c>
      <c r="C1704" t="s">
        <v>923</v>
      </c>
      <c r="D1704" t="s">
        <v>924</v>
      </c>
      <c r="E1704" s="12">
        <v>45472.552083333336</v>
      </c>
      <c r="F1704" t="s">
        <v>658</v>
      </c>
      <c r="G1704" t="s">
        <v>627</v>
      </c>
      <c r="H1704" t="s">
        <v>672</v>
      </c>
      <c r="I1704" t="s">
        <v>646</v>
      </c>
      <c r="J1704">
        <v>29277</v>
      </c>
      <c r="K1704" t="s">
        <v>630</v>
      </c>
      <c r="L1704"/>
      <c r="M1704" t="s">
        <v>5270</v>
      </c>
      <c r="N1704" t="s">
        <v>751</v>
      </c>
      <c r="O1704" t="s">
        <v>752</v>
      </c>
      <c r="P1704">
        <v>935494</v>
      </c>
      <c r="Q1704"/>
      <c r="R1704">
        <v>250373</v>
      </c>
      <c r="S1704" s="39">
        <f>VLOOKUP(AH1704,import!G:T,14,FALSE)</f>
        <v>45467.90625</v>
      </c>
      <c r="T1704" s="43" t="str">
        <f t="shared" si="363"/>
        <v>40</v>
      </c>
      <c r="U1704" s="17">
        <f t="shared" si="364"/>
        <v>45472.552083333336</v>
      </c>
      <c r="V1704" s="34">
        <f t="shared" si="365"/>
        <v>4.6458333333357587</v>
      </c>
      <c r="W1704" s="34">
        <f t="shared" si="366"/>
        <v>0</v>
      </c>
      <c r="X1704" s="34">
        <f t="shared" si="367"/>
        <v>0</v>
      </c>
      <c r="Y1704" s="34">
        <f t="shared" si="368"/>
        <v>1</v>
      </c>
      <c r="Z1704" s="31" t="str">
        <f t="shared" si="362"/>
        <v>No</v>
      </c>
      <c r="AA1704" s="34"/>
      <c r="AB1704" s="34">
        <f t="shared" si="369"/>
        <v>0</v>
      </c>
      <c r="AC1704" s="34" t="str">
        <f>IF(OR(ISNUMBER(MATCH(DATE(VALUE(TEXT(U1704,"yyyy")),VALUE(TEXT(U1704,"mm")),VALUE(TEXT(U1704,"dd"))),HolidayTable[Date],0)),WEEKDAY(E1704,1)=1,HOUR(U1704)&gt;=21,HOUR(U1704)&lt;5),"OP","P")</f>
        <v>P</v>
      </c>
      <c r="AD1704" s="34"/>
      <c r="AE1704" s="34">
        <f t="shared" si="370"/>
        <v>0</v>
      </c>
      <c r="AF1704" s="16">
        <f t="shared" si="371"/>
        <v>88.5</v>
      </c>
      <c r="AG1704" s="16">
        <f t="shared" si="372"/>
        <v>7</v>
      </c>
      <c r="AH1704" s="16" t="str">
        <f t="shared" si="373"/>
        <v>TIHAMA026E</v>
      </c>
      <c r="AI1704" t="str">
        <f t="shared" si="374"/>
        <v>NYKU 4996510</v>
      </c>
      <c r="AJ1704" s="17" t="s">
        <v>624</v>
      </c>
    </row>
    <row r="1705" spans="1:36" ht="18" x14ac:dyDescent="0.35">
      <c r="A1705" t="s">
        <v>927</v>
      </c>
      <c r="B1705" t="s">
        <v>5271</v>
      </c>
      <c r="C1705" t="s">
        <v>286</v>
      </c>
      <c r="D1705" t="s">
        <v>287</v>
      </c>
      <c r="E1705" s="12">
        <v>45472.552777777775</v>
      </c>
      <c r="F1705" t="s">
        <v>654</v>
      </c>
      <c r="G1705" t="s">
        <v>627</v>
      </c>
      <c r="H1705" t="s">
        <v>672</v>
      </c>
      <c r="I1705" t="s">
        <v>646</v>
      </c>
      <c r="J1705">
        <v>26960</v>
      </c>
      <c r="K1705" t="s">
        <v>630</v>
      </c>
      <c r="L1705"/>
      <c r="M1705">
        <v>387200</v>
      </c>
      <c r="N1705" t="s">
        <v>684</v>
      </c>
      <c r="O1705" t="s">
        <v>685</v>
      </c>
      <c r="P1705">
        <v>779249</v>
      </c>
      <c r="Q1705"/>
      <c r="R1705">
        <v>250373</v>
      </c>
      <c r="S1705" s="39" t="e">
        <f>VLOOKUP(AH1705,import!G:T,14,FALSE)</f>
        <v>#N/A</v>
      </c>
      <c r="T1705" s="43" t="str">
        <f t="shared" si="363"/>
        <v>40</v>
      </c>
      <c r="U1705" s="17">
        <f t="shared" si="364"/>
        <v>45472.552777777775</v>
      </c>
      <c r="V1705" s="34" t="e">
        <f t="shared" si="365"/>
        <v>#N/A</v>
      </c>
      <c r="W1705" s="34" t="e">
        <f t="shared" si="366"/>
        <v>#N/A</v>
      </c>
      <c r="X1705" s="34" t="e">
        <f t="shared" si="367"/>
        <v>#N/A</v>
      </c>
      <c r="Y1705" s="34" t="e">
        <f t="shared" si="368"/>
        <v>#N/A</v>
      </c>
      <c r="Z1705" s="31" t="str">
        <f t="shared" si="362"/>
        <v>No</v>
      </c>
      <c r="AA1705" s="34"/>
      <c r="AB1705" s="34" t="e">
        <f t="shared" si="369"/>
        <v>#N/A</v>
      </c>
      <c r="AC1705" s="34" t="str">
        <f>IF(OR(ISNUMBER(MATCH(DATE(VALUE(TEXT(U1705,"yyyy")),VALUE(TEXT(U1705,"mm")),VALUE(TEXT(U1705,"dd"))),HolidayTable[Date],0)),WEEKDAY(E1705,1)=1,HOUR(U1705)&gt;=21,HOUR(U1705)&lt;5),"OP","P")</f>
        <v>P</v>
      </c>
      <c r="AD1705" s="34"/>
      <c r="AE1705" s="34" t="e">
        <f t="shared" si="370"/>
        <v>#N/A</v>
      </c>
      <c r="AF1705" s="16">
        <f t="shared" si="371"/>
        <v>88.5</v>
      </c>
      <c r="AG1705" s="16">
        <f t="shared" si="372"/>
        <v>7</v>
      </c>
      <c r="AH1705" s="16" t="str">
        <f t="shared" si="373"/>
        <v>CMA ALMAVIVAIBE1MA</v>
      </c>
      <c r="AI1705" t="str">
        <f t="shared" si="374"/>
        <v>TEMU 6144119</v>
      </c>
      <c r="AJ1705" s="17" t="s">
        <v>624</v>
      </c>
    </row>
    <row r="1706" spans="1:36" ht="18" x14ac:dyDescent="0.35">
      <c r="A1706" t="s">
        <v>927</v>
      </c>
      <c r="B1706" t="s">
        <v>5272</v>
      </c>
      <c r="C1706" t="s">
        <v>923</v>
      </c>
      <c r="D1706" t="s">
        <v>924</v>
      </c>
      <c r="E1706" s="12">
        <v>45472.555555555555</v>
      </c>
      <c r="F1706" t="s">
        <v>658</v>
      </c>
      <c r="G1706" t="s">
        <v>627</v>
      </c>
      <c r="H1706">
        <v>4500</v>
      </c>
      <c r="I1706" t="s">
        <v>646</v>
      </c>
      <c r="J1706">
        <v>29277</v>
      </c>
      <c r="K1706" t="s">
        <v>630</v>
      </c>
      <c r="L1706"/>
      <c r="M1706" t="s">
        <v>5273</v>
      </c>
      <c r="N1706" t="s">
        <v>688</v>
      </c>
      <c r="O1706" t="s">
        <v>689</v>
      </c>
      <c r="P1706">
        <v>939548</v>
      </c>
      <c r="Q1706"/>
      <c r="R1706">
        <v>250373</v>
      </c>
      <c r="S1706" s="39">
        <f>VLOOKUP(AH1706,import!G:T,14,FALSE)</f>
        <v>45467.90625</v>
      </c>
      <c r="T1706" s="43" t="str">
        <f t="shared" si="363"/>
        <v>40</v>
      </c>
      <c r="U1706" s="17">
        <f t="shared" si="364"/>
        <v>45472.555555555555</v>
      </c>
      <c r="V1706" s="34">
        <f t="shared" si="365"/>
        <v>4.6493055555547471</v>
      </c>
      <c r="W1706" s="34">
        <f t="shared" si="366"/>
        <v>0</v>
      </c>
      <c r="X1706" s="34">
        <f t="shared" si="367"/>
        <v>0</v>
      </c>
      <c r="Y1706" s="34">
        <f t="shared" si="368"/>
        <v>1</v>
      </c>
      <c r="Z1706" s="31" t="str">
        <f t="shared" si="362"/>
        <v>No</v>
      </c>
      <c r="AA1706" s="34"/>
      <c r="AB1706" s="34">
        <f t="shared" si="369"/>
        <v>0</v>
      </c>
      <c r="AC1706" s="34" t="str">
        <f>IF(OR(ISNUMBER(MATCH(DATE(VALUE(TEXT(U1706,"yyyy")),VALUE(TEXT(U1706,"mm")),VALUE(TEXT(U1706,"dd"))),HolidayTable[Date],0)),WEEKDAY(E1706,1)=1,HOUR(U1706)&gt;=21,HOUR(U1706)&lt;5),"OP","P")</f>
        <v>P</v>
      </c>
      <c r="AD1706" s="34"/>
      <c r="AE1706" s="34">
        <f t="shared" si="370"/>
        <v>0</v>
      </c>
      <c r="AF1706" s="16">
        <f t="shared" si="371"/>
        <v>88.5</v>
      </c>
      <c r="AG1706" s="16">
        <f t="shared" si="372"/>
        <v>7</v>
      </c>
      <c r="AH1706" s="16" t="str">
        <f t="shared" si="373"/>
        <v>TIHAMA026E</v>
      </c>
      <c r="AI1706" t="str">
        <f t="shared" si="374"/>
        <v>TCLU 9566363</v>
      </c>
      <c r="AJ1706" s="17" t="s">
        <v>624</v>
      </c>
    </row>
    <row r="1707" spans="1:36" ht="18" x14ac:dyDescent="0.35">
      <c r="A1707" t="s">
        <v>927</v>
      </c>
      <c r="B1707" t="s">
        <v>5274</v>
      </c>
      <c r="C1707" t="s">
        <v>286</v>
      </c>
      <c r="D1707" t="s">
        <v>287</v>
      </c>
      <c r="E1707" s="12">
        <v>45472.55972222222</v>
      </c>
      <c r="F1707" t="s">
        <v>654</v>
      </c>
      <c r="G1707" t="s">
        <v>627</v>
      </c>
      <c r="H1707" t="s">
        <v>645</v>
      </c>
      <c r="I1707" t="s">
        <v>646</v>
      </c>
      <c r="J1707">
        <v>28150</v>
      </c>
      <c r="K1707" t="s">
        <v>630</v>
      </c>
      <c r="L1707"/>
      <c r="M1707">
        <v>678825</v>
      </c>
      <c r="N1707"/>
      <c r="O1707" t="s">
        <v>806</v>
      </c>
      <c r="P1707">
        <v>939081</v>
      </c>
      <c r="Q1707"/>
      <c r="R1707">
        <v>250373</v>
      </c>
      <c r="S1707" s="39" t="e">
        <f>VLOOKUP(AH1707,import!G:T,14,FALSE)</f>
        <v>#N/A</v>
      </c>
      <c r="T1707" s="43" t="str">
        <f t="shared" si="363"/>
        <v>40</v>
      </c>
      <c r="U1707" s="17">
        <f t="shared" si="364"/>
        <v>45472.55972222222</v>
      </c>
      <c r="V1707" s="34" t="e">
        <f t="shared" si="365"/>
        <v>#N/A</v>
      </c>
      <c r="W1707" s="34" t="e">
        <f t="shared" si="366"/>
        <v>#N/A</v>
      </c>
      <c r="X1707" s="34" t="e">
        <f t="shared" si="367"/>
        <v>#N/A</v>
      </c>
      <c r="Y1707" s="34" t="e">
        <f t="shared" si="368"/>
        <v>#N/A</v>
      </c>
      <c r="Z1707" s="31" t="str">
        <f t="shared" si="362"/>
        <v>No</v>
      </c>
      <c r="AA1707" s="34"/>
      <c r="AB1707" s="34" t="e">
        <f t="shared" si="369"/>
        <v>#N/A</v>
      </c>
      <c r="AC1707" s="34" t="str">
        <f>IF(OR(ISNUMBER(MATCH(DATE(VALUE(TEXT(U1707,"yyyy")),VALUE(TEXT(U1707,"mm")),VALUE(TEXT(U1707,"dd"))),HolidayTable[Date],0)),WEEKDAY(E1707,1)=1,HOUR(U1707)&gt;=21,HOUR(U1707)&lt;5),"OP","P")</f>
        <v>P</v>
      </c>
      <c r="AD1707" s="34"/>
      <c r="AE1707" s="34" t="e">
        <f t="shared" si="370"/>
        <v>#N/A</v>
      </c>
      <c r="AF1707" s="16">
        <f t="shared" si="371"/>
        <v>88.5</v>
      </c>
      <c r="AG1707" s="16">
        <f t="shared" si="372"/>
        <v>7</v>
      </c>
      <c r="AH1707" s="16" t="str">
        <f t="shared" si="373"/>
        <v>CMA ALMAVIVAIBE1MA</v>
      </c>
      <c r="AI1707" t="str">
        <f t="shared" si="374"/>
        <v>APZU 4761413</v>
      </c>
      <c r="AJ1707" s="17" t="s">
        <v>624</v>
      </c>
    </row>
    <row r="1708" spans="1:36" ht="18" x14ac:dyDescent="0.35">
      <c r="A1708" t="s">
        <v>927</v>
      </c>
      <c r="B1708" t="s">
        <v>5275</v>
      </c>
      <c r="C1708" t="s">
        <v>286</v>
      </c>
      <c r="D1708" t="s">
        <v>287</v>
      </c>
      <c r="E1708" s="12">
        <v>45472.56527777778</v>
      </c>
      <c r="F1708" t="s">
        <v>654</v>
      </c>
      <c r="G1708" t="s">
        <v>627</v>
      </c>
      <c r="H1708" t="s">
        <v>672</v>
      </c>
      <c r="I1708" t="s">
        <v>646</v>
      </c>
      <c r="J1708">
        <v>26960</v>
      </c>
      <c r="K1708" t="s">
        <v>630</v>
      </c>
      <c r="L1708"/>
      <c r="M1708">
        <v>387188</v>
      </c>
      <c r="N1708" t="s">
        <v>715</v>
      </c>
      <c r="O1708" t="s">
        <v>716</v>
      </c>
      <c r="P1708">
        <v>924745</v>
      </c>
      <c r="Q1708"/>
      <c r="R1708">
        <v>250373</v>
      </c>
      <c r="S1708" s="39" t="e">
        <f>VLOOKUP(AH1708,import!G:T,14,FALSE)</f>
        <v>#N/A</v>
      </c>
      <c r="T1708" s="43" t="str">
        <f t="shared" si="363"/>
        <v>40</v>
      </c>
      <c r="U1708" s="17">
        <f t="shared" si="364"/>
        <v>45472.56527777778</v>
      </c>
      <c r="V1708" s="34" t="e">
        <f t="shared" si="365"/>
        <v>#N/A</v>
      </c>
      <c r="W1708" s="34" t="e">
        <f t="shared" si="366"/>
        <v>#N/A</v>
      </c>
      <c r="X1708" s="34" t="e">
        <f t="shared" si="367"/>
        <v>#N/A</v>
      </c>
      <c r="Y1708" s="34" t="e">
        <f t="shared" si="368"/>
        <v>#N/A</v>
      </c>
      <c r="Z1708" s="31" t="str">
        <f t="shared" si="362"/>
        <v>No</v>
      </c>
      <c r="AA1708" s="34"/>
      <c r="AB1708" s="34" t="e">
        <f t="shared" si="369"/>
        <v>#N/A</v>
      </c>
      <c r="AC1708" s="34" t="str">
        <f>IF(OR(ISNUMBER(MATCH(DATE(VALUE(TEXT(U1708,"yyyy")),VALUE(TEXT(U1708,"mm")),VALUE(TEXT(U1708,"dd"))),HolidayTable[Date],0)),WEEKDAY(E1708,1)=1,HOUR(U1708)&gt;=21,HOUR(U1708)&lt;5),"OP","P")</f>
        <v>P</v>
      </c>
      <c r="AD1708" s="34"/>
      <c r="AE1708" s="34" t="e">
        <f t="shared" si="370"/>
        <v>#N/A</v>
      </c>
      <c r="AF1708" s="16">
        <f t="shared" si="371"/>
        <v>88.5</v>
      </c>
      <c r="AG1708" s="16">
        <f t="shared" si="372"/>
        <v>7</v>
      </c>
      <c r="AH1708" s="16" t="str">
        <f t="shared" si="373"/>
        <v>CMA ALMAVIVAIBE1MA</v>
      </c>
      <c r="AI1708" t="str">
        <f t="shared" si="374"/>
        <v>CMAU 7122941</v>
      </c>
      <c r="AJ1708" s="17" t="s">
        <v>624</v>
      </c>
    </row>
    <row r="1709" spans="1:36" ht="18" x14ac:dyDescent="0.35">
      <c r="A1709" t="s">
        <v>927</v>
      </c>
      <c r="B1709" t="s">
        <v>5276</v>
      </c>
      <c r="C1709" t="s">
        <v>923</v>
      </c>
      <c r="D1709" t="s">
        <v>924</v>
      </c>
      <c r="E1709" s="12">
        <v>45472.567361111112</v>
      </c>
      <c r="F1709" t="s">
        <v>663</v>
      </c>
      <c r="G1709" t="s">
        <v>627</v>
      </c>
      <c r="H1709" t="s">
        <v>645</v>
      </c>
      <c r="I1709" t="s">
        <v>646</v>
      </c>
      <c r="J1709">
        <v>29277</v>
      </c>
      <c r="K1709" t="s">
        <v>630</v>
      </c>
      <c r="L1709"/>
      <c r="M1709"/>
      <c r="N1709"/>
      <c r="O1709" t="s">
        <v>686</v>
      </c>
      <c r="P1709">
        <v>900868</v>
      </c>
      <c r="Q1709"/>
      <c r="R1709">
        <v>250373</v>
      </c>
      <c r="S1709" s="39">
        <f>VLOOKUP(AH1709,import!G:T,14,FALSE)</f>
        <v>45467.90625</v>
      </c>
      <c r="T1709" s="43" t="str">
        <f t="shared" si="363"/>
        <v>40</v>
      </c>
      <c r="U1709" s="17">
        <f t="shared" si="364"/>
        <v>45472.567361111112</v>
      </c>
      <c r="V1709" s="34">
        <f t="shared" si="365"/>
        <v>4.6611111111124046</v>
      </c>
      <c r="W1709" s="34">
        <f t="shared" si="366"/>
        <v>0</v>
      </c>
      <c r="X1709" s="34">
        <f t="shared" si="367"/>
        <v>0</v>
      </c>
      <c r="Y1709" s="34">
        <f t="shared" si="368"/>
        <v>1</v>
      </c>
      <c r="Z1709" s="31" t="str">
        <f t="shared" si="362"/>
        <v>No</v>
      </c>
      <c r="AA1709" s="34"/>
      <c r="AB1709" s="34">
        <f t="shared" si="369"/>
        <v>0</v>
      </c>
      <c r="AC1709" s="34" t="str">
        <f>IF(OR(ISNUMBER(MATCH(DATE(VALUE(TEXT(U1709,"yyyy")),VALUE(TEXT(U1709,"mm")),VALUE(TEXT(U1709,"dd"))),HolidayTable[Date],0)),WEEKDAY(E1709,1)=1,HOUR(U1709)&gt;=21,HOUR(U1709)&lt;5),"OP","P")</f>
        <v>P</v>
      </c>
      <c r="AD1709" s="34"/>
      <c r="AE1709" s="34">
        <f t="shared" si="370"/>
        <v>0</v>
      </c>
      <c r="AF1709" s="16">
        <f t="shared" si="371"/>
        <v>88.5</v>
      </c>
      <c r="AG1709" s="16">
        <f t="shared" si="372"/>
        <v>7</v>
      </c>
      <c r="AH1709" s="16" t="str">
        <f t="shared" si="373"/>
        <v>TIHAMA026E</v>
      </c>
      <c r="AI1709" t="str">
        <f t="shared" si="374"/>
        <v>UACU 8329730</v>
      </c>
      <c r="AJ1709" s="17" t="s">
        <v>624</v>
      </c>
    </row>
    <row r="1710" spans="1:36" ht="18" x14ac:dyDescent="0.35">
      <c r="A1710" t="s">
        <v>927</v>
      </c>
      <c r="B1710" t="s">
        <v>5277</v>
      </c>
      <c r="C1710" t="s">
        <v>286</v>
      </c>
      <c r="D1710" t="s">
        <v>287</v>
      </c>
      <c r="E1710" s="12">
        <v>45472.569444444445</v>
      </c>
      <c r="F1710" t="s">
        <v>654</v>
      </c>
      <c r="G1710" t="s">
        <v>627</v>
      </c>
      <c r="H1710" t="s">
        <v>672</v>
      </c>
      <c r="I1710" t="s">
        <v>646</v>
      </c>
      <c r="J1710">
        <v>26562</v>
      </c>
      <c r="K1710" t="s">
        <v>630</v>
      </c>
      <c r="L1710"/>
      <c r="M1710">
        <v>646583</v>
      </c>
      <c r="N1710" t="s">
        <v>711</v>
      </c>
      <c r="O1710" t="s">
        <v>712</v>
      </c>
      <c r="P1710">
        <v>935540</v>
      </c>
      <c r="Q1710"/>
      <c r="R1710">
        <v>250373</v>
      </c>
      <c r="S1710" s="39" t="e">
        <f>VLOOKUP(AH1710,import!G:T,14,FALSE)</f>
        <v>#N/A</v>
      </c>
      <c r="T1710" s="43" t="str">
        <f t="shared" si="363"/>
        <v>40</v>
      </c>
      <c r="U1710" s="17">
        <f t="shared" si="364"/>
        <v>45472.569444444445</v>
      </c>
      <c r="V1710" s="34" t="e">
        <f t="shared" si="365"/>
        <v>#N/A</v>
      </c>
      <c r="W1710" s="34" t="e">
        <f t="shared" si="366"/>
        <v>#N/A</v>
      </c>
      <c r="X1710" s="34" t="e">
        <f t="shared" si="367"/>
        <v>#N/A</v>
      </c>
      <c r="Y1710" s="34" t="e">
        <f t="shared" si="368"/>
        <v>#N/A</v>
      </c>
      <c r="Z1710" s="31" t="str">
        <f t="shared" si="362"/>
        <v>No</v>
      </c>
      <c r="AA1710" s="34"/>
      <c r="AB1710" s="34" t="e">
        <f t="shared" si="369"/>
        <v>#N/A</v>
      </c>
      <c r="AC1710" s="34" t="str">
        <f>IF(OR(ISNUMBER(MATCH(DATE(VALUE(TEXT(U1710,"yyyy")),VALUE(TEXT(U1710,"mm")),VALUE(TEXT(U1710,"dd"))),HolidayTable[Date],0)),WEEKDAY(E1710,1)=1,HOUR(U1710)&gt;=21,HOUR(U1710)&lt;5),"OP","P")</f>
        <v>P</v>
      </c>
      <c r="AD1710" s="34"/>
      <c r="AE1710" s="34" t="e">
        <f t="shared" si="370"/>
        <v>#N/A</v>
      </c>
      <c r="AF1710" s="16">
        <f t="shared" si="371"/>
        <v>88.5</v>
      </c>
      <c r="AG1710" s="16">
        <f t="shared" si="372"/>
        <v>7</v>
      </c>
      <c r="AH1710" s="16" t="str">
        <f t="shared" si="373"/>
        <v>CMA ALMAVIVAIBE1MA</v>
      </c>
      <c r="AI1710" t="str">
        <f t="shared" si="374"/>
        <v>TCNU 1172416</v>
      </c>
      <c r="AJ1710" s="17" t="s">
        <v>624</v>
      </c>
    </row>
    <row r="1711" spans="1:36" ht="18" x14ac:dyDescent="0.35">
      <c r="A1711" t="s">
        <v>927</v>
      </c>
      <c r="B1711" t="s">
        <v>5278</v>
      </c>
      <c r="C1711" t="s">
        <v>358</v>
      </c>
      <c r="D1711" t="s">
        <v>359</v>
      </c>
      <c r="E1711" s="12">
        <v>45472.570138888892</v>
      </c>
      <c r="F1711" t="s">
        <v>683</v>
      </c>
      <c r="G1711" t="s">
        <v>627</v>
      </c>
      <c r="H1711" t="s">
        <v>672</v>
      </c>
      <c r="I1711" t="s">
        <v>646</v>
      </c>
      <c r="J1711">
        <v>26650</v>
      </c>
      <c r="K1711" t="s">
        <v>630</v>
      </c>
      <c r="L1711"/>
      <c r="M1711">
        <v>71397</v>
      </c>
      <c r="N1711" t="s">
        <v>751</v>
      </c>
      <c r="O1711" t="s">
        <v>752</v>
      </c>
      <c r="P1711">
        <v>935494</v>
      </c>
      <c r="Q1711"/>
      <c r="R1711">
        <v>250373</v>
      </c>
      <c r="S1711" s="39">
        <v>45464.75</v>
      </c>
      <c r="T1711" s="43" t="str">
        <f t="shared" si="363"/>
        <v>40</v>
      </c>
      <c r="U1711" s="17">
        <f t="shared" si="364"/>
        <v>45472.570138888892</v>
      </c>
      <c r="V1711" s="34">
        <f t="shared" si="365"/>
        <v>7.820138888891961</v>
      </c>
      <c r="W1711" s="34">
        <f t="shared" si="366"/>
        <v>0</v>
      </c>
      <c r="X1711" s="34">
        <f t="shared" si="367"/>
        <v>0</v>
      </c>
      <c r="Y1711" s="34">
        <f t="shared" si="368"/>
        <v>1</v>
      </c>
      <c r="Z1711" s="31" t="str">
        <f t="shared" si="362"/>
        <v>No</v>
      </c>
      <c r="AA1711" s="34"/>
      <c r="AB1711" s="34">
        <f t="shared" si="369"/>
        <v>0</v>
      </c>
      <c r="AC1711" s="34" t="str">
        <f>IF(OR(ISNUMBER(MATCH(DATE(VALUE(TEXT(U1711,"yyyy")),VALUE(TEXT(U1711,"mm")),VALUE(TEXT(U1711,"dd"))),HolidayTable[Date],0)),WEEKDAY(E1711,1)=1,HOUR(U1711)&gt;=21,HOUR(U1711)&lt;5),"OP","P")</f>
        <v>P</v>
      </c>
      <c r="AD1711" s="34"/>
      <c r="AE1711" s="34">
        <f t="shared" si="370"/>
        <v>0</v>
      </c>
      <c r="AF1711" s="16">
        <f t="shared" si="371"/>
        <v>88.5</v>
      </c>
      <c r="AG1711" s="16">
        <f t="shared" si="372"/>
        <v>7</v>
      </c>
      <c r="AH1711" s="16" t="str">
        <f t="shared" si="373"/>
        <v>CMA VOLGAAWE1MA</v>
      </c>
      <c r="AI1711" t="str">
        <f t="shared" si="374"/>
        <v>CSNU 8425450</v>
      </c>
      <c r="AJ1711" s="17" t="s">
        <v>624</v>
      </c>
    </row>
    <row r="1712" spans="1:36" ht="18" x14ac:dyDescent="0.35">
      <c r="A1712" t="s">
        <v>927</v>
      </c>
      <c r="B1712" t="s">
        <v>5279</v>
      </c>
      <c r="C1712" t="s">
        <v>286</v>
      </c>
      <c r="D1712" t="s">
        <v>287</v>
      </c>
      <c r="E1712" s="12">
        <v>45472.577777777777</v>
      </c>
      <c r="F1712" t="s">
        <v>654</v>
      </c>
      <c r="G1712" t="s">
        <v>627</v>
      </c>
      <c r="H1712" t="s">
        <v>672</v>
      </c>
      <c r="I1712" t="s">
        <v>646</v>
      </c>
      <c r="J1712">
        <v>26960</v>
      </c>
      <c r="K1712" t="s">
        <v>630</v>
      </c>
      <c r="L1712"/>
      <c r="M1712">
        <v>387249</v>
      </c>
      <c r="N1712" t="s">
        <v>688</v>
      </c>
      <c r="O1712" t="s">
        <v>689</v>
      </c>
      <c r="P1712">
        <v>939548</v>
      </c>
      <c r="Q1712"/>
      <c r="R1712">
        <v>250373</v>
      </c>
      <c r="S1712" s="39" t="e">
        <f>VLOOKUP(AH1712,import!G:T,14,FALSE)</f>
        <v>#N/A</v>
      </c>
      <c r="T1712" s="43" t="str">
        <f t="shared" si="363"/>
        <v>40</v>
      </c>
      <c r="U1712" s="17">
        <f t="shared" si="364"/>
        <v>45472.577777777777</v>
      </c>
      <c r="V1712" s="34" t="e">
        <f t="shared" si="365"/>
        <v>#N/A</v>
      </c>
      <c r="W1712" s="34" t="e">
        <f t="shared" si="366"/>
        <v>#N/A</v>
      </c>
      <c r="X1712" s="34" t="e">
        <f t="shared" si="367"/>
        <v>#N/A</v>
      </c>
      <c r="Y1712" s="34" t="e">
        <f t="shared" si="368"/>
        <v>#N/A</v>
      </c>
      <c r="Z1712" s="31" t="str">
        <f t="shared" si="362"/>
        <v>No</v>
      </c>
      <c r="AA1712" s="34"/>
      <c r="AB1712" s="34" t="e">
        <f t="shared" si="369"/>
        <v>#N/A</v>
      </c>
      <c r="AC1712" s="34" t="str">
        <f>IF(OR(ISNUMBER(MATCH(DATE(VALUE(TEXT(U1712,"yyyy")),VALUE(TEXT(U1712,"mm")),VALUE(TEXT(U1712,"dd"))),HolidayTable[Date],0)),WEEKDAY(E1712,1)=1,HOUR(U1712)&gt;=21,HOUR(U1712)&lt;5),"OP","P")</f>
        <v>P</v>
      </c>
      <c r="AD1712" s="34"/>
      <c r="AE1712" s="34" t="e">
        <f t="shared" si="370"/>
        <v>#N/A</v>
      </c>
      <c r="AF1712" s="16">
        <f t="shared" si="371"/>
        <v>88.5</v>
      </c>
      <c r="AG1712" s="16">
        <f t="shared" si="372"/>
        <v>7</v>
      </c>
      <c r="AH1712" s="16" t="str">
        <f t="shared" si="373"/>
        <v>CMA ALMAVIVAIBE1MA</v>
      </c>
      <c r="AI1712" t="str">
        <f t="shared" si="374"/>
        <v>CMAU 6483298</v>
      </c>
      <c r="AJ1712" s="17" t="s">
        <v>624</v>
      </c>
    </row>
    <row r="1713" spans="1:36" ht="18" x14ac:dyDescent="0.35">
      <c r="A1713" t="s">
        <v>927</v>
      </c>
      <c r="B1713" t="s">
        <v>5280</v>
      </c>
      <c r="C1713" t="s">
        <v>286</v>
      </c>
      <c r="D1713" t="s">
        <v>287</v>
      </c>
      <c r="E1713" s="12">
        <v>45472.581944444442</v>
      </c>
      <c r="F1713" t="s">
        <v>654</v>
      </c>
      <c r="G1713" t="s">
        <v>627</v>
      </c>
      <c r="H1713" t="s">
        <v>672</v>
      </c>
      <c r="I1713" t="s">
        <v>646</v>
      </c>
      <c r="J1713">
        <v>27534</v>
      </c>
      <c r="K1713" t="s">
        <v>630</v>
      </c>
      <c r="L1713"/>
      <c r="M1713">
        <v>678821</v>
      </c>
      <c r="N1713"/>
      <c r="O1713" t="s">
        <v>686</v>
      </c>
      <c r="P1713">
        <v>900868</v>
      </c>
      <c r="Q1713"/>
      <c r="R1713">
        <v>250373</v>
      </c>
      <c r="S1713" s="39" t="e">
        <f>VLOOKUP(AH1713,import!G:T,14,FALSE)</f>
        <v>#N/A</v>
      </c>
      <c r="T1713" s="43" t="str">
        <f t="shared" si="363"/>
        <v>40</v>
      </c>
      <c r="U1713" s="17">
        <f t="shared" si="364"/>
        <v>45472.581944444442</v>
      </c>
      <c r="V1713" s="34" t="e">
        <f t="shared" si="365"/>
        <v>#N/A</v>
      </c>
      <c r="W1713" s="34" t="e">
        <f t="shared" si="366"/>
        <v>#N/A</v>
      </c>
      <c r="X1713" s="34" t="e">
        <f t="shared" si="367"/>
        <v>#N/A</v>
      </c>
      <c r="Y1713" s="34" t="e">
        <f t="shared" si="368"/>
        <v>#N/A</v>
      </c>
      <c r="Z1713" s="31" t="str">
        <f t="shared" si="362"/>
        <v>No</v>
      </c>
      <c r="AA1713" s="34"/>
      <c r="AB1713" s="34" t="e">
        <f t="shared" si="369"/>
        <v>#N/A</v>
      </c>
      <c r="AC1713" s="34" t="str">
        <f>IF(OR(ISNUMBER(MATCH(DATE(VALUE(TEXT(U1713,"yyyy")),VALUE(TEXT(U1713,"mm")),VALUE(TEXT(U1713,"dd"))),HolidayTable[Date],0)),WEEKDAY(E1713,1)=1,HOUR(U1713)&gt;=21,HOUR(U1713)&lt;5),"OP","P")</f>
        <v>P</v>
      </c>
      <c r="AD1713" s="34"/>
      <c r="AE1713" s="34" t="e">
        <f t="shared" si="370"/>
        <v>#N/A</v>
      </c>
      <c r="AF1713" s="16">
        <f t="shared" si="371"/>
        <v>88.5</v>
      </c>
      <c r="AG1713" s="16">
        <f t="shared" si="372"/>
        <v>7</v>
      </c>
      <c r="AH1713" s="16" t="str">
        <f t="shared" si="373"/>
        <v>CMA ALMAVIVAIBE1MA</v>
      </c>
      <c r="AI1713" t="str">
        <f t="shared" si="374"/>
        <v>CMAU 4935613</v>
      </c>
      <c r="AJ1713" s="17" t="s">
        <v>624</v>
      </c>
    </row>
    <row r="1714" spans="1:36" ht="18" x14ac:dyDescent="0.35">
      <c r="A1714" t="s">
        <v>927</v>
      </c>
      <c r="B1714" t="s">
        <v>5281</v>
      </c>
      <c r="C1714" t="s">
        <v>923</v>
      </c>
      <c r="D1714" t="s">
        <v>924</v>
      </c>
      <c r="E1714" s="12">
        <v>45472.591666666667</v>
      </c>
      <c r="F1714" t="s">
        <v>658</v>
      </c>
      <c r="G1714" t="s">
        <v>627</v>
      </c>
      <c r="H1714" t="s">
        <v>672</v>
      </c>
      <c r="I1714" t="s">
        <v>646</v>
      </c>
      <c r="J1714">
        <v>29277</v>
      </c>
      <c r="K1714" t="s">
        <v>630</v>
      </c>
      <c r="L1714"/>
      <c r="M1714" t="s">
        <v>5282</v>
      </c>
      <c r="N1714" t="s">
        <v>715</v>
      </c>
      <c r="O1714" t="s">
        <v>716</v>
      </c>
      <c r="P1714">
        <v>924745</v>
      </c>
      <c r="Q1714"/>
      <c r="R1714">
        <v>250373</v>
      </c>
      <c r="S1714" s="39">
        <f>VLOOKUP(AH1714,import!G:T,14,FALSE)</f>
        <v>45467.90625</v>
      </c>
      <c r="T1714" s="43" t="str">
        <f t="shared" si="363"/>
        <v>40</v>
      </c>
      <c r="U1714" s="17">
        <f t="shared" si="364"/>
        <v>45472.591666666667</v>
      </c>
      <c r="V1714" s="34">
        <f t="shared" si="365"/>
        <v>4.6854166666671517</v>
      </c>
      <c r="W1714" s="34">
        <f t="shared" si="366"/>
        <v>0</v>
      </c>
      <c r="X1714" s="34">
        <f t="shared" si="367"/>
        <v>0</v>
      </c>
      <c r="Y1714" s="34">
        <f t="shared" si="368"/>
        <v>1</v>
      </c>
      <c r="Z1714" s="31" t="str">
        <f t="shared" si="362"/>
        <v>No</v>
      </c>
      <c r="AA1714" s="34"/>
      <c r="AB1714" s="34">
        <f t="shared" si="369"/>
        <v>0</v>
      </c>
      <c r="AC1714" s="34" t="str">
        <f>IF(OR(ISNUMBER(MATCH(DATE(VALUE(TEXT(U1714,"yyyy")),VALUE(TEXT(U1714,"mm")),VALUE(TEXT(U1714,"dd"))),HolidayTable[Date],0)),WEEKDAY(E1714,1)=1,HOUR(U1714)&gt;=21,HOUR(U1714)&lt;5),"OP","P")</f>
        <v>P</v>
      </c>
      <c r="AD1714" s="34"/>
      <c r="AE1714" s="34">
        <f t="shared" si="370"/>
        <v>0</v>
      </c>
      <c r="AF1714" s="16">
        <f t="shared" si="371"/>
        <v>88.5</v>
      </c>
      <c r="AG1714" s="16">
        <f t="shared" si="372"/>
        <v>7</v>
      </c>
      <c r="AH1714" s="16" t="str">
        <f t="shared" si="373"/>
        <v>TIHAMA026E</v>
      </c>
      <c r="AI1714" t="str">
        <f t="shared" si="374"/>
        <v>BEAU 5361148</v>
      </c>
      <c r="AJ1714" s="17" t="s">
        <v>624</v>
      </c>
    </row>
    <row r="1715" spans="1:36" ht="18" x14ac:dyDescent="0.35">
      <c r="A1715" t="s">
        <v>927</v>
      </c>
      <c r="B1715" t="s">
        <v>5283</v>
      </c>
      <c r="C1715" t="s">
        <v>923</v>
      </c>
      <c r="D1715" t="s">
        <v>924</v>
      </c>
      <c r="E1715" s="12">
        <v>45472.598611111112</v>
      </c>
      <c r="F1715" t="s">
        <v>663</v>
      </c>
      <c r="G1715" t="s">
        <v>627</v>
      </c>
      <c r="H1715" t="s">
        <v>645</v>
      </c>
      <c r="I1715" t="s">
        <v>646</v>
      </c>
      <c r="J1715">
        <v>29277</v>
      </c>
      <c r="K1715" t="s">
        <v>630</v>
      </c>
      <c r="L1715"/>
      <c r="M1715"/>
      <c r="N1715" t="s">
        <v>805</v>
      </c>
      <c r="O1715" t="s">
        <v>634</v>
      </c>
      <c r="P1715">
        <v>945863</v>
      </c>
      <c r="Q1715"/>
      <c r="R1715">
        <v>250373</v>
      </c>
      <c r="S1715" s="39">
        <f>VLOOKUP(AH1715,import!G:T,14,FALSE)</f>
        <v>45467.90625</v>
      </c>
      <c r="T1715" s="43" t="str">
        <f t="shared" si="363"/>
        <v>40</v>
      </c>
      <c r="U1715" s="17">
        <f t="shared" si="364"/>
        <v>45472.598611111112</v>
      </c>
      <c r="V1715" s="34">
        <f t="shared" si="365"/>
        <v>4.6923611111124046</v>
      </c>
      <c r="W1715" s="34">
        <f t="shared" si="366"/>
        <v>0</v>
      </c>
      <c r="X1715" s="34">
        <f t="shared" si="367"/>
        <v>0</v>
      </c>
      <c r="Y1715" s="34">
        <f t="shared" si="368"/>
        <v>1</v>
      </c>
      <c r="Z1715" s="31" t="str">
        <f t="shared" si="362"/>
        <v>No</v>
      </c>
      <c r="AA1715" s="34"/>
      <c r="AB1715" s="34">
        <f t="shared" si="369"/>
        <v>0</v>
      </c>
      <c r="AC1715" s="34" t="str">
        <f>IF(OR(ISNUMBER(MATCH(DATE(VALUE(TEXT(U1715,"yyyy")),VALUE(TEXT(U1715,"mm")),VALUE(TEXT(U1715,"dd"))),HolidayTable[Date],0)),WEEKDAY(E1715,1)=1,HOUR(U1715)&gt;=21,HOUR(U1715)&lt;5),"OP","P")</f>
        <v>P</v>
      </c>
      <c r="AD1715" s="34"/>
      <c r="AE1715" s="34">
        <f t="shared" si="370"/>
        <v>0</v>
      </c>
      <c r="AF1715" s="16">
        <f t="shared" si="371"/>
        <v>88.5</v>
      </c>
      <c r="AG1715" s="16">
        <f t="shared" si="372"/>
        <v>7</v>
      </c>
      <c r="AH1715" s="16" t="str">
        <f t="shared" si="373"/>
        <v>TIHAMA026E</v>
      </c>
      <c r="AI1715" t="str">
        <f t="shared" si="374"/>
        <v>UACU 8512206</v>
      </c>
      <c r="AJ1715" s="17" t="s">
        <v>624</v>
      </c>
    </row>
    <row r="1716" spans="1:36" ht="18" x14ac:dyDescent="0.35">
      <c r="A1716" t="s">
        <v>927</v>
      </c>
      <c r="B1716" t="s">
        <v>5284</v>
      </c>
      <c r="C1716" t="s">
        <v>1190</v>
      </c>
      <c r="D1716" t="s">
        <v>249</v>
      </c>
      <c r="E1716" s="12">
        <v>45472.801388888889</v>
      </c>
      <c r="F1716" t="s">
        <v>663</v>
      </c>
      <c r="G1716" t="s">
        <v>627</v>
      </c>
      <c r="H1716" t="s">
        <v>628</v>
      </c>
      <c r="I1716" t="s">
        <v>629</v>
      </c>
      <c r="J1716">
        <v>9309</v>
      </c>
      <c r="K1716" t="s">
        <v>630</v>
      </c>
      <c r="L1716"/>
      <c r="M1716"/>
      <c r="N1716" t="s">
        <v>700</v>
      </c>
      <c r="O1716" t="s">
        <v>701</v>
      </c>
      <c r="P1716">
        <v>781152</v>
      </c>
      <c r="Q1716"/>
      <c r="R1716">
        <v>54330</v>
      </c>
      <c r="S1716" s="39">
        <f>VLOOKUP(AH1716,import!G:T,14,FALSE)</f>
        <v>45473.260416666664</v>
      </c>
      <c r="T1716" s="43" t="str">
        <f t="shared" si="363"/>
        <v>20</v>
      </c>
      <c r="U1716" s="17">
        <f t="shared" si="364"/>
        <v>45472.801388888889</v>
      </c>
      <c r="V1716" s="34">
        <f t="shared" si="365"/>
        <v>-0.45902777777519077</v>
      </c>
      <c r="W1716" s="34">
        <f t="shared" si="366"/>
        <v>1</v>
      </c>
      <c r="X1716" s="34">
        <f t="shared" si="367"/>
        <v>0</v>
      </c>
      <c r="Y1716" s="34">
        <f t="shared" si="368"/>
        <v>0</v>
      </c>
      <c r="Z1716" s="31" t="str">
        <f t="shared" si="362"/>
        <v>No</v>
      </c>
      <c r="AA1716" s="34"/>
      <c r="AB1716" s="34">
        <f t="shared" si="369"/>
        <v>1</v>
      </c>
      <c r="AC1716" s="34" t="str">
        <f>IF(OR(ISNUMBER(MATCH(DATE(VALUE(TEXT(U1716,"yyyy")),VALUE(TEXT(U1716,"mm")),VALUE(TEXT(U1716,"dd"))),HolidayTable[Date],0)),WEEKDAY(E1716,1)=1,HOUR(U1716)&gt;=21,HOUR(U1716)&lt;5),"OP","P")</f>
        <v>P</v>
      </c>
      <c r="AD1716" s="34"/>
      <c r="AE1716" s="34">
        <f t="shared" si="370"/>
        <v>25</v>
      </c>
      <c r="AF1716" s="16">
        <f t="shared" si="371"/>
        <v>59</v>
      </c>
      <c r="AG1716" s="16">
        <f t="shared" si="372"/>
        <v>7</v>
      </c>
      <c r="AH1716" s="16" t="str">
        <f t="shared" si="373"/>
        <v>ONE CYGNUS017W</v>
      </c>
      <c r="AI1716" t="str">
        <f t="shared" si="374"/>
        <v>TGBU 2556503</v>
      </c>
    </row>
    <row r="1717" spans="1:36" ht="18" x14ac:dyDescent="0.35">
      <c r="A1717" t="s">
        <v>927</v>
      </c>
      <c r="B1717" t="s">
        <v>5285</v>
      </c>
      <c r="C1717" t="s">
        <v>817</v>
      </c>
      <c r="D1717" t="s">
        <v>409</v>
      </c>
      <c r="E1717" s="12">
        <v>45472.919444444444</v>
      </c>
      <c r="F1717" t="s">
        <v>663</v>
      </c>
      <c r="G1717" t="s">
        <v>627</v>
      </c>
      <c r="H1717" t="s">
        <v>645</v>
      </c>
      <c r="I1717" t="s">
        <v>646</v>
      </c>
      <c r="J1717">
        <v>24514</v>
      </c>
      <c r="K1717" t="s">
        <v>630</v>
      </c>
      <c r="L1717"/>
      <c r="M1717"/>
      <c r="N1717" t="s">
        <v>639</v>
      </c>
      <c r="O1717" t="s">
        <v>640</v>
      </c>
      <c r="P1717">
        <v>920041</v>
      </c>
      <c r="Q1717"/>
      <c r="R1717">
        <v>54330</v>
      </c>
      <c r="S1717" s="39">
        <f>VLOOKUP(AH1717,import!G:T,14,FALSE)</f>
        <v>45473.364583333336</v>
      </c>
      <c r="T1717" s="43" t="str">
        <f t="shared" si="363"/>
        <v>40</v>
      </c>
      <c r="U1717" s="17">
        <f t="shared" si="364"/>
        <v>45472.919444444444</v>
      </c>
      <c r="V1717" s="34">
        <f t="shared" si="365"/>
        <v>-0.44513888889196096</v>
      </c>
      <c r="W1717" s="34">
        <f t="shared" si="366"/>
        <v>1</v>
      </c>
      <c r="X1717" s="34">
        <f t="shared" si="367"/>
        <v>0</v>
      </c>
      <c r="Y1717" s="34">
        <f t="shared" si="368"/>
        <v>0</v>
      </c>
      <c r="Z1717" s="31" t="str">
        <f t="shared" si="362"/>
        <v>Yes</v>
      </c>
      <c r="AA1717" s="34"/>
      <c r="AB1717" s="34">
        <f t="shared" si="369"/>
        <v>1</v>
      </c>
      <c r="AC1717" s="34" t="str">
        <f>IF(OR(ISNUMBER(MATCH(DATE(VALUE(TEXT(U1717,"yyyy")),VALUE(TEXT(U1717,"mm")),VALUE(TEXT(U1717,"dd"))),HolidayTable[Date],0)),WEEKDAY(E1717,1)=1,HOUR(U1717)&gt;=21,HOUR(U1717)&lt;5),"OP","P")</f>
        <v>OP</v>
      </c>
      <c r="AD1717" s="34"/>
      <c r="AE1717" s="34">
        <f t="shared" si="370"/>
        <v>52.5</v>
      </c>
      <c r="AF1717" s="16">
        <f t="shared" si="371"/>
        <v>88.5</v>
      </c>
      <c r="AG1717" s="16">
        <f t="shared" si="372"/>
        <v>7</v>
      </c>
      <c r="AH1717" s="16" t="str">
        <f t="shared" si="373"/>
        <v>BUSAN E001E</v>
      </c>
      <c r="AI1717" t="str">
        <f t="shared" si="374"/>
        <v>UACU 8532922</v>
      </c>
    </row>
    <row r="1718" spans="1:36" ht="18" x14ac:dyDescent="0.35">
      <c r="A1718" t="s">
        <v>927</v>
      </c>
      <c r="B1718" t="s">
        <v>5286</v>
      </c>
      <c r="C1718" t="s">
        <v>5287</v>
      </c>
      <c r="D1718" t="s">
        <v>5288</v>
      </c>
      <c r="E1718" s="12">
        <v>45472.988194444442</v>
      </c>
      <c r="F1718" t="s">
        <v>939</v>
      </c>
      <c r="G1718" t="s">
        <v>627</v>
      </c>
      <c r="H1718">
        <v>2270</v>
      </c>
      <c r="I1718" t="s">
        <v>724</v>
      </c>
      <c r="J1718">
        <v>23620</v>
      </c>
      <c r="K1718" t="s">
        <v>630</v>
      </c>
      <c r="L1718"/>
      <c r="M1718" t="s">
        <v>5289</v>
      </c>
      <c r="N1718" t="s">
        <v>639</v>
      </c>
      <c r="O1718" t="s">
        <v>640</v>
      </c>
      <c r="P1718">
        <v>920041</v>
      </c>
      <c r="Q1718"/>
      <c r="R1718">
        <v>904624</v>
      </c>
      <c r="S1718" s="39">
        <v>45458.152083333334</v>
      </c>
      <c r="T1718" s="43" t="str">
        <f t="shared" si="363"/>
        <v>20</v>
      </c>
      <c r="U1718" s="17">
        <f t="shared" si="364"/>
        <v>45472.988194444442</v>
      </c>
      <c r="V1718" s="34">
        <f t="shared" si="365"/>
        <v>14.836111111108039</v>
      </c>
      <c r="W1718" s="34">
        <f t="shared" si="366"/>
        <v>0</v>
      </c>
      <c r="X1718" s="34">
        <f t="shared" si="367"/>
        <v>0</v>
      </c>
      <c r="Y1718" s="34">
        <f t="shared" si="368"/>
        <v>1</v>
      </c>
      <c r="Z1718" s="31" t="str">
        <f t="shared" si="362"/>
        <v>Yes</v>
      </c>
      <c r="AA1718" s="34"/>
      <c r="AB1718" s="34">
        <f t="shared" si="369"/>
        <v>0</v>
      </c>
      <c r="AC1718" s="34" t="str">
        <f>IF(OR(ISNUMBER(MATCH(DATE(VALUE(TEXT(U1718,"yyyy")),VALUE(TEXT(U1718,"mm")),VALUE(TEXT(U1718,"dd"))),HolidayTable[Date],0)),WEEKDAY(E1718,1)=1,HOUR(U1718)&gt;=21,HOUR(U1718)&lt;5),"OP","P")</f>
        <v>OP</v>
      </c>
      <c r="AD1718" s="34"/>
      <c r="AE1718" s="34">
        <f t="shared" si="370"/>
        <v>0</v>
      </c>
      <c r="AF1718" s="16">
        <f t="shared" si="371"/>
        <v>59</v>
      </c>
      <c r="AG1718" s="16">
        <f t="shared" si="372"/>
        <v>7</v>
      </c>
      <c r="AH1718" s="16" t="str">
        <f t="shared" si="373"/>
        <v>CMA OSIRIS8ES1MA</v>
      </c>
      <c r="AI1718" t="str">
        <f t="shared" si="374"/>
        <v>DJDU 7064606</v>
      </c>
      <c r="AJ1718" s="17" t="s">
        <v>5293</v>
      </c>
    </row>
    <row r="1719" spans="1:36" ht="18" x14ac:dyDescent="0.35">
      <c r="A1719" t="s">
        <v>927</v>
      </c>
      <c r="B1719" t="s">
        <v>5290</v>
      </c>
      <c r="C1719" t="s">
        <v>5287</v>
      </c>
      <c r="D1719" t="s">
        <v>5288</v>
      </c>
      <c r="E1719" s="12">
        <v>45472.988194444442</v>
      </c>
      <c r="F1719" t="s">
        <v>939</v>
      </c>
      <c r="G1719" t="s">
        <v>627</v>
      </c>
      <c r="H1719" t="s">
        <v>5230</v>
      </c>
      <c r="I1719" t="s">
        <v>724</v>
      </c>
      <c r="J1719">
        <v>23800</v>
      </c>
      <c r="K1719" t="s">
        <v>630</v>
      </c>
      <c r="L1719"/>
      <c r="M1719" t="s">
        <v>5291</v>
      </c>
      <c r="N1719" t="s">
        <v>639</v>
      </c>
      <c r="O1719" t="s">
        <v>640</v>
      </c>
      <c r="P1719">
        <v>920041</v>
      </c>
      <c r="Q1719"/>
      <c r="R1719">
        <v>904624</v>
      </c>
      <c r="S1719" s="39">
        <v>45458.152083333334</v>
      </c>
      <c r="T1719" s="43" t="str">
        <f t="shared" si="363"/>
        <v>20</v>
      </c>
      <c r="U1719" s="17">
        <f t="shared" si="364"/>
        <v>45472.988194444442</v>
      </c>
      <c r="V1719" s="34">
        <f t="shared" si="365"/>
        <v>14.836111111108039</v>
      </c>
      <c r="W1719" s="34">
        <f t="shared" si="366"/>
        <v>0</v>
      </c>
      <c r="X1719" s="34">
        <f t="shared" si="367"/>
        <v>0</v>
      </c>
      <c r="Y1719" s="34">
        <f t="shared" si="368"/>
        <v>1</v>
      </c>
      <c r="Z1719" s="31" t="str">
        <f t="shared" si="362"/>
        <v>Yes</v>
      </c>
      <c r="AA1719" s="34"/>
      <c r="AB1719" s="34">
        <f t="shared" si="369"/>
        <v>0</v>
      </c>
      <c r="AC1719" s="34" t="str">
        <f>IF(OR(ISNUMBER(MATCH(DATE(VALUE(TEXT(U1719,"yyyy")),VALUE(TEXT(U1719,"mm")),VALUE(TEXT(U1719,"dd"))),HolidayTable[Date],0)),WEEKDAY(E1719,1)=1,HOUR(U1719)&gt;=21,HOUR(U1719)&lt;5),"OP","P")</f>
        <v>OP</v>
      </c>
      <c r="AD1719" s="34"/>
      <c r="AE1719" s="34">
        <f t="shared" si="370"/>
        <v>0</v>
      </c>
      <c r="AF1719" s="16">
        <f t="shared" si="371"/>
        <v>59</v>
      </c>
      <c r="AG1719" s="16">
        <f t="shared" si="372"/>
        <v>7</v>
      </c>
      <c r="AH1719" s="16" t="str">
        <f t="shared" si="373"/>
        <v>CMA OSIRIS8ES1MA</v>
      </c>
      <c r="AI1719" t="str">
        <f t="shared" si="374"/>
        <v>EURU 1367686</v>
      </c>
      <c r="AJ1719" s="17" t="s">
        <v>5293</v>
      </c>
    </row>
    <row r="1720" spans="1:36" ht="18" x14ac:dyDescent="0.35">
      <c r="A1720"/>
      <c r="B1720"/>
      <c r="C1720"/>
      <c r="D1720"/>
      <c r="E1720" s="12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 s="39"/>
      <c r="U1720" s="17"/>
      <c r="V1720" s="34"/>
      <c r="W1720" s="34"/>
      <c r="X1720" s="34"/>
      <c r="Y1720" s="34"/>
      <c r="Z1720" s="34"/>
      <c r="AA1720" s="34"/>
      <c r="AB1720" s="34"/>
      <c r="AC1720" s="34"/>
      <c r="AD1720" s="34"/>
      <c r="AE1720" s="34"/>
      <c r="AI1720"/>
    </row>
    <row r="1721" spans="1:36" ht="18" x14ac:dyDescent="0.35">
      <c r="A1721"/>
      <c r="B1721"/>
      <c r="C1721"/>
      <c r="D1721"/>
      <c r="E1721" s="12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 s="39"/>
      <c r="U1721" s="17"/>
      <c r="V1721" s="34"/>
      <c r="W1721" s="34"/>
      <c r="X1721" s="34"/>
      <c r="Y1721" s="34"/>
      <c r="Z1721" s="34"/>
      <c r="AA1721" s="34"/>
      <c r="AB1721" s="34"/>
      <c r="AC1721" s="34"/>
      <c r="AD1721" s="34"/>
      <c r="AE1721" s="34"/>
      <c r="AI1721"/>
    </row>
    <row r="1722" spans="1:36" ht="18" x14ac:dyDescent="0.35">
      <c r="A1722"/>
      <c r="B1722"/>
      <c r="C1722"/>
      <c r="D1722"/>
      <c r="E1722" s="1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 s="39"/>
      <c r="U1722" s="17"/>
      <c r="V1722" s="34"/>
      <c r="W1722" s="34"/>
      <c r="X1722" s="34"/>
      <c r="Y1722" s="34"/>
      <c r="Z1722" s="34"/>
      <c r="AA1722" s="34"/>
      <c r="AB1722" s="34"/>
      <c r="AC1722" s="34"/>
      <c r="AD1722" s="34"/>
      <c r="AE1722" s="34"/>
      <c r="AI1722"/>
    </row>
    <row r="1723" spans="1:36" ht="18" x14ac:dyDescent="0.35">
      <c r="A1723"/>
      <c r="B1723"/>
      <c r="C1723"/>
      <c r="D1723"/>
      <c r="E1723" s="12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 s="39"/>
      <c r="U1723" s="17"/>
      <c r="V1723" s="34"/>
      <c r="W1723" s="34"/>
      <c r="X1723" s="34"/>
      <c r="Y1723" s="34"/>
      <c r="Z1723" s="34"/>
      <c r="AA1723" s="34"/>
      <c r="AB1723" s="34"/>
      <c r="AC1723" s="34"/>
      <c r="AD1723" s="34"/>
      <c r="AE1723" s="34"/>
      <c r="AI1723"/>
    </row>
    <row r="1724" spans="1:36" ht="18" x14ac:dyDescent="0.35">
      <c r="A1724"/>
      <c r="B1724"/>
      <c r="C1724"/>
      <c r="D1724"/>
      <c r="E1724" s="12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 s="39"/>
      <c r="U1724" s="17"/>
      <c r="V1724" s="34"/>
      <c r="W1724" s="34"/>
      <c r="X1724" s="34"/>
      <c r="Y1724" s="34"/>
      <c r="Z1724" s="34"/>
      <c r="AA1724" s="34"/>
      <c r="AB1724" s="34"/>
      <c r="AC1724" s="34"/>
      <c r="AD1724" s="34"/>
      <c r="AE1724" s="34"/>
      <c r="AI1724"/>
    </row>
    <row r="1725" spans="1:36" ht="18" x14ac:dyDescent="0.35">
      <c r="A1725"/>
      <c r="B1725"/>
      <c r="C1725"/>
      <c r="D1725"/>
      <c r="E1725" s="12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 s="39"/>
      <c r="U1725" s="17"/>
      <c r="V1725" s="34"/>
      <c r="W1725" s="34"/>
      <c r="X1725" s="34"/>
      <c r="Y1725" s="34"/>
      <c r="Z1725" s="34"/>
      <c r="AA1725" s="34"/>
      <c r="AB1725" s="34"/>
      <c r="AC1725" s="34"/>
      <c r="AD1725" s="34"/>
      <c r="AE1725" s="34"/>
      <c r="AI1725"/>
    </row>
    <row r="1726" spans="1:36" ht="18" x14ac:dyDescent="0.35">
      <c r="A1726"/>
      <c r="B1726"/>
      <c r="C1726"/>
      <c r="D1726"/>
      <c r="E1726" s="12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 s="39"/>
      <c r="U1726" s="17"/>
      <c r="V1726" s="34"/>
      <c r="W1726" s="34"/>
      <c r="X1726" s="34"/>
      <c r="Y1726" s="34"/>
      <c r="Z1726" s="34"/>
      <c r="AA1726" s="34"/>
      <c r="AB1726" s="34"/>
      <c r="AC1726" s="34"/>
      <c r="AD1726" s="34"/>
      <c r="AE1726" s="34"/>
      <c r="AI1726"/>
    </row>
    <row r="1727" spans="1:36" ht="18" x14ac:dyDescent="0.35">
      <c r="A1727"/>
      <c r="B1727"/>
      <c r="C1727"/>
      <c r="D1727"/>
      <c r="E1727" s="12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 s="39"/>
      <c r="U1727" s="17"/>
      <c r="V1727" s="34"/>
      <c r="W1727" s="34"/>
      <c r="X1727" s="34"/>
      <c r="Y1727" s="34"/>
      <c r="Z1727" s="34"/>
      <c r="AA1727" s="34"/>
      <c r="AB1727" s="34"/>
      <c r="AC1727" s="34"/>
      <c r="AD1727" s="34"/>
      <c r="AE1727" s="34"/>
      <c r="AI1727"/>
    </row>
    <row r="1728" spans="1:36" ht="18" x14ac:dyDescent="0.35">
      <c r="A1728"/>
      <c r="B1728"/>
      <c r="C1728"/>
      <c r="D1728"/>
      <c r="E1728" s="12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 s="39"/>
      <c r="U1728" s="17"/>
      <c r="V1728" s="34"/>
      <c r="W1728" s="34"/>
      <c r="X1728" s="34"/>
      <c r="Y1728" s="34"/>
      <c r="Z1728" s="34"/>
      <c r="AA1728" s="34"/>
      <c r="AB1728" s="34"/>
      <c r="AC1728" s="34"/>
      <c r="AD1728" s="34"/>
      <c r="AE1728" s="34"/>
      <c r="AI1728"/>
    </row>
    <row r="1729" spans="1:35" ht="18" x14ac:dyDescent="0.35">
      <c r="A1729"/>
      <c r="B1729"/>
      <c r="C1729"/>
      <c r="D1729"/>
      <c r="E1729" s="12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 s="39"/>
      <c r="U1729" s="17"/>
      <c r="V1729" s="34"/>
      <c r="W1729" s="34"/>
      <c r="X1729" s="34"/>
      <c r="Y1729" s="34"/>
      <c r="Z1729" s="34"/>
      <c r="AA1729" s="34"/>
      <c r="AB1729" s="34"/>
      <c r="AC1729" s="34"/>
      <c r="AD1729" s="34"/>
      <c r="AE1729" s="34"/>
      <c r="AI1729"/>
    </row>
    <row r="1730" spans="1:35" ht="18" x14ac:dyDescent="0.35">
      <c r="A1730"/>
      <c r="B1730"/>
      <c r="C1730"/>
      <c r="D1730"/>
      <c r="E1730" s="12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s="39"/>
      <c r="U1730" s="17"/>
      <c r="V1730" s="34"/>
      <c r="W1730" s="34"/>
      <c r="X1730" s="34"/>
      <c r="Y1730" s="34"/>
      <c r="Z1730" s="34"/>
      <c r="AA1730" s="34"/>
      <c r="AB1730" s="34"/>
      <c r="AC1730" s="34"/>
      <c r="AD1730" s="34"/>
      <c r="AE1730" s="34"/>
      <c r="AI1730"/>
    </row>
    <row r="1731" spans="1:35" ht="18" x14ac:dyDescent="0.35">
      <c r="A1731"/>
      <c r="B1731"/>
      <c r="C1731"/>
      <c r="D1731"/>
      <c r="E1731" s="12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 s="39"/>
      <c r="U1731" s="17"/>
      <c r="V1731" s="34"/>
      <c r="W1731" s="34"/>
      <c r="X1731" s="34"/>
      <c r="Y1731" s="34"/>
      <c r="Z1731" s="34"/>
      <c r="AA1731" s="34"/>
      <c r="AB1731" s="34"/>
      <c r="AC1731" s="34"/>
      <c r="AD1731" s="34"/>
      <c r="AE1731" s="34"/>
      <c r="AI1731"/>
    </row>
    <row r="1732" spans="1:35" ht="18" x14ac:dyDescent="0.35">
      <c r="A1732"/>
      <c r="B1732"/>
      <c r="C1732"/>
      <c r="D1732"/>
      <c r="E1732" s="1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 s="39"/>
      <c r="U1732" s="17"/>
      <c r="V1732" s="34"/>
      <c r="W1732" s="34"/>
      <c r="X1732" s="34"/>
      <c r="Y1732" s="34"/>
      <c r="Z1732" s="34"/>
      <c r="AA1732" s="34"/>
      <c r="AB1732" s="34"/>
      <c r="AC1732" s="34"/>
      <c r="AD1732" s="34"/>
      <c r="AE1732" s="34"/>
      <c r="AI1732"/>
    </row>
    <row r="1733" spans="1:35" ht="18" x14ac:dyDescent="0.35">
      <c r="A1733"/>
      <c r="B1733"/>
      <c r="C1733"/>
      <c r="D1733"/>
      <c r="E1733" s="12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 s="39"/>
      <c r="U1733" s="17"/>
      <c r="V1733" s="34"/>
      <c r="W1733" s="34"/>
      <c r="X1733" s="34"/>
      <c r="Y1733" s="34"/>
      <c r="Z1733" s="34"/>
      <c r="AA1733" s="34"/>
      <c r="AB1733" s="34"/>
      <c r="AC1733" s="34"/>
      <c r="AD1733" s="34"/>
      <c r="AE1733" s="34"/>
      <c r="AI1733"/>
    </row>
    <row r="1734" spans="1:35" ht="18" x14ac:dyDescent="0.35">
      <c r="A1734"/>
      <c r="B1734"/>
      <c r="C1734"/>
      <c r="D1734"/>
      <c r="E1734" s="12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 s="39"/>
      <c r="U1734" s="17"/>
      <c r="V1734" s="34"/>
      <c r="W1734" s="34"/>
      <c r="X1734" s="34"/>
      <c r="Y1734" s="34"/>
      <c r="Z1734" s="34"/>
      <c r="AA1734" s="34"/>
      <c r="AB1734" s="34"/>
      <c r="AC1734" s="34"/>
      <c r="AD1734" s="34"/>
      <c r="AE1734" s="34"/>
      <c r="AI1734"/>
    </row>
    <row r="1735" spans="1:35" ht="18" x14ac:dyDescent="0.35">
      <c r="A1735"/>
      <c r="B1735"/>
      <c r="C1735"/>
      <c r="D1735"/>
      <c r="E1735" s="12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 s="39"/>
      <c r="U1735" s="17"/>
      <c r="V1735" s="34"/>
      <c r="W1735" s="34"/>
      <c r="X1735" s="34"/>
      <c r="Y1735" s="34"/>
      <c r="Z1735" s="34"/>
      <c r="AA1735" s="34"/>
      <c r="AB1735" s="34"/>
      <c r="AC1735" s="34"/>
      <c r="AD1735" s="34"/>
      <c r="AE1735" s="34"/>
      <c r="AI1735"/>
    </row>
    <row r="1736" spans="1:35" ht="18" x14ac:dyDescent="0.35">
      <c r="A1736"/>
      <c r="B1736"/>
      <c r="C1736"/>
      <c r="D1736"/>
      <c r="E1736" s="12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 s="39"/>
      <c r="U1736" s="17"/>
      <c r="V1736" s="34"/>
      <c r="W1736" s="34"/>
      <c r="X1736" s="34"/>
      <c r="Y1736" s="34"/>
      <c r="Z1736" s="34"/>
      <c r="AA1736" s="34"/>
      <c r="AB1736" s="34"/>
      <c r="AC1736" s="34"/>
      <c r="AD1736" s="34"/>
      <c r="AE1736" s="34"/>
      <c r="AI1736"/>
    </row>
    <row r="1737" spans="1:35" ht="18" x14ac:dyDescent="0.35">
      <c r="A1737"/>
      <c r="B1737"/>
      <c r="C1737"/>
      <c r="D1737"/>
      <c r="E1737" s="12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 s="39"/>
      <c r="U1737" s="17"/>
      <c r="V1737" s="34"/>
      <c r="W1737" s="34"/>
      <c r="X1737" s="34"/>
      <c r="Y1737" s="34"/>
      <c r="Z1737" s="34"/>
      <c r="AA1737" s="34"/>
      <c r="AB1737" s="34"/>
      <c r="AC1737" s="34"/>
      <c r="AD1737" s="34"/>
      <c r="AE1737" s="34"/>
      <c r="AI1737"/>
    </row>
    <row r="1738" spans="1:35" ht="18" x14ac:dyDescent="0.35">
      <c r="A1738"/>
      <c r="B1738"/>
      <c r="C1738"/>
      <c r="D1738"/>
      <c r="E1738" s="12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 s="39"/>
      <c r="U1738" s="17"/>
      <c r="V1738" s="34"/>
      <c r="W1738" s="34"/>
      <c r="X1738" s="34"/>
      <c r="Y1738" s="34"/>
      <c r="Z1738" s="34"/>
      <c r="AA1738" s="34"/>
      <c r="AB1738" s="34"/>
      <c r="AC1738" s="34"/>
      <c r="AD1738" s="34"/>
      <c r="AE1738" s="34"/>
      <c r="AI1738"/>
    </row>
    <row r="1739" spans="1:35" ht="18" x14ac:dyDescent="0.35">
      <c r="A1739"/>
      <c r="B1739"/>
      <c r="C1739"/>
      <c r="D1739"/>
      <c r="E1739" s="12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 s="39"/>
      <c r="U1739" s="17"/>
      <c r="V1739" s="34"/>
      <c r="W1739" s="34"/>
      <c r="X1739" s="34"/>
      <c r="Y1739" s="34"/>
      <c r="Z1739" s="34"/>
      <c r="AA1739" s="34"/>
      <c r="AB1739" s="34"/>
      <c r="AC1739" s="34"/>
      <c r="AD1739" s="34"/>
      <c r="AE1739" s="34"/>
      <c r="AI1739"/>
    </row>
    <row r="1740" spans="1:35" ht="18" x14ac:dyDescent="0.35">
      <c r="A1740"/>
      <c r="B1740"/>
      <c r="C1740"/>
      <c r="D1740"/>
      <c r="E1740" s="12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 s="39"/>
      <c r="U1740" s="17"/>
      <c r="V1740" s="34"/>
      <c r="W1740" s="34"/>
      <c r="X1740" s="34"/>
      <c r="Y1740" s="34"/>
      <c r="Z1740" s="34"/>
      <c r="AA1740" s="34"/>
      <c r="AB1740" s="34"/>
      <c r="AC1740" s="34"/>
      <c r="AD1740" s="34"/>
      <c r="AE1740" s="34"/>
      <c r="AI1740"/>
    </row>
    <row r="1741" spans="1:35" ht="18" x14ac:dyDescent="0.35">
      <c r="A1741"/>
      <c r="B1741"/>
      <c r="C1741"/>
      <c r="D1741"/>
      <c r="E1741" s="12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 s="39"/>
      <c r="U1741" s="17"/>
      <c r="V1741" s="34"/>
      <c r="W1741" s="34"/>
      <c r="X1741" s="34"/>
      <c r="Y1741" s="34"/>
      <c r="Z1741" s="34"/>
      <c r="AA1741" s="34"/>
      <c r="AB1741" s="34"/>
      <c r="AC1741" s="34"/>
      <c r="AD1741" s="34"/>
      <c r="AE1741" s="34"/>
      <c r="AI1741"/>
    </row>
    <row r="1742" spans="1:35" ht="18" x14ac:dyDescent="0.35">
      <c r="A1742"/>
      <c r="B1742"/>
      <c r="C1742"/>
      <c r="D1742"/>
      <c r="E1742" s="1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 s="39"/>
      <c r="U1742" s="17"/>
      <c r="V1742" s="34"/>
      <c r="W1742" s="34"/>
      <c r="X1742" s="34"/>
      <c r="Y1742" s="34"/>
      <c r="Z1742" s="34"/>
      <c r="AA1742" s="34"/>
      <c r="AB1742" s="34"/>
      <c r="AC1742" s="34"/>
      <c r="AD1742" s="34"/>
      <c r="AE1742" s="34"/>
      <c r="AI1742"/>
    </row>
    <row r="1743" spans="1:35" ht="18" x14ac:dyDescent="0.35">
      <c r="A1743"/>
      <c r="B1743"/>
      <c r="C1743"/>
      <c r="D1743"/>
      <c r="E1743" s="12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 s="39"/>
      <c r="U1743" s="17"/>
      <c r="V1743" s="34"/>
      <c r="W1743" s="34"/>
      <c r="X1743" s="34"/>
      <c r="Y1743" s="34"/>
      <c r="Z1743" s="34"/>
      <c r="AA1743" s="34"/>
      <c r="AB1743" s="34"/>
      <c r="AC1743" s="34"/>
      <c r="AD1743" s="34"/>
      <c r="AE1743" s="34"/>
      <c r="AI1743"/>
    </row>
    <row r="1744" spans="1:35" ht="18" x14ac:dyDescent="0.35">
      <c r="A1744"/>
      <c r="B1744"/>
      <c r="C1744"/>
      <c r="D1744"/>
      <c r="E1744" s="12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 s="39"/>
      <c r="U1744" s="17"/>
      <c r="V1744" s="34"/>
      <c r="W1744" s="34"/>
      <c r="X1744" s="34"/>
      <c r="Y1744" s="34"/>
      <c r="Z1744" s="34"/>
      <c r="AA1744" s="34"/>
      <c r="AB1744" s="34"/>
      <c r="AC1744" s="34"/>
      <c r="AD1744" s="34"/>
      <c r="AE1744" s="34"/>
      <c r="AI1744"/>
    </row>
    <row r="1745" spans="1:35" ht="18" x14ac:dyDescent="0.35">
      <c r="A1745"/>
      <c r="B1745"/>
      <c r="C1745"/>
      <c r="D1745"/>
      <c r="E1745" s="12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 s="39"/>
      <c r="U1745" s="17"/>
      <c r="V1745" s="34"/>
      <c r="W1745" s="34"/>
      <c r="X1745" s="34"/>
      <c r="Y1745" s="34"/>
      <c r="Z1745" s="34"/>
      <c r="AA1745" s="34"/>
      <c r="AB1745" s="34"/>
      <c r="AC1745" s="34"/>
      <c r="AD1745" s="34"/>
      <c r="AE1745" s="34"/>
      <c r="AI1745"/>
    </row>
    <row r="1746" spans="1:35" ht="18" x14ac:dyDescent="0.35">
      <c r="A1746"/>
      <c r="B1746"/>
      <c r="C1746"/>
      <c r="D1746"/>
      <c r="E1746" s="12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 s="39"/>
      <c r="U1746" s="17"/>
      <c r="V1746" s="34"/>
      <c r="W1746" s="34"/>
      <c r="X1746" s="34"/>
      <c r="Y1746" s="34"/>
      <c r="Z1746" s="34"/>
      <c r="AA1746" s="34"/>
      <c r="AB1746" s="34"/>
      <c r="AC1746" s="34"/>
      <c r="AD1746" s="34"/>
      <c r="AE1746" s="34"/>
      <c r="AI1746"/>
    </row>
    <row r="1747" spans="1:35" ht="18" x14ac:dyDescent="0.35">
      <c r="A1747"/>
      <c r="B1747"/>
      <c r="C1747"/>
      <c r="D1747"/>
      <c r="E1747" s="12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 s="39"/>
      <c r="U1747" s="17"/>
      <c r="V1747" s="34"/>
      <c r="W1747" s="34"/>
      <c r="X1747" s="34"/>
      <c r="Y1747" s="34"/>
      <c r="Z1747" s="34"/>
      <c r="AA1747" s="34"/>
      <c r="AB1747" s="34"/>
      <c r="AC1747" s="34"/>
      <c r="AD1747" s="34"/>
      <c r="AE1747" s="34"/>
      <c r="AI1747"/>
    </row>
    <row r="1748" spans="1:35" ht="18" x14ac:dyDescent="0.35">
      <c r="A1748"/>
      <c r="B1748"/>
      <c r="C1748"/>
      <c r="D1748"/>
      <c r="E1748" s="12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 s="39"/>
      <c r="U1748" s="17"/>
      <c r="V1748" s="34"/>
      <c r="W1748" s="34"/>
      <c r="X1748" s="34"/>
      <c r="Y1748" s="34"/>
      <c r="Z1748" s="34"/>
      <c r="AA1748" s="34"/>
      <c r="AB1748" s="34"/>
      <c r="AC1748" s="34"/>
      <c r="AD1748" s="34"/>
      <c r="AE1748" s="34"/>
      <c r="AI1748"/>
    </row>
    <row r="1749" spans="1:35" ht="18" x14ac:dyDescent="0.35">
      <c r="A1749"/>
      <c r="B1749"/>
      <c r="C1749"/>
      <c r="D1749"/>
      <c r="E1749" s="12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 s="39"/>
      <c r="U1749" s="17"/>
      <c r="V1749" s="34"/>
      <c r="W1749" s="34"/>
      <c r="X1749" s="34"/>
      <c r="Y1749" s="34"/>
      <c r="Z1749" s="34"/>
      <c r="AA1749" s="34"/>
      <c r="AB1749" s="34"/>
      <c r="AC1749" s="34"/>
      <c r="AD1749" s="34"/>
      <c r="AE1749" s="34"/>
      <c r="AI1749"/>
    </row>
    <row r="1750" spans="1:35" ht="18" x14ac:dyDescent="0.35">
      <c r="A1750"/>
      <c r="B1750"/>
      <c r="C1750"/>
      <c r="D1750"/>
      <c r="E1750" s="12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 s="39"/>
      <c r="U1750" s="17"/>
      <c r="V1750" s="34"/>
      <c r="W1750" s="34"/>
      <c r="X1750" s="34"/>
      <c r="Y1750" s="34"/>
      <c r="Z1750" s="34"/>
      <c r="AA1750" s="34"/>
      <c r="AB1750" s="34"/>
      <c r="AC1750" s="34"/>
      <c r="AD1750" s="34"/>
      <c r="AE1750" s="34"/>
      <c r="AI1750"/>
    </row>
    <row r="1751" spans="1:35" ht="18" x14ac:dyDescent="0.35">
      <c r="A1751"/>
      <c r="B1751"/>
      <c r="C1751"/>
      <c r="D1751"/>
      <c r="E1751" s="12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s="39"/>
      <c r="U1751" s="17"/>
      <c r="V1751" s="34"/>
      <c r="W1751" s="34"/>
      <c r="X1751" s="34"/>
      <c r="Y1751" s="34"/>
      <c r="Z1751" s="34"/>
      <c r="AA1751" s="34"/>
      <c r="AB1751" s="34"/>
      <c r="AC1751" s="34"/>
      <c r="AD1751" s="34"/>
      <c r="AE1751" s="34"/>
      <c r="AI1751"/>
    </row>
    <row r="1752" spans="1:35" ht="18" x14ac:dyDescent="0.35">
      <c r="A1752"/>
      <c r="B1752"/>
      <c r="C1752"/>
      <c r="D1752"/>
      <c r="E1752" s="1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 s="39"/>
      <c r="U1752" s="17"/>
      <c r="V1752" s="34"/>
      <c r="W1752" s="34"/>
      <c r="X1752" s="34"/>
      <c r="Y1752" s="34"/>
      <c r="Z1752" s="34"/>
      <c r="AA1752" s="34"/>
      <c r="AB1752" s="34"/>
      <c r="AC1752" s="34"/>
      <c r="AD1752" s="34"/>
      <c r="AE1752" s="34"/>
      <c r="AI1752"/>
    </row>
    <row r="1753" spans="1:35" ht="18" x14ac:dyDescent="0.35">
      <c r="A1753"/>
      <c r="B1753"/>
      <c r="C1753"/>
      <c r="D1753"/>
      <c r="E1753" s="12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 s="39"/>
      <c r="U1753" s="17"/>
      <c r="V1753" s="34"/>
      <c r="W1753" s="34"/>
      <c r="X1753" s="34"/>
      <c r="Y1753" s="34"/>
      <c r="Z1753" s="34"/>
      <c r="AA1753" s="34"/>
      <c r="AB1753" s="34"/>
      <c r="AC1753" s="34"/>
      <c r="AD1753" s="34"/>
      <c r="AE1753" s="34"/>
      <c r="AI1753"/>
    </row>
    <row r="1754" spans="1:35" ht="18" x14ac:dyDescent="0.35">
      <c r="A1754"/>
      <c r="B1754"/>
      <c r="C1754"/>
      <c r="D1754"/>
      <c r="E1754" s="12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 s="39"/>
      <c r="U1754" s="17"/>
      <c r="V1754" s="34"/>
      <c r="W1754" s="34"/>
      <c r="X1754" s="34"/>
      <c r="Y1754" s="34"/>
      <c r="Z1754" s="34"/>
      <c r="AA1754" s="34"/>
      <c r="AB1754" s="34"/>
      <c r="AC1754" s="34"/>
      <c r="AD1754" s="34"/>
      <c r="AE1754" s="34"/>
      <c r="AI1754"/>
    </row>
    <row r="1755" spans="1:35" ht="18" x14ac:dyDescent="0.35">
      <c r="A1755"/>
      <c r="B1755"/>
      <c r="C1755"/>
      <c r="D1755"/>
      <c r="E1755" s="12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 s="39"/>
      <c r="U1755" s="17"/>
      <c r="V1755" s="34"/>
      <c r="W1755" s="34"/>
      <c r="X1755" s="34"/>
      <c r="Y1755" s="34"/>
      <c r="Z1755" s="34"/>
      <c r="AA1755" s="34"/>
      <c r="AB1755" s="34"/>
      <c r="AC1755" s="34"/>
      <c r="AD1755" s="34"/>
      <c r="AE1755" s="34"/>
      <c r="AI1755"/>
    </row>
    <row r="1756" spans="1:35" ht="18" x14ac:dyDescent="0.35">
      <c r="A1756"/>
      <c r="B1756"/>
      <c r="C1756"/>
      <c r="D1756"/>
      <c r="E1756" s="12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 s="39"/>
      <c r="U1756" s="17"/>
      <c r="V1756" s="34"/>
      <c r="W1756" s="34"/>
      <c r="X1756" s="34"/>
      <c r="Y1756" s="34"/>
      <c r="Z1756" s="34"/>
      <c r="AA1756" s="34"/>
      <c r="AB1756" s="34"/>
      <c r="AC1756" s="34"/>
      <c r="AD1756" s="34"/>
      <c r="AE1756" s="34"/>
      <c r="AI1756"/>
    </row>
    <row r="1757" spans="1:35" ht="18" x14ac:dyDescent="0.35">
      <c r="A1757"/>
      <c r="B1757"/>
      <c r="C1757"/>
      <c r="D1757"/>
      <c r="E1757" s="12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s="39"/>
      <c r="U1757" s="17"/>
      <c r="V1757" s="34"/>
      <c r="W1757" s="34"/>
      <c r="X1757" s="34"/>
      <c r="Y1757" s="34"/>
      <c r="Z1757" s="34"/>
      <c r="AA1757" s="34"/>
      <c r="AB1757" s="34"/>
      <c r="AC1757" s="34"/>
      <c r="AD1757" s="34"/>
      <c r="AE1757" s="34"/>
      <c r="AI1757"/>
    </row>
    <row r="1758" spans="1:35" ht="18" x14ac:dyDescent="0.35">
      <c r="A1758"/>
      <c r="B1758"/>
      <c r="C1758"/>
      <c r="D1758"/>
      <c r="E1758" s="12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 s="39"/>
      <c r="U1758" s="17"/>
      <c r="V1758" s="34"/>
      <c r="W1758" s="34"/>
      <c r="X1758" s="34"/>
      <c r="Y1758" s="34"/>
      <c r="Z1758" s="34"/>
      <c r="AA1758" s="34"/>
      <c r="AB1758" s="34"/>
      <c r="AC1758" s="34"/>
      <c r="AD1758" s="34"/>
      <c r="AE1758" s="34"/>
      <c r="AI1758"/>
    </row>
    <row r="1759" spans="1:35" ht="18" x14ac:dyDescent="0.35">
      <c r="A1759"/>
      <c r="B1759"/>
      <c r="C1759"/>
      <c r="D1759"/>
      <c r="E1759" s="12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 s="39"/>
      <c r="U1759" s="17"/>
      <c r="V1759" s="34"/>
      <c r="W1759" s="34"/>
      <c r="X1759" s="34"/>
      <c r="Y1759" s="34"/>
      <c r="Z1759" s="34"/>
      <c r="AA1759" s="34"/>
      <c r="AB1759" s="34"/>
      <c r="AC1759" s="34"/>
      <c r="AD1759" s="34"/>
      <c r="AE1759" s="34"/>
      <c r="AI1759"/>
    </row>
    <row r="1760" spans="1:35" ht="18" x14ac:dyDescent="0.35">
      <c r="A1760"/>
      <c r="B1760"/>
      <c r="C1760"/>
      <c r="D1760"/>
      <c r="E1760" s="12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 s="39"/>
      <c r="U1760" s="17"/>
      <c r="V1760" s="34"/>
      <c r="W1760" s="34"/>
      <c r="X1760" s="34"/>
      <c r="Y1760" s="34"/>
      <c r="Z1760" s="34"/>
      <c r="AA1760" s="34"/>
      <c r="AB1760" s="34"/>
      <c r="AC1760" s="34"/>
      <c r="AD1760" s="34"/>
      <c r="AE1760" s="34"/>
      <c r="AI1760"/>
    </row>
    <row r="1761" spans="1:35" ht="18" x14ac:dyDescent="0.35">
      <c r="A1761"/>
      <c r="B1761"/>
      <c r="C1761"/>
      <c r="D1761"/>
      <c r="E1761" s="12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 s="39"/>
      <c r="U1761" s="17"/>
      <c r="V1761" s="34"/>
      <c r="W1761" s="34"/>
      <c r="X1761" s="34"/>
      <c r="Y1761" s="34"/>
      <c r="Z1761" s="34"/>
      <c r="AA1761" s="34"/>
      <c r="AB1761" s="34"/>
      <c r="AC1761" s="34"/>
      <c r="AD1761" s="34"/>
      <c r="AE1761" s="34"/>
      <c r="AI1761"/>
    </row>
    <row r="1762" spans="1:35" ht="18" x14ac:dyDescent="0.35">
      <c r="A1762"/>
      <c r="B1762"/>
      <c r="C1762"/>
      <c r="D1762"/>
      <c r="E1762" s="1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 s="39"/>
      <c r="U1762" s="17"/>
      <c r="V1762" s="34"/>
      <c r="W1762" s="34"/>
      <c r="X1762" s="34"/>
      <c r="Y1762" s="34"/>
      <c r="Z1762" s="34"/>
      <c r="AA1762" s="34"/>
      <c r="AB1762" s="34"/>
      <c r="AC1762" s="34"/>
      <c r="AD1762" s="34"/>
      <c r="AE1762" s="34"/>
      <c r="AI1762"/>
    </row>
    <row r="1763" spans="1:35" ht="18" x14ac:dyDescent="0.35">
      <c r="A1763"/>
      <c r="B1763"/>
      <c r="C1763"/>
      <c r="D1763"/>
      <c r="E1763" s="12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 s="39"/>
      <c r="U1763" s="17"/>
      <c r="V1763" s="34"/>
      <c r="W1763" s="34"/>
      <c r="X1763" s="34"/>
      <c r="Y1763" s="34"/>
      <c r="Z1763" s="34"/>
      <c r="AA1763" s="34"/>
      <c r="AB1763" s="34"/>
      <c r="AC1763" s="34"/>
      <c r="AD1763" s="34"/>
      <c r="AE1763" s="34"/>
      <c r="AI1763"/>
    </row>
    <row r="1764" spans="1:35" ht="18" x14ac:dyDescent="0.35">
      <c r="A1764"/>
      <c r="B1764"/>
      <c r="C1764"/>
      <c r="D1764"/>
      <c r="E1764" s="12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 s="39"/>
      <c r="U1764" s="17"/>
      <c r="V1764" s="34"/>
      <c r="W1764" s="34"/>
      <c r="X1764" s="34"/>
      <c r="Y1764" s="34"/>
      <c r="Z1764" s="34"/>
      <c r="AA1764" s="34"/>
      <c r="AB1764" s="34"/>
      <c r="AC1764" s="34"/>
      <c r="AD1764" s="34"/>
      <c r="AE1764" s="34"/>
      <c r="AI1764"/>
    </row>
    <row r="1765" spans="1:35" ht="18" x14ac:dyDescent="0.35">
      <c r="A1765"/>
      <c r="B1765"/>
      <c r="C1765"/>
      <c r="D1765"/>
      <c r="E1765" s="12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 s="39"/>
      <c r="U1765" s="17"/>
      <c r="V1765" s="34"/>
      <c r="W1765" s="34"/>
      <c r="X1765" s="34"/>
      <c r="Y1765" s="34"/>
      <c r="Z1765" s="34"/>
      <c r="AA1765" s="34"/>
      <c r="AB1765" s="34"/>
      <c r="AC1765" s="34"/>
      <c r="AD1765" s="34"/>
      <c r="AE1765" s="34"/>
      <c r="AI1765"/>
    </row>
    <row r="1766" spans="1:35" ht="18" x14ac:dyDescent="0.35">
      <c r="A1766"/>
      <c r="B1766"/>
      <c r="C1766"/>
      <c r="D1766"/>
      <c r="E1766" s="12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 s="39"/>
      <c r="U1766" s="17"/>
      <c r="V1766" s="34"/>
      <c r="W1766" s="34"/>
      <c r="X1766" s="34"/>
      <c r="Y1766" s="34"/>
      <c r="Z1766" s="34"/>
      <c r="AA1766" s="34"/>
      <c r="AB1766" s="34"/>
      <c r="AC1766" s="34"/>
      <c r="AD1766" s="34"/>
      <c r="AE1766" s="34"/>
      <c r="AI1766"/>
    </row>
    <row r="1767" spans="1:35" ht="18" x14ac:dyDescent="0.35">
      <c r="A1767"/>
      <c r="B1767"/>
      <c r="C1767"/>
      <c r="D1767"/>
      <c r="E1767" s="12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 s="39"/>
      <c r="U1767" s="17"/>
      <c r="V1767" s="34"/>
      <c r="W1767" s="34"/>
      <c r="X1767" s="34"/>
      <c r="Y1767" s="34"/>
      <c r="Z1767" s="34"/>
      <c r="AA1767" s="34"/>
      <c r="AB1767" s="34"/>
      <c r="AC1767" s="34"/>
      <c r="AD1767" s="34"/>
      <c r="AE1767" s="34"/>
      <c r="AI1767"/>
    </row>
    <row r="1768" spans="1:35" ht="18" x14ac:dyDescent="0.35">
      <c r="A1768"/>
      <c r="B1768"/>
      <c r="C1768"/>
      <c r="D1768"/>
      <c r="E1768" s="12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 s="39"/>
      <c r="U1768" s="17"/>
      <c r="V1768" s="34"/>
      <c r="W1768" s="34"/>
      <c r="X1768" s="34"/>
      <c r="Y1768" s="34"/>
      <c r="Z1768" s="34"/>
      <c r="AA1768" s="34"/>
      <c r="AB1768" s="34"/>
      <c r="AC1768" s="34"/>
      <c r="AD1768" s="34"/>
      <c r="AE1768" s="34"/>
      <c r="AI1768"/>
    </row>
    <row r="1769" spans="1:35" ht="18" x14ac:dyDescent="0.35">
      <c r="A1769"/>
      <c r="B1769"/>
      <c r="C1769"/>
      <c r="D1769"/>
      <c r="E1769" s="12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 s="39"/>
      <c r="U1769" s="17"/>
      <c r="V1769" s="34"/>
      <c r="W1769" s="34"/>
      <c r="X1769" s="34"/>
      <c r="Y1769" s="34"/>
      <c r="Z1769" s="34"/>
      <c r="AA1769" s="34"/>
      <c r="AB1769" s="34"/>
      <c r="AC1769" s="34"/>
      <c r="AD1769" s="34"/>
      <c r="AE1769" s="34"/>
      <c r="AI1769"/>
    </row>
    <row r="1770" spans="1:35" ht="18" x14ac:dyDescent="0.35">
      <c r="A1770"/>
      <c r="B1770"/>
      <c r="C1770"/>
      <c r="D1770"/>
      <c r="E1770" s="12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 s="39"/>
      <c r="U1770" s="17"/>
      <c r="V1770" s="34"/>
      <c r="W1770" s="34"/>
      <c r="X1770" s="34"/>
      <c r="Y1770" s="34"/>
      <c r="Z1770" s="34"/>
      <c r="AA1770" s="34"/>
      <c r="AB1770" s="34"/>
      <c r="AC1770" s="34"/>
      <c r="AD1770" s="34"/>
      <c r="AE1770" s="34"/>
      <c r="AI1770"/>
    </row>
    <row r="1771" spans="1:35" ht="18" x14ac:dyDescent="0.35">
      <c r="A1771"/>
      <c r="B1771"/>
      <c r="C1771"/>
      <c r="D1771"/>
      <c r="E1771" s="12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 s="39"/>
      <c r="U1771" s="17"/>
      <c r="V1771" s="34"/>
      <c r="W1771" s="34"/>
      <c r="X1771" s="34"/>
      <c r="Y1771" s="34"/>
      <c r="Z1771" s="34"/>
      <c r="AA1771" s="34"/>
      <c r="AB1771" s="34"/>
      <c r="AC1771" s="34"/>
      <c r="AD1771" s="34"/>
      <c r="AE1771" s="34"/>
      <c r="AI1771"/>
    </row>
    <row r="1772" spans="1:35" ht="18" x14ac:dyDescent="0.35">
      <c r="A1772"/>
      <c r="B1772"/>
      <c r="C1772"/>
      <c r="D1772"/>
      <c r="E1772" s="1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 s="39"/>
      <c r="U1772" s="17"/>
      <c r="V1772" s="34"/>
      <c r="W1772" s="34"/>
      <c r="X1772" s="34"/>
      <c r="Y1772" s="34"/>
      <c r="Z1772" s="34"/>
      <c r="AA1772" s="34"/>
      <c r="AB1772" s="34"/>
      <c r="AC1772" s="34"/>
      <c r="AD1772" s="34"/>
      <c r="AE1772" s="34"/>
      <c r="AI1772"/>
    </row>
    <row r="1773" spans="1:35" ht="18" x14ac:dyDescent="0.35">
      <c r="A1773"/>
      <c r="B1773"/>
      <c r="C1773"/>
      <c r="D1773"/>
      <c r="E1773" s="12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 s="39"/>
      <c r="U1773" s="17"/>
      <c r="V1773" s="34"/>
      <c r="W1773" s="34"/>
      <c r="X1773" s="34"/>
      <c r="Y1773" s="34"/>
      <c r="Z1773" s="34"/>
      <c r="AA1773" s="34"/>
      <c r="AB1773" s="34"/>
      <c r="AC1773" s="34"/>
      <c r="AD1773" s="34"/>
      <c r="AE1773" s="34"/>
      <c r="AI1773"/>
    </row>
    <row r="1774" spans="1:35" ht="18" x14ac:dyDescent="0.35">
      <c r="A1774"/>
      <c r="B1774"/>
      <c r="C1774"/>
      <c r="D1774"/>
      <c r="E1774" s="12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s="39"/>
      <c r="U1774" s="17"/>
      <c r="V1774" s="34"/>
      <c r="W1774" s="34"/>
      <c r="X1774" s="34"/>
      <c r="Y1774" s="34"/>
      <c r="Z1774" s="34"/>
      <c r="AA1774" s="34"/>
      <c r="AB1774" s="34"/>
      <c r="AC1774" s="34"/>
      <c r="AD1774" s="34"/>
      <c r="AE1774" s="34"/>
      <c r="AI1774"/>
    </row>
    <row r="1775" spans="1:35" ht="18" x14ac:dyDescent="0.35">
      <c r="A1775"/>
      <c r="B1775"/>
      <c r="C1775"/>
      <c r="D1775"/>
      <c r="E1775" s="12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 s="39"/>
      <c r="U1775" s="17"/>
      <c r="V1775" s="34"/>
      <c r="W1775" s="34"/>
      <c r="X1775" s="34"/>
      <c r="Y1775" s="34"/>
      <c r="Z1775" s="34"/>
      <c r="AA1775" s="34"/>
      <c r="AB1775" s="34"/>
      <c r="AC1775" s="34"/>
      <c r="AD1775" s="34"/>
      <c r="AE1775" s="34"/>
      <c r="AI1775"/>
    </row>
    <row r="1776" spans="1:35" ht="18" x14ac:dyDescent="0.35">
      <c r="A1776"/>
      <c r="B1776"/>
      <c r="C1776"/>
      <c r="D1776"/>
      <c r="E1776" s="12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 s="39"/>
      <c r="U1776" s="17"/>
      <c r="V1776" s="34"/>
      <c r="W1776" s="34"/>
      <c r="X1776" s="34"/>
      <c r="Y1776" s="34"/>
      <c r="Z1776" s="34"/>
      <c r="AA1776" s="34"/>
      <c r="AB1776" s="34"/>
      <c r="AC1776" s="34"/>
      <c r="AD1776" s="34"/>
      <c r="AE1776" s="34"/>
      <c r="AI1776"/>
    </row>
    <row r="1777" spans="1:35" ht="18" x14ac:dyDescent="0.35">
      <c r="A1777"/>
      <c r="B1777"/>
      <c r="C1777"/>
      <c r="D1777"/>
      <c r="E1777" s="12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 s="39"/>
      <c r="U1777" s="17"/>
      <c r="V1777" s="34"/>
      <c r="W1777" s="34"/>
      <c r="X1777" s="34"/>
      <c r="Y1777" s="34"/>
      <c r="Z1777" s="34"/>
      <c r="AA1777" s="34"/>
      <c r="AB1777" s="34"/>
      <c r="AC1777" s="34"/>
      <c r="AD1777" s="34"/>
      <c r="AE1777" s="34"/>
      <c r="AI1777"/>
    </row>
    <row r="1778" spans="1:35" ht="18" x14ac:dyDescent="0.35">
      <c r="A1778"/>
      <c r="B1778"/>
      <c r="C1778"/>
      <c r="D1778"/>
      <c r="E1778" s="12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 s="39"/>
      <c r="U1778" s="17"/>
      <c r="V1778" s="34"/>
      <c r="W1778" s="34"/>
      <c r="X1778" s="34"/>
      <c r="Y1778" s="34"/>
      <c r="Z1778" s="34"/>
      <c r="AA1778" s="34"/>
      <c r="AB1778" s="34"/>
      <c r="AC1778" s="34"/>
      <c r="AD1778" s="34"/>
      <c r="AE1778" s="34"/>
      <c r="AI1778"/>
    </row>
    <row r="1779" spans="1:35" ht="18" x14ac:dyDescent="0.35">
      <c r="A1779"/>
      <c r="B1779"/>
      <c r="C1779"/>
      <c r="D1779"/>
      <c r="E1779" s="12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 s="39"/>
      <c r="U1779" s="17"/>
      <c r="V1779" s="34"/>
      <c r="W1779" s="34"/>
      <c r="X1779" s="34"/>
      <c r="Y1779" s="34"/>
      <c r="Z1779" s="34"/>
      <c r="AA1779" s="34"/>
      <c r="AB1779" s="34"/>
      <c r="AC1779" s="34"/>
      <c r="AD1779" s="34"/>
      <c r="AE1779" s="34"/>
      <c r="AI1779"/>
    </row>
    <row r="1780" spans="1:35" ht="18" x14ac:dyDescent="0.35">
      <c r="A1780"/>
      <c r="B1780"/>
      <c r="C1780"/>
      <c r="D1780"/>
      <c r="E1780" s="12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 s="39"/>
      <c r="U1780" s="17"/>
      <c r="V1780" s="34"/>
      <c r="W1780" s="34"/>
      <c r="X1780" s="34"/>
      <c r="Y1780" s="34"/>
      <c r="Z1780" s="34"/>
      <c r="AA1780" s="34"/>
      <c r="AB1780" s="34"/>
      <c r="AC1780" s="34"/>
      <c r="AD1780" s="34"/>
      <c r="AE1780" s="34"/>
      <c r="AI1780"/>
    </row>
    <row r="1781" spans="1:35" ht="18" x14ac:dyDescent="0.35">
      <c r="A1781"/>
      <c r="B1781"/>
      <c r="C1781"/>
      <c r="D1781"/>
      <c r="E1781" s="12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 s="39"/>
      <c r="U1781" s="17"/>
      <c r="V1781" s="34"/>
      <c r="W1781" s="34"/>
      <c r="X1781" s="34"/>
      <c r="Y1781" s="34"/>
      <c r="Z1781" s="34"/>
      <c r="AA1781" s="34"/>
      <c r="AB1781" s="34"/>
      <c r="AC1781" s="34"/>
      <c r="AD1781" s="34"/>
      <c r="AE1781" s="34"/>
      <c r="AI1781"/>
    </row>
    <row r="1782" spans="1:35" ht="18" x14ac:dyDescent="0.35">
      <c r="A1782"/>
      <c r="B1782"/>
      <c r="C1782"/>
      <c r="D1782"/>
      <c r="E1782" s="1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 s="39"/>
      <c r="U1782" s="17"/>
      <c r="V1782" s="34"/>
      <c r="W1782" s="34"/>
      <c r="X1782" s="34"/>
      <c r="Y1782" s="34"/>
      <c r="Z1782" s="34"/>
      <c r="AA1782" s="34"/>
      <c r="AB1782" s="34"/>
      <c r="AC1782" s="34"/>
      <c r="AD1782" s="34"/>
      <c r="AE1782" s="34"/>
      <c r="AI1782"/>
    </row>
    <row r="1783" spans="1:35" ht="18" x14ac:dyDescent="0.35">
      <c r="A1783"/>
      <c r="B1783"/>
      <c r="C1783"/>
      <c r="D1783"/>
      <c r="E1783" s="12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 s="39"/>
      <c r="U1783" s="17"/>
      <c r="V1783" s="34"/>
      <c r="W1783" s="34"/>
      <c r="X1783" s="34"/>
      <c r="Y1783" s="34"/>
      <c r="Z1783" s="34"/>
      <c r="AA1783" s="34"/>
      <c r="AB1783" s="34"/>
      <c r="AC1783" s="34"/>
      <c r="AD1783" s="34"/>
      <c r="AE1783" s="34"/>
      <c r="AI1783"/>
    </row>
    <row r="1784" spans="1:35" ht="18" x14ac:dyDescent="0.35">
      <c r="A1784"/>
      <c r="B1784"/>
      <c r="C1784"/>
      <c r="D1784"/>
      <c r="E1784" s="12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 s="39"/>
      <c r="U1784" s="17"/>
      <c r="V1784" s="34"/>
      <c r="W1784" s="34"/>
      <c r="X1784" s="34"/>
      <c r="Y1784" s="34"/>
      <c r="Z1784" s="34"/>
      <c r="AA1784" s="34"/>
      <c r="AB1784" s="34"/>
      <c r="AC1784" s="34"/>
      <c r="AD1784" s="34"/>
      <c r="AE1784" s="34"/>
      <c r="AI1784"/>
    </row>
    <row r="1785" spans="1:35" ht="18" x14ac:dyDescent="0.35">
      <c r="A1785"/>
      <c r="B1785"/>
      <c r="C1785"/>
      <c r="D1785"/>
      <c r="E1785" s="12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 s="39"/>
      <c r="U1785" s="17"/>
      <c r="V1785" s="34"/>
      <c r="W1785" s="34"/>
      <c r="X1785" s="34"/>
      <c r="Y1785" s="34"/>
      <c r="Z1785" s="34"/>
      <c r="AA1785" s="34"/>
      <c r="AB1785" s="34"/>
      <c r="AC1785" s="34"/>
      <c r="AD1785" s="34"/>
      <c r="AE1785" s="34"/>
      <c r="AI1785"/>
    </row>
    <row r="1786" spans="1:35" ht="18" x14ac:dyDescent="0.35">
      <c r="A1786"/>
      <c r="B1786"/>
      <c r="C1786"/>
      <c r="D1786"/>
      <c r="E1786" s="12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 s="39"/>
      <c r="U1786" s="17"/>
      <c r="V1786" s="34"/>
      <c r="W1786" s="34"/>
      <c r="X1786" s="34"/>
      <c r="Y1786" s="34"/>
      <c r="Z1786" s="34"/>
      <c r="AA1786" s="34"/>
      <c r="AB1786" s="34"/>
      <c r="AC1786" s="34"/>
      <c r="AD1786" s="34"/>
      <c r="AE1786" s="34"/>
      <c r="AI1786"/>
    </row>
    <row r="1787" spans="1:35" ht="18" x14ac:dyDescent="0.35">
      <c r="A1787"/>
      <c r="B1787"/>
      <c r="C1787"/>
      <c r="D1787"/>
      <c r="E1787" s="12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 s="39"/>
      <c r="U1787" s="17"/>
      <c r="V1787" s="34"/>
      <c r="W1787" s="34"/>
      <c r="X1787" s="34"/>
      <c r="Y1787" s="34"/>
      <c r="Z1787" s="34"/>
      <c r="AA1787" s="34"/>
      <c r="AB1787" s="34"/>
      <c r="AC1787" s="34"/>
      <c r="AD1787" s="34"/>
      <c r="AE1787" s="34"/>
      <c r="AI1787"/>
    </row>
    <row r="1788" spans="1:35" ht="18" x14ac:dyDescent="0.35">
      <c r="A1788"/>
      <c r="B1788"/>
      <c r="C1788"/>
      <c r="D1788"/>
      <c r="E1788" s="12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 s="39"/>
      <c r="U1788" s="17"/>
      <c r="V1788" s="34"/>
      <c r="W1788" s="34"/>
      <c r="X1788" s="34"/>
      <c r="Y1788" s="34"/>
      <c r="Z1788" s="34"/>
      <c r="AA1788" s="34"/>
      <c r="AB1788" s="34"/>
      <c r="AC1788" s="34"/>
      <c r="AD1788" s="34"/>
      <c r="AE1788" s="34"/>
      <c r="AI1788"/>
    </row>
    <row r="1789" spans="1:35" ht="18" x14ac:dyDescent="0.35">
      <c r="A1789"/>
      <c r="B1789"/>
      <c r="C1789"/>
      <c r="D1789"/>
      <c r="E1789" s="12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 s="39"/>
      <c r="U1789" s="17"/>
      <c r="V1789" s="34"/>
      <c r="W1789" s="34"/>
      <c r="X1789" s="34"/>
      <c r="Y1789" s="34"/>
      <c r="Z1789" s="34"/>
      <c r="AA1789" s="34"/>
      <c r="AB1789" s="34"/>
      <c r="AC1789" s="34"/>
      <c r="AD1789" s="34"/>
      <c r="AE1789" s="34"/>
      <c r="AI1789"/>
    </row>
    <row r="1790" spans="1:35" ht="18" x14ac:dyDescent="0.35">
      <c r="A1790"/>
      <c r="B1790"/>
      <c r="C1790"/>
      <c r="D1790"/>
      <c r="E1790" s="12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 s="39"/>
      <c r="U1790" s="17"/>
      <c r="V1790" s="34"/>
      <c r="W1790" s="34"/>
      <c r="X1790" s="34"/>
      <c r="Y1790" s="34"/>
      <c r="Z1790" s="34"/>
      <c r="AA1790" s="34"/>
      <c r="AB1790" s="34"/>
      <c r="AC1790" s="34"/>
      <c r="AD1790" s="34"/>
      <c r="AE1790" s="34"/>
      <c r="AI1790"/>
    </row>
    <row r="1791" spans="1:35" ht="18" x14ac:dyDescent="0.35">
      <c r="A1791"/>
      <c r="B1791"/>
      <c r="C1791"/>
      <c r="D1791"/>
      <c r="E1791" s="12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 s="39"/>
      <c r="U1791" s="17"/>
      <c r="V1791" s="34"/>
      <c r="W1791" s="34"/>
      <c r="X1791" s="34"/>
      <c r="Y1791" s="34"/>
      <c r="Z1791" s="34"/>
      <c r="AA1791" s="34"/>
      <c r="AB1791" s="34"/>
      <c r="AC1791" s="34"/>
      <c r="AD1791" s="34"/>
      <c r="AE1791" s="34"/>
      <c r="AI1791"/>
    </row>
    <row r="1792" spans="1:35" ht="18" x14ac:dyDescent="0.35">
      <c r="A1792"/>
      <c r="B1792"/>
      <c r="C1792"/>
      <c r="D1792"/>
      <c r="E1792" s="1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 s="39"/>
      <c r="U1792" s="17"/>
      <c r="V1792" s="34"/>
      <c r="W1792" s="34"/>
      <c r="X1792" s="34"/>
      <c r="Y1792" s="34"/>
      <c r="Z1792" s="34"/>
      <c r="AA1792" s="34"/>
      <c r="AB1792" s="34"/>
      <c r="AC1792" s="34"/>
      <c r="AD1792" s="34"/>
      <c r="AE1792" s="34"/>
      <c r="AI1792"/>
    </row>
    <row r="1793" spans="1:35" ht="18" x14ac:dyDescent="0.35">
      <c r="A1793"/>
      <c r="B1793"/>
      <c r="C1793"/>
      <c r="D1793"/>
      <c r="E1793" s="12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 s="39"/>
      <c r="U1793" s="17"/>
      <c r="V1793" s="34"/>
      <c r="W1793" s="34"/>
      <c r="X1793" s="34"/>
      <c r="Y1793" s="34"/>
      <c r="Z1793" s="34"/>
      <c r="AA1793" s="34"/>
      <c r="AB1793" s="34"/>
      <c r="AC1793" s="34"/>
      <c r="AD1793" s="34"/>
      <c r="AE1793" s="34"/>
      <c r="AI1793"/>
    </row>
    <row r="1794" spans="1:35" ht="18" x14ac:dyDescent="0.35">
      <c r="A1794"/>
      <c r="B1794"/>
      <c r="C1794"/>
      <c r="D1794"/>
      <c r="E1794" s="12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 s="39"/>
      <c r="U1794" s="17"/>
      <c r="V1794" s="34"/>
      <c r="W1794" s="34"/>
      <c r="X1794" s="34"/>
      <c r="Y1794" s="34"/>
      <c r="Z1794" s="34"/>
      <c r="AA1794" s="34"/>
      <c r="AB1794" s="34"/>
      <c r="AC1794" s="34"/>
      <c r="AD1794" s="34"/>
      <c r="AE1794" s="34"/>
      <c r="AI1794"/>
    </row>
    <row r="1795" spans="1:35" ht="18" x14ac:dyDescent="0.35">
      <c r="A1795"/>
      <c r="B1795"/>
      <c r="C1795"/>
      <c r="D1795"/>
      <c r="E1795" s="12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 s="39"/>
      <c r="U1795" s="17"/>
      <c r="V1795" s="34"/>
      <c r="W1795" s="34"/>
      <c r="X1795" s="34"/>
      <c r="Y1795" s="34"/>
      <c r="Z1795" s="34"/>
      <c r="AA1795" s="34"/>
      <c r="AB1795" s="34"/>
      <c r="AC1795" s="34"/>
      <c r="AD1795" s="34"/>
      <c r="AE1795" s="34"/>
      <c r="AI1795"/>
    </row>
    <row r="1796" spans="1:35" ht="18" x14ac:dyDescent="0.35">
      <c r="A1796"/>
      <c r="B1796"/>
      <c r="C1796"/>
      <c r="D1796"/>
      <c r="E1796" s="12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 s="39"/>
      <c r="U1796" s="17"/>
      <c r="V1796" s="34"/>
      <c r="W1796" s="34"/>
      <c r="X1796" s="34"/>
      <c r="Y1796" s="34"/>
      <c r="Z1796" s="34"/>
      <c r="AA1796" s="34"/>
      <c r="AB1796" s="34"/>
      <c r="AC1796" s="34"/>
      <c r="AD1796" s="34"/>
      <c r="AE1796" s="34"/>
      <c r="AI1796"/>
    </row>
    <row r="1797" spans="1:35" ht="18" x14ac:dyDescent="0.35">
      <c r="A1797"/>
      <c r="B1797"/>
      <c r="C1797"/>
      <c r="D1797"/>
      <c r="E1797" s="12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 s="39"/>
      <c r="U1797" s="17"/>
      <c r="V1797" s="34"/>
      <c r="W1797" s="34"/>
      <c r="X1797" s="34"/>
      <c r="Y1797" s="34"/>
      <c r="Z1797" s="34"/>
      <c r="AA1797" s="34"/>
      <c r="AB1797" s="34"/>
      <c r="AC1797" s="34"/>
      <c r="AD1797" s="34"/>
      <c r="AE1797" s="34"/>
      <c r="AI1797"/>
    </row>
    <row r="1798" spans="1:35" ht="18" x14ac:dyDescent="0.35">
      <c r="A1798"/>
      <c r="B1798"/>
      <c r="C1798"/>
      <c r="D1798"/>
      <c r="E1798" s="12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 s="39"/>
      <c r="U1798" s="17"/>
      <c r="V1798" s="34"/>
      <c r="W1798" s="34"/>
      <c r="X1798" s="34"/>
      <c r="Y1798" s="34"/>
      <c r="Z1798" s="34"/>
      <c r="AA1798" s="34"/>
      <c r="AB1798" s="34"/>
      <c r="AC1798" s="34"/>
      <c r="AD1798" s="34"/>
      <c r="AE1798" s="34"/>
      <c r="AI1798"/>
    </row>
    <row r="1799" spans="1:35" ht="18" x14ac:dyDescent="0.35">
      <c r="A1799"/>
      <c r="B1799"/>
      <c r="C1799"/>
      <c r="D1799"/>
      <c r="E1799" s="12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 s="39"/>
      <c r="U1799" s="17"/>
      <c r="V1799" s="34"/>
      <c r="W1799" s="34"/>
      <c r="X1799" s="34"/>
      <c r="Y1799" s="34"/>
      <c r="Z1799" s="34"/>
      <c r="AA1799" s="34"/>
      <c r="AB1799" s="34"/>
      <c r="AC1799" s="34"/>
      <c r="AD1799" s="34"/>
      <c r="AE1799" s="34"/>
      <c r="AI1799"/>
    </row>
    <row r="1800" spans="1:35" ht="18" x14ac:dyDescent="0.35">
      <c r="A1800"/>
      <c r="B1800"/>
      <c r="C1800"/>
      <c r="D1800"/>
      <c r="E1800" s="12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 s="39"/>
      <c r="U1800" s="17"/>
      <c r="V1800" s="34"/>
      <c r="W1800" s="34"/>
      <c r="X1800" s="34"/>
      <c r="Y1800" s="34"/>
      <c r="Z1800" s="34"/>
      <c r="AA1800" s="34"/>
      <c r="AB1800" s="34"/>
      <c r="AC1800" s="34"/>
      <c r="AD1800" s="34"/>
      <c r="AE1800" s="34"/>
      <c r="AI1800"/>
    </row>
    <row r="1801" spans="1:35" ht="18" x14ac:dyDescent="0.35">
      <c r="A1801"/>
      <c r="B1801"/>
      <c r="C1801"/>
      <c r="D1801"/>
      <c r="E1801" s="12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 s="39"/>
      <c r="U1801" s="17"/>
      <c r="V1801" s="34"/>
      <c r="W1801" s="34"/>
      <c r="X1801" s="34"/>
      <c r="Y1801" s="34"/>
      <c r="Z1801" s="34"/>
      <c r="AA1801" s="34"/>
      <c r="AB1801" s="34"/>
      <c r="AC1801" s="34"/>
      <c r="AD1801" s="34"/>
      <c r="AE1801" s="34"/>
      <c r="AI1801"/>
    </row>
    <row r="1802" spans="1:35" ht="18" x14ac:dyDescent="0.35">
      <c r="A1802"/>
      <c r="B1802"/>
      <c r="C1802"/>
      <c r="D1802"/>
      <c r="E1802" s="1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 s="39"/>
      <c r="U1802" s="17"/>
      <c r="V1802" s="34"/>
      <c r="W1802" s="34"/>
      <c r="X1802" s="34"/>
      <c r="Y1802" s="34"/>
      <c r="Z1802" s="34"/>
      <c r="AA1802" s="34"/>
      <c r="AB1802" s="34"/>
      <c r="AC1802" s="34"/>
      <c r="AD1802" s="34"/>
      <c r="AE1802" s="34"/>
      <c r="AI1802"/>
    </row>
    <row r="1803" spans="1:35" ht="18" x14ac:dyDescent="0.35">
      <c r="A1803"/>
      <c r="B1803"/>
      <c r="C1803"/>
      <c r="D1803"/>
      <c r="E1803" s="12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 s="39"/>
      <c r="U1803" s="17"/>
      <c r="V1803" s="34"/>
      <c r="W1803" s="34"/>
      <c r="X1803" s="34"/>
      <c r="Y1803" s="34"/>
      <c r="Z1803" s="34"/>
      <c r="AA1803" s="34"/>
      <c r="AB1803" s="34"/>
      <c r="AC1803" s="34"/>
      <c r="AD1803" s="34"/>
      <c r="AE1803" s="34"/>
      <c r="AI1803"/>
    </row>
    <row r="1804" spans="1:35" ht="18" x14ac:dyDescent="0.35">
      <c r="A1804"/>
      <c r="B1804"/>
      <c r="C1804"/>
      <c r="D1804"/>
      <c r="E1804" s="12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 s="39"/>
      <c r="U1804" s="17"/>
      <c r="V1804" s="34"/>
      <c r="W1804" s="34"/>
      <c r="X1804" s="34"/>
      <c r="Y1804" s="34"/>
      <c r="Z1804" s="34"/>
      <c r="AA1804" s="34"/>
      <c r="AB1804" s="34"/>
      <c r="AC1804" s="34"/>
      <c r="AD1804" s="34"/>
      <c r="AE1804" s="34"/>
      <c r="AI1804"/>
    </row>
    <row r="1805" spans="1:35" ht="18" x14ac:dyDescent="0.35">
      <c r="A1805"/>
      <c r="B1805"/>
      <c r="C1805"/>
      <c r="D1805"/>
      <c r="E1805" s="12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 s="39"/>
      <c r="U1805" s="17"/>
      <c r="V1805" s="34"/>
      <c r="W1805" s="34"/>
      <c r="X1805" s="34"/>
      <c r="Y1805" s="34"/>
      <c r="Z1805" s="34"/>
      <c r="AA1805" s="34"/>
      <c r="AB1805" s="34"/>
      <c r="AC1805" s="34"/>
      <c r="AD1805" s="34"/>
      <c r="AE1805" s="34"/>
      <c r="AI1805"/>
    </row>
    <row r="1806" spans="1:35" ht="18" x14ac:dyDescent="0.35">
      <c r="A1806"/>
      <c r="B1806"/>
      <c r="C1806"/>
      <c r="D1806"/>
      <c r="E1806" s="12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 s="39"/>
      <c r="U1806" s="17"/>
      <c r="V1806" s="34"/>
      <c r="W1806" s="34"/>
      <c r="X1806" s="34"/>
      <c r="Y1806" s="34"/>
      <c r="Z1806" s="34"/>
      <c r="AA1806" s="34"/>
      <c r="AB1806" s="34"/>
      <c r="AC1806" s="34"/>
      <c r="AD1806" s="34"/>
      <c r="AE1806" s="34"/>
      <c r="AI1806"/>
    </row>
    <row r="1807" spans="1:35" ht="18" x14ac:dyDescent="0.35">
      <c r="A1807"/>
      <c r="B1807"/>
      <c r="C1807"/>
      <c r="D1807"/>
      <c r="E1807" s="12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s="39"/>
      <c r="U1807" s="17"/>
      <c r="V1807" s="34"/>
      <c r="W1807" s="34"/>
      <c r="X1807" s="34"/>
      <c r="Y1807" s="34"/>
      <c r="Z1807" s="34"/>
      <c r="AA1807" s="34"/>
      <c r="AB1807" s="34"/>
      <c r="AC1807" s="34"/>
      <c r="AD1807" s="34"/>
      <c r="AE1807" s="34"/>
      <c r="AI1807"/>
    </row>
    <row r="1808" spans="1:35" ht="18" x14ac:dyDescent="0.35">
      <c r="A1808"/>
      <c r="B1808"/>
      <c r="C1808"/>
      <c r="D1808"/>
      <c r="E1808" s="12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 s="39"/>
      <c r="U1808" s="17"/>
      <c r="V1808" s="34"/>
      <c r="W1808" s="34"/>
      <c r="X1808" s="34"/>
      <c r="Y1808" s="34"/>
      <c r="Z1808" s="34"/>
      <c r="AA1808" s="34"/>
      <c r="AB1808" s="34"/>
      <c r="AC1808" s="34"/>
      <c r="AD1808" s="34"/>
      <c r="AE1808" s="34"/>
      <c r="AI1808"/>
    </row>
    <row r="1809" spans="1:35" ht="18" x14ac:dyDescent="0.35">
      <c r="A1809"/>
      <c r="B1809"/>
      <c r="C1809"/>
      <c r="D1809"/>
      <c r="E1809" s="12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s="39"/>
      <c r="U1809" s="17"/>
      <c r="V1809" s="34"/>
      <c r="W1809" s="34"/>
      <c r="X1809" s="34"/>
      <c r="Y1809" s="34"/>
      <c r="Z1809" s="34"/>
      <c r="AA1809" s="34"/>
      <c r="AB1809" s="34"/>
      <c r="AC1809" s="34"/>
      <c r="AD1809" s="34"/>
      <c r="AE1809" s="34"/>
      <c r="AI1809"/>
    </row>
    <row r="1810" spans="1:35" ht="18" x14ac:dyDescent="0.35">
      <c r="A1810"/>
      <c r="B1810"/>
      <c r="C1810"/>
      <c r="D1810"/>
      <c r="E1810" s="12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 s="39"/>
      <c r="U1810" s="17"/>
      <c r="V1810" s="34"/>
      <c r="W1810" s="34"/>
      <c r="X1810" s="34"/>
      <c r="Y1810" s="34"/>
      <c r="Z1810" s="34"/>
      <c r="AA1810" s="34"/>
      <c r="AB1810" s="34"/>
      <c r="AC1810" s="34"/>
      <c r="AD1810" s="34"/>
      <c r="AE1810" s="34"/>
      <c r="AI1810"/>
    </row>
    <row r="1811" spans="1:35" ht="18" x14ac:dyDescent="0.35">
      <c r="A1811"/>
      <c r="B1811"/>
      <c r="C1811"/>
      <c r="D1811"/>
      <c r="E1811" s="12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 s="39"/>
      <c r="U1811" s="17"/>
      <c r="V1811" s="34"/>
      <c r="W1811" s="34"/>
      <c r="X1811" s="34"/>
      <c r="Y1811" s="34"/>
      <c r="Z1811" s="34"/>
      <c r="AA1811" s="34"/>
      <c r="AB1811" s="34"/>
      <c r="AC1811" s="34"/>
      <c r="AD1811" s="34"/>
      <c r="AE1811" s="34"/>
      <c r="AI1811"/>
    </row>
    <row r="1812" spans="1:35" ht="18" x14ac:dyDescent="0.35">
      <c r="A1812"/>
      <c r="B1812"/>
      <c r="C1812"/>
      <c r="D1812"/>
      <c r="E1812" s="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s="39"/>
      <c r="U1812" s="17"/>
      <c r="V1812" s="34"/>
      <c r="W1812" s="34"/>
      <c r="X1812" s="34"/>
      <c r="Y1812" s="34"/>
      <c r="Z1812" s="34"/>
      <c r="AA1812" s="34"/>
      <c r="AB1812" s="34"/>
      <c r="AC1812" s="34"/>
      <c r="AD1812" s="34"/>
      <c r="AE1812" s="34"/>
      <c r="AI1812"/>
    </row>
    <row r="1813" spans="1:35" ht="18" x14ac:dyDescent="0.35">
      <c r="A1813"/>
      <c r="B1813"/>
      <c r="C1813"/>
      <c r="D1813"/>
      <c r="E1813" s="12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 s="39"/>
      <c r="U1813" s="17"/>
      <c r="V1813" s="34"/>
      <c r="W1813" s="34"/>
      <c r="X1813" s="34"/>
      <c r="Y1813" s="34"/>
      <c r="Z1813" s="34"/>
      <c r="AA1813" s="34"/>
      <c r="AB1813" s="34"/>
      <c r="AC1813" s="34"/>
      <c r="AD1813" s="34"/>
      <c r="AE1813" s="34"/>
      <c r="AI1813"/>
    </row>
    <row r="1814" spans="1:35" ht="18" x14ac:dyDescent="0.35">
      <c r="A1814"/>
      <c r="B1814"/>
      <c r="C1814"/>
      <c r="D1814"/>
      <c r="E1814" s="12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 s="39"/>
      <c r="U1814" s="17"/>
      <c r="V1814" s="34"/>
      <c r="W1814" s="34"/>
      <c r="X1814" s="34"/>
      <c r="Y1814" s="34"/>
      <c r="Z1814" s="34"/>
      <c r="AA1814" s="34"/>
      <c r="AB1814" s="34"/>
      <c r="AC1814" s="34"/>
      <c r="AD1814" s="34"/>
      <c r="AE1814" s="34"/>
      <c r="AI1814"/>
    </row>
    <row r="1815" spans="1:35" ht="18" x14ac:dyDescent="0.35">
      <c r="A1815"/>
      <c r="B1815"/>
      <c r="C1815"/>
      <c r="D1815"/>
      <c r="E1815" s="12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 s="39"/>
      <c r="U1815" s="17"/>
      <c r="V1815" s="34"/>
      <c r="W1815" s="34"/>
      <c r="X1815" s="34"/>
      <c r="Y1815" s="34"/>
      <c r="Z1815" s="34"/>
      <c r="AA1815" s="34"/>
      <c r="AB1815" s="34"/>
      <c r="AC1815" s="34"/>
      <c r="AD1815" s="34"/>
      <c r="AE1815" s="34"/>
      <c r="AI1815"/>
    </row>
    <row r="1816" spans="1:35" ht="18" x14ac:dyDescent="0.35">
      <c r="A1816"/>
      <c r="B1816"/>
      <c r="C1816"/>
      <c r="D1816"/>
      <c r="E1816" s="12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 s="39"/>
      <c r="U1816" s="17"/>
      <c r="V1816" s="34"/>
      <c r="W1816" s="34"/>
      <c r="X1816" s="34"/>
      <c r="Y1816" s="34"/>
      <c r="Z1816" s="34"/>
      <c r="AA1816" s="34"/>
      <c r="AB1816" s="34"/>
      <c r="AC1816" s="34"/>
      <c r="AD1816" s="34"/>
      <c r="AE1816" s="34"/>
      <c r="AI1816"/>
    </row>
    <row r="1817" spans="1:35" ht="18" x14ac:dyDescent="0.35">
      <c r="A1817"/>
      <c r="B1817"/>
      <c r="C1817"/>
      <c r="D1817"/>
      <c r="E1817" s="12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s="39"/>
      <c r="U1817" s="17"/>
      <c r="V1817" s="34"/>
      <c r="W1817" s="34"/>
      <c r="X1817" s="34"/>
      <c r="Y1817" s="34"/>
      <c r="Z1817" s="34"/>
      <c r="AA1817" s="34"/>
      <c r="AB1817" s="34"/>
      <c r="AC1817" s="34"/>
      <c r="AD1817" s="34"/>
      <c r="AE1817" s="34"/>
      <c r="AI1817"/>
    </row>
    <row r="1818" spans="1:35" ht="18" x14ac:dyDescent="0.35">
      <c r="A1818"/>
      <c r="B1818"/>
      <c r="C1818"/>
      <c r="D1818"/>
      <c r="E1818" s="12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 s="39"/>
      <c r="U1818" s="17"/>
      <c r="V1818" s="34"/>
      <c r="W1818" s="34"/>
      <c r="X1818" s="34"/>
      <c r="Y1818" s="34"/>
      <c r="Z1818" s="34"/>
      <c r="AA1818" s="34"/>
      <c r="AB1818" s="34"/>
      <c r="AC1818" s="34"/>
      <c r="AD1818" s="34"/>
      <c r="AE1818" s="34"/>
      <c r="AI1818"/>
    </row>
    <row r="1819" spans="1:35" ht="18" x14ac:dyDescent="0.35">
      <c r="A1819"/>
      <c r="B1819"/>
      <c r="C1819"/>
      <c r="D1819"/>
      <c r="E1819" s="12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 s="39"/>
      <c r="U1819" s="17"/>
      <c r="V1819" s="34"/>
      <c r="W1819" s="34"/>
      <c r="X1819" s="34"/>
      <c r="Y1819" s="34"/>
      <c r="Z1819" s="34"/>
      <c r="AA1819" s="34"/>
      <c r="AB1819" s="34"/>
      <c r="AC1819" s="34"/>
      <c r="AD1819" s="34"/>
      <c r="AE1819" s="34"/>
      <c r="AI1819"/>
    </row>
    <row r="1820" spans="1:35" ht="18" x14ac:dyDescent="0.35">
      <c r="A1820"/>
      <c r="B1820"/>
      <c r="C1820"/>
      <c r="D1820"/>
      <c r="E1820" s="12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 s="39"/>
      <c r="U1820" s="17"/>
      <c r="V1820" s="34"/>
      <c r="W1820" s="34"/>
      <c r="X1820" s="34"/>
      <c r="Y1820" s="34"/>
      <c r="Z1820" s="34"/>
      <c r="AA1820" s="34"/>
      <c r="AB1820" s="34"/>
      <c r="AC1820" s="34"/>
      <c r="AD1820" s="34"/>
      <c r="AE1820" s="34"/>
      <c r="AI1820"/>
    </row>
    <row r="1821" spans="1:35" ht="18" x14ac:dyDescent="0.35">
      <c r="A1821"/>
      <c r="B1821"/>
      <c r="C1821"/>
      <c r="D1821"/>
      <c r="E1821" s="12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 s="39"/>
      <c r="U1821" s="17"/>
      <c r="V1821" s="34"/>
      <c r="W1821" s="34"/>
      <c r="X1821" s="34"/>
      <c r="Y1821" s="34"/>
      <c r="Z1821" s="34"/>
      <c r="AA1821" s="34"/>
      <c r="AB1821" s="34"/>
      <c r="AC1821" s="34"/>
      <c r="AD1821" s="34"/>
      <c r="AE1821" s="34"/>
      <c r="AI1821"/>
    </row>
    <row r="1822" spans="1:35" ht="18" x14ac:dyDescent="0.35">
      <c r="A1822"/>
      <c r="B1822"/>
      <c r="C1822"/>
      <c r="D1822"/>
      <c r="E1822" s="1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 s="39"/>
      <c r="U1822" s="17"/>
      <c r="V1822" s="34"/>
      <c r="W1822" s="34"/>
      <c r="X1822" s="34"/>
      <c r="Y1822" s="34"/>
      <c r="Z1822" s="34"/>
      <c r="AA1822" s="34"/>
      <c r="AB1822" s="34"/>
      <c r="AC1822" s="34"/>
      <c r="AD1822" s="34"/>
      <c r="AE1822" s="34"/>
      <c r="AI1822"/>
    </row>
    <row r="1823" spans="1:35" ht="18" x14ac:dyDescent="0.35">
      <c r="A1823"/>
      <c r="B1823"/>
      <c r="C1823"/>
      <c r="D1823"/>
      <c r="E1823" s="12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 s="39"/>
      <c r="U1823" s="17"/>
      <c r="V1823" s="34"/>
      <c r="W1823" s="34"/>
      <c r="X1823" s="34"/>
      <c r="Y1823" s="34"/>
      <c r="Z1823" s="34"/>
      <c r="AA1823" s="34"/>
      <c r="AB1823" s="34"/>
      <c r="AC1823" s="34"/>
      <c r="AD1823" s="34"/>
      <c r="AE1823" s="34"/>
      <c r="AI1823"/>
    </row>
    <row r="1824" spans="1:35" ht="18" x14ac:dyDescent="0.35">
      <c r="A1824"/>
      <c r="B1824"/>
      <c r="C1824"/>
      <c r="D1824"/>
      <c r="E1824" s="12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 s="39"/>
      <c r="U1824" s="17"/>
      <c r="V1824" s="34"/>
      <c r="W1824" s="34"/>
      <c r="X1824" s="34"/>
      <c r="Y1824" s="34"/>
      <c r="Z1824" s="34"/>
      <c r="AA1824" s="34"/>
      <c r="AB1824" s="34"/>
      <c r="AC1824" s="34"/>
      <c r="AD1824" s="34"/>
      <c r="AE1824" s="34"/>
      <c r="AI1824"/>
    </row>
    <row r="1825" spans="1:35" ht="18" x14ac:dyDescent="0.35">
      <c r="A1825"/>
      <c r="B1825"/>
      <c r="C1825"/>
      <c r="D1825"/>
      <c r="E1825" s="12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 s="39"/>
      <c r="U1825" s="17"/>
      <c r="V1825" s="34"/>
      <c r="W1825" s="34"/>
      <c r="X1825" s="34"/>
      <c r="Y1825" s="34"/>
      <c r="Z1825" s="34"/>
      <c r="AA1825" s="34"/>
      <c r="AB1825" s="34"/>
      <c r="AC1825" s="34"/>
      <c r="AD1825" s="34"/>
      <c r="AE1825" s="34"/>
      <c r="AI1825"/>
    </row>
    <row r="1826" spans="1:35" ht="18" x14ac:dyDescent="0.35">
      <c r="A1826"/>
      <c r="B1826"/>
      <c r="C1826"/>
      <c r="D1826"/>
      <c r="E1826" s="12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 s="39"/>
      <c r="U1826" s="17"/>
      <c r="V1826" s="34"/>
      <c r="W1826" s="34"/>
      <c r="X1826" s="34"/>
      <c r="Y1826" s="34"/>
      <c r="Z1826" s="34"/>
      <c r="AA1826" s="34"/>
      <c r="AB1826" s="34"/>
      <c r="AC1826" s="34"/>
      <c r="AD1826" s="34"/>
      <c r="AE1826" s="34"/>
      <c r="AI1826"/>
    </row>
    <row r="1827" spans="1:35" ht="18" x14ac:dyDescent="0.35">
      <c r="A1827"/>
      <c r="B1827"/>
      <c r="C1827"/>
      <c r="D1827"/>
      <c r="E1827" s="12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s="39"/>
      <c r="U1827" s="17"/>
      <c r="V1827" s="34"/>
      <c r="W1827" s="34"/>
      <c r="X1827" s="34"/>
      <c r="Y1827" s="34"/>
      <c r="Z1827" s="34"/>
      <c r="AA1827" s="34"/>
      <c r="AB1827" s="34"/>
      <c r="AC1827" s="34"/>
      <c r="AD1827" s="34"/>
      <c r="AE1827" s="34"/>
      <c r="AI1827"/>
    </row>
    <row r="1828" spans="1:35" ht="18" x14ac:dyDescent="0.35">
      <c r="A1828"/>
      <c r="B1828"/>
      <c r="C1828"/>
      <c r="D1828"/>
      <c r="E1828" s="12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 s="39"/>
      <c r="U1828" s="17"/>
      <c r="V1828" s="34"/>
      <c r="W1828" s="34"/>
      <c r="X1828" s="34"/>
      <c r="Y1828" s="34"/>
      <c r="Z1828" s="34"/>
      <c r="AA1828" s="34"/>
      <c r="AB1828" s="34"/>
      <c r="AC1828" s="34"/>
      <c r="AD1828" s="34"/>
      <c r="AE1828" s="34"/>
      <c r="AI1828"/>
    </row>
    <row r="1829" spans="1:35" ht="18" x14ac:dyDescent="0.35">
      <c r="A1829"/>
      <c r="B1829"/>
      <c r="C1829"/>
      <c r="D1829"/>
      <c r="E1829" s="12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 s="39"/>
      <c r="U1829" s="17"/>
      <c r="V1829" s="34"/>
      <c r="W1829" s="34"/>
      <c r="X1829" s="34"/>
      <c r="Y1829" s="34"/>
      <c r="Z1829" s="34"/>
      <c r="AA1829" s="34"/>
      <c r="AB1829" s="34"/>
      <c r="AC1829" s="34"/>
      <c r="AD1829" s="34"/>
      <c r="AE1829" s="34"/>
      <c r="AI1829"/>
    </row>
    <row r="1830" spans="1:35" ht="18" x14ac:dyDescent="0.35">
      <c r="A1830"/>
      <c r="B1830"/>
      <c r="C1830"/>
      <c r="D1830"/>
      <c r="E1830" s="12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 s="39"/>
      <c r="U1830" s="17"/>
      <c r="V1830" s="34"/>
      <c r="W1830" s="34"/>
      <c r="X1830" s="34"/>
      <c r="Y1830" s="34"/>
      <c r="Z1830" s="34"/>
      <c r="AA1830" s="34"/>
      <c r="AB1830" s="34"/>
      <c r="AC1830" s="34"/>
      <c r="AD1830" s="34"/>
      <c r="AE1830" s="34"/>
      <c r="AI1830"/>
    </row>
    <row r="1831" spans="1:35" ht="18" x14ac:dyDescent="0.35">
      <c r="A1831"/>
      <c r="B1831"/>
      <c r="C1831"/>
      <c r="D1831"/>
      <c r="E1831" s="12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 s="39"/>
      <c r="U1831" s="17"/>
      <c r="V1831" s="34"/>
      <c r="W1831" s="34"/>
      <c r="X1831" s="34"/>
      <c r="Y1831" s="34"/>
      <c r="Z1831" s="34"/>
      <c r="AA1831" s="34"/>
      <c r="AB1831" s="34"/>
      <c r="AC1831" s="34"/>
      <c r="AD1831" s="34"/>
      <c r="AE1831" s="34"/>
      <c r="AI1831"/>
    </row>
    <row r="1832" spans="1:35" ht="18" x14ac:dyDescent="0.35">
      <c r="A1832"/>
      <c r="B1832"/>
      <c r="C1832"/>
      <c r="D1832"/>
      <c r="E1832" s="1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 s="39"/>
      <c r="U1832" s="17"/>
      <c r="V1832" s="34"/>
      <c r="W1832" s="34"/>
      <c r="X1832" s="34"/>
      <c r="Y1832" s="34"/>
      <c r="Z1832" s="34"/>
      <c r="AA1832" s="34"/>
      <c r="AB1832" s="34"/>
      <c r="AC1832" s="34"/>
      <c r="AD1832" s="34"/>
      <c r="AE1832" s="34"/>
      <c r="AI1832"/>
    </row>
    <row r="1833" spans="1:35" ht="18" x14ac:dyDescent="0.35">
      <c r="A1833"/>
      <c r="B1833"/>
      <c r="C1833"/>
      <c r="D1833"/>
      <c r="E1833" s="12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s="39"/>
      <c r="U1833" s="17"/>
      <c r="V1833" s="34"/>
      <c r="W1833" s="34"/>
      <c r="X1833" s="34"/>
      <c r="Y1833" s="34"/>
      <c r="Z1833" s="34"/>
      <c r="AA1833" s="34"/>
      <c r="AB1833" s="34"/>
      <c r="AC1833" s="34"/>
      <c r="AD1833" s="34"/>
      <c r="AE1833" s="34"/>
      <c r="AI1833"/>
    </row>
    <row r="1834" spans="1:35" ht="18" x14ac:dyDescent="0.35">
      <c r="A1834"/>
      <c r="B1834"/>
      <c r="C1834"/>
      <c r="D1834"/>
      <c r="E1834" s="12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 s="39"/>
      <c r="U1834" s="17"/>
      <c r="V1834" s="34"/>
      <c r="W1834" s="34"/>
      <c r="X1834" s="34"/>
      <c r="Y1834" s="34"/>
      <c r="Z1834" s="34"/>
      <c r="AA1834" s="34"/>
      <c r="AB1834" s="34"/>
      <c r="AC1834" s="34"/>
      <c r="AD1834" s="34"/>
      <c r="AE1834" s="34"/>
      <c r="AI1834"/>
    </row>
    <row r="1835" spans="1:35" ht="18" x14ac:dyDescent="0.35">
      <c r="A1835"/>
      <c r="B1835"/>
      <c r="C1835"/>
      <c r="D1835"/>
      <c r="E1835" s="12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 s="39"/>
      <c r="U1835" s="17"/>
      <c r="V1835" s="34"/>
      <c r="W1835" s="34"/>
      <c r="X1835" s="34"/>
      <c r="Y1835" s="34"/>
      <c r="Z1835" s="34"/>
      <c r="AA1835" s="34"/>
      <c r="AB1835" s="34"/>
      <c r="AC1835" s="34"/>
      <c r="AD1835" s="34"/>
      <c r="AE1835" s="34"/>
      <c r="AI1835"/>
    </row>
    <row r="1836" spans="1:35" ht="18" x14ac:dyDescent="0.35">
      <c r="A1836"/>
      <c r="B1836"/>
      <c r="C1836"/>
      <c r="D1836"/>
      <c r="E1836" s="12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 s="39"/>
      <c r="U1836" s="17"/>
      <c r="V1836" s="34"/>
      <c r="W1836" s="34"/>
      <c r="X1836" s="34"/>
      <c r="Y1836" s="34"/>
      <c r="Z1836" s="34"/>
      <c r="AA1836" s="34"/>
      <c r="AB1836" s="34"/>
      <c r="AC1836" s="34"/>
      <c r="AD1836" s="34"/>
      <c r="AE1836" s="34"/>
      <c r="AI1836"/>
    </row>
    <row r="1837" spans="1:35" ht="18" x14ac:dyDescent="0.35">
      <c r="A1837"/>
      <c r="B1837"/>
      <c r="C1837"/>
      <c r="D1837"/>
      <c r="E1837" s="12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 s="39"/>
      <c r="U1837" s="17"/>
      <c r="V1837" s="34"/>
      <c r="W1837" s="34"/>
      <c r="X1837" s="34"/>
      <c r="Y1837" s="34"/>
      <c r="Z1837" s="34"/>
      <c r="AA1837" s="34"/>
      <c r="AB1837" s="34"/>
      <c r="AC1837" s="34"/>
      <c r="AD1837" s="34"/>
      <c r="AE1837" s="34"/>
      <c r="AI1837"/>
    </row>
    <row r="1838" spans="1:35" ht="18" x14ac:dyDescent="0.35">
      <c r="A1838"/>
      <c r="B1838"/>
      <c r="C1838"/>
      <c r="D1838"/>
      <c r="E1838" s="12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 s="39"/>
      <c r="U1838" s="17"/>
      <c r="V1838" s="34"/>
      <c r="W1838" s="34"/>
      <c r="X1838" s="34"/>
      <c r="Y1838" s="34"/>
      <c r="Z1838" s="34"/>
      <c r="AA1838" s="34"/>
      <c r="AB1838" s="34"/>
      <c r="AC1838" s="34"/>
      <c r="AD1838" s="34"/>
      <c r="AE1838" s="34"/>
      <c r="AI1838"/>
    </row>
    <row r="1839" spans="1:35" ht="18" x14ac:dyDescent="0.35">
      <c r="A1839"/>
      <c r="B1839"/>
      <c r="C1839"/>
      <c r="D1839"/>
      <c r="E1839" s="12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 s="39"/>
      <c r="U1839" s="17"/>
      <c r="V1839" s="34"/>
      <c r="W1839" s="34"/>
      <c r="X1839" s="34"/>
      <c r="Y1839" s="34"/>
      <c r="Z1839" s="34"/>
      <c r="AA1839" s="34"/>
      <c r="AB1839" s="34"/>
      <c r="AC1839" s="34"/>
      <c r="AD1839" s="34"/>
      <c r="AE1839" s="34"/>
      <c r="AI1839"/>
    </row>
    <row r="1840" spans="1:35" ht="18" x14ac:dyDescent="0.35">
      <c r="A1840"/>
      <c r="B1840"/>
      <c r="C1840"/>
      <c r="D1840"/>
      <c r="E1840" s="12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 s="39"/>
      <c r="U1840" s="17"/>
      <c r="V1840" s="34"/>
      <c r="W1840" s="34"/>
      <c r="X1840" s="34"/>
      <c r="Y1840" s="34"/>
      <c r="Z1840" s="34"/>
      <c r="AA1840" s="34"/>
      <c r="AB1840" s="34"/>
      <c r="AC1840" s="34"/>
      <c r="AD1840" s="34"/>
      <c r="AE1840" s="34"/>
      <c r="AI1840"/>
    </row>
    <row r="1841" spans="1:35" ht="18" x14ac:dyDescent="0.35">
      <c r="A1841"/>
      <c r="B1841"/>
      <c r="C1841"/>
      <c r="D1841"/>
      <c r="E1841" s="12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 s="39"/>
      <c r="U1841" s="17"/>
      <c r="V1841" s="34"/>
      <c r="W1841" s="34"/>
      <c r="X1841" s="34"/>
      <c r="Y1841" s="34"/>
      <c r="Z1841" s="34"/>
      <c r="AA1841" s="34"/>
      <c r="AB1841" s="34"/>
      <c r="AC1841" s="34"/>
      <c r="AD1841" s="34"/>
      <c r="AE1841" s="34"/>
      <c r="AI1841"/>
    </row>
    <row r="1842" spans="1:35" ht="18" x14ac:dyDescent="0.35">
      <c r="A1842"/>
      <c r="B1842"/>
      <c r="C1842"/>
      <c r="D1842"/>
      <c r="E1842" s="1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 s="39"/>
      <c r="U1842" s="17"/>
      <c r="V1842" s="34"/>
      <c r="W1842" s="34"/>
      <c r="X1842" s="34"/>
      <c r="Y1842" s="34"/>
      <c r="Z1842" s="34"/>
      <c r="AA1842" s="34"/>
      <c r="AB1842" s="34"/>
      <c r="AC1842" s="34"/>
      <c r="AD1842" s="34"/>
      <c r="AE1842" s="34"/>
      <c r="AI1842"/>
    </row>
    <row r="1843" spans="1:35" ht="18" x14ac:dyDescent="0.35">
      <c r="A1843"/>
      <c r="B1843"/>
      <c r="C1843"/>
      <c r="D1843"/>
      <c r="E1843" s="12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 s="39"/>
      <c r="U1843" s="17"/>
      <c r="V1843" s="34"/>
      <c r="W1843" s="34"/>
      <c r="X1843" s="34"/>
      <c r="Y1843" s="34"/>
      <c r="Z1843" s="34"/>
      <c r="AA1843" s="34"/>
      <c r="AB1843" s="34"/>
      <c r="AC1843" s="34"/>
      <c r="AD1843" s="34"/>
      <c r="AE1843" s="34"/>
      <c r="AI1843"/>
    </row>
    <row r="1844" spans="1:35" ht="18" x14ac:dyDescent="0.35">
      <c r="A1844"/>
      <c r="B1844"/>
      <c r="C1844"/>
      <c r="D1844"/>
      <c r="E1844" s="12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 s="39"/>
      <c r="U1844" s="17"/>
      <c r="V1844" s="34"/>
      <c r="W1844" s="34"/>
      <c r="X1844" s="34"/>
      <c r="Y1844" s="34"/>
      <c r="Z1844" s="34"/>
      <c r="AA1844" s="34"/>
      <c r="AB1844" s="34"/>
      <c r="AC1844" s="34"/>
      <c r="AD1844" s="34"/>
      <c r="AE1844" s="34"/>
      <c r="AI1844"/>
    </row>
    <row r="1845" spans="1:35" ht="18" x14ac:dyDescent="0.35">
      <c r="A1845"/>
      <c r="B1845"/>
      <c r="C1845"/>
      <c r="D1845"/>
      <c r="E1845" s="12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 s="39"/>
      <c r="U1845" s="17"/>
      <c r="V1845" s="34"/>
      <c r="W1845" s="34"/>
      <c r="X1845" s="34"/>
      <c r="Y1845" s="34"/>
      <c r="Z1845" s="34"/>
      <c r="AA1845" s="34"/>
      <c r="AB1845" s="34"/>
      <c r="AC1845" s="34"/>
      <c r="AD1845" s="34"/>
      <c r="AE1845" s="34"/>
      <c r="AI1845"/>
    </row>
    <row r="1846" spans="1:35" ht="18" x14ac:dyDescent="0.35">
      <c r="A1846"/>
      <c r="B1846"/>
      <c r="C1846"/>
      <c r="D1846"/>
      <c r="E1846" s="12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 s="39"/>
      <c r="U1846" s="17"/>
      <c r="V1846" s="34"/>
      <c r="W1846" s="34"/>
      <c r="X1846" s="34"/>
      <c r="Y1846" s="34"/>
      <c r="Z1846" s="34"/>
      <c r="AA1846" s="34"/>
      <c r="AB1846" s="34"/>
      <c r="AC1846" s="34"/>
      <c r="AD1846" s="34"/>
      <c r="AE1846" s="34"/>
      <c r="AI1846"/>
    </row>
    <row r="1847" spans="1:35" ht="18" x14ac:dyDescent="0.35">
      <c r="A1847"/>
      <c r="B1847"/>
      <c r="C1847"/>
      <c r="D1847"/>
      <c r="E1847" s="12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 s="39"/>
      <c r="U1847" s="17"/>
      <c r="V1847" s="34"/>
      <c r="W1847" s="34"/>
      <c r="X1847" s="34"/>
      <c r="Y1847" s="34"/>
      <c r="Z1847" s="34"/>
      <c r="AA1847" s="34"/>
      <c r="AB1847" s="34"/>
      <c r="AC1847" s="34"/>
      <c r="AD1847" s="34"/>
      <c r="AE1847" s="34"/>
      <c r="AI1847"/>
    </row>
    <row r="1848" spans="1:35" ht="18" x14ac:dyDescent="0.35">
      <c r="A1848"/>
      <c r="B1848"/>
      <c r="C1848"/>
      <c r="D1848"/>
      <c r="E1848" s="12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 s="39"/>
      <c r="U1848" s="17"/>
      <c r="V1848" s="34"/>
      <c r="W1848" s="34"/>
      <c r="X1848" s="34"/>
      <c r="Y1848" s="34"/>
      <c r="Z1848" s="34"/>
      <c r="AA1848" s="34"/>
      <c r="AB1848" s="34"/>
      <c r="AC1848" s="34"/>
      <c r="AD1848" s="34"/>
      <c r="AE1848" s="34"/>
      <c r="AI1848"/>
    </row>
    <row r="1849" spans="1:35" ht="18" x14ac:dyDescent="0.35">
      <c r="A1849"/>
      <c r="B1849"/>
      <c r="C1849"/>
      <c r="D1849"/>
      <c r="E1849" s="12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 s="39"/>
      <c r="U1849" s="17"/>
      <c r="V1849" s="34"/>
      <c r="W1849" s="34"/>
      <c r="X1849" s="34"/>
      <c r="Y1849" s="34"/>
      <c r="Z1849" s="34"/>
      <c r="AA1849" s="34"/>
      <c r="AB1849" s="34"/>
      <c r="AC1849" s="34"/>
      <c r="AD1849" s="34"/>
      <c r="AE1849" s="34"/>
      <c r="AI1849"/>
    </row>
    <row r="1850" spans="1:35" ht="18" x14ac:dyDescent="0.35">
      <c r="A1850"/>
      <c r="B1850"/>
      <c r="C1850"/>
      <c r="D1850"/>
      <c r="E1850" s="12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 s="39"/>
      <c r="U1850" s="17"/>
      <c r="V1850" s="34"/>
      <c r="W1850" s="34"/>
      <c r="X1850" s="34"/>
      <c r="Y1850" s="34"/>
      <c r="Z1850" s="34"/>
      <c r="AA1850" s="34"/>
      <c r="AB1850" s="34"/>
      <c r="AC1850" s="34"/>
      <c r="AD1850" s="34"/>
      <c r="AE1850" s="34"/>
      <c r="AI1850"/>
    </row>
    <row r="1851" spans="1:35" ht="18" x14ac:dyDescent="0.35">
      <c r="A1851"/>
      <c r="B1851"/>
      <c r="C1851"/>
      <c r="D1851"/>
      <c r="E1851" s="12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 s="39"/>
      <c r="U1851" s="17"/>
      <c r="V1851" s="34"/>
      <c r="W1851" s="34"/>
      <c r="X1851" s="34"/>
      <c r="Y1851" s="34"/>
      <c r="Z1851" s="34"/>
      <c r="AA1851" s="34"/>
      <c r="AB1851" s="34"/>
      <c r="AC1851" s="34"/>
      <c r="AD1851" s="34"/>
      <c r="AE1851" s="34"/>
      <c r="AI1851"/>
    </row>
    <row r="1852" spans="1:35" ht="18" x14ac:dyDescent="0.35">
      <c r="A1852"/>
      <c r="B1852"/>
      <c r="C1852"/>
      <c r="D1852"/>
      <c r="E1852" s="1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 s="39"/>
      <c r="U1852" s="17"/>
      <c r="V1852" s="34"/>
      <c r="W1852" s="34"/>
      <c r="X1852" s="34"/>
      <c r="Y1852" s="34"/>
      <c r="Z1852" s="34"/>
      <c r="AA1852" s="34"/>
      <c r="AB1852" s="34"/>
      <c r="AC1852" s="34"/>
      <c r="AD1852" s="34"/>
      <c r="AE1852" s="34"/>
      <c r="AI1852"/>
    </row>
    <row r="1853" spans="1:35" ht="18" x14ac:dyDescent="0.35">
      <c r="A1853"/>
      <c r="B1853"/>
      <c r="C1853"/>
      <c r="D1853"/>
      <c r="E1853" s="12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 s="39"/>
      <c r="U1853" s="17"/>
      <c r="V1853" s="34"/>
      <c r="W1853" s="34"/>
      <c r="X1853" s="34"/>
      <c r="Y1853" s="34"/>
      <c r="Z1853" s="34"/>
      <c r="AA1853" s="34"/>
      <c r="AB1853" s="34"/>
      <c r="AC1853" s="34"/>
      <c r="AD1853" s="34"/>
      <c r="AE1853" s="34"/>
      <c r="AI1853"/>
    </row>
    <row r="1854" spans="1:35" ht="18" x14ac:dyDescent="0.35">
      <c r="A1854"/>
      <c r="B1854"/>
      <c r="C1854"/>
      <c r="D1854"/>
      <c r="E1854" s="12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 s="39"/>
      <c r="U1854" s="17"/>
      <c r="V1854" s="34"/>
      <c r="W1854" s="34"/>
      <c r="X1854" s="34"/>
      <c r="Y1854" s="34"/>
      <c r="Z1854" s="34"/>
      <c r="AA1854" s="34"/>
      <c r="AB1854" s="34"/>
      <c r="AC1854" s="34"/>
      <c r="AD1854" s="34"/>
      <c r="AE1854" s="34"/>
      <c r="AI1854"/>
    </row>
    <row r="1855" spans="1:35" ht="18" x14ac:dyDescent="0.35">
      <c r="A1855"/>
      <c r="B1855"/>
      <c r="C1855"/>
      <c r="D1855"/>
      <c r="E1855" s="12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 s="39"/>
      <c r="U1855" s="17"/>
      <c r="V1855" s="34"/>
      <c r="W1855" s="34"/>
      <c r="X1855" s="34"/>
      <c r="Y1855" s="34"/>
      <c r="Z1855" s="34"/>
      <c r="AA1855" s="34"/>
      <c r="AB1855" s="34"/>
      <c r="AC1855" s="34"/>
      <c r="AD1855" s="34"/>
      <c r="AE1855" s="34"/>
      <c r="AI1855"/>
    </row>
    <row r="1856" spans="1:35" ht="18" x14ac:dyDescent="0.35">
      <c r="A1856"/>
      <c r="B1856"/>
      <c r="C1856"/>
      <c r="D1856"/>
      <c r="E1856" s="12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 s="39"/>
      <c r="U1856" s="17"/>
      <c r="V1856" s="34"/>
      <c r="W1856" s="34"/>
      <c r="X1856" s="34"/>
      <c r="Y1856" s="34"/>
      <c r="Z1856" s="34"/>
      <c r="AA1856" s="34"/>
      <c r="AB1856" s="34"/>
      <c r="AC1856" s="34"/>
      <c r="AD1856" s="34"/>
      <c r="AE1856" s="34"/>
      <c r="AI1856"/>
    </row>
    <row r="1857" spans="1:35" ht="18" x14ac:dyDescent="0.35">
      <c r="A1857"/>
      <c r="B1857"/>
      <c r="C1857"/>
      <c r="D1857"/>
      <c r="E1857" s="12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 s="39"/>
      <c r="U1857" s="17"/>
      <c r="V1857" s="34"/>
      <c r="W1857" s="34"/>
      <c r="X1857" s="34"/>
      <c r="Y1857" s="34"/>
      <c r="Z1857" s="34"/>
      <c r="AA1857" s="34"/>
      <c r="AB1857" s="34"/>
      <c r="AC1857" s="34"/>
      <c r="AD1857" s="34"/>
      <c r="AE1857" s="34"/>
      <c r="AI1857"/>
    </row>
    <row r="1858" spans="1:35" ht="18" x14ac:dyDescent="0.35">
      <c r="A1858"/>
      <c r="B1858"/>
      <c r="C1858"/>
      <c r="D1858"/>
      <c r="E1858" s="12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 s="39"/>
      <c r="U1858" s="17"/>
      <c r="V1858" s="34"/>
      <c r="W1858" s="34"/>
      <c r="X1858" s="34"/>
      <c r="Y1858" s="34"/>
      <c r="Z1858" s="34"/>
      <c r="AA1858" s="34"/>
      <c r="AB1858" s="34"/>
      <c r="AC1858" s="34"/>
      <c r="AD1858" s="34"/>
      <c r="AE1858" s="34"/>
      <c r="AI1858"/>
    </row>
    <row r="1859" spans="1:35" ht="18" x14ac:dyDescent="0.35">
      <c r="A1859"/>
      <c r="B1859"/>
      <c r="C1859"/>
      <c r="D1859"/>
      <c r="E1859" s="12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 s="39"/>
      <c r="U1859" s="17"/>
      <c r="V1859" s="34"/>
      <c r="W1859" s="34"/>
      <c r="X1859" s="34"/>
      <c r="Y1859" s="34"/>
      <c r="Z1859" s="34"/>
      <c r="AA1859" s="34"/>
      <c r="AB1859" s="34"/>
      <c r="AC1859" s="34"/>
      <c r="AD1859" s="34"/>
      <c r="AE1859" s="34"/>
      <c r="AI1859"/>
    </row>
    <row r="1860" spans="1:35" ht="18" x14ac:dyDescent="0.35">
      <c r="A1860"/>
      <c r="B1860"/>
      <c r="C1860"/>
      <c r="D1860"/>
      <c r="E1860" s="12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 s="39"/>
      <c r="U1860" s="17"/>
      <c r="V1860" s="34"/>
      <c r="W1860" s="34"/>
      <c r="X1860" s="34"/>
      <c r="Y1860" s="34"/>
      <c r="Z1860" s="34"/>
      <c r="AA1860" s="34"/>
      <c r="AB1860" s="34"/>
      <c r="AC1860" s="34"/>
      <c r="AD1860" s="34"/>
      <c r="AE1860" s="34"/>
      <c r="AI1860"/>
    </row>
    <row r="1861" spans="1:35" ht="18" x14ac:dyDescent="0.35">
      <c r="A1861"/>
      <c r="B1861"/>
      <c r="C1861"/>
      <c r="D1861"/>
      <c r="E1861" s="12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 s="39"/>
      <c r="U1861" s="17"/>
      <c r="V1861" s="34"/>
      <c r="W1861" s="34"/>
      <c r="X1861" s="34"/>
      <c r="Y1861" s="34"/>
      <c r="Z1861" s="34"/>
      <c r="AA1861" s="34"/>
      <c r="AB1861" s="34"/>
      <c r="AC1861" s="34"/>
      <c r="AD1861" s="34"/>
      <c r="AE1861" s="34"/>
      <c r="AI1861"/>
    </row>
    <row r="1862" spans="1:35" ht="18" x14ac:dyDescent="0.35">
      <c r="A1862"/>
      <c r="B1862"/>
      <c r="C1862"/>
      <c r="D1862"/>
      <c r="E1862" s="1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 s="39"/>
      <c r="U1862" s="17"/>
      <c r="V1862" s="34"/>
      <c r="W1862" s="34"/>
      <c r="X1862" s="34"/>
      <c r="Y1862" s="34"/>
      <c r="Z1862" s="34"/>
      <c r="AA1862" s="34"/>
      <c r="AB1862" s="34"/>
      <c r="AC1862" s="34"/>
      <c r="AD1862" s="34"/>
      <c r="AE1862" s="34"/>
      <c r="AI1862"/>
    </row>
    <row r="1863" spans="1:35" ht="18" x14ac:dyDescent="0.35">
      <c r="A1863"/>
      <c r="B1863"/>
      <c r="C1863"/>
      <c r="D1863"/>
      <c r="E1863" s="12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 s="39"/>
      <c r="U1863" s="17"/>
      <c r="V1863" s="34"/>
      <c r="W1863" s="34"/>
      <c r="X1863" s="34"/>
      <c r="Y1863" s="34"/>
      <c r="Z1863" s="34"/>
      <c r="AA1863" s="34"/>
      <c r="AB1863" s="34"/>
      <c r="AC1863" s="34"/>
      <c r="AD1863" s="34"/>
      <c r="AE1863" s="34"/>
      <c r="AI1863"/>
    </row>
    <row r="1864" spans="1:35" ht="18" x14ac:dyDescent="0.35">
      <c r="A1864"/>
      <c r="B1864"/>
      <c r="C1864"/>
      <c r="D1864"/>
      <c r="E1864" s="12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 s="39"/>
      <c r="U1864" s="17"/>
      <c r="V1864" s="34"/>
      <c r="W1864" s="34"/>
      <c r="X1864" s="34"/>
      <c r="Y1864" s="34"/>
      <c r="Z1864" s="34"/>
      <c r="AA1864" s="34"/>
      <c r="AB1864" s="34"/>
      <c r="AC1864" s="34"/>
      <c r="AD1864" s="34"/>
      <c r="AE1864" s="34"/>
      <c r="AI1864"/>
    </row>
    <row r="1865" spans="1:35" ht="18" x14ac:dyDescent="0.35">
      <c r="A1865"/>
      <c r="B1865"/>
      <c r="C1865"/>
      <c r="D1865"/>
      <c r="E1865" s="12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 s="39"/>
      <c r="U1865" s="17"/>
      <c r="V1865" s="34"/>
      <c r="W1865" s="34"/>
      <c r="X1865" s="34"/>
      <c r="Y1865" s="34"/>
      <c r="Z1865" s="34"/>
      <c r="AA1865" s="34"/>
      <c r="AB1865" s="34"/>
      <c r="AC1865" s="34"/>
      <c r="AD1865" s="34"/>
      <c r="AE1865" s="34"/>
      <c r="AI1865"/>
    </row>
    <row r="1866" spans="1:35" ht="18" x14ac:dyDescent="0.35">
      <c r="A1866"/>
      <c r="B1866"/>
      <c r="C1866"/>
      <c r="D1866"/>
      <c r="E1866" s="12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 s="39"/>
      <c r="U1866" s="17"/>
      <c r="V1866" s="34"/>
      <c r="W1866" s="34"/>
      <c r="X1866" s="34"/>
      <c r="Y1866" s="34"/>
      <c r="Z1866" s="34"/>
      <c r="AA1866" s="34"/>
      <c r="AB1866" s="34"/>
      <c r="AC1866" s="34"/>
      <c r="AD1866" s="34"/>
      <c r="AE1866" s="34"/>
      <c r="AI1866"/>
    </row>
    <row r="1867" spans="1:35" ht="18" x14ac:dyDescent="0.35">
      <c r="A1867"/>
      <c r="B1867"/>
      <c r="C1867"/>
      <c r="D1867"/>
      <c r="E1867" s="12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 s="39"/>
      <c r="U1867" s="17"/>
      <c r="V1867" s="34"/>
      <c r="W1867" s="34"/>
      <c r="X1867" s="34"/>
      <c r="Y1867" s="34"/>
      <c r="Z1867" s="34"/>
      <c r="AA1867" s="34"/>
      <c r="AB1867" s="34"/>
      <c r="AC1867" s="34"/>
      <c r="AD1867" s="34"/>
      <c r="AE1867" s="34"/>
      <c r="AI1867"/>
    </row>
    <row r="1868" spans="1:35" ht="18" x14ac:dyDescent="0.35">
      <c r="A1868"/>
      <c r="B1868"/>
      <c r="C1868"/>
      <c r="D1868"/>
      <c r="E1868" s="12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 s="39"/>
      <c r="U1868" s="17"/>
      <c r="V1868" s="34"/>
      <c r="W1868" s="34"/>
      <c r="X1868" s="34"/>
      <c r="Y1868" s="34"/>
      <c r="Z1868" s="34"/>
      <c r="AA1868" s="34"/>
      <c r="AB1868" s="34"/>
      <c r="AC1868" s="34"/>
      <c r="AD1868" s="34"/>
      <c r="AE1868" s="34"/>
      <c r="AI1868"/>
    </row>
    <row r="1869" spans="1:35" ht="18" x14ac:dyDescent="0.35">
      <c r="A1869"/>
      <c r="B1869"/>
      <c r="C1869"/>
      <c r="D1869"/>
      <c r="E1869" s="12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 s="39"/>
      <c r="U1869" s="17"/>
      <c r="V1869" s="34"/>
      <c r="W1869" s="34"/>
      <c r="X1869" s="34"/>
      <c r="Y1869" s="34"/>
      <c r="Z1869" s="34"/>
      <c r="AA1869" s="34"/>
      <c r="AB1869" s="34"/>
      <c r="AC1869" s="34"/>
      <c r="AD1869" s="34"/>
      <c r="AE1869" s="34"/>
      <c r="AI1869"/>
    </row>
    <row r="1870" spans="1:35" ht="18" x14ac:dyDescent="0.35">
      <c r="A1870"/>
      <c r="B1870"/>
      <c r="C1870"/>
      <c r="D1870"/>
      <c r="E1870" s="12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 s="39"/>
      <c r="U1870" s="17"/>
      <c r="V1870" s="34"/>
      <c r="W1870" s="34"/>
      <c r="X1870" s="34"/>
      <c r="Y1870" s="34"/>
      <c r="Z1870" s="34"/>
      <c r="AA1870" s="34"/>
      <c r="AB1870" s="34"/>
      <c r="AC1870" s="34"/>
      <c r="AD1870" s="34"/>
      <c r="AE1870" s="34"/>
      <c r="AI1870"/>
    </row>
    <row r="1871" spans="1:35" ht="18" x14ac:dyDescent="0.35">
      <c r="A1871"/>
      <c r="B1871"/>
      <c r="C1871"/>
      <c r="D1871"/>
      <c r="E1871" s="12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 s="39"/>
      <c r="U1871" s="17"/>
      <c r="V1871" s="34"/>
      <c r="W1871" s="34"/>
      <c r="X1871" s="34"/>
      <c r="Y1871" s="34"/>
      <c r="Z1871" s="34"/>
      <c r="AA1871" s="34"/>
      <c r="AB1871" s="34"/>
      <c r="AC1871" s="34"/>
      <c r="AD1871" s="34"/>
      <c r="AE1871" s="34"/>
      <c r="AI1871"/>
    </row>
    <row r="1872" spans="1:35" ht="18" x14ac:dyDescent="0.35">
      <c r="A1872"/>
      <c r="B1872"/>
      <c r="C1872"/>
      <c r="D1872"/>
      <c r="E1872" s="1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 s="39"/>
      <c r="U1872" s="17"/>
      <c r="V1872" s="34"/>
      <c r="W1872" s="34"/>
      <c r="X1872" s="34"/>
      <c r="Y1872" s="34"/>
      <c r="Z1872" s="34"/>
      <c r="AA1872" s="34"/>
      <c r="AB1872" s="34"/>
      <c r="AC1872" s="34"/>
      <c r="AD1872" s="34"/>
      <c r="AE1872" s="34"/>
      <c r="AI1872"/>
    </row>
    <row r="1873" spans="1:35" ht="18" x14ac:dyDescent="0.35">
      <c r="A1873"/>
      <c r="B1873"/>
      <c r="C1873"/>
      <c r="D1873"/>
      <c r="E1873" s="12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 s="39"/>
      <c r="U1873" s="17"/>
      <c r="V1873" s="34"/>
      <c r="W1873" s="34"/>
      <c r="X1873" s="34"/>
      <c r="Y1873" s="34"/>
      <c r="Z1873" s="34"/>
      <c r="AA1873" s="34"/>
      <c r="AB1873" s="34"/>
      <c r="AC1873" s="34"/>
      <c r="AD1873" s="34"/>
      <c r="AE1873" s="34"/>
      <c r="AI1873"/>
    </row>
    <row r="1874" spans="1:35" ht="18" x14ac:dyDescent="0.35">
      <c r="A1874"/>
      <c r="B1874"/>
      <c r="C1874"/>
      <c r="D1874"/>
      <c r="E1874" s="12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 s="39"/>
      <c r="U1874" s="17"/>
      <c r="V1874" s="34"/>
      <c r="W1874" s="34"/>
      <c r="X1874" s="34"/>
      <c r="Y1874" s="34"/>
      <c r="Z1874" s="34"/>
      <c r="AA1874" s="34"/>
      <c r="AB1874" s="34"/>
      <c r="AC1874" s="34"/>
      <c r="AD1874" s="34"/>
      <c r="AE1874" s="34"/>
      <c r="AI1874"/>
    </row>
    <row r="1875" spans="1:35" ht="18" x14ac:dyDescent="0.35">
      <c r="A1875"/>
      <c r="B1875"/>
      <c r="C1875"/>
      <c r="D1875"/>
      <c r="E1875" s="12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 s="39"/>
      <c r="U1875" s="17"/>
      <c r="V1875" s="34"/>
      <c r="W1875" s="34"/>
      <c r="X1875" s="34"/>
      <c r="Y1875" s="34"/>
      <c r="Z1875" s="34"/>
      <c r="AA1875" s="34"/>
      <c r="AB1875" s="34"/>
      <c r="AC1875" s="34"/>
      <c r="AD1875" s="34"/>
      <c r="AE1875" s="34"/>
      <c r="AI1875"/>
    </row>
    <row r="1876" spans="1:35" ht="18" x14ac:dyDescent="0.35">
      <c r="A1876"/>
      <c r="B1876"/>
      <c r="C1876"/>
      <c r="D1876"/>
      <c r="E1876" s="12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 s="39"/>
      <c r="U1876" s="17"/>
      <c r="V1876" s="34"/>
      <c r="W1876" s="34"/>
      <c r="X1876" s="34"/>
      <c r="Y1876" s="34"/>
      <c r="Z1876" s="34"/>
      <c r="AA1876" s="34"/>
      <c r="AB1876" s="34"/>
      <c r="AC1876" s="34"/>
      <c r="AD1876" s="34"/>
      <c r="AE1876" s="34"/>
      <c r="AI1876"/>
    </row>
    <row r="1877" spans="1:35" ht="18" x14ac:dyDescent="0.35">
      <c r="A1877"/>
      <c r="B1877"/>
      <c r="C1877"/>
      <c r="D1877"/>
      <c r="E1877" s="12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 s="39"/>
      <c r="U1877" s="17"/>
      <c r="V1877" s="34"/>
      <c r="W1877" s="34"/>
      <c r="X1877" s="34"/>
      <c r="Y1877" s="34"/>
      <c r="Z1877" s="34"/>
      <c r="AA1877" s="34"/>
      <c r="AB1877" s="34"/>
      <c r="AC1877" s="34"/>
      <c r="AD1877" s="34"/>
      <c r="AE1877" s="34"/>
      <c r="AI1877"/>
    </row>
    <row r="1878" spans="1:35" ht="18" x14ac:dyDescent="0.35">
      <c r="A1878"/>
      <c r="B1878"/>
      <c r="C1878"/>
      <c r="D1878"/>
      <c r="E1878" s="12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 s="39"/>
      <c r="U1878" s="17"/>
      <c r="V1878" s="34"/>
      <c r="W1878" s="34"/>
      <c r="X1878" s="34"/>
      <c r="Y1878" s="34"/>
      <c r="Z1878" s="34"/>
      <c r="AA1878" s="34"/>
      <c r="AB1878" s="34"/>
      <c r="AC1878" s="34"/>
      <c r="AD1878" s="34"/>
      <c r="AE1878" s="34"/>
      <c r="AI1878"/>
    </row>
    <row r="1879" spans="1:35" ht="18" x14ac:dyDescent="0.35">
      <c r="A1879"/>
      <c r="B1879"/>
      <c r="C1879"/>
      <c r="D1879"/>
      <c r="E1879" s="12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 s="39"/>
      <c r="U1879" s="17"/>
      <c r="V1879" s="34"/>
      <c r="W1879" s="34"/>
      <c r="X1879" s="34"/>
      <c r="Y1879" s="34"/>
      <c r="Z1879" s="34"/>
      <c r="AA1879" s="34"/>
      <c r="AB1879" s="34"/>
      <c r="AC1879" s="34"/>
      <c r="AD1879" s="34"/>
      <c r="AE1879" s="34"/>
      <c r="AI1879"/>
    </row>
    <row r="1880" spans="1:35" ht="18" x14ac:dyDescent="0.35">
      <c r="A1880"/>
      <c r="B1880"/>
      <c r="C1880"/>
      <c r="D1880"/>
      <c r="E1880" s="12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 s="39"/>
      <c r="U1880" s="17"/>
      <c r="V1880" s="34"/>
      <c r="W1880" s="34"/>
      <c r="X1880" s="34"/>
      <c r="Y1880" s="34"/>
      <c r="Z1880" s="34"/>
      <c r="AA1880" s="34"/>
      <c r="AB1880" s="34"/>
      <c r="AC1880" s="34"/>
      <c r="AD1880" s="34"/>
      <c r="AE1880" s="34"/>
      <c r="AI1880"/>
    </row>
    <row r="1881" spans="1:35" ht="18" x14ac:dyDescent="0.35">
      <c r="A1881"/>
      <c r="B1881"/>
      <c r="C1881"/>
      <c r="D1881"/>
      <c r="E1881" s="12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 s="39"/>
      <c r="U1881" s="17"/>
      <c r="V1881" s="34"/>
      <c r="W1881" s="34"/>
      <c r="X1881" s="34"/>
      <c r="Y1881" s="34"/>
      <c r="Z1881" s="34"/>
      <c r="AA1881" s="34"/>
      <c r="AB1881" s="34"/>
      <c r="AC1881" s="34"/>
      <c r="AD1881" s="34"/>
      <c r="AE1881" s="34"/>
      <c r="AI1881"/>
    </row>
    <row r="1882" spans="1:35" ht="18" x14ac:dyDescent="0.35">
      <c r="A1882"/>
      <c r="B1882"/>
      <c r="C1882"/>
      <c r="D1882"/>
      <c r="E1882" s="1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 s="39"/>
      <c r="U1882" s="17"/>
      <c r="V1882" s="34"/>
      <c r="W1882" s="34"/>
      <c r="X1882" s="34"/>
      <c r="Y1882" s="34"/>
      <c r="Z1882" s="34"/>
      <c r="AA1882" s="34"/>
      <c r="AB1882" s="34"/>
      <c r="AC1882" s="34"/>
      <c r="AD1882" s="34"/>
      <c r="AE1882" s="34"/>
      <c r="AI1882"/>
    </row>
    <row r="1883" spans="1:35" ht="18" x14ac:dyDescent="0.35">
      <c r="A1883"/>
      <c r="B1883"/>
      <c r="C1883"/>
      <c r="D1883"/>
      <c r="E1883" s="12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 s="39"/>
      <c r="U1883" s="17"/>
      <c r="V1883" s="34"/>
      <c r="W1883" s="34"/>
      <c r="X1883" s="34"/>
      <c r="Y1883" s="34"/>
      <c r="Z1883" s="34"/>
      <c r="AA1883" s="34"/>
      <c r="AB1883" s="34"/>
      <c r="AC1883" s="34"/>
      <c r="AD1883" s="34"/>
      <c r="AE1883" s="34"/>
      <c r="AI1883"/>
    </row>
    <row r="1884" spans="1:35" ht="18" x14ac:dyDescent="0.35">
      <c r="A1884"/>
      <c r="B1884"/>
      <c r="C1884"/>
      <c r="D1884"/>
      <c r="E1884" s="12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 s="39"/>
      <c r="U1884" s="17"/>
      <c r="V1884" s="34"/>
      <c r="W1884" s="34"/>
      <c r="X1884" s="34"/>
      <c r="Y1884" s="34"/>
      <c r="Z1884" s="34"/>
      <c r="AA1884" s="34"/>
      <c r="AB1884" s="34"/>
      <c r="AC1884" s="34"/>
      <c r="AD1884" s="34"/>
      <c r="AE1884" s="34"/>
      <c r="AI1884"/>
    </row>
    <row r="1885" spans="1:35" ht="18" x14ac:dyDescent="0.35">
      <c r="A1885"/>
      <c r="B1885"/>
      <c r="C1885"/>
      <c r="D1885"/>
      <c r="E1885" s="12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 s="39"/>
      <c r="U1885" s="17"/>
      <c r="V1885" s="34"/>
      <c r="W1885" s="34"/>
      <c r="X1885" s="34"/>
      <c r="Y1885" s="34"/>
      <c r="Z1885" s="34"/>
      <c r="AA1885" s="34"/>
      <c r="AB1885" s="34"/>
      <c r="AC1885" s="34"/>
      <c r="AD1885" s="34"/>
      <c r="AE1885" s="34"/>
      <c r="AI1885"/>
    </row>
    <row r="1886" spans="1:35" ht="18" x14ac:dyDescent="0.35">
      <c r="A1886"/>
      <c r="B1886"/>
      <c r="C1886"/>
      <c r="D1886"/>
      <c r="E1886" s="12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 s="39"/>
      <c r="U1886" s="17"/>
      <c r="V1886" s="34"/>
      <c r="W1886" s="34"/>
      <c r="X1886" s="34"/>
      <c r="Y1886" s="34"/>
      <c r="Z1886" s="34"/>
      <c r="AA1886" s="34"/>
      <c r="AB1886" s="34"/>
      <c r="AC1886" s="34"/>
      <c r="AD1886" s="34"/>
      <c r="AE1886" s="34"/>
      <c r="AI1886"/>
    </row>
    <row r="1887" spans="1:35" ht="18" x14ac:dyDescent="0.35">
      <c r="A1887"/>
      <c r="B1887"/>
      <c r="C1887"/>
      <c r="D1887"/>
      <c r="E1887" s="12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 s="39"/>
      <c r="U1887" s="17"/>
      <c r="V1887" s="34"/>
      <c r="W1887" s="34"/>
      <c r="X1887" s="34"/>
      <c r="Y1887" s="34"/>
      <c r="Z1887" s="34"/>
      <c r="AA1887" s="34"/>
      <c r="AB1887" s="34"/>
      <c r="AC1887" s="34"/>
      <c r="AD1887" s="34"/>
      <c r="AE1887" s="34"/>
      <c r="AI1887"/>
    </row>
    <row r="1888" spans="1:35" ht="18" x14ac:dyDescent="0.35">
      <c r="A1888"/>
      <c r="B1888"/>
      <c r="C1888"/>
      <c r="D1888"/>
      <c r="E1888" s="12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 s="39"/>
      <c r="U1888" s="17"/>
      <c r="V1888" s="34"/>
      <c r="W1888" s="34"/>
      <c r="X1888" s="34"/>
      <c r="Y1888" s="34"/>
      <c r="Z1888" s="34"/>
      <c r="AA1888" s="34"/>
      <c r="AB1888" s="34"/>
      <c r="AC1888" s="34"/>
      <c r="AD1888" s="34"/>
      <c r="AE1888" s="34"/>
      <c r="AI1888"/>
    </row>
    <row r="1889" spans="1:35" ht="18" x14ac:dyDescent="0.35">
      <c r="A1889"/>
      <c r="B1889"/>
      <c r="C1889"/>
      <c r="D1889"/>
      <c r="E1889" s="12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 s="39"/>
      <c r="U1889" s="17"/>
      <c r="V1889" s="34"/>
      <c r="W1889" s="34"/>
      <c r="X1889" s="34"/>
      <c r="Y1889" s="34"/>
      <c r="Z1889" s="34"/>
      <c r="AA1889" s="34"/>
      <c r="AB1889" s="34"/>
      <c r="AC1889" s="34"/>
      <c r="AD1889" s="34"/>
      <c r="AE1889" s="34"/>
      <c r="AI1889"/>
    </row>
    <row r="1890" spans="1:35" ht="18" x14ac:dyDescent="0.35">
      <c r="A1890"/>
      <c r="B1890"/>
      <c r="C1890"/>
      <c r="D1890"/>
      <c r="E1890" s="12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 s="39"/>
      <c r="U1890" s="17"/>
      <c r="V1890" s="34"/>
      <c r="W1890" s="34"/>
      <c r="X1890" s="34"/>
      <c r="Y1890" s="34"/>
      <c r="Z1890" s="34"/>
      <c r="AA1890" s="34"/>
      <c r="AB1890" s="34"/>
      <c r="AC1890" s="34"/>
      <c r="AD1890" s="34"/>
      <c r="AE1890" s="34"/>
      <c r="AI1890"/>
    </row>
    <row r="1891" spans="1:35" ht="18" x14ac:dyDescent="0.35">
      <c r="A1891"/>
      <c r="B1891"/>
      <c r="C1891"/>
      <c r="D1891"/>
      <c r="E1891" s="12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 s="39"/>
      <c r="U1891" s="17"/>
      <c r="V1891" s="34"/>
      <c r="W1891" s="34"/>
      <c r="X1891" s="34"/>
      <c r="Y1891" s="34"/>
      <c r="Z1891" s="34"/>
      <c r="AA1891" s="34"/>
      <c r="AB1891" s="34"/>
      <c r="AC1891" s="34"/>
      <c r="AD1891" s="34"/>
      <c r="AE1891" s="34"/>
      <c r="AI1891"/>
    </row>
    <row r="1892" spans="1:35" ht="18" x14ac:dyDescent="0.35">
      <c r="A1892"/>
      <c r="B1892"/>
      <c r="C1892"/>
      <c r="D1892"/>
      <c r="E1892" s="1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 s="39"/>
      <c r="U1892" s="17"/>
      <c r="V1892" s="34"/>
      <c r="W1892" s="34"/>
      <c r="X1892" s="34"/>
      <c r="Y1892" s="34"/>
      <c r="Z1892" s="34"/>
      <c r="AA1892" s="34"/>
      <c r="AB1892" s="34"/>
      <c r="AC1892" s="34"/>
      <c r="AD1892" s="34"/>
      <c r="AE1892" s="34"/>
      <c r="AI1892"/>
    </row>
    <row r="1893" spans="1:35" ht="18" x14ac:dyDescent="0.35">
      <c r="A1893"/>
      <c r="B1893"/>
      <c r="C1893"/>
      <c r="D1893"/>
      <c r="E1893" s="12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 s="39"/>
      <c r="U1893" s="17"/>
      <c r="V1893" s="34"/>
      <c r="W1893" s="34"/>
      <c r="X1893" s="34"/>
      <c r="Y1893" s="34"/>
      <c r="Z1893" s="34"/>
      <c r="AA1893" s="34"/>
      <c r="AB1893" s="34"/>
      <c r="AC1893" s="34"/>
      <c r="AD1893" s="34"/>
      <c r="AE1893" s="34"/>
      <c r="AI1893"/>
    </row>
    <row r="1894" spans="1:35" ht="18" x14ac:dyDescent="0.35">
      <c r="A1894"/>
      <c r="B1894"/>
      <c r="C1894"/>
      <c r="D1894"/>
      <c r="E1894" s="12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 s="39"/>
      <c r="U1894" s="17"/>
      <c r="V1894" s="34"/>
      <c r="W1894" s="34"/>
      <c r="X1894" s="34"/>
      <c r="Y1894" s="34"/>
      <c r="Z1894" s="34"/>
      <c r="AA1894" s="34"/>
      <c r="AB1894" s="34"/>
      <c r="AC1894" s="34"/>
      <c r="AD1894" s="34"/>
      <c r="AE1894" s="34"/>
      <c r="AI1894"/>
    </row>
    <row r="1895" spans="1:35" ht="18" x14ac:dyDescent="0.35">
      <c r="A1895"/>
      <c r="B1895"/>
      <c r="C1895"/>
      <c r="D1895"/>
      <c r="E1895" s="12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 s="39"/>
      <c r="U1895" s="17"/>
      <c r="V1895" s="34"/>
      <c r="W1895" s="34"/>
      <c r="X1895" s="34"/>
      <c r="Y1895" s="34"/>
      <c r="Z1895" s="34"/>
      <c r="AA1895" s="34"/>
      <c r="AB1895" s="34"/>
      <c r="AC1895" s="34"/>
      <c r="AD1895" s="34"/>
      <c r="AE1895" s="34"/>
      <c r="AI1895"/>
    </row>
    <row r="1896" spans="1:35" ht="18" x14ac:dyDescent="0.35">
      <c r="A1896"/>
      <c r="B1896"/>
      <c r="C1896"/>
      <c r="D1896"/>
      <c r="E1896" s="12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 s="39"/>
      <c r="U1896" s="17"/>
      <c r="V1896" s="34"/>
      <c r="W1896" s="34"/>
      <c r="X1896" s="34"/>
      <c r="Y1896" s="34"/>
      <c r="Z1896" s="34"/>
      <c r="AA1896" s="34"/>
      <c r="AB1896" s="34"/>
      <c r="AC1896" s="34"/>
      <c r="AD1896" s="34"/>
      <c r="AE1896" s="34"/>
      <c r="AI1896"/>
    </row>
    <row r="1897" spans="1:35" ht="18" x14ac:dyDescent="0.35">
      <c r="A1897"/>
      <c r="B1897"/>
      <c r="C1897"/>
      <c r="D1897"/>
      <c r="E1897" s="12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 s="39"/>
      <c r="U1897" s="17"/>
      <c r="V1897" s="34"/>
      <c r="W1897" s="34"/>
      <c r="X1897" s="34"/>
      <c r="Y1897" s="34"/>
      <c r="Z1897" s="34"/>
      <c r="AA1897" s="34"/>
      <c r="AB1897" s="34"/>
      <c r="AC1897" s="34"/>
      <c r="AD1897" s="34"/>
      <c r="AE1897" s="34"/>
      <c r="AI1897"/>
    </row>
    <row r="1898" spans="1:35" ht="18" x14ac:dyDescent="0.35">
      <c r="A1898"/>
      <c r="B1898"/>
      <c r="C1898"/>
      <c r="D1898"/>
      <c r="E1898" s="12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 s="39"/>
      <c r="U1898" s="17"/>
      <c r="V1898" s="34"/>
      <c r="W1898" s="34"/>
      <c r="X1898" s="34"/>
      <c r="Y1898" s="34"/>
      <c r="Z1898" s="34"/>
      <c r="AA1898" s="34"/>
      <c r="AB1898" s="34"/>
      <c r="AC1898" s="34"/>
      <c r="AD1898" s="34"/>
      <c r="AE1898" s="34"/>
      <c r="AI1898"/>
    </row>
    <row r="1899" spans="1:35" ht="18" x14ac:dyDescent="0.35">
      <c r="A1899"/>
      <c r="B1899"/>
      <c r="C1899"/>
      <c r="D1899"/>
      <c r="E1899" s="12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 s="39"/>
      <c r="U1899" s="17"/>
      <c r="V1899" s="34"/>
      <c r="W1899" s="34"/>
      <c r="X1899" s="34"/>
      <c r="Y1899" s="34"/>
      <c r="Z1899" s="34"/>
      <c r="AA1899" s="34"/>
      <c r="AB1899" s="34"/>
      <c r="AC1899" s="34"/>
      <c r="AD1899" s="34"/>
      <c r="AE1899" s="34"/>
      <c r="AI1899"/>
    </row>
    <row r="1900" spans="1:35" ht="18" x14ac:dyDescent="0.35">
      <c r="A1900"/>
      <c r="B1900"/>
      <c r="C1900"/>
      <c r="D1900"/>
      <c r="E1900" s="12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 s="39"/>
      <c r="U1900" s="17"/>
      <c r="V1900" s="34"/>
      <c r="W1900" s="34"/>
      <c r="X1900" s="34"/>
      <c r="Y1900" s="34"/>
      <c r="Z1900" s="34"/>
      <c r="AA1900" s="34"/>
      <c r="AB1900" s="34"/>
      <c r="AC1900" s="34"/>
      <c r="AD1900" s="34"/>
      <c r="AE1900" s="34"/>
      <c r="AI1900"/>
    </row>
    <row r="1901" spans="1:35" ht="18" x14ac:dyDescent="0.35">
      <c r="A1901"/>
      <c r="B1901"/>
      <c r="C1901"/>
      <c r="D1901"/>
      <c r="E1901" s="12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 s="39"/>
      <c r="U1901" s="17"/>
      <c r="V1901" s="34"/>
      <c r="W1901" s="34"/>
      <c r="X1901" s="34"/>
      <c r="Y1901" s="34"/>
      <c r="Z1901" s="34"/>
      <c r="AA1901" s="34"/>
      <c r="AB1901" s="34"/>
      <c r="AC1901" s="34"/>
      <c r="AD1901" s="34"/>
      <c r="AE1901" s="34"/>
      <c r="AI1901"/>
    </row>
    <row r="1902" spans="1:35" ht="18" x14ac:dyDescent="0.35">
      <c r="A1902"/>
      <c r="B1902"/>
      <c r="C1902"/>
      <c r="D1902"/>
      <c r="E1902" s="1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 s="39"/>
      <c r="U1902" s="17"/>
      <c r="V1902" s="34"/>
      <c r="W1902" s="34"/>
      <c r="X1902" s="34"/>
      <c r="Y1902" s="34"/>
      <c r="Z1902" s="34"/>
      <c r="AA1902" s="34"/>
      <c r="AB1902" s="34"/>
      <c r="AC1902" s="34"/>
      <c r="AD1902" s="34"/>
      <c r="AE1902" s="34"/>
      <c r="AI1902"/>
    </row>
    <row r="1903" spans="1:35" ht="18" x14ac:dyDescent="0.35">
      <c r="A1903"/>
      <c r="B1903"/>
      <c r="C1903"/>
      <c r="D1903"/>
      <c r="E1903" s="12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s="39"/>
      <c r="U1903" s="17"/>
      <c r="V1903" s="34"/>
      <c r="W1903" s="34"/>
      <c r="X1903" s="34"/>
      <c r="Y1903" s="34"/>
      <c r="Z1903" s="34"/>
      <c r="AA1903" s="34"/>
      <c r="AB1903" s="34"/>
      <c r="AC1903" s="34"/>
      <c r="AD1903" s="34"/>
      <c r="AE1903" s="34"/>
      <c r="AI1903"/>
    </row>
    <row r="1904" spans="1:35" ht="18" x14ac:dyDescent="0.35">
      <c r="A1904"/>
      <c r="B1904"/>
      <c r="C1904"/>
      <c r="D1904"/>
      <c r="E1904" s="12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 s="39"/>
      <c r="U1904" s="17"/>
      <c r="V1904" s="34"/>
      <c r="W1904" s="34"/>
      <c r="X1904" s="34"/>
      <c r="Y1904" s="34"/>
      <c r="Z1904" s="34"/>
      <c r="AA1904" s="34"/>
      <c r="AB1904" s="34"/>
      <c r="AC1904" s="34"/>
      <c r="AD1904" s="34"/>
      <c r="AE1904" s="34"/>
      <c r="AI1904"/>
    </row>
    <row r="1905" spans="1:18" x14ac:dyDescent="0.25">
      <c r="A1905"/>
      <c r="B1905"/>
      <c r="C1905"/>
      <c r="D1905"/>
      <c r="E1905" s="12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x14ac:dyDescent="0.25">
      <c r="A1906"/>
      <c r="B1906"/>
      <c r="C1906"/>
      <c r="D1906"/>
      <c r="E1906" s="12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x14ac:dyDescent="0.25">
      <c r="A1907"/>
      <c r="B1907"/>
      <c r="C1907"/>
      <c r="D1907"/>
      <c r="E1907" s="12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x14ac:dyDescent="0.25">
      <c r="A1908"/>
      <c r="B1908"/>
      <c r="C1908"/>
      <c r="D1908"/>
      <c r="E1908" s="12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x14ac:dyDescent="0.25">
      <c r="A1909"/>
      <c r="B1909"/>
      <c r="C1909"/>
      <c r="D1909"/>
      <c r="E1909" s="12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x14ac:dyDescent="0.25">
      <c r="A1910"/>
      <c r="B1910"/>
      <c r="C1910"/>
      <c r="D1910"/>
      <c r="E1910" s="12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x14ac:dyDescent="0.25">
      <c r="A1911"/>
      <c r="B1911"/>
      <c r="C1911"/>
      <c r="D1911"/>
      <c r="E1911" s="12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x14ac:dyDescent="0.25">
      <c r="A1912"/>
      <c r="B1912"/>
      <c r="C1912"/>
      <c r="D1912"/>
      <c r="E1912" s="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x14ac:dyDescent="0.25">
      <c r="A1913"/>
      <c r="B1913"/>
      <c r="C1913"/>
      <c r="D1913"/>
      <c r="E1913" s="12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x14ac:dyDescent="0.25">
      <c r="A1914"/>
      <c r="B1914"/>
      <c r="C1914"/>
      <c r="D1914"/>
      <c r="E1914" s="12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x14ac:dyDescent="0.25">
      <c r="A1915"/>
      <c r="B1915"/>
      <c r="C1915"/>
      <c r="D1915"/>
      <c r="E1915" s="12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x14ac:dyDescent="0.25">
      <c r="A1916"/>
      <c r="B1916"/>
      <c r="C1916"/>
      <c r="D1916"/>
      <c r="E1916" s="12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x14ac:dyDescent="0.25">
      <c r="A1917"/>
      <c r="B1917"/>
      <c r="C1917"/>
      <c r="D1917"/>
      <c r="E1917" s="12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x14ac:dyDescent="0.25">
      <c r="A1918"/>
      <c r="B1918"/>
      <c r="C1918"/>
      <c r="D1918"/>
      <c r="E1918" s="12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x14ac:dyDescent="0.25">
      <c r="A1919"/>
      <c r="B1919"/>
      <c r="C1919"/>
      <c r="D1919"/>
      <c r="E1919" s="12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x14ac:dyDescent="0.25">
      <c r="A1920"/>
      <c r="B1920"/>
      <c r="C1920"/>
      <c r="D1920"/>
      <c r="E1920" s="12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x14ac:dyDescent="0.25">
      <c r="A1921"/>
      <c r="B1921"/>
      <c r="C1921"/>
      <c r="D1921"/>
      <c r="E1921" s="12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x14ac:dyDescent="0.25">
      <c r="A1922"/>
      <c r="B1922"/>
      <c r="C1922"/>
      <c r="D1922"/>
      <c r="E1922" s="1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x14ac:dyDescent="0.25">
      <c r="A1923"/>
      <c r="B1923"/>
      <c r="C1923"/>
      <c r="D1923"/>
      <c r="E1923" s="12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x14ac:dyDescent="0.25">
      <c r="A1924"/>
      <c r="B1924"/>
      <c r="C1924"/>
      <c r="D1924"/>
      <c r="E1924" s="12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x14ac:dyDescent="0.25">
      <c r="A1925"/>
      <c r="B1925"/>
      <c r="C1925"/>
      <c r="D1925"/>
      <c r="E1925" s="12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x14ac:dyDescent="0.25">
      <c r="A1926"/>
      <c r="B1926"/>
      <c r="C1926"/>
      <c r="D1926"/>
      <c r="E1926" s="12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x14ac:dyDescent="0.25">
      <c r="A1927"/>
      <c r="B1927"/>
      <c r="C1927"/>
      <c r="D1927"/>
      <c r="E1927" s="12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x14ac:dyDescent="0.25">
      <c r="A1928"/>
      <c r="B1928"/>
      <c r="C1928"/>
      <c r="D1928"/>
      <c r="E1928" s="12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x14ac:dyDescent="0.25">
      <c r="A1929"/>
      <c r="B1929"/>
      <c r="C1929"/>
      <c r="D1929"/>
      <c r="E1929" s="12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x14ac:dyDescent="0.25">
      <c r="A1930"/>
      <c r="B1930"/>
      <c r="C1930"/>
      <c r="D1930"/>
      <c r="E1930" s="12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x14ac:dyDescent="0.25">
      <c r="A1931"/>
      <c r="B1931"/>
      <c r="C1931"/>
      <c r="D1931"/>
      <c r="E1931" s="12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x14ac:dyDescent="0.25">
      <c r="A1932"/>
      <c r="B1932"/>
      <c r="C1932"/>
      <c r="D1932"/>
      <c r="E1932" s="1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x14ac:dyDescent="0.25">
      <c r="A1933"/>
      <c r="B1933"/>
      <c r="C1933"/>
      <c r="D1933"/>
      <c r="E1933" s="12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x14ac:dyDescent="0.25">
      <c r="A1934"/>
      <c r="B1934"/>
      <c r="C1934"/>
      <c r="D1934"/>
      <c r="E1934" s="12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x14ac:dyDescent="0.25">
      <c r="A1935"/>
      <c r="B1935"/>
      <c r="C1935"/>
      <c r="D1935"/>
      <c r="E1935" s="12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x14ac:dyDescent="0.25">
      <c r="A1936"/>
      <c r="B1936"/>
      <c r="C1936"/>
      <c r="D1936"/>
      <c r="E1936" s="12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x14ac:dyDescent="0.25">
      <c r="A1937"/>
      <c r="B1937"/>
      <c r="C1937"/>
      <c r="D1937"/>
      <c r="E1937" s="12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x14ac:dyDescent="0.25">
      <c r="A1938"/>
      <c r="B1938"/>
      <c r="C1938"/>
      <c r="D1938"/>
      <c r="E1938" s="12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x14ac:dyDescent="0.25">
      <c r="A1939"/>
      <c r="B1939"/>
      <c r="C1939"/>
      <c r="D1939"/>
      <c r="E1939" s="12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x14ac:dyDescent="0.25">
      <c r="A1940"/>
      <c r="B1940"/>
      <c r="C1940"/>
      <c r="D1940"/>
      <c r="E1940" s="12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x14ac:dyDescent="0.25">
      <c r="A1941"/>
      <c r="B1941"/>
      <c r="C1941"/>
      <c r="D1941"/>
      <c r="E1941" s="12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x14ac:dyDescent="0.25">
      <c r="A1942"/>
      <c r="B1942"/>
      <c r="C1942"/>
      <c r="D1942"/>
      <c r="E1942" s="1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x14ac:dyDescent="0.25">
      <c r="A1943"/>
      <c r="B1943"/>
      <c r="C1943"/>
      <c r="D1943"/>
      <c r="E1943" s="12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x14ac:dyDescent="0.25">
      <c r="A1944"/>
      <c r="B1944"/>
      <c r="C1944"/>
      <c r="D1944"/>
      <c r="E1944" s="12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x14ac:dyDescent="0.25">
      <c r="A1945"/>
      <c r="B1945"/>
      <c r="C1945"/>
      <c r="D1945"/>
      <c r="E1945" s="12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x14ac:dyDescent="0.25">
      <c r="A1946"/>
      <c r="B1946"/>
      <c r="C1946"/>
      <c r="D1946"/>
      <c r="E1946" s="12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x14ac:dyDescent="0.25">
      <c r="A1947"/>
      <c r="B1947"/>
      <c r="C1947"/>
      <c r="D1947"/>
      <c r="E1947" s="12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x14ac:dyDescent="0.25">
      <c r="A1948"/>
      <c r="B1948"/>
      <c r="C1948"/>
      <c r="D1948"/>
      <c r="E1948" s="12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x14ac:dyDescent="0.25">
      <c r="A1949"/>
      <c r="B1949"/>
      <c r="C1949"/>
      <c r="D1949"/>
      <c r="E1949" s="12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x14ac:dyDescent="0.25">
      <c r="A1950"/>
      <c r="B1950"/>
      <c r="C1950"/>
      <c r="D1950"/>
      <c r="E1950" s="12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x14ac:dyDescent="0.25">
      <c r="A1951"/>
      <c r="B1951"/>
      <c r="C1951"/>
      <c r="D1951"/>
      <c r="E1951" s="12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x14ac:dyDescent="0.25">
      <c r="A1952"/>
      <c r="B1952"/>
      <c r="C1952"/>
      <c r="D1952"/>
      <c r="E1952" s="1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x14ac:dyDescent="0.25">
      <c r="A1953"/>
      <c r="B1953"/>
      <c r="C1953"/>
      <c r="D1953"/>
      <c r="E1953" s="12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x14ac:dyDescent="0.25">
      <c r="A1954"/>
      <c r="B1954"/>
      <c r="C1954"/>
      <c r="D1954"/>
      <c r="E1954" s="12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x14ac:dyDescent="0.25">
      <c r="A1955"/>
      <c r="B1955"/>
      <c r="C1955"/>
      <c r="D1955"/>
      <c r="E1955" s="12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x14ac:dyDescent="0.25">
      <c r="A1956"/>
      <c r="B1956"/>
      <c r="C1956"/>
      <c r="D1956"/>
      <c r="E1956" s="12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x14ac:dyDescent="0.25">
      <c r="A1957"/>
      <c r="B1957"/>
      <c r="C1957"/>
      <c r="D1957"/>
      <c r="E1957" s="12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x14ac:dyDescent="0.25">
      <c r="A1958"/>
      <c r="B1958"/>
      <c r="C1958"/>
      <c r="D1958"/>
      <c r="E1958" s="12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x14ac:dyDescent="0.25">
      <c r="A1959"/>
      <c r="B1959"/>
      <c r="C1959"/>
      <c r="D1959"/>
      <c r="E1959" s="12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x14ac:dyDescent="0.25">
      <c r="A1960"/>
      <c r="B1960"/>
      <c r="C1960"/>
      <c r="D1960"/>
      <c r="E1960" s="12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x14ac:dyDescent="0.25">
      <c r="A1961"/>
      <c r="B1961"/>
      <c r="C1961"/>
      <c r="D1961"/>
      <c r="E1961" s="12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x14ac:dyDescent="0.25">
      <c r="A1962"/>
      <c r="B1962"/>
      <c r="C1962"/>
      <c r="D1962"/>
      <c r="E1962" s="1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x14ac:dyDescent="0.25">
      <c r="A1963"/>
      <c r="B1963"/>
      <c r="C1963"/>
      <c r="D1963"/>
      <c r="E1963" s="12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x14ac:dyDescent="0.25">
      <c r="A1964"/>
      <c r="B1964"/>
      <c r="C1964"/>
      <c r="D1964"/>
      <c r="E1964" s="12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x14ac:dyDescent="0.25">
      <c r="A1965"/>
      <c r="B1965"/>
      <c r="C1965"/>
      <c r="D1965"/>
      <c r="E1965" s="12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x14ac:dyDescent="0.25">
      <c r="A1966"/>
      <c r="B1966"/>
      <c r="C1966"/>
      <c r="D1966"/>
      <c r="E1966" s="12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x14ac:dyDescent="0.25">
      <c r="A1967"/>
      <c r="B1967"/>
      <c r="C1967"/>
      <c r="D1967"/>
      <c r="E1967" s="12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x14ac:dyDescent="0.25">
      <c r="A1968"/>
      <c r="B1968"/>
      <c r="C1968"/>
      <c r="D1968"/>
      <c r="E1968" s="12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x14ac:dyDescent="0.25">
      <c r="A1969"/>
      <c r="B1969"/>
      <c r="C1969"/>
      <c r="D1969"/>
      <c r="E1969" s="12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x14ac:dyDescent="0.25">
      <c r="A1970"/>
      <c r="B1970"/>
      <c r="C1970"/>
      <c r="D1970"/>
      <c r="E1970" s="12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x14ac:dyDescent="0.25">
      <c r="A1971"/>
      <c r="B1971"/>
      <c r="C1971"/>
      <c r="D1971"/>
      <c r="E1971" s="12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x14ac:dyDescent="0.25">
      <c r="A1972"/>
      <c r="B1972"/>
      <c r="C1972"/>
      <c r="D1972"/>
      <c r="E1972" s="1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x14ac:dyDescent="0.25">
      <c r="A1973"/>
      <c r="B1973"/>
      <c r="C1973"/>
      <c r="D1973"/>
      <c r="E1973" s="12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x14ac:dyDescent="0.25">
      <c r="A1974"/>
      <c r="B1974"/>
      <c r="C1974"/>
      <c r="D1974"/>
      <c r="E1974" s="12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x14ac:dyDescent="0.25">
      <c r="A1975"/>
      <c r="B1975"/>
      <c r="C1975"/>
      <c r="D1975"/>
      <c r="E1975" s="12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x14ac:dyDescent="0.25">
      <c r="A1976"/>
      <c r="B1976"/>
      <c r="C1976"/>
      <c r="D1976"/>
      <c r="E1976" s="12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x14ac:dyDescent="0.25">
      <c r="A1977"/>
      <c r="B1977"/>
      <c r="C1977"/>
      <c r="D1977"/>
      <c r="E1977" s="12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x14ac:dyDescent="0.25">
      <c r="A1978"/>
      <c r="B1978"/>
      <c r="C1978"/>
      <c r="D1978"/>
      <c r="E1978" s="12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x14ac:dyDescent="0.25">
      <c r="A1979"/>
      <c r="B1979"/>
      <c r="C1979"/>
      <c r="D1979"/>
      <c r="E1979" s="12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x14ac:dyDescent="0.25">
      <c r="A1980"/>
      <c r="B1980"/>
      <c r="C1980"/>
      <c r="D1980"/>
      <c r="E1980" s="12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</sheetData>
  <autoFilter ref="A1:AJ1719" xr:uid="{5DB08F4C-881D-4628-9290-18A57F33BF03}"/>
  <phoneticPr fontId="25" type="noConversion"/>
  <conditionalFormatting sqref="B1:B2 B5:B1048576">
    <cfRule type="duplicateValues" dxfId="15" priority="26250"/>
    <cfRule type="duplicateValues" dxfId="14" priority="26251"/>
    <cfRule type="duplicateValues" dxfId="13" priority="26252"/>
  </conditionalFormatting>
  <conditionalFormatting sqref="AI1:AI1398">
    <cfRule type="duplicateValues" dxfId="12" priority="28896"/>
    <cfRule type="duplicateValues" dxfId="11" priority="28897"/>
    <cfRule type="duplicateValues" dxfId="10" priority="28898"/>
  </conditionalFormatting>
  <conditionalFormatting sqref="AI2:AI1398">
    <cfRule type="duplicateValues" dxfId="9" priority="28899"/>
    <cfRule type="duplicateValues" dxfId="8" priority="28900"/>
    <cfRule type="duplicateValues" dxfId="7" priority="28901"/>
  </conditionalFormatting>
  <conditionalFormatting sqref="AI1399:AI1904">
    <cfRule type="duplicateValues" dxfId="6" priority="28839"/>
    <cfRule type="duplicateValues" dxfId="5" priority="28840"/>
    <cfRule type="duplicateValues" dxfId="4" priority="28841"/>
  </conditionalFormatting>
  <conditionalFormatting sqref="AK23:AK1398">
    <cfRule type="duplicateValues" dxfId="3" priority="28902"/>
    <cfRule type="duplicateValues" dxfId="2" priority="28903"/>
    <cfRule type="duplicateValues" dxfId="1" priority="28904"/>
  </conditionalFormatting>
  <conditionalFormatting sqref="AL1:AL22">
    <cfRule type="duplicateValues" dxfId="0" priority="30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B40"/>
  <sheetViews>
    <sheetView zoomScale="55" zoomScaleNormal="55" workbookViewId="0">
      <pane xSplit="3" ySplit="6" topLeftCell="FE15" activePane="bottomRight" state="frozen"/>
      <selection pane="topRight" activeCell="AS1" sqref="AS1"/>
      <selection pane="bottomLeft" activeCell="A7" sqref="A7"/>
      <selection pane="bottomRight" activeCell="GA24" sqref="GA24"/>
    </sheetView>
  </sheetViews>
  <sheetFormatPr defaultColWidth="9.42578125" defaultRowHeight="15" x14ac:dyDescent="0.25"/>
  <cols>
    <col min="2" max="2" width="13.5703125" bestFit="1" customWidth="1"/>
    <col min="3" max="3" width="39.5703125" bestFit="1" customWidth="1"/>
    <col min="4" max="11" width="10.5703125" hidden="1" customWidth="1"/>
    <col min="12" max="12" width="11.5703125" hidden="1" customWidth="1"/>
    <col min="13" max="66" width="10.5703125" hidden="1" customWidth="1"/>
    <col min="67" max="86" width="11.5703125" hidden="1" customWidth="1"/>
    <col min="87" max="87" width="11.42578125" hidden="1" customWidth="1"/>
    <col min="88" max="89" width="11.5703125" hidden="1" customWidth="1"/>
    <col min="90" max="90" width="16.5703125" hidden="1" customWidth="1"/>
    <col min="91" max="91" width="15.42578125" hidden="1" customWidth="1"/>
    <col min="92" max="96" width="11.5703125" hidden="1" customWidth="1"/>
    <col min="97" max="98" width="15.42578125" hidden="1" customWidth="1"/>
    <col min="99" max="99" width="12.5703125" hidden="1" customWidth="1"/>
    <col min="100" max="109" width="10.42578125" hidden="1" customWidth="1"/>
    <col min="110" max="122" width="11.5703125" hidden="1" customWidth="1"/>
    <col min="123" max="127" width="12.42578125" hidden="1" customWidth="1"/>
    <col min="128" max="128" width="11.5703125" hidden="1" customWidth="1"/>
    <col min="129" max="129" width="11.42578125" hidden="1" customWidth="1"/>
    <col min="130" max="130" width="12" hidden="1" customWidth="1"/>
    <col min="131" max="132" width="11.5703125" hidden="1" customWidth="1"/>
    <col min="133" max="134" width="11.42578125" hidden="1" customWidth="1"/>
    <col min="135" max="135" width="11.5703125" hidden="1" customWidth="1"/>
    <col min="136" max="136" width="11.42578125" hidden="1" customWidth="1"/>
    <col min="137" max="140" width="11.5703125" hidden="1" customWidth="1"/>
    <col min="141" max="160" width="14" hidden="1" customWidth="1"/>
    <col min="161" max="161" width="14" customWidth="1"/>
    <col min="162" max="164" width="11.140625" customWidth="1"/>
    <col min="165" max="167" width="10.85546875" bestFit="1" customWidth="1"/>
    <col min="168" max="169" width="11.140625" bestFit="1" customWidth="1"/>
    <col min="170" max="172" width="10.85546875" bestFit="1" customWidth="1"/>
    <col min="173" max="177" width="10.85546875" customWidth="1"/>
    <col min="178" max="178" width="11.140625" customWidth="1"/>
    <col min="179" max="179" width="10" bestFit="1" customWidth="1"/>
    <col min="180" max="180" width="10.140625" bestFit="1" customWidth="1"/>
    <col min="181" max="181" width="11.5703125" bestFit="1" customWidth="1"/>
    <col min="182" max="184" width="11.5703125" customWidth="1"/>
  </cols>
  <sheetData>
    <row r="2" spans="3:184" x14ac:dyDescent="0.25">
      <c r="AZ2" t="s">
        <v>975</v>
      </c>
      <c r="BA2" t="s">
        <v>975</v>
      </c>
      <c r="BB2" t="s">
        <v>975</v>
      </c>
      <c r="BC2" t="s">
        <v>975</v>
      </c>
      <c r="BD2" t="s">
        <v>976</v>
      </c>
      <c r="BE2" t="s">
        <v>976</v>
      </c>
      <c r="BF2" t="s">
        <v>976</v>
      </c>
      <c r="BG2" t="s">
        <v>976</v>
      </c>
      <c r="BH2" t="s">
        <v>977</v>
      </c>
      <c r="BI2" t="s">
        <v>977</v>
      </c>
      <c r="BJ2" t="s">
        <v>977</v>
      </c>
      <c r="BK2" t="s">
        <v>977</v>
      </c>
      <c r="BL2" t="s">
        <v>977</v>
      </c>
      <c r="BM2" t="s">
        <v>977</v>
      </c>
      <c r="BN2" t="s">
        <v>977</v>
      </c>
      <c r="BO2" t="s">
        <v>977</v>
      </c>
      <c r="BP2" t="s">
        <v>977</v>
      </c>
      <c r="BQ2" t="s">
        <v>977</v>
      </c>
      <c r="BR2" t="s">
        <v>977</v>
      </c>
      <c r="BS2" t="s">
        <v>977</v>
      </c>
      <c r="BT2" t="s">
        <v>977</v>
      </c>
    </row>
    <row r="3" spans="3:184" ht="15.75" thickBot="1" x14ac:dyDescent="0.3">
      <c r="AY3" t="s">
        <v>978</v>
      </c>
      <c r="AZ3" t="s">
        <v>978</v>
      </c>
      <c r="BA3" t="s">
        <v>978</v>
      </c>
      <c r="BB3" t="s">
        <v>978</v>
      </c>
      <c r="BC3" t="s">
        <v>978</v>
      </c>
      <c r="BD3" t="s">
        <v>979</v>
      </c>
      <c r="BE3" t="s">
        <v>979</v>
      </c>
      <c r="BF3" t="s">
        <v>979</v>
      </c>
      <c r="BG3" t="s">
        <v>979</v>
      </c>
      <c r="BH3" t="s">
        <v>979</v>
      </c>
      <c r="BI3" t="s">
        <v>979</v>
      </c>
      <c r="BJ3" t="s">
        <v>979</v>
      </c>
      <c r="BK3" t="s">
        <v>979</v>
      </c>
      <c r="BL3" t="s">
        <v>979</v>
      </c>
      <c r="BM3" t="s">
        <v>979</v>
      </c>
      <c r="BN3" t="s">
        <v>979</v>
      </c>
      <c r="BO3" t="s">
        <v>979</v>
      </c>
      <c r="BP3" t="s">
        <v>979</v>
      </c>
      <c r="BQ3" t="s">
        <v>979</v>
      </c>
      <c r="BR3" t="s">
        <v>979</v>
      </c>
      <c r="BS3" t="s">
        <v>979</v>
      </c>
      <c r="BT3" t="s">
        <v>979</v>
      </c>
      <c r="BU3" t="s">
        <v>979</v>
      </c>
      <c r="DD3">
        <v>2023</v>
      </c>
      <c r="DE3">
        <v>2023</v>
      </c>
      <c r="DF3">
        <v>2023</v>
      </c>
      <c r="DG3">
        <v>2023</v>
      </c>
      <c r="DH3">
        <v>2023</v>
      </c>
      <c r="DI3">
        <v>2023</v>
      </c>
      <c r="DJ3">
        <v>2023</v>
      </c>
      <c r="DK3">
        <v>2023</v>
      </c>
      <c r="DL3">
        <v>2023</v>
      </c>
      <c r="DM3">
        <v>2023</v>
      </c>
      <c r="DN3">
        <v>2023</v>
      </c>
      <c r="DO3">
        <v>2023</v>
      </c>
      <c r="DP3">
        <v>2023</v>
      </c>
      <c r="DQ3">
        <v>2023</v>
      </c>
      <c r="DR3">
        <v>2023</v>
      </c>
      <c r="DS3">
        <v>2023</v>
      </c>
      <c r="DT3">
        <v>2023</v>
      </c>
      <c r="DU3">
        <v>2023</v>
      </c>
      <c r="DV3">
        <v>2023</v>
      </c>
      <c r="DW3">
        <v>2023</v>
      </c>
      <c r="DX3">
        <v>2023</v>
      </c>
      <c r="DY3">
        <v>2023</v>
      </c>
      <c r="DZ3">
        <v>2023</v>
      </c>
      <c r="EA3">
        <v>2023</v>
      </c>
      <c r="EB3">
        <v>2023</v>
      </c>
      <c r="EC3">
        <v>2023</v>
      </c>
      <c r="ED3">
        <v>2023</v>
      </c>
      <c r="EE3">
        <v>2023</v>
      </c>
      <c r="EF3">
        <v>2023</v>
      </c>
      <c r="EG3">
        <v>2023</v>
      </c>
      <c r="EH3">
        <v>2023</v>
      </c>
      <c r="EI3">
        <v>2023</v>
      </c>
      <c r="EJ3">
        <v>2023</v>
      </c>
      <c r="EK3">
        <v>2023</v>
      </c>
      <c r="EL3">
        <v>2023</v>
      </c>
      <c r="EM3">
        <v>2023</v>
      </c>
      <c r="EN3">
        <v>2023</v>
      </c>
      <c r="EO3">
        <v>2023</v>
      </c>
      <c r="EP3">
        <v>2023</v>
      </c>
      <c r="EQ3">
        <v>2023</v>
      </c>
      <c r="ER3">
        <v>2023</v>
      </c>
      <c r="ES3">
        <v>2023</v>
      </c>
      <c r="ET3">
        <v>2023</v>
      </c>
      <c r="EU3">
        <v>2023</v>
      </c>
      <c r="EV3">
        <v>2023</v>
      </c>
      <c r="EW3">
        <v>2023</v>
      </c>
      <c r="EX3">
        <v>2023</v>
      </c>
      <c r="EY3">
        <v>2023</v>
      </c>
      <c r="EZ3">
        <v>2023</v>
      </c>
      <c r="FA3">
        <v>2023</v>
      </c>
      <c r="FB3">
        <v>2023</v>
      </c>
      <c r="FC3">
        <v>2023</v>
      </c>
      <c r="FD3">
        <v>2024</v>
      </c>
      <c r="FE3">
        <v>2024</v>
      </c>
      <c r="FF3">
        <v>2024</v>
      </c>
      <c r="FG3">
        <v>2024</v>
      </c>
      <c r="FH3">
        <v>2024</v>
      </c>
      <c r="FI3">
        <v>2024</v>
      </c>
      <c r="FJ3">
        <v>2024</v>
      </c>
      <c r="FK3">
        <v>2024</v>
      </c>
      <c r="FL3">
        <v>2024</v>
      </c>
      <c r="FM3">
        <v>2024</v>
      </c>
      <c r="FN3">
        <v>2024</v>
      </c>
      <c r="FO3">
        <v>2024</v>
      </c>
      <c r="FP3">
        <v>2024</v>
      </c>
      <c r="FQ3">
        <v>2024</v>
      </c>
      <c r="FR3">
        <v>2024</v>
      </c>
      <c r="FS3">
        <v>2024</v>
      </c>
      <c r="FT3">
        <v>2024</v>
      </c>
      <c r="FU3">
        <v>2024</v>
      </c>
      <c r="FV3">
        <v>2024</v>
      </c>
      <c r="FW3" s="41">
        <v>2024</v>
      </c>
      <c r="FX3" s="41">
        <v>2024</v>
      </c>
      <c r="FY3" s="41">
        <v>2024</v>
      </c>
      <c r="FZ3" s="41">
        <v>2024</v>
      </c>
      <c r="GA3" s="41">
        <v>2024</v>
      </c>
      <c r="GB3" s="41">
        <v>2024</v>
      </c>
    </row>
    <row r="4" spans="3:184" ht="15.75" thickBot="1" x14ac:dyDescent="0.3">
      <c r="D4" s="13" t="s">
        <v>980</v>
      </c>
      <c r="E4" s="13" t="s">
        <v>981</v>
      </c>
      <c r="F4" s="13" t="s">
        <v>982</v>
      </c>
      <c r="G4" s="13" t="s">
        <v>983</v>
      </c>
      <c r="H4" s="13" t="s">
        <v>984</v>
      </c>
      <c r="I4" s="13" t="s">
        <v>985</v>
      </c>
      <c r="J4" s="13" t="s">
        <v>986</v>
      </c>
      <c r="K4" s="13" t="s">
        <v>987</v>
      </c>
      <c r="L4" s="13" t="s">
        <v>988</v>
      </c>
      <c r="M4" s="13" t="s">
        <v>989</v>
      </c>
      <c r="N4" s="13" t="s">
        <v>990</v>
      </c>
      <c r="O4" s="13" t="s">
        <v>991</v>
      </c>
      <c r="P4" s="13" t="s">
        <v>992</v>
      </c>
      <c r="Q4" s="13" t="s">
        <v>993</v>
      </c>
      <c r="R4" s="13" t="s">
        <v>994</v>
      </c>
      <c r="S4" s="13" t="s">
        <v>995</v>
      </c>
      <c r="T4" s="13" t="s">
        <v>996</v>
      </c>
      <c r="U4" s="13" t="s">
        <v>997</v>
      </c>
      <c r="V4" s="13" t="s">
        <v>998</v>
      </c>
      <c r="W4" s="13" t="s">
        <v>999</v>
      </c>
      <c r="X4" s="13" t="s">
        <v>1000</v>
      </c>
      <c r="Y4" s="13" t="s">
        <v>1001</v>
      </c>
      <c r="Z4" s="13" t="s">
        <v>1002</v>
      </c>
      <c r="AA4" s="13" t="s">
        <v>1003</v>
      </c>
      <c r="AB4" s="13" t="s">
        <v>1004</v>
      </c>
      <c r="AC4" s="13" t="s">
        <v>1005</v>
      </c>
      <c r="AD4" s="13" t="s">
        <v>1006</v>
      </c>
      <c r="AE4" s="13" t="s">
        <v>1007</v>
      </c>
      <c r="AF4" s="13" t="s">
        <v>1008</v>
      </c>
      <c r="AG4" s="13" t="s">
        <v>1009</v>
      </c>
      <c r="AH4" s="13" t="s">
        <v>1010</v>
      </c>
      <c r="AI4" s="13" t="s">
        <v>1011</v>
      </c>
      <c r="AJ4" s="13" t="s">
        <v>1012</v>
      </c>
      <c r="AK4" s="13" t="s">
        <v>1013</v>
      </c>
      <c r="AL4" s="13" t="s">
        <v>1014</v>
      </c>
      <c r="AM4" s="13" t="s">
        <v>1015</v>
      </c>
      <c r="AN4" s="13" t="s">
        <v>1016</v>
      </c>
      <c r="AO4" s="13" t="s">
        <v>1017</v>
      </c>
      <c r="AP4" s="13" t="s">
        <v>1018</v>
      </c>
      <c r="AQ4" s="13" t="s">
        <v>1019</v>
      </c>
      <c r="AR4" s="13" t="s">
        <v>1020</v>
      </c>
      <c r="AS4" s="13" t="s">
        <v>1021</v>
      </c>
      <c r="AT4" s="13" t="s">
        <v>1022</v>
      </c>
      <c r="AU4" s="13" t="s">
        <v>1023</v>
      </c>
      <c r="AV4" s="13" t="s">
        <v>1024</v>
      </c>
      <c r="AW4" s="13" t="s">
        <v>1025</v>
      </c>
      <c r="AX4" s="13" t="s">
        <v>1026</v>
      </c>
      <c r="AY4" s="13" t="s">
        <v>1027</v>
      </c>
      <c r="AZ4" s="13" t="s">
        <v>1028</v>
      </c>
      <c r="BA4" s="13" t="s">
        <v>1029</v>
      </c>
      <c r="BB4" s="13" t="s">
        <v>1030</v>
      </c>
      <c r="BC4" s="13" t="s">
        <v>1031</v>
      </c>
      <c r="BD4" s="13" t="s">
        <v>980</v>
      </c>
      <c r="BE4" s="13" t="s">
        <v>981</v>
      </c>
      <c r="BF4" s="13" t="s">
        <v>982</v>
      </c>
      <c r="BG4" s="13" t="s">
        <v>983</v>
      </c>
      <c r="BH4" s="13" t="s">
        <v>984</v>
      </c>
      <c r="BI4" s="13" t="s">
        <v>985</v>
      </c>
      <c r="BJ4" s="13" t="s">
        <v>986</v>
      </c>
      <c r="BK4" s="13" t="s">
        <v>987</v>
      </c>
      <c r="BL4" s="13" t="s">
        <v>988</v>
      </c>
      <c r="BM4" s="13" t="s">
        <v>989</v>
      </c>
      <c r="BN4" s="13" t="s">
        <v>990</v>
      </c>
      <c r="BO4" s="13" t="s">
        <v>991</v>
      </c>
      <c r="BP4" s="13" t="s">
        <v>992</v>
      </c>
      <c r="BQ4" s="13" t="s">
        <v>993</v>
      </c>
      <c r="BR4" s="13" t="s">
        <v>994</v>
      </c>
      <c r="BS4" s="13" t="s">
        <v>995</v>
      </c>
      <c r="BT4" s="13" t="s">
        <v>996</v>
      </c>
      <c r="BU4" s="13" t="s">
        <v>997</v>
      </c>
      <c r="BV4" s="13" t="s">
        <v>998</v>
      </c>
      <c r="BW4" s="13" t="s">
        <v>999</v>
      </c>
      <c r="BX4" s="13" t="s">
        <v>1000</v>
      </c>
      <c r="BY4" s="13" t="s">
        <v>1001</v>
      </c>
      <c r="BZ4" s="13" t="s">
        <v>1002</v>
      </c>
      <c r="CA4" s="13" t="s">
        <v>1003</v>
      </c>
      <c r="CB4" s="13" t="s">
        <v>1004</v>
      </c>
      <c r="CC4" s="13" t="s">
        <v>1005</v>
      </c>
      <c r="CD4" s="13" t="s">
        <v>1006</v>
      </c>
      <c r="CE4" s="13" t="s">
        <v>1007</v>
      </c>
      <c r="CF4" s="13" t="s">
        <v>1008</v>
      </c>
      <c r="CG4" s="13" t="s">
        <v>1009</v>
      </c>
      <c r="CH4" s="13" t="s">
        <v>1010</v>
      </c>
      <c r="CI4" s="13" t="s">
        <v>1011</v>
      </c>
      <c r="CJ4" s="13" t="s">
        <v>1012</v>
      </c>
      <c r="CK4" s="13" t="s">
        <v>1013</v>
      </c>
      <c r="CL4" s="13" t="s">
        <v>1014</v>
      </c>
      <c r="CM4" s="13" t="s">
        <v>1015</v>
      </c>
      <c r="CN4" s="13" t="s">
        <v>1016</v>
      </c>
      <c r="CO4" s="13" t="s">
        <v>1017</v>
      </c>
      <c r="CP4" s="13" t="s">
        <v>1018</v>
      </c>
      <c r="CQ4" s="13" t="s">
        <v>1019</v>
      </c>
      <c r="CR4" s="13" t="s">
        <v>1020</v>
      </c>
      <c r="CS4" s="13" t="s">
        <v>1021</v>
      </c>
      <c r="CT4" s="13" t="s">
        <v>1022</v>
      </c>
      <c r="CU4" s="13" t="s">
        <v>1023</v>
      </c>
      <c r="CV4" s="13" t="s">
        <v>1024</v>
      </c>
      <c r="CW4" s="13" t="s">
        <v>1025</v>
      </c>
      <c r="CX4" s="13" t="s">
        <v>1026</v>
      </c>
      <c r="CY4" s="13" t="s">
        <v>1027</v>
      </c>
      <c r="CZ4" s="13" t="s">
        <v>1028</v>
      </c>
      <c r="DA4" s="13" t="s">
        <v>1029</v>
      </c>
      <c r="DB4" s="13" t="s">
        <v>1030</v>
      </c>
      <c r="DC4" s="13" t="s">
        <v>1031</v>
      </c>
      <c r="DD4" s="13" t="s">
        <v>980</v>
      </c>
      <c r="DE4" s="13" t="s">
        <v>981</v>
      </c>
      <c r="DF4" s="13" t="s">
        <v>982</v>
      </c>
      <c r="DG4" s="13" t="s">
        <v>983</v>
      </c>
      <c r="DH4" s="13" t="s">
        <v>984</v>
      </c>
      <c r="DI4" s="13" t="s">
        <v>985</v>
      </c>
      <c r="DJ4" s="13" t="s">
        <v>986</v>
      </c>
      <c r="DK4" s="25" t="s">
        <v>987</v>
      </c>
      <c r="DL4" s="25" t="s">
        <v>988</v>
      </c>
      <c r="DM4" s="25" t="s">
        <v>989</v>
      </c>
      <c r="DN4" s="25" t="s">
        <v>990</v>
      </c>
      <c r="DO4" s="13" t="s">
        <v>991</v>
      </c>
      <c r="DP4" s="13" t="s">
        <v>992</v>
      </c>
      <c r="DQ4" s="13" t="s">
        <v>993</v>
      </c>
      <c r="DR4" s="13" t="s">
        <v>994</v>
      </c>
      <c r="DS4" s="13" t="s">
        <v>995</v>
      </c>
      <c r="DT4" s="13" t="s">
        <v>996</v>
      </c>
      <c r="DU4" s="13" t="s">
        <v>997</v>
      </c>
      <c r="DV4" s="13" t="s">
        <v>998</v>
      </c>
      <c r="DW4" s="13" t="s">
        <v>999</v>
      </c>
      <c r="DX4" s="13" t="s">
        <v>1000</v>
      </c>
      <c r="DY4" s="13" t="s">
        <v>1001</v>
      </c>
      <c r="DZ4" s="13" t="s">
        <v>1002</v>
      </c>
      <c r="EA4" s="13" t="s">
        <v>1003</v>
      </c>
      <c r="EB4" s="13" t="s">
        <v>1004</v>
      </c>
      <c r="EC4" s="13" t="s">
        <v>1005</v>
      </c>
      <c r="ED4" s="13" t="s">
        <v>1006</v>
      </c>
      <c r="EE4" s="13" t="s">
        <v>1007</v>
      </c>
      <c r="EF4" s="13" t="s">
        <v>1008</v>
      </c>
      <c r="EG4" s="13" t="s">
        <v>1009</v>
      </c>
      <c r="EH4" s="13" t="s">
        <v>1010</v>
      </c>
      <c r="EI4" s="13" t="s">
        <v>1011</v>
      </c>
      <c r="EJ4" s="13" t="s">
        <v>1012</v>
      </c>
      <c r="EK4" s="13" t="s">
        <v>1013</v>
      </c>
      <c r="EL4" s="13" t="s">
        <v>1014</v>
      </c>
      <c r="EM4" s="13" t="s">
        <v>1015</v>
      </c>
      <c r="EN4" s="13" t="s">
        <v>1016</v>
      </c>
      <c r="EO4" s="13" t="s">
        <v>1017</v>
      </c>
      <c r="EP4" s="13" t="s">
        <v>1018</v>
      </c>
      <c r="EQ4" s="13" t="s">
        <v>1019</v>
      </c>
      <c r="ER4" s="13" t="s">
        <v>1020</v>
      </c>
      <c r="ES4" s="13" t="s">
        <v>1021</v>
      </c>
      <c r="ET4" s="13" t="s">
        <v>1022</v>
      </c>
      <c r="EU4" s="13" t="s">
        <v>1023</v>
      </c>
      <c r="EV4" s="13" t="s">
        <v>1024</v>
      </c>
      <c r="EW4" s="13" t="s">
        <v>1025</v>
      </c>
      <c r="EX4" s="13" t="s">
        <v>1026</v>
      </c>
      <c r="EY4" s="13" t="s">
        <v>1027</v>
      </c>
      <c r="EZ4" s="13" t="s">
        <v>1028</v>
      </c>
      <c r="FA4" s="13" t="s">
        <v>1029</v>
      </c>
      <c r="FB4" s="13" t="s">
        <v>1030</v>
      </c>
      <c r="FC4" s="13" t="s">
        <v>1031</v>
      </c>
      <c r="FD4" s="13" t="s">
        <v>980</v>
      </c>
      <c r="FE4" s="13" t="s">
        <v>981</v>
      </c>
      <c r="FF4" s="13" t="s">
        <v>982</v>
      </c>
      <c r="FG4" s="13" t="s">
        <v>983</v>
      </c>
      <c r="FH4" s="13" t="s">
        <v>984</v>
      </c>
      <c r="FI4" s="13" t="s">
        <v>985</v>
      </c>
      <c r="FJ4" s="13" t="s">
        <v>986</v>
      </c>
      <c r="FK4" s="13" t="s">
        <v>987</v>
      </c>
      <c r="FL4" s="13" t="s">
        <v>988</v>
      </c>
      <c r="FM4" s="13" t="s">
        <v>989</v>
      </c>
      <c r="FN4" s="13" t="s">
        <v>990</v>
      </c>
      <c r="FO4" s="13" t="s">
        <v>991</v>
      </c>
      <c r="FP4" s="13" t="s">
        <v>992</v>
      </c>
      <c r="FQ4" s="13" t="s">
        <v>993</v>
      </c>
      <c r="FR4" s="13" t="s">
        <v>994</v>
      </c>
      <c r="FS4" s="13" t="s">
        <v>995</v>
      </c>
      <c r="FT4" s="13" t="s">
        <v>996</v>
      </c>
      <c r="FU4" s="13" t="s">
        <v>997</v>
      </c>
      <c r="FV4" s="13" t="s">
        <v>998</v>
      </c>
      <c r="FW4" s="25" t="s">
        <v>999</v>
      </c>
      <c r="FX4" s="25" t="s">
        <v>1000</v>
      </c>
      <c r="FY4" s="25" t="s">
        <v>1001</v>
      </c>
      <c r="FZ4" s="25" t="s">
        <v>1002</v>
      </c>
      <c r="GA4" s="25" t="s">
        <v>1003</v>
      </c>
      <c r="GB4" s="25" t="s">
        <v>1004</v>
      </c>
    </row>
    <row r="5" spans="3:184" ht="15.75" hidden="1" thickBot="1" x14ac:dyDescent="0.3">
      <c r="D5" s="9" t="e">
        <f>#REF!+7</f>
        <v>#REF!</v>
      </c>
      <c r="E5" s="9" t="e">
        <f t="shared" ref="E5:L6" si="0">D5+7</f>
        <v>#REF!</v>
      </c>
      <c r="F5" s="9" t="e">
        <f t="shared" si="0"/>
        <v>#REF!</v>
      </c>
      <c r="G5" s="9" t="e">
        <f t="shared" si="0"/>
        <v>#REF!</v>
      </c>
      <c r="H5" s="9" t="e">
        <f t="shared" si="0"/>
        <v>#REF!</v>
      </c>
      <c r="I5" s="9" t="e">
        <f t="shared" si="0"/>
        <v>#REF!</v>
      </c>
      <c r="J5" s="9" t="e">
        <f t="shared" si="0"/>
        <v>#REF!</v>
      </c>
      <c r="K5" s="9" t="e">
        <f t="shared" si="0"/>
        <v>#REF!</v>
      </c>
      <c r="L5" s="9" t="e">
        <f t="shared" si="0"/>
        <v>#REF!</v>
      </c>
      <c r="M5" s="9" t="e">
        <f t="shared" ref="M5:AV6" si="1">K5+7</f>
        <v>#REF!</v>
      </c>
      <c r="N5" s="9" t="e">
        <f t="shared" si="1"/>
        <v>#REF!</v>
      </c>
      <c r="O5" s="9" t="e">
        <f t="shared" si="1"/>
        <v>#REF!</v>
      </c>
      <c r="P5" s="9" t="e">
        <f t="shared" si="1"/>
        <v>#REF!</v>
      </c>
      <c r="Q5" s="9" t="e">
        <f t="shared" si="1"/>
        <v>#REF!</v>
      </c>
      <c r="R5" s="9" t="e">
        <f t="shared" si="1"/>
        <v>#REF!</v>
      </c>
      <c r="S5" s="9" t="e">
        <f t="shared" si="1"/>
        <v>#REF!</v>
      </c>
      <c r="T5" s="9" t="e">
        <f t="shared" si="1"/>
        <v>#REF!</v>
      </c>
      <c r="U5" s="9" t="e">
        <f t="shared" si="1"/>
        <v>#REF!</v>
      </c>
      <c r="V5" s="9" t="e">
        <f t="shared" si="1"/>
        <v>#REF!</v>
      </c>
      <c r="W5" s="9" t="e">
        <f t="shared" si="1"/>
        <v>#REF!</v>
      </c>
      <c r="X5" s="9" t="e">
        <f t="shared" si="1"/>
        <v>#REF!</v>
      </c>
      <c r="Y5" s="9" t="e">
        <f t="shared" si="1"/>
        <v>#REF!</v>
      </c>
      <c r="Z5" s="9" t="e">
        <f t="shared" si="1"/>
        <v>#REF!</v>
      </c>
      <c r="AA5" s="9" t="e">
        <f t="shared" si="1"/>
        <v>#REF!</v>
      </c>
      <c r="AB5" s="9" t="e">
        <f t="shared" si="1"/>
        <v>#REF!</v>
      </c>
      <c r="AC5" s="9" t="e">
        <f t="shared" si="1"/>
        <v>#REF!</v>
      </c>
      <c r="AD5" s="9" t="e">
        <f t="shared" si="1"/>
        <v>#REF!</v>
      </c>
      <c r="AE5" s="9" t="e">
        <f t="shared" si="1"/>
        <v>#REF!</v>
      </c>
      <c r="AF5" s="9" t="e">
        <f t="shared" si="1"/>
        <v>#REF!</v>
      </c>
      <c r="AG5" s="9" t="e">
        <f t="shared" si="1"/>
        <v>#REF!</v>
      </c>
      <c r="AH5" s="9" t="e">
        <f t="shared" si="1"/>
        <v>#REF!</v>
      </c>
      <c r="AI5" s="9" t="e">
        <f t="shared" si="1"/>
        <v>#REF!</v>
      </c>
      <c r="AJ5" s="9" t="e">
        <f t="shared" si="1"/>
        <v>#REF!</v>
      </c>
      <c r="AK5" s="9" t="e">
        <f t="shared" si="1"/>
        <v>#REF!</v>
      </c>
      <c r="AL5" s="9" t="e">
        <f t="shared" si="1"/>
        <v>#REF!</v>
      </c>
      <c r="AM5" s="9" t="e">
        <f t="shared" si="1"/>
        <v>#REF!</v>
      </c>
      <c r="AN5" s="9" t="e">
        <f t="shared" si="1"/>
        <v>#REF!</v>
      </c>
      <c r="AO5" s="9" t="e">
        <f t="shared" si="1"/>
        <v>#REF!</v>
      </c>
      <c r="AP5" s="9" t="e">
        <f t="shared" si="1"/>
        <v>#REF!</v>
      </c>
      <c r="AQ5" s="9" t="e">
        <f t="shared" si="1"/>
        <v>#REF!</v>
      </c>
      <c r="AR5" s="9" t="e">
        <f t="shared" si="1"/>
        <v>#REF!</v>
      </c>
      <c r="AS5" s="9" t="e">
        <f t="shared" si="1"/>
        <v>#REF!</v>
      </c>
      <c r="AT5" s="9" t="e">
        <f t="shared" si="1"/>
        <v>#REF!</v>
      </c>
      <c r="AU5" s="9" t="e">
        <f t="shared" si="1"/>
        <v>#REF!</v>
      </c>
      <c r="AV5" s="9" t="e">
        <f t="shared" si="1"/>
        <v>#REF!</v>
      </c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26">
        <v>1036</v>
      </c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3" t="s">
        <v>1004</v>
      </c>
      <c r="EC5" s="13" t="s">
        <v>1004</v>
      </c>
      <c r="ED5" s="13" t="s">
        <v>1004</v>
      </c>
      <c r="EE5" s="13" t="s">
        <v>1004</v>
      </c>
      <c r="EF5" s="13" t="s">
        <v>1004</v>
      </c>
      <c r="EG5" s="13" t="s">
        <v>1004</v>
      </c>
      <c r="EH5" s="13" t="s">
        <v>1004</v>
      </c>
      <c r="EI5" s="13" t="s">
        <v>1004</v>
      </c>
      <c r="EJ5" s="13" t="s">
        <v>1004</v>
      </c>
      <c r="EK5" s="13" t="s">
        <v>1004</v>
      </c>
      <c r="EL5" s="13" t="s">
        <v>1004</v>
      </c>
      <c r="EM5" s="13" t="s">
        <v>1004</v>
      </c>
      <c r="EN5" s="13" t="s">
        <v>1004</v>
      </c>
      <c r="EO5" s="13" t="s">
        <v>1004</v>
      </c>
      <c r="EP5" s="13" t="s">
        <v>1004</v>
      </c>
      <c r="EQ5" s="13" t="s">
        <v>1005</v>
      </c>
      <c r="ER5" s="13" t="s">
        <v>1005</v>
      </c>
      <c r="ES5" s="13" t="s">
        <v>1006</v>
      </c>
      <c r="ET5" s="13" t="s">
        <v>1006</v>
      </c>
      <c r="EU5" s="13" t="s">
        <v>1006</v>
      </c>
      <c r="EV5" s="13" t="s">
        <v>1006</v>
      </c>
      <c r="EW5" s="13" t="s">
        <v>1006</v>
      </c>
      <c r="EX5" s="13" t="s">
        <v>1006</v>
      </c>
      <c r="EY5" s="13" t="s">
        <v>1006</v>
      </c>
      <c r="EZ5" s="13" t="s">
        <v>1006</v>
      </c>
      <c r="FA5" s="13" t="s">
        <v>1006</v>
      </c>
      <c r="FB5" s="13" t="s">
        <v>1006</v>
      </c>
      <c r="FC5" s="13" t="s">
        <v>1006</v>
      </c>
      <c r="FD5" s="13" t="s">
        <v>1006</v>
      </c>
      <c r="FE5" s="13" t="s">
        <v>1006</v>
      </c>
      <c r="FF5" s="13" t="s">
        <v>1006</v>
      </c>
      <c r="FG5" s="13" t="s">
        <v>1006</v>
      </c>
      <c r="FH5" s="13" t="s">
        <v>1006</v>
      </c>
      <c r="FI5" s="13" t="s">
        <v>1006</v>
      </c>
      <c r="FJ5" s="13" t="s">
        <v>1006</v>
      </c>
      <c r="FK5" s="13" t="s">
        <v>1006</v>
      </c>
      <c r="FL5" s="13" t="s">
        <v>1006</v>
      </c>
      <c r="FM5" s="13" t="s">
        <v>1006</v>
      </c>
      <c r="FN5" s="13" t="s">
        <v>1006</v>
      </c>
      <c r="FO5" s="13" t="s">
        <v>1006</v>
      </c>
      <c r="FP5" s="13"/>
      <c r="FQ5" s="13"/>
      <c r="FR5" s="13"/>
      <c r="FS5" s="13"/>
      <c r="FT5" s="13"/>
      <c r="FU5" s="13"/>
      <c r="FV5" s="13"/>
    </row>
    <row r="6" spans="3:184" ht="15.75" hidden="1" thickBot="1" x14ac:dyDescent="0.3">
      <c r="C6" s="1"/>
      <c r="D6" s="10" t="e">
        <f>#REF!+7</f>
        <v>#REF!</v>
      </c>
      <c r="E6" s="10" t="e">
        <f t="shared" si="0"/>
        <v>#REF!</v>
      </c>
      <c r="F6" s="10" t="e">
        <f t="shared" si="0"/>
        <v>#REF!</v>
      </c>
      <c r="G6" s="10" t="e">
        <f t="shared" si="0"/>
        <v>#REF!</v>
      </c>
      <c r="H6" s="10" t="e">
        <f t="shared" si="0"/>
        <v>#REF!</v>
      </c>
      <c r="I6" s="10" t="e">
        <f t="shared" si="0"/>
        <v>#REF!</v>
      </c>
      <c r="J6" s="10" t="e">
        <f t="shared" si="0"/>
        <v>#REF!</v>
      </c>
      <c r="K6" s="10" t="e">
        <f t="shared" si="0"/>
        <v>#REF!</v>
      </c>
      <c r="L6" s="10" t="e">
        <f t="shared" si="0"/>
        <v>#REF!</v>
      </c>
      <c r="M6" s="10" t="e">
        <f t="shared" si="1"/>
        <v>#REF!</v>
      </c>
      <c r="N6" s="10" t="e">
        <f t="shared" si="1"/>
        <v>#REF!</v>
      </c>
      <c r="O6" s="10" t="e">
        <f t="shared" si="1"/>
        <v>#REF!</v>
      </c>
      <c r="P6" s="10" t="e">
        <f t="shared" si="1"/>
        <v>#REF!</v>
      </c>
      <c r="Q6" s="10" t="e">
        <f t="shared" si="1"/>
        <v>#REF!</v>
      </c>
      <c r="R6" s="10" t="e">
        <f t="shared" si="1"/>
        <v>#REF!</v>
      </c>
      <c r="S6" s="10" t="e">
        <f t="shared" si="1"/>
        <v>#REF!</v>
      </c>
      <c r="T6" s="10" t="e">
        <f t="shared" si="1"/>
        <v>#REF!</v>
      </c>
      <c r="U6" s="10" t="e">
        <f t="shared" si="1"/>
        <v>#REF!</v>
      </c>
      <c r="V6" s="10" t="e">
        <f t="shared" si="1"/>
        <v>#REF!</v>
      </c>
      <c r="W6" s="10" t="e">
        <f t="shared" si="1"/>
        <v>#REF!</v>
      </c>
      <c r="X6" s="10" t="e">
        <f t="shared" si="1"/>
        <v>#REF!</v>
      </c>
      <c r="Y6" s="10" t="e">
        <f t="shared" si="1"/>
        <v>#REF!</v>
      </c>
      <c r="Z6" s="10" t="e">
        <f t="shared" si="1"/>
        <v>#REF!</v>
      </c>
      <c r="AA6" s="10" t="e">
        <f t="shared" si="1"/>
        <v>#REF!</v>
      </c>
      <c r="AB6" s="10" t="e">
        <f t="shared" si="1"/>
        <v>#REF!</v>
      </c>
      <c r="AC6" s="10" t="e">
        <f t="shared" si="1"/>
        <v>#REF!</v>
      </c>
      <c r="AD6" s="10" t="e">
        <f t="shared" si="1"/>
        <v>#REF!</v>
      </c>
      <c r="AE6" s="10" t="e">
        <f t="shared" si="1"/>
        <v>#REF!</v>
      </c>
      <c r="AF6" s="10" t="e">
        <f t="shared" si="1"/>
        <v>#REF!</v>
      </c>
      <c r="AG6" s="10" t="e">
        <f t="shared" si="1"/>
        <v>#REF!</v>
      </c>
      <c r="AH6" s="10" t="e">
        <f t="shared" si="1"/>
        <v>#REF!</v>
      </c>
      <c r="AI6" s="10" t="e">
        <f t="shared" si="1"/>
        <v>#REF!</v>
      </c>
      <c r="AJ6" s="10" t="e">
        <f t="shared" si="1"/>
        <v>#REF!</v>
      </c>
      <c r="AK6" s="10" t="e">
        <f t="shared" si="1"/>
        <v>#REF!</v>
      </c>
      <c r="AL6" s="10" t="e">
        <f t="shared" si="1"/>
        <v>#REF!</v>
      </c>
      <c r="AM6" s="10" t="e">
        <f t="shared" si="1"/>
        <v>#REF!</v>
      </c>
      <c r="AN6" s="10" t="e">
        <f t="shared" si="1"/>
        <v>#REF!</v>
      </c>
      <c r="AO6" s="10" t="e">
        <f t="shared" si="1"/>
        <v>#REF!</v>
      </c>
      <c r="AP6" s="10" t="e">
        <f t="shared" si="1"/>
        <v>#REF!</v>
      </c>
      <c r="AQ6" s="10" t="e">
        <f t="shared" si="1"/>
        <v>#REF!</v>
      </c>
      <c r="AR6" s="10" t="e">
        <f t="shared" si="1"/>
        <v>#REF!</v>
      </c>
      <c r="AS6" s="10" t="e">
        <f t="shared" si="1"/>
        <v>#REF!</v>
      </c>
      <c r="AT6" s="10" t="e">
        <f t="shared" si="1"/>
        <v>#REF!</v>
      </c>
      <c r="AU6" s="10" t="e">
        <f t="shared" si="1"/>
        <v>#REF!</v>
      </c>
      <c r="AV6" s="10" t="e">
        <f t="shared" si="1"/>
        <v>#REF!</v>
      </c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20">
        <v>700</v>
      </c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3" t="s">
        <v>1005</v>
      </c>
      <c r="EC6" s="13" t="s">
        <v>1005</v>
      </c>
      <c r="ED6" s="13" t="s">
        <v>1005</v>
      </c>
      <c r="EE6" s="13" t="s">
        <v>1005</v>
      </c>
      <c r="EF6" s="13" t="s">
        <v>1005</v>
      </c>
      <c r="EG6" s="13" t="s">
        <v>1005</v>
      </c>
      <c r="EH6" s="13" t="s">
        <v>1005</v>
      </c>
      <c r="EI6" s="13" t="s">
        <v>1005</v>
      </c>
      <c r="EJ6" s="13" t="s">
        <v>1005</v>
      </c>
      <c r="EK6" s="13" t="s">
        <v>1005</v>
      </c>
      <c r="EL6" s="13" t="s">
        <v>1005</v>
      </c>
      <c r="EM6" s="13" t="s">
        <v>1005</v>
      </c>
      <c r="EN6" s="13" t="s">
        <v>1005</v>
      </c>
      <c r="EO6" s="13" t="s">
        <v>1005</v>
      </c>
      <c r="EP6" s="13" t="s">
        <v>1005</v>
      </c>
      <c r="EQ6" s="13" t="s">
        <v>1006</v>
      </c>
      <c r="ER6" s="13" t="s">
        <v>1006</v>
      </c>
      <c r="ES6" s="13" t="s">
        <v>1007</v>
      </c>
      <c r="ET6" s="13" t="s">
        <v>1007</v>
      </c>
      <c r="EU6" s="13" t="s">
        <v>1007</v>
      </c>
      <c r="EV6" s="13" t="s">
        <v>1007</v>
      </c>
      <c r="EW6" s="13" t="s">
        <v>1007</v>
      </c>
      <c r="EX6" s="13" t="s">
        <v>1007</v>
      </c>
      <c r="EY6" s="13" t="s">
        <v>1007</v>
      </c>
      <c r="EZ6" s="13" t="s">
        <v>1007</v>
      </c>
      <c r="FA6" s="13" t="s">
        <v>1007</v>
      </c>
      <c r="FB6" s="13" t="s">
        <v>1007</v>
      </c>
      <c r="FC6" s="13" t="s">
        <v>1007</v>
      </c>
      <c r="FD6" s="13" t="s">
        <v>1007</v>
      </c>
      <c r="FE6" s="13" t="s">
        <v>1007</v>
      </c>
      <c r="FF6" s="13" t="s">
        <v>1007</v>
      </c>
      <c r="FG6" s="13" t="s">
        <v>1007</v>
      </c>
      <c r="FH6" s="13" t="s">
        <v>1007</v>
      </c>
      <c r="FI6" s="13" t="s">
        <v>1007</v>
      </c>
      <c r="FJ6" s="13" t="s">
        <v>1007</v>
      </c>
      <c r="FK6" s="13" t="s">
        <v>1007</v>
      </c>
      <c r="FL6" s="13" t="s">
        <v>1007</v>
      </c>
      <c r="FM6" s="13" t="s">
        <v>1007</v>
      </c>
      <c r="FN6" s="13" t="s">
        <v>1007</v>
      </c>
      <c r="FO6" s="13" t="s">
        <v>1007</v>
      </c>
      <c r="FP6" s="13"/>
      <c r="FQ6" s="13"/>
      <c r="FR6" s="13"/>
      <c r="FS6" s="13"/>
      <c r="FT6" s="13"/>
      <c r="FU6" s="13"/>
      <c r="FV6" s="13"/>
    </row>
    <row r="7" spans="3:184" ht="15.75" thickBot="1" x14ac:dyDescent="0.3">
      <c r="C7" s="3" t="s">
        <v>1032</v>
      </c>
      <c r="D7" s="4">
        <f>SUM(D8:D10)</f>
        <v>1018</v>
      </c>
      <c r="E7" s="4">
        <f t="shared" ref="E7:J7" si="2">SUM(E8:E10)</f>
        <v>1231</v>
      </c>
      <c r="F7" s="4">
        <f t="shared" si="2"/>
        <v>1193</v>
      </c>
      <c r="G7" s="4">
        <f t="shared" si="2"/>
        <v>1211</v>
      </c>
      <c r="H7" s="4">
        <f t="shared" si="2"/>
        <v>1047</v>
      </c>
      <c r="I7" s="4">
        <f t="shared" si="2"/>
        <v>949</v>
      </c>
      <c r="J7" s="4">
        <f t="shared" si="2"/>
        <v>1459</v>
      </c>
      <c r="K7" s="4">
        <f t="shared" ref="K7:BE7" si="3">SUM(K8:K10)</f>
        <v>1545</v>
      </c>
      <c r="L7" s="4">
        <f t="shared" si="3"/>
        <v>1773</v>
      </c>
      <c r="M7" s="4">
        <f t="shared" si="3"/>
        <v>1803</v>
      </c>
      <c r="N7" s="4">
        <f t="shared" si="3"/>
        <v>1392</v>
      </c>
      <c r="O7" s="4">
        <f t="shared" si="3"/>
        <v>1515</v>
      </c>
      <c r="P7" s="4">
        <f t="shared" si="3"/>
        <v>1869</v>
      </c>
      <c r="Q7" s="4">
        <f t="shared" si="3"/>
        <v>1107</v>
      </c>
      <c r="R7" s="4">
        <f t="shared" si="3"/>
        <v>1325</v>
      </c>
      <c r="S7" s="4">
        <f t="shared" si="3"/>
        <v>1364</v>
      </c>
      <c r="T7" s="4">
        <f t="shared" si="3"/>
        <v>2233</v>
      </c>
      <c r="U7" s="4">
        <f t="shared" si="3"/>
        <v>1087</v>
      </c>
      <c r="V7" s="4">
        <f t="shared" si="3"/>
        <v>937</v>
      </c>
      <c r="W7" s="4">
        <f t="shared" si="3"/>
        <v>1057</v>
      </c>
      <c r="X7" s="4">
        <f t="shared" si="3"/>
        <v>1264</v>
      </c>
      <c r="Y7" s="4">
        <f t="shared" si="3"/>
        <v>878</v>
      </c>
      <c r="Z7" s="4">
        <f t="shared" si="3"/>
        <v>876</v>
      </c>
      <c r="AA7" s="4">
        <f t="shared" si="3"/>
        <v>1073</v>
      </c>
      <c r="AB7" s="4">
        <f t="shared" si="3"/>
        <v>1195</v>
      </c>
      <c r="AC7" s="4">
        <f t="shared" si="3"/>
        <v>840</v>
      </c>
      <c r="AD7" s="4">
        <f t="shared" si="3"/>
        <v>837</v>
      </c>
      <c r="AE7" s="4">
        <f t="shared" si="3"/>
        <v>860</v>
      </c>
      <c r="AF7" s="4">
        <f t="shared" si="3"/>
        <v>1404</v>
      </c>
      <c r="AG7" s="4">
        <f t="shared" si="3"/>
        <v>1309</v>
      </c>
      <c r="AH7" s="4">
        <f t="shared" si="3"/>
        <v>1181</v>
      </c>
      <c r="AI7" s="4">
        <f t="shared" si="3"/>
        <v>1150</v>
      </c>
      <c r="AJ7" s="4">
        <f t="shared" si="3"/>
        <v>1089</v>
      </c>
      <c r="AK7" s="4">
        <f t="shared" si="3"/>
        <v>1157</v>
      </c>
      <c r="AL7" s="4">
        <f t="shared" si="3"/>
        <v>999</v>
      </c>
      <c r="AM7" s="4">
        <f t="shared" si="3"/>
        <v>1289</v>
      </c>
      <c r="AN7" s="4">
        <f t="shared" si="3"/>
        <v>1025</v>
      </c>
      <c r="AO7" s="4">
        <f t="shared" si="3"/>
        <v>1152</v>
      </c>
      <c r="AP7" s="4">
        <f t="shared" si="3"/>
        <v>1118</v>
      </c>
      <c r="AQ7" s="4">
        <f t="shared" si="3"/>
        <v>1044</v>
      </c>
      <c r="AR7" s="4">
        <f t="shared" si="3"/>
        <v>954</v>
      </c>
      <c r="AS7" s="4">
        <f t="shared" si="3"/>
        <v>1293</v>
      </c>
      <c r="AT7" s="4">
        <f t="shared" si="3"/>
        <v>1550</v>
      </c>
      <c r="AU7" s="4">
        <f t="shared" si="3"/>
        <v>998</v>
      </c>
      <c r="AV7" s="4">
        <f t="shared" si="3"/>
        <v>1067</v>
      </c>
      <c r="AW7" s="4">
        <f t="shared" si="3"/>
        <v>1383</v>
      </c>
      <c r="AX7" s="4">
        <f t="shared" si="3"/>
        <v>1338</v>
      </c>
      <c r="AY7" s="4">
        <f t="shared" si="3"/>
        <v>1360</v>
      </c>
      <c r="AZ7" s="4">
        <f t="shared" si="3"/>
        <v>1452</v>
      </c>
      <c r="BA7" s="4">
        <f t="shared" si="3"/>
        <v>1096</v>
      </c>
      <c r="BB7" s="4">
        <f t="shared" si="3"/>
        <v>1067</v>
      </c>
      <c r="BC7" s="4">
        <f t="shared" si="3"/>
        <v>1056</v>
      </c>
      <c r="BD7" s="4">
        <f t="shared" si="3"/>
        <v>1056</v>
      </c>
      <c r="BE7" s="4">
        <f t="shared" si="3"/>
        <v>860</v>
      </c>
      <c r="BF7" s="4">
        <f t="shared" ref="BF7:BK7" si="4">SUM(BF8:BF10)</f>
        <v>1090</v>
      </c>
      <c r="BG7" s="4">
        <f t="shared" si="4"/>
        <v>942</v>
      </c>
      <c r="BH7" s="4">
        <f t="shared" si="4"/>
        <v>825</v>
      </c>
      <c r="BI7" s="4">
        <f t="shared" si="4"/>
        <v>925</v>
      </c>
      <c r="BJ7" s="4">
        <f t="shared" si="4"/>
        <v>1106</v>
      </c>
      <c r="BK7" s="4">
        <f t="shared" si="4"/>
        <v>1265</v>
      </c>
      <c r="BL7" s="4">
        <f>SUM(BL8:BL10)</f>
        <v>639</v>
      </c>
      <c r="BM7" s="4">
        <f>SUM(BM8:BM10)</f>
        <v>1059</v>
      </c>
      <c r="BN7" s="4">
        <f t="shared" ref="BN7:BS7" si="5">SUM(BN8:BN10)</f>
        <v>1146</v>
      </c>
      <c r="BO7" s="4">
        <f t="shared" si="5"/>
        <v>883</v>
      </c>
      <c r="BP7" s="4">
        <f t="shared" si="5"/>
        <v>1198</v>
      </c>
      <c r="BQ7" s="4">
        <f t="shared" si="5"/>
        <v>1051</v>
      </c>
      <c r="BR7" s="4">
        <f t="shared" si="5"/>
        <v>1061</v>
      </c>
      <c r="BS7" s="4">
        <f t="shared" si="5"/>
        <v>1039</v>
      </c>
      <c r="BT7" s="4">
        <f t="shared" ref="BT7:CC7" si="6">SUM(BT8:BT10)</f>
        <v>891</v>
      </c>
      <c r="BU7" s="4">
        <f t="shared" si="6"/>
        <v>1181</v>
      </c>
      <c r="BV7" s="4">
        <f t="shared" si="6"/>
        <v>980</v>
      </c>
      <c r="BW7" s="4">
        <f t="shared" si="6"/>
        <v>890</v>
      </c>
      <c r="BX7" s="4">
        <f t="shared" si="6"/>
        <v>1106</v>
      </c>
      <c r="BY7" s="4">
        <f t="shared" si="6"/>
        <v>985</v>
      </c>
      <c r="BZ7" s="4">
        <f t="shared" si="6"/>
        <v>1139</v>
      </c>
      <c r="CA7" s="4">
        <f t="shared" si="6"/>
        <v>1057</v>
      </c>
      <c r="CB7" s="4">
        <f t="shared" si="6"/>
        <v>1110</v>
      </c>
      <c r="CC7" s="4">
        <f t="shared" si="6"/>
        <v>1260</v>
      </c>
      <c r="CD7" s="4">
        <f t="shared" ref="CD7:CI7" si="7">SUM(CD8:CD10)</f>
        <v>865</v>
      </c>
      <c r="CE7" s="4">
        <f t="shared" si="7"/>
        <v>910</v>
      </c>
      <c r="CF7" s="4">
        <f t="shared" si="7"/>
        <v>1113</v>
      </c>
      <c r="CG7" s="4">
        <f t="shared" si="7"/>
        <v>1118</v>
      </c>
      <c r="CH7" s="4">
        <f t="shared" si="7"/>
        <v>1064</v>
      </c>
      <c r="CI7" s="4">
        <f t="shared" si="7"/>
        <v>1056</v>
      </c>
      <c r="CJ7" s="4">
        <f t="shared" ref="CJ7:CO7" si="8">SUM(CJ8:CJ10)</f>
        <v>819</v>
      </c>
      <c r="CK7" s="4">
        <f t="shared" si="8"/>
        <v>1017</v>
      </c>
      <c r="CL7" s="4">
        <f t="shared" si="8"/>
        <v>835</v>
      </c>
      <c r="CM7" s="4">
        <f t="shared" si="8"/>
        <v>1087</v>
      </c>
      <c r="CN7" s="4">
        <f t="shared" si="8"/>
        <v>899</v>
      </c>
      <c r="CO7" s="4">
        <f t="shared" si="8"/>
        <v>910</v>
      </c>
      <c r="CP7" s="4">
        <f t="shared" ref="CP7:CU7" si="9">SUM(CP8:CP10)</f>
        <v>925</v>
      </c>
      <c r="CQ7" s="4">
        <f t="shared" si="9"/>
        <v>963</v>
      </c>
      <c r="CR7" s="4">
        <f t="shared" si="9"/>
        <v>965</v>
      </c>
      <c r="CS7" s="4">
        <f t="shared" si="9"/>
        <v>764</v>
      </c>
      <c r="CT7" s="4">
        <f t="shared" si="9"/>
        <v>922</v>
      </c>
      <c r="CU7" s="4">
        <f t="shared" si="9"/>
        <v>1016</v>
      </c>
      <c r="CV7" s="4">
        <f t="shared" ref="CV7:DJ7" si="10">SUM(CV8:CV10)</f>
        <v>922</v>
      </c>
      <c r="CW7" s="4">
        <f t="shared" si="10"/>
        <v>926</v>
      </c>
      <c r="CX7" s="4">
        <f t="shared" si="10"/>
        <v>943</v>
      </c>
      <c r="CY7" s="4">
        <f t="shared" si="10"/>
        <v>1065</v>
      </c>
      <c r="CZ7" s="4">
        <f t="shared" si="10"/>
        <v>816</v>
      </c>
      <c r="DA7" s="4">
        <f t="shared" si="10"/>
        <v>1043</v>
      </c>
      <c r="DB7" s="4">
        <f t="shared" si="10"/>
        <v>927</v>
      </c>
      <c r="DC7" s="4">
        <f t="shared" si="10"/>
        <v>855</v>
      </c>
      <c r="DD7" s="4">
        <f t="shared" si="10"/>
        <v>748</v>
      </c>
      <c r="DE7" s="4">
        <f t="shared" si="10"/>
        <v>749</v>
      </c>
      <c r="DF7" s="4">
        <f t="shared" si="10"/>
        <v>710</v>
      </c>
      <c r="DG7" s="4">
        <f t="shared" si="10"/>
        <v>793</v>
      </c>
      <c r="DH7" s="4">
        <f t="shared" si="10"/>
        <v>752</v>
      </c>
      <c r="DI7" s="4">
        <f t="shared" si="10"/>
        <v>0</v>
      </c>
      <c r="DJ7" s="4">
        <f t="shared" si="10"/>
        <v>684</v>
      </c>
      <c r="DK7" s="26">
        <v>1036</v>
      </c>
      <c r="DL7" s="26">
        <v>839</v>
      </c>
      <c r="DM7" s="26">
        <v>851</v>
      </c>
      <c r="DN7" s="26">
        <v>901</v>
      </c>
      <c r="DO7" s="4">
        <f>SUM(DO8:DO10)</f>
        <v>927</v>
      </c>
      <c r="DP7" s="4">
        <f>SUM(DP8:DP10)</f>
        <v>878</v>
      </c>
      <c r="DQ7" s="4">
        <f>SUM(DQ8:DQ10)</f>
        <v>813</v>
      </c>
      <c r="DR7" s="4">
        <f>SUM(DR8:DR10)</f>
        <v>906</v>
      </c>
      <c r="DS7" s="4">
        <v>1088</v>
      </c>
      <c r="DT7" s="4">
        <v>1067</v>
      </c>
      <c r="DU7" s="4">
        <v>1123</v>
      </c>
      <c r="DV7" s="4">
        <v>1041</v>
      </c>
      <c r="DW7" s="4">
        <v>655</v>
      </c>
      <c r="DX7" s="4">
        <v>1107</v>
      </c>
      <c r="DY7" s="4">
        <v>788</v>
      </c>
      <c r="DZ7" s="4">
        <v>1014</v>
      </c>
      <c r="EA7" s="4">
        <v>1364</v>
      </c>
      <c r="EB7" s="4">
        <v>946</v>
      </c>
      <c r="EC7" s="4">
        <v>748</v>
      </c>
      <c r="ED7" s="4">
        <v>748</v>
      </c>
      <c r="EE7" s="4">
        <v>1042</v>
      </c>
      <c r="EF7" s="4">
        <v>938</v>
      </c>
      <c r="EG7" s="4">
        <v>938</v>
      </c>
      <c r="EH7" s="4">
        <v>749</v>
      </c>
      <c r="EI7" s="4">
        <v>1098</v>
      </c>
      <c r="EJ7" s="4">
        <v>1793</v>
      </c>
      <c r="EK7" s="4">
        <v>966</v>
      </c>
      <c r="EL7" s="4">
        <v>1561</v>
      </c>
      <c r="EM7" s="4">
        <v>792</v>
      </c>
      <c r="EN7" s="4">
        <v>976</v>
      </c>
      <c r="EO7" s="4">
        <v>901</v>
      </c>
      <c r="EP7" s="4">
        <v>927</v>
      </c>
      <c r="EQ7" s="4">
        <v>928</v>
      </c>
      <c r="ER7" s="4">
        <v>928</v>
      </c>
      <c r="ES7" s="4">
        <v>863</v>
      </c>
      <c r="ET7" s="4">
        <v>789</v>
      </c>
      <c r="EU7" s="4">
        <v>789</v>
      </c>
      <c r="EV7" s="4">
        <v>789</v>
      </c>
      <c r="EW7" s="4">
        <v>736</v>
      </c>
      <c r="EX7" s="4">
        <v>736</v>
      </c>
      <c r="EY7" s="4">
        <v>736</v>
      </c>
      <c r="EZ7" s="4">
        <v>736</v>
      </c>
      <c r="FA7" s="4">
        <v>736</v>
      </c>
      <c r="FB7" s="4">
        <v>736</v>
      </c>
      <c r="FC7" s="4">
        <v>736</v>
      </c>
      <c r="FD7" s="4">
        <v>567</v>
      </c>
      <c r="FE7" s="4">
        <v>580</v>
      </c>
      <c r="FF7" s="4">
        <v>794</v>
      </c>
      <c r="FG7" s="4">
        <v>721</v>
      </c>
      <c r="FH7" s="4">
        <v>639</v>
      </c>
      <c r="FI7" s="4">
        <v>694</v>
      </c>
      <c r="FJ7" s="4">
        <v>647</v>
      </c>
      <c r="FK7" s="4">
        <f t="shared" ref="FK7:FQ7" si="11">SUM(FK8:FK10)</f>
        <v>599</v>
      </c>
      <c r="FL7" s="4">
        <f t="shared" si="11"/>
        <v>767</v>
      </c>
      <c r="FM7" s="4">
        <f t="shared" si="11"/>
        <v>791</v>
      </c>
      <c r="FN7" s="4">
        <f t="shared" si="11"/>
        <v>773</v>
      </c>
      <c r="FO7" s="4">
        <f t="shared" si="11"/>
        <v>752</v>
      </c>
      <c r="FP7" s="4">
        <f t="shared" si="11"/>
        <v>625</v>
      </c>
      <c r="FQ7" s="4">
        <f t="shared" si="11"/>
        <v>706</v>
      </c>
      <c r="FR7" s="4">
        <f>SUM(FR8:FR10)</f>
        <v>664</v>
      </c>
      <c r="FS7" s="4">
        <f>SUM(FS8:FS10)</f>
        <v>727</v>
      </c>
      <c r="FT7" s="4">
        <f>SUM(FT8:FT10)</f>
        <v>803</v>
      </c>
      <c r="FU7" s="4">
        <f>SUM(FU8:FU10)</f>
        <v>584</v>
      </c>
      <c r="FV7" s="4">
        <f>SUM(FV8:FV10)</f>
        <v>672</v>
      </c>
      <c r="FW7" s="26">
        <v>626</v>
      </c>
      <c r="FX7" s="4">
        <f>SUM(FX8:FX10)</f>
        <v>767</v>
      </c>
      <c r="FY7" s="4">
        <f>SUM(FY8:FY10)</f>
        <v>791</v>
      </c>
      <c r="FZ7" s="4">
        <f>SUM(FZ8:FZ10)</f>
        <v>880</v>
      </c>
      <c r="GA7" s="4">
        <f>SUM(GA8:GA10)</f>
        <v>761</v>
      </c>
      <c r="GB7" s="4">
        <f>SUM(GB8:GB10)</f>
        <v>874</v>
      </c>
    </row>
    <row r="8" spans="3:184" ht="15.75" thickBot="1" x14ac:dyDescent="0.3">
      <c r="C8" s="2" t="s">
        <v>1033</v>
      </c>
      <c r="D8" s="4">
        <v>731</v>
      </c>
      <c r="E8" s="4">
        <v>775</v>
      </c>
      <c r="F8" s="4">
        <v>778</v>
      </c>
      <c r="G8" s="4">
        <v>779</v>
      </c>
      <c r="H8" s="4">
        <v>701</v>
      </c>
      <c r="I8" s="4">
        <v>564</v>
      </c>
      <c r="J8" s="4">
        <v>838</v>
      </c>
      <c r="K8" s="4">
        <v>829</v>
      </c>
      <c r="L8" s="4">
        <v>1271</v>
      </c>
      <c r="M8" s="4">
        <v>1227</v>
      </c>
      <c r="N8" s="4">
        <v>846</v>
      </c>
      <c r="O8" s="4">
        <v>998</v>
      </c>
      <c r="P8" s="4">
        <v>1290</v>
      </c>
      <c r="Q8" s="4">
        <v>638</v>
      </c>
      <c r="R8" s="4">
        <v>790</v>
      </c>
      <c r="S8" s="4">
        <v>870</v>
      </c>
      <c r="T8" s="4">
        <v>1257</v>
      </c>
      <c r="U8" s="4">
        <v>159</v>
      </c>
      <c r="V8" s="4">
        <v>415</v>
      </c>
      <c r="W8" s="4">
        <v>535</v>
      </c>
      <c r="X8" s="4">
        <v>736</v>
      </c>
      <c r="Y8" s="4">
        <v>610</v>
      </c>
      <c r="Z8" s="4">
        <v>552</v>
      </c>
      <c r="AA8" s="4">
        <v>795</v>
      </c>
      <c r="AB8" s="4">
        <v>740</v>
      </c>
      <c r="AC8" s="4">
        <v>478</v>
      </c>
      <c r="AD8" s="4">
        <v>548</v>
      </c>
      <c r="AE8" s="4">
        <v>414</v>
      </c>
      <c r="AF8" s="4">
        <v>769</v>
      </c>
      <c r="AG8" s="4">
        <v>681</v>
      </c>
      <c r="AH8" s="4">
        <v>714</v>
      </c>
      <c r="AI8" s="4">
        <v>720</v>
      </c>
      <c r="AJ8" s="4">
        <v>784</v>
      </c>
      <c r="AK8" s="4">
        <v>788</v>
      </c>
      <c r="AL8" s="4">
        <v>520</v>
      </c>
      <c r="AM8" s="4">
        <v>920</v>
      </c>
      <c r="AN8" s="4">
        <v>592</v>
      </c>
      <c r="AO8" s="4">
        <v>735</v>
      </c>
      <c r="AP8" s="4">
        <v>769</v>
      </c>
      <c r="AQ8" s="4">
        <v>565</v>
      </c>
      <c r="AR8" s="4">
        <v>566</v>
      </c>
      <c r="AS8" s="4">
        <v>949</v>
      </c>
      <c r="AT8" s="4">
        <v>1004</v>
      </c>
      <c r="AU8" s="4">
        <v>466</v>
      </c>
      <c r="AV8" s="4">
        <v>583</v>
      </c>
      <c r="AW8" s="4">
        <v>847</v>
      </c>
      <c r="AX8" s="4">
        <v>1021</v>
      </c>
      <c r="AY8" s="4">
        <v>904</v>
      </c>
      <c r="AZ8" s="4">
        <v>1141</v>
      </c>
      <c r="BA8" s="4">
        <v>700</v>
      </c>
      <c r="BB8" s="4">
        <v>514</v>
      </c>
      <c r="BC8" s="4">
        <v>585</v>
      </c>
      <c r="BD8" s="4">
        <v>638</v>
      </c>
      <c r="BE8" s="4">
        <v>367</v>
      </c>
      <c r="BF8" s="4">
        <v>448</v>
      </c>
      <c r="BG8" s="4">
        <v>446</v>
      </c>
      <c r="BH8" s="4">
        <v>502</v>
      </c>
      <c r="BI8" s="4">
        <v>558</v>
      </c>
      <c r="BJ8" s="4">
        <v>651</v>
      </c>
      <c r="BK8" s="4">
        <v>870</v>
      </c>
      <c r="BL8" s="4">
        <v>433</v>
      </c>
      <c r="BM8" s="4">
        <v>748</v>
      </c>
      <c r="BN8" s="4">
        <v>752</v>
      </c>
      <c r="BO8" s="20">
        <v>621</v>
      </c>
      <c r="BP8" s="20">
        <v>857</v>
      </c>
      <c r="BQ8" s="20">
        <v>700</v>
      </c>
      <c r="BR8" s="20">
        <v>731</v>
      </c>
      <c r="BS8" s="20">
        <v>693</v>
      </c>
      <c r="BT8" s="20">
        <v>595</v>
      </c>
      <c r="BU8" s="20">
        <v>723</v>
      </c>
      <c r="BV8" s="20">
        <v>547</v>
      </c>
      <c r="BW8" s="20">
        <v>412</v>
      </c>
      <c r="BX8" s="20">
        <v>528</v>
      </c>
      <c r="BY8" s="20">
        <v>592</v>
      </c>
      <c r="BZ8" s="20">
        <v>613</v>
      </c>
      <c r="CA8" s="20">
        <v>592</v>
      </c>
      <c r="CB8" s="20">
        <v>815</v>
      </c>
      <c r="CC8" s="20">
        <v>808</v>
      </c>
      <c r="CD8" s="20">
        <v>446</v>
      </c>
      <c r="CE8" s="20">
        <v>528</v>
      </c>
      <c r="CF8" s="20">
        <v>681</v>
      </c>
      <c r="CG8" s="20">
        <v>775</v>
      </c>
      <c r="CH8" s="20">
        <v>699</v>
      </c>
      <c r="CI8" s="20">
        <v>457</v>
      </c>
      <c r="CJ8" s="20">
        <v>322</v>
      </c>
      <c r="CK8" s="20">
        <v>779</v>
      </c>
      <c r="CL8" s="20">
        <v>445</v>
      </c>
      <c r="CM8" s="20">
        <v>602</v>
      </c>
      <c r="CN8" s="20">
        <v>749</v>
      </c>
      <c r="CO8" s="20">
        <v>736</v>
      </c>
      <c r="CP8" s="20">
        <v>769</v>
      </c>
      <c r="CQ8" s="20">
        <v>809</v>
      </c>
      <c r="CR8" s="20">
        <v>769</v>
      </c>
      <c r="CS8" s="20">
        <v>539</v>
      </c>
      <c r="CT8" s="20">
        <v>703</v>
      </c>
      <c r="CU8" s="20">
        <v>778</v>
      </c>
      <c r="CV8" s="20">
        <v>796</v>
      </c>
      <c r="CW8" s="20">
        <v>760</v>
      </c>
      <c r="CX8" s="20">
        <v>726</v>
      </c>
      <c r="CY8" s="20">
        <v>801</v>
      </c>
      <c r="CZ8" s="20">
        <v>545</v>
      </c>
      <c r="DA8" s="20">
        <v>852</v>
      </c>
      <c r="DB8" s="20">
        <v>724</v>
      </c>
      <c r="DC8" s="20">
        <v>692</v>
      </c>
      <c r="DD8" s="20">
        <v>619</v>
      </c>
      <c r="DE8" s="20">
        <v>619</v>
      </c>
      <c r="DF8" s="20">
        <v>458</v>
      </c>
      <c r="DG8" s="20">
        <v>552</v>
      </c>
      <c r="DH8" s="20">
        <v>623</v>
      </c>
      <c r="DI8" s="20"/>
      <c r="DJ8" s="20">
        <v>570</v>
      </c>
      <c r="DK8" s="20">
        <v>700</v>
      </c>
      <c r="DL8" s="20">
        <v>570</v>
      </c>
      <c r="DM8" s="20">
        <v>574</v>
      </c>
      <c r="DN8" s="20">
        <v>622</v>
      </c>
      <c r="DO8" s="20">
        <v>696</v>
      </c>
      <c r="DP8" s="20">
        <v>660</v>
      </c>
      <c r="DQ8" s="20">
        <v>499</v>
      </c>
      <c r="DR8" s="20">
        <v>693</v>
      </c>
      <c r="DS8" s="20">
        <v>556</v>
      </c>
      <c r="DT8" s="20">
        <v>591</v>
      </c>
      <c r="DU8" s="20">
        <v>665</v>
      </c>
      <c r="DV8" s="20">
        <v>753</v>
      </c>
      <c r="DW8" s="20">
        <v>575</v>
      </c>
      <c r="DX8" s="20">
        <v>249</v>
      </c>
      <c r="DY8" s="20">
        <v>279</v>
      </c>
      <c r="DZ8" s="20">
        <v>710</v>
      </c>
      <c r="EA8" s="20">
        <v>838</v>
      </c>
      <c r="EB8" s="20">
        <v>686</v>
      </c>
      <c r="EC8" s="20">
        <v>383</v>
      </c>
      <c r="ED8" s="20">
        <v>590</v>
      </c>
      <c r="EE8" s="20">
        <v>590</v>
      </c>
      <c r="EF8" s="20">
        <v>563</v>
      </c>
      <c r="EG8" s="20">
        <v>724</v>
      </c>
      <c r="EH8" s="20">
        <v>545</v>
      </c>
      <c r="EI8" s="20">
        <v>681</v>
      </c>
      <c r="EJ8" s="20">
        <v>644</v>
      </c>
      <c r="EK8" s="20">
        <v>652</v>
      </c>
      <c r="EL8" s="20">
        <v>493</v>
      </c>
      <c r="EM8" s="20">
        <v>482</v>
      </c>
      <c r="EN8" s="20">
        <v>692</v>
      </c>
      <c r="EO8" s="20">
        <v>591</v>
      </c>
      <c r="EP8" s="20">
        <v>566</v>
      </c>
      <c r="EQ8" s="20">
        <v>494</v>
      </c>
      <c r="ER8" s="20">
        <v>599</v>
      </c>
      <c r="ES8" s="20">
        <v>640</v>
      </c>
      <c r="ET8" s="20">
        <v>663</v>
      </c>
      <c r="EU8" s="20">
        <v>629</v>
      </c>
      <c r="EV8" s="20">
        <v>464</v>
      </c>
      <c r="EW8" s="20">
        <v>528</v>
      </c>
      <c r="EX8" s="20">
        <v>742</v>
      </c>
      <c r="EY8" s="20">
        <v>450</v>
      </c>
      <c r="EZ8" s="20">
        <v>515</v>
      </c>
      <c r="FA8" s="20">
        <v>521</v>
      </c>
      <c r="FB8" s="20">
        <v>502</v>
      </c>
      <c r="FC8" s="20">
        <v>364</v>
      </c>
      <c r="FD8" s="20">
        <v>338</v>
      </c>
      <c r="FE8" s="20">
        <v>461</v>
      </c>
      <c r="FF8" s="20">
        <v>570</v>
      </c>
      <c r="FG8" s="20">
        <v>622</v>
      </c>
      <c r="FH8" s="20">
        <v>518</v>
      </c>
      <c r="FI8" s="20">
        <v>466</v>
      </c>
      <c r="FJ8" s="20">
        <v>525</v>
      </c>
      <c r="FK8" s="20">
        <v>433</v>
      </c>
      <c r="FL8" s="20">
        <v>620</v>
      </c>
      <c r="FM8" s="20">
        <v>610</v>
      </c>
      <c r="FN8" s="20">
        <v>394</v>
      </c>
      <c r="FO8" s="20">
        <v>533</v>
      </c>
      <c r="FP8" s="20">
        <v>370</v>
      </c>
      <c r="FQ8" s="20">
        <v>448</v>
      </c>
      <c r="FR8" s="20">
        <v>382</v>
      </c>
      <c r="FS8" s="20">
        <v>495</v>
      </c>
      <c r="FT8" s="20">
        <v>566</v>
      </c>
      <c r="FU8" s="20">
        <v>354</v>
      </c>
      <c r="FV8" s="20">
        <f>COUNTIF('Week 26'!$W:$W,1)</f>
        <v>417</v>
      </c>
      <c r="FW8" s="20">
        <v>407</v>
      </c>
      <c r="FX8" s="20">
        <v>533</v>
      </c>
      <c r="FY8" s="20">
        <v>664</v>
      </c>
      <c r="FZ8" s="20">
        <v>676</v>
      </c>
      <c r="GA8" s="20">
        <v>476</v>
      </c>
      <c r="GB8" s="20">
        <v>552</v>
      </c>
    </row>
    <row r="9" spans="3:184" ht="15.75" thickBot="1" x14ac:dyDescent="0.3">
      <c r="C9" s="2" t="s">
        <v>616</v>
      </c>
      <c r="D9" s="4">
        <v>211</v>
      </c>
      <c r="E9" s="4">
        <v>321</v>
      </c>
      <c r="F9" s="4">
        <v>337</v>
      </c>
      <c r="G9" s="4">
        <v>343</v>
      </c>
      <c r="H9" s="4">
        <v>286</v>
      </c>
      <c r="I9" s="4">
        <v>313</v>
      </c>
      <c r="J9" s="4">
        <v>447</v>
      </c>
      <c r="K9" s="4">
        <v>448</v>
      </c>
      <c r="L9" s="4">
        <v>296</v>
      </c>
      <c r="M9" s="4">
        <v>271</v>
      </c>
      <c r="N9" s="4">
        <v>324</v>
      </c>
      <c r="O9" s="4">
        <v>283</v>
      </c>
      <c r="P9" s="4">
        <v>272</v>
      </c>
      <c r="Q9" s="4">
        <v>359</v>
      </c>
      <c r="R9" s="4">
        <v>410</v>
      </c>
      <c r="S9" s="4">
        <v>393</v>
      </c>
      <c r="T9" s="4">
        <v>739</v>
      </c>
      <c r="U9" s="4">
        <v>422</v>
      </c>
      <c r="V9" s="4">
        <v>434</v>
      </c>
      <c r="W9" s="4">
        <v>392</v>
      </c>
      <c r="X9" s="4">
        <v>508</v>
      </c>
      <c r="Y9" s="4">
        <v>248</v>
      </c>
      <c r="Z9" s="4">
        <v>296</v>
      </c>
      <c r="AA9" s="4">
        <v>248</v>
      </c>
      <c r="AB9" s="4">
        <v>419</v>
      </c>
      <c r="AC9" s="4">
        <v>315</v>
      </c>
      <c r="AD9" s="4">
        <v>251</v>
      </c>
      <c r="AE9" s="4">
        <v>419</v>
      </c>
      <c r="AF9" s="4">
        <v>447</v>
      </c>
      <c r="AG9" s="4">
        <v>460</v>
      </c>
      <c r="AH9" s="4">
        <v>447</v>
      </c>
      <c r="AI9" s="4">
        <v>367</v>
      </c>
      <c r="AJ9" s="4">
        <v>263</v>
      </c>
      <c r="AK9" s="4">
        <v>295</v>
      </c>
      <c r="AL9" s="4">
        <v>454</v>
      </c>
      <c r="AM9" s="4">
        <v>312</v>
      </c>
      <c r="AN9" s="4">
        <v>401</v>
      </c>
      <c r="AO9" s="4">
        <v>374</v>
      </c>
      <c r="AP9" s="4">
        <v>247</v>
      </c>
      <c r="AQ9" s="4">
        <v>388</v>
      </c>
      <c r="AR9" s="4">
        <v>279</v>
      </c>
      <c r="AS9" s="4">
        <v>341</v>
      </c>
      <c r="AT9" s="4">
        <v>379</v>
      </c>
      <c r="AU9" s="4">
        <v>459</v>
      </c>
      <c r="AV9" s="4">
        <v>385</v>
      </c>
      <c r="AW9" s="4">
        <v>494</v>
      </c>
      <c r="AX9" s="4">
        <v>274</v>
      </c>
      <c r="AY9" s="4">
        <v>406</v>
      </c>
      <c r="AZ9" s="4">
        <v>236</v>
      </c>
      <c r="BA9" s="4">
        <v>303</v>
      </c>
      <c r="BB9" s="4">
        <v>466</v>
      </c>
      <c r="BC9" s="4">
        <v>386</v>
      </c>
      <c r="BD9" s="4">
        <v>392</v>
      </c>
      <c r="BE9" s="4">
        <v>431</v>
      </c>
      <c r="BF9" s="4">
        <v>523</v>
      </c>
      <c r="BG9" s="4">
        <v>328</v>
      </c>
      <c r="BH9" s="4">
        <v>283</v>
      </c>
      <c r="BI9" s="4">
        <v>319</v>
      </c>
      <c r="BJ9" s="4">
        <v>408</v>
      </c>
      <c r="BK9" s="4">
        <v>362</v>
      </c>
      <c r="BL9" s="4">
        <v>171</v>
      </c>
      <c r="BM9" s="4">
        <v>242</v>
      </c>
      <c r="BN9" s="4">
        <v>345</v>
      </c>
      <c r="BO9" s="20">
        <v>216</v>
      </c>
      <c r="BP9" s="20">
        <v>302</v>
      </c>
      <c r="BQ9" s="20">
        <v>241</v>
      </c>
      <c r="BR9" s="20">
        <v>184</v>
      </c>
      <c r="BS9" s="20">
        <v>249</v>
      </c>
      <c r="BT9" s="20">
        <v>276</v>
      </c>
      <c r="BU9" s="20">
        <v>355</v>
      </c>
      <c r="BV9" s="20">
        <v>336</v>
      </c>
      <c r="BW9" s="20">
        <v>361</v>
      </c>
      <c r="BX9" s="20">
        <v>446</v>
      </c>
      <c r="BY9" s="20">
        <v>377</v>
      </c>
      <c r="BZ9" s="20">
        <v>377</v>
      </c>
      <c r="CA9" s="20">
        <v>367</v>
      </c>
      <c r="CB9" s="20">
        <v>254</v>
      </c>
      <c r="CC9" s="20">
        <v>294</v>
      </c>
      <c r="CD9" s="20">
        <v>382</v>
      </c>
      <c r="CE9" s="20">
        <v>314</v>
      </c>
      <c r="CF9" s="20">
        <v>364</v>
      </c>
      <c r="CG9" s="20">
        <v>301</v>
      </c>
      <c r="CH9" s="20">
        <v>342</v>
      </c>
      <c r="CI9" s="20">
        <v>470</v>
      </c>
      <c r="CJ9" s="20">
        <v>332</v>
      </c>
      <c r="CK9" s="20">
        <v>220</v>
      </c>
      <c r="CL9" s="20">
        <v>275</v>
      </c>
      <c r="CM9" s="20">
        <v>369</v>
      </c>
      <c r="CN9" s="20">
        <v>143</v>
      </c>
      <c r="CO9" s="20">
        <v>140</v>
      </c>
      <c r="CP9" s="20">
        <v>144</v>
      </c>
      <c r="CQ9" s="20">
        <v>151</v>
      </c>
      <c r="CR9" s="20">
        <v>148</v>
      </c>
      <c r="CS9" s="20">
        <v>153</v>
      </c>
      <c r="CT9" s="20">
        <v>174</v>
      </c>
      <c r="CU9" s="20">
        <v>191</v>
      </c>
      <c r="CV9" s="20">
        <v>107</v>
      </c>
      <c r="CW9" s="20">
        <v>149</v>
      </c>
      <c r="CX9" s="20">
        <v>204</v>
      </c>
      <c r="CY9" s="20">
        <v>226</v>
      </c>
      <c r="CZ9" s="20">
        <v>259</v>
      </c>
      <c r="DA9" s="20">
        <v>164</v>
      </c>
      <c r="DB9" s="20">
        <v>177</v>
      </c>
      <c r="DC9" s="20">
        <v>131</v>
      </c>
      <c r="DD9" s="20">
        <v>114</v>
      </c>
      <c r="DE9" s="20">
        <v>125</v>
      </c>
      <c r="DF9" s="20">
        <v>245</v>
      </c>
      <c r="DG9" s="20">
        <v>234</v>
      </c>
      <c r="DH9" s="20">
        <v>126</v>
      </c>
      <c r="DI9" s="20"/>
      <c r="DJ9" s="20">
        <v>82</v>
      </c>
      <c r="DK9" s="20">
        <v>297</v>
      </c>
      <c r="DL9" s="20">
        <v>247</v>
      </c>
      <c r="DM9" s="20">
        <v>230</v>
      </c>
      <c r="DN9" s="20">
        <v>213</v>
      </c>
      <c r="DO9" s="20">
        <v>195</v>
      </c>
      <c r="DP9" s="20">
        <v>204</v>
      </c>
      <c r="DQ9" s="20">
        <v>298</v>
      </c>
      <c r="DR9" s="20">
        <v>189</v>
      </c>
      <c r="DS9" s="20">
        <v>450</v>
      </c>
      <c r="DT9" s="20">
        <v>181</v>
      </c>
      <c r="DU9" s="20">
        <v>279</v>
      </c>
      <c r="DV9" s="20">
        <v>232</v>
      </c>
      <c r="DW9" s="20">
        <v>59</v>
      </c>
      <c r="DX9" s="20">
        <v>751</v>
      </c>
      <c r="DY9" s="20">
        <v>308</v>
      </c>
      <c r="DZ9" s="20">
        <v>245</v>
      </c>
      <c r="EA9" s="20">
        <v>459</v>
      </c>
      <c r="EB9" s="20">
        <v>230</v>
      </c>
      <c r="EC9" s="20">
        <v>290</v>
      </c>
      <c r="ED9" s="20">
        <v>284</v>
      </c>
      <c r="EE9" s="20">
        <v>284</v>
      </c>
      <c r="EF9" s="20">
        <v>315</v>
      </c>
      <c r="EG9" s="20">
        <v>101</v>
      </c>
      <c r="EH9" s="20">
        <v>192</v>
      </c>
      <c r="EI9" s="20">
        <v>340</v>
      </c>
      <c r="EJ9" s="20">
        <v>402</v>
      </c>
      <c r="EK9" s="20">
        <v>284</v>
      </c>
      <c r="EL9" s="20">
        <v>223</v>
      </c>
      <c r="EM9" s="20">
        <v>302</v>
      </c>
      <c r="EN9" s="20">
        <v>246</v>
      </c>
      <c r="EO9" s="20">
        <v>266</v>
      </c>
      <c r="EP9" s="20">
        <v>303</v>
      </c>
      <c r="EQ9" s="20">
        <v>108</v>
      </c>
      <c r="ER9" s="20">
        <v>87</v>
      </c>
      <c r="ES9" s="20">
        <v>219</v>
      </c>
      <c r="ET9" s="20">
        <v>96</v>
      </c>
      <c r="EU9" s="20">
        <v>172</v>
      </c>
      <c r="EV9" s="20">
        <v>253</v>
      </c>
      <c r="EW9" s="20">
        <v>193</v>
      </c>
      <c r="EX9" s="20">
        <v>399</v>
      </c>
      <c r="EY9" s="20">
        <v>238</v>
      </c>
      <c r="EZ9" s="20">
        <v>237</v>
      </c>
      <c r="FA9" s="20">
        <v>196</v>
      </c>
      <c r="FB9" s="20">
        <v>196</v>
      </c>
      <c r="FC9" s="20">
        <v>181</v>
      </c>
      <c r="FD9" s="20">
        <v>202</v>
      </c>
      <c r="FE9" s="20">
        <v>115</v>
      </c>
      <c r="FF9" s="20">
        <v>213</v>
      </c>
      <c r="FG9" s="20">
        <v>90</v>
      </c>
      <c r="FH9" s="20">
        <v>118</v>
      </c>
      <c r="FI9" s="20">
        <v>224</v>
      </c>
      <c r="FJ9" s="20">
        <v>115</v>
      </c>
      <c r="FK9" s="20">
        <v>161</v>
      </c>
      <c r="FL9" s="20">
        <v>145</v>
      </c>
      <c r="FM9" s="20">
        <v>165</v>
      </c>
      <c r="FN9" s="20">
        <v>343</v>
      </c>
      <c r="FO9" s="20">
        <v>209</v>
      </c>
      <c r="FP9" s="20">
        <v>252</v>
      </c>
      <c r="FQ9" s="20">
        <v>229</v>
      </c>
      <c r="FR9" s="20">
        <v>258</v>
      </c>
      <c r="FS9" s="20">
        <v>176</v>
      </c>
      <c r="FT9" s="20">
        <v>226</v>
      </c>
      <c r="FU9" s="20">
        <v>176</v>
      </c>
      <c r="FV9" s="20">
        <f>COUNTIF('Week 26'!$X:$X,1)</f>
        <v>249</v>
      </c>
      <c r="FW9" s="20">
        <v>214</v>
      </c>
      <c r="FX9" s="20">
        <v>211</v>
      </c>
      <c r="FY9" s="20">
        <v>114</v>
      </c>
      <c r="FZ9" s="20">
        <v>198</v>
      </c>
      <c r="GA9" s="20">
        <v>246</v>
      </c>
      <c r="GB9" s="20">
        <f>245+56</f>
        <v>301</v>
      </c>
    </row>
    <row r="10" spans="3:184" ht="15.75" thickBot="1" x14ac:dyDescent="0.3">
      <c r="C10" s="2" t="s">
        <v>617</v>
      </c>
      <c r="D10" s="4">
        <v>76</v>
      </c>
      <c r="E10" s="4">
        <v>135</v>
      </c>
      <c r="F10" s="4">
        <v>78</v>
      </c>
      <c r="G10" s="4">
        <v>89</v>
      </c>
      <c r="H10" s="4">
        <v>60</v>
      </c>
      <c r="I10" s="4">
        <v>72</v>
      </c>
      <c r="J10" s="4">
        <v>174</v>
      </c>
      <c r="K10" s="4">
        <v>268</v>
      </c>
      <c r="L10" s="4">
        <v>206</v>
      </c>
      <c r="M10" s="4">
        <v>305</v>
      </c>
      <c r="N10" s="4">
        <v>222</v>
      </c>
      <c r="O10" s="4">
        <v>234</v>
      </c>
      <c r="P10" s="4">
        <v>307</v>
      </c>
      <c r="Q10" s="4">
        <v>110</v>
      </c>
      <c r="R10" s="4">
        <v>125</v>
      </c>
      <c r="S10" s="4">
        <v>101</v>
      </c>
      <c r="T10" s="4">
        <v>237</v>
      </c>
      <c r="U10" s="4">
        <v>506</v>
      </c>
      <c r="V10" s="4">
        <v>88</v>
      </c>
      <c r="W10" s="4">
        <v>130</v>
      </c>
      <c r="X10" s="4">
        <v>20</v>
      </c>
      <c r="Y10" s="4">
        <v>20</v>
      </c>
      <c r="Z10" s="4">
        <v>28</v>
      </c>
      <c r="AA10" s="4">
        <v>30</v>
      </c>
      <c r="AB10" s="4">
        <v>36</v>
      </c>
      <c r="AC10" s="4">
        <v>47</v>
      </c>
      <c r="AD10" s="4">
        <v>38</v>
      </c>
      <c r="AE10" s="4">
        <v>27</v>
      </c>
      <c r="AF10" s="4">
        <v>188</v>
      </c>
      <c r="AG10" s="4">
        <v>168</v>
      </c>
      <c r="AH10" s="4">
        <v>20</v>
      </c>
      <c r="AI10" s="4">
        <v>63</v>
      </c>
      <c r="AJ10" s="4">
        <v>42</v>
      </c>
      <c r="AK10" s="4">
        <v>74</v>
      </c>
      <c r="AL10" s="4">
        <v>25</v>
      </c>
      <c r="AM10" s="4">
        <v>57</v>
      </c>
      <c r="AN10" s="4">
        <v>32</v>
      </c>
      <c r="AO10" s="4">
        <v>43</v>
      </c>
      <c r="AP10" s="4">
        <v>102</v>
      </c>
      <c r="AQ10" s="4">
        <v>91</v>
      </c>
      <c r="AR10" s="4">
        <v>109</v>
      </c>
      <c r="AS10" s="4">
        <v>3</v>
      </c>
      <c r="AT10" s="4">
        <v>167</v>
      </c>
      <c r="AU10" s="4">
        <v>73</v>
      </c>
      <c r="AV10" s="4">
        <v>99</v>
      </c>
      <c r="AW10" s="4">
        <v>42</v>
      </c>
      <c r="AX10" s="4">
        <v>43</v>
      </c>
      <c r="AY10" s="4">
        <v>50</v>
      </c>
      <c r="AZ10" s="4">
        <v>75</v>
      </c>
      <c r="BA10" s="4">
        <v>93</v>
      </c>
      <c r="BB10" s="4">
        <v>87</v>
      </c>
      <c r="BC10" s="4">
        <v>85</v>
      </c>
      <c r="BD10" s="4">
        <v>26</v>
      </c>
      <c r="BE10" s="4">
        <v>62</v>
      </c>
      <c r="BF10" s="4">
        <v>119</v>
      </c>
      <c r="BG10" s="4">
        <v>168</v>
      </c>
      <c r="BH10" s="4">
        <v>40</v>
      </c>
      <c r="BI10" s="4">
        <v>48</v>
      </c>
      <c r="BJ10" s="4">
        <v>47</v>
      </c>
      <c r="BK10" s="4">
        <v>33</v>
      </c>
      <c r="BL10" s="4">
        <v>35</v>
      </c>
      <c r="BM10" s="4">
        <v>69</v>
      </c>
      <c r="BN10" s="4">
        <v>49</v>
      </c>
      <c r="BO10" s="20">
        <v>46</v>
      </c>
      <c r="BP10" s="20">
        <v>39</v>
      </c>
      <c r="BQ10" s="20">
        <v>110</v>
      </c>
      <c r="BR10" s="20">
        <v>146</v>
      </c>
      <c r="BS10" s="20">
        <v>97</v>
      </c>
      <c r="BT10" s="20">
        <v>20</v>
      </c>
      <c r="BU10" s="20">
        <v>103</v>
      </c>
      <c r="BV10" s="20">
        <v>97</v>
      </c>
      <c r="BW10" s="20">
        <v>117</v>
      </c>
      <c r="BX10" s="20">
        <v>132</v>
      </c>
      <c r="BY10" s="20">
        <v>16</v>
      </c>
      <c r="BZ10" s="20">
        <v>149</v>
      </c>
      <c r="CA10" s="20">
        <v>98</v>
      </c>
      <c r="CB10" s="20">
        <v>41</v>
      </c>
      <c r="CC10" s="20">
        <v>158</v>
      </c>
      <c r="CD10" s="20">
        <v>37</v>
      </c>
      <c r="CE10" s="20">
        <v>68</v>
      </c>
      <c r="CF10" s="20">
        <v>68</v>
      </c>
      <c r="CG10" s="20">
        <v>42</v>
      </c>
      <c r="CH10" s="20">
        <v>23</v>
      </c>
      <c r="CI10" s="20">
        <v>129</v>
      </c>
      <c r="CJ10" s="20">
        <v>165</v>
      </c>
      <c r="CK10" s="20">
        <v>18</v>
      </c>
      <c r="CL10" s="20">
        <v>115</v>
      </c>
      <c r="CM10" s="20">
        <v>116</v>
      </c>
      <c r="CN10" s="20">
        <v>7</v>
      </c>
      <c r="CO10" s="20">
        <v>34</v>
      </c>
      <c r="CP10" s="20">
        <v>12</v>
      </c>
      <c r="CQ10" s="20">
        <v>3</v>
      </c>
      <c r="CR10" s="20">
        <v>48</v>
      </c>
      <c r="CS10" s="20">
        <v>72</v>
      </c>
      <c r="CT10" s="20">
        <v>45</v>
      </c>
      <c r="CU10" s="20">
        <v>47</v>
      </c>
      <c r="CV10" s="20">
        <v>19</v>
      </c>
      <c r="CW10" s="20">
        <v>17</v>
      </c>
      <c r="CX10" s="20">
        <v>13</v>
      </c>
      <c r="CY10" s="20">
        <v>38</v>
      </c>
      <c r="CZ10" s="20">
        <v>12</v>
      </c>
      <c r="DA10" s="20">
        <v>27</v>
      </c>
      <c r="DB10" s="20">
        <v>26</v>
      </c>
      <c r="DC10" s="20">
        <v>32</v>
      </c>
      <c r="DD10" s="20">
        <v>15</v>
      </c>
      <c r="DE10" s="20">
        <v>5</v>
      </c>
      <c r="DF10" s="20">
        <v>7</v>
      </c>
      <c r="DG10" s="20">
        <v>7</v>
      </c>
      <c r="DH10" s="20">
        <v>3</v>
      </c>
      <c r="DI10" s="20"/>
      <c r="DJ10" s="20">
        <v>32</v>
      </c>
      <c r="DK10" s="20">
        <v>39</v>
      </c>
      <c r="DL10" s="20">
        <v>22</v>
      </c>
      <c r="DM10" s="20">
        <v>47</v>
      </c>
      <c r="DN10" s="20">
        <v>66</v>
      </c>
      <c r="DO10" s="20">
        <v>36</v>
      </c>
      <c r="DP10" s="20">
        <v>14</v>
      </c>
      <c r="DQ10" s="20">
        <v>16</v>
      </c>
      <c r="DR10" s="20">
        <v>24</v>
      </c>
      <c r="DS10" s="20">
        <v>82</v>
      </c>
      <c r="DT10" s="20">
        <v>295</v>
      </c>
      <c r="DU10" s="20">
        <v>179</v>
      </c>
      <c r="DV10" s="20">
        <v>56</v>
      </c>
      <c r="DW10" s="20">
        <v>21</v>
      </c>
      <c r="DX10" s="20">
        <v>107</v>
      </c>
      <c r="DY10" s="20">
        <v>201</v>
      </c>
      <c r="DZ10" s="20">
        <v>50</v>
      </c>
      <c r="EA10" s="20">
        <v>67</v>
      </c>
      <c r="EB10" s="20">
        <v>30</v>
      </c>
      <c r="EC10" s="20">
        <v>30</v>
      </c>
      <c r="ED10" s="20">
        <v>13</v>
      </c>
      <c r="EE10" s="20">
        <v>13</v>
      </c>
      <c r="EF10" s="20">
        <v>60</v>
      </c>
      <c r="EG10" s="20">
        <v>113</v>
      </c>
      <c r="EH10" s="20">
        <v>12</v>
      </c>
      <c r="EI10" s="20">
        <v>77</v>
      </c>
      <c r="EJ10" s="20">
        <v>60</v>
      </c>
      <c r="EK10" s="20">
        <v>30</v>
      </c>
      <c r="EL10" s="20">
        <v>88</v>
      </c>
      <c r="EM10" s="20">
        <v>7</v>
      </c>
      <c r="EN10" s="20">
        <v>36</v>
      </c>
      <c r="EO10" s="20">
        <v>35</v>
      </c>
      <c r="EP10" s="20">
        <v>58</v>
      </c>
      <c r="EQ10" s="20">
        <v>103</v>
      </c>
      <c r="ER10" s="20">
        <v>7</v>
      </c>
      <c r="ES10" s="20">
        <v>2</v>
      </c>
      <c r="ET10" s="20">
        <v>30</v>
      </c>
      <c r="EU10" s="20">
        <v>6</v>
      </c>
      <c r="EV10" s="20">
        <v>46</v>
      </c>
      <c r="EW10" s="20">
        <v>15</v>
      </c>
      <c r="EX10" s="20">
        <v>39</v>
      </c>
      <c r="EY10" s="20">
        <v>22</v>
      </c>
      <c r="EZ10" s="20">
        <v>6</v>
      </c>
      <c r="FA10" s="20">
        <v>12</v>
      </c>
      <c r="FB10" s="20">
        <v>3</v>
      </c>
      <c r="FC10" s="20">
        <v>136</v>
      </c>
      <c r="FD10" s="20">
        <v>27</v>
      </c>
      <c r="FE10" s="20">
        <v>3</v>
      </c>
      <c r="FF10" s="20">
        <v>11</v>
      </c>
      <c r="FG10" s="20">
        <v>9</v>
      </c>
      <c r="FH10" s="20">
        <v>4</v>
      </c>
      <c r="FI10" s="20">
        <v>4</v>
      </c>
      <c r="FJ10" s="20">
        <v>7</v>
      </c>
      <c r="FK10" s="20">
        <v>5</v>
      </c>
      <c r="FL10" s="20">
        <v>2</v>
      </c>
      <c r="FM10" s="20">
        <v>16</v>
      </c>
      <c r="FN10" s="20">
        <v>36</v>
      </c>
      <c r="FO10" s="20">
        <v>10</v>
      </c>
      <c r="FP10" s="20">
        <v>3</v>
      </c>
      <c r="FQ10" s="20">
        <v>29</v>
      </c>
      <c r="FR10" s="20">
        <v>24</v>
      </c>
      <c r="FS10" s="20">
        <v>56</v>
      </c>
      <c r="FT10" s="20">
        <v>11</v>
      </c>
      <c r="FU10" s="20">
        <v>54</v>
      </c>
      <c r="FV10" s="20">
        <v>6</v>
      </c>
      <c r="FW10" s="20">
        <v>5</v>
      </c>
      <c r="FX10" s="20">
        <v>23</v>
      </c>
      <c r="FY10" s="20">
        <v>13</v>
      </c>
      <c r="FZ10" s="20">
        <v>6</v>
      </c>
      <c r="GA10" s="20">
        <v>39</v>
      </c>
      <c r="GB10" s="20">
        <v>21</v>
      </c>
    </row>
    <row r="11" spans="3:184" ht="15.75" thickBot="1" x14ac:dyDescent="0.3">
      <c r="C11" s="3" t="s">
        <v>620</v>
      </c>
      <c r="D11" s="11">
        <v>40302</v>
      </c>
      <c r="E11" s="11">
        <v>43317.5</v>
      </c>
      <c r="F11" s="11">
        <v>45057.5</v>
      </c>
      <c r="G11" s="11">
        <v>48090</v>
      </c>
      <c r="H11" s="11">
        <v>40570</v>
      </c>
      <c r="I11" s="11">
        <v>29512.5</v>
      </c>
      <c r="J11" s="11">
        <v>51617.5</v>
      </c>
      <c r="K11" s="11">
        <v>48750</v>
      </c>
      <c r="L11" s="11">
        <v>63765</v>
      </c>
      <c r="M11" s="11">
        <v>60767.5</v>
      </c>
      <c r="N11" s="11">
        <v>44015</v>
      </c>
      <c r="O11" s="11">
        <v>50647.5</v>
      </c>
      <c r="P11" s="11">
        <v>66470</v>
      </c>
      <c r="Q11" s="11">
        <v>37622.5</v>
      </c>
      <c r="R11" s="11">
        <v>44965</v>
      </c>
      <c r="S11" s="11">
        <v>49172.5</v>
      </c>
      <c r="T11" s="11">
        <v>71975</v>
      </c>
      <c r="U11" s="11">
        <v>17390</v>
      </c>
      <c r="V11" s="11">
        <v>29897.5</v>
      </c>
      <c r="W11" s="11">
        <v>35325</v>
      </c>
      <c r="X11" s="11">
        <v>46373.5</v>
      </c>
      <c r="Y11" s="11">
        <v>34650</v>
      </c>
      <c r="Z11" s="11">
        <v>34027.5</v>
      </c>
      <c r="AA11" s="11">
        <v>46155</v>
      </c>
      <c r="AB11" s="11">
        <v>46640</v>
      </c>
      <c r="AC11" s="11">
        <v>31905</v>
      </c>
      <c r="AD11" s="11">
        <v>32672.5</v>
      </c>
      <c r="AE11" s="11">
        <v>30180</v>
      </c>
      <c r="AF11" s="11">
        <v>47717.5</v>
      </c>
      <c r="AG11" s="11">
        <v>45040</v>
      </c>
      <c r="AH11" s="11">
        <v>47770</v>
      </c>
      <c r="AI11" s="11">
        <v>54445</v>
      </c>
      <c r="AJ11" s="11">
        <v>52812.5</v>
      </c>
      <c r="AK11" s="11">
        <v>52502.5</v>
      </c>
      <c r="AL11" s="11">
        <v>41465</v>
      </c>
      <c r="AM11" s="11">
        <v>51190</v>
      </c>
      <c r="AN11" s="11">
        <v>35912.5</v>
      </c>
      <c r="AO11" s="11">
        <v>42160</v>
      </c>
      <c r="AP11" s="11">
        <v>40775</v>
      </c>
      <c r="AQ11" s="11">
        <v>35072.5</v>
      </c>
      <c r="AR11" s="11">
        <v>32737.5</v>
      </c>
      <c r="AS11" s="11">
        <v>52447.5</v>
      </c>
      <c r="AT11" s="11">
        <v>54187.5</v>
      </c>
      <c r="AU11" s="11">
        <v>31950</v>
      </c>
      <c r="AV11" s="11">
        <v>34650</v>
      </c>
      <c r="AW11" s="11">
        <v>49785</v>
      </c>
      <c r="AX11" s="11">
        <v>52220</v>
      </c>
      <c r="AY11" s="11">
        <v>50035</v>
      </c>
      <c r="AZ11" s="11">
        <v>58300</v>
      </c>
      <c r="BA11" s="11">
        <v>40292.5</v>
      </c>
      <c r="BB11" s="11">
        <v>33097.5</v>
      </c>
      <c r="BC11" s="11">
        <v>34867.5</v>
      </c>
      <c r="BD11" s="11">
        <v>39750</v>
      </c>
      <c r="BE11" s="11">
        <v>27312.5</v>
      </c>
      <c r="BF11" s="11">
        <v>31307.5</v>
      </c>
      <c r="BG11" s="11">
        <v>28367.5</v>
      </c>
      <c r="BH11" s="11">
        <v>35205</v>
      </c>
      <c r="BI11" s="11">
        <v>33177.5</v>
      </c>
      <c r="BJ11" s="11">
        <v>40215</v>
      </c>
      <c r="BK11" s="11">
        <v>45937.5</v>
      </c>
      <c r="BL11" s="11">
        <v>45650</v>
      </c>
      <c r="BM11" s="11">
        <v>39920</v>
      </c>
      <c r="BN11" s="11">
        <v>38702.5</v>
      </c>
      <c r="BO11" s="21">
        <v>32417.5</v>
      </c>
      <c r="BP11" s="21">
        <v>44372.5</v>
      </c>
      <c r="BQ11" s="21">
        <v>37202.5</v>
      </c>
      <c r="BR11" s="21">
        <v>37000</v>
      </c>
      <c r="BS11" s="21">
        <v>35310</v>
      </c>
      <c r="BT11" s="21">
        <v>31865</v>
      </c>
      <c r="BU11" s="21">
        <v>43097.5</v>
      </c>
      <c r="BV11" s="21">
        <v>32455</v>
      </c>
      <c r="BW11" s="21">
        <v>27645</v>
      </c>
      <c r="BX11" s="21">
        <v>33365</v>
      </c>
      <c r="BY11" s="21">
        <v>36775</v>
      </c>
      <c r="BZ11" s="21">
        <v>35835</v>
      </c>
      <c r="CA11" s="21">
        <v>34057.5</v>
      </c>
      <c r="CB11" s="21">
        <v>40392.5</v>
      </c>
      <c r="CC11" s="21">
        <v>43682.5</v>
      </c>
      <c r="CD11" s="21">
        <v>27502.5</v>
      </c>
      <c r="CE11" s="21">
        <v>30952.5</v>
      </c>
      <c r="CF11" s="21">
        <v>38517.5</v>
      </c>
      <c r="CG11" s="21">
        <v>44412.5</v>
      </c>
      <c r="CH11" s="21">
        <v>38210</v>
      </c>
      <c r="CI11" s="21">
        <v>31387.5</v>
      </c>
      <c r="CJ11" s="21">
        <v>20197.5</v>
      </c>
      <c r="CK11" s="21">
        <v>41857.5</v>
      </c>
      <c r="CL11" s="21">
        <v>25357.5</v>
      </c>
      <c r="CM11" s="21">
        <v>32200</v>
      </c>
      <c r="CN11" s="21">
        <v>35502.5</v>
      </c>
      <c r="CO11" s="21">
        <v>36055</v>
      </c>
      <c r="CP11" s="21">
        <v>37757.5</v>
      </c>
      <c r="CQ11" s="21">
        <v>41812.5</v>
      </c>
      <c r="CR11" s="21">
        <v>37180</v>
      </c>
      <c r="CS11" s="21">
        <v>28300</v>
      </c>
      <c r="CT11" s="21">
        <v>31357.5</v>
      </c>
      <c r="CU11" s="21">
        <v>39902.5</v>
      </c>
      <c r="CV11" s="21">
        <f>36982.5+2325</f>
        <v>39307.5</v>
      </c>
      <c r="CW11" s="21">
        <v>37835</v>
      </c>
      <c r="CX11" s="21">
        <v>37630</v>
      </c>
      <c r="CY11" s="21">
        <v>39860</v>
      </c>
      <c r="CZ11" s="21">
        <v>29120</v>
      </c>
      <c r="DA11" s="21">
        <v>41065</v>
      </c>
      <c r="DB11" s="21">
        <v>38242.5</v>
      </c>
      <c r="DC11" s="21">
        <v>35990</v>
      </c>
      <c r="DD11" s="21">
        <v>29975</v>
      </c>
      <c r="DE11" s="21">
        <v>29730</v>
      </c>
      <c r="DF11" s="21">
        <v>24772.5</v>
      </c>
      <c r="DG11" s="21">
        <v>29645</v>
      </c>
      <c r="DH11" s="21">
        <v>30305</v>
      </c>
      <c r="DI11" s="21">
        <v>30305</v>
      </c>
      <c r="DJ11" s="21">
        <v>32747.5</v>
      </c>
      <c r="DK11" s="27">
        <v>38095</v>
      </c>
      <c r="DL11" s="27">
        <v>30472.5</v>
      </c>
      <c r="DM11" s="27">
        <v>30067.5</v>
      </c>
      <c r="DN11" s="27">
        <v>30730</v>
      </c>
      <c r="DO11" s="21">
        <v>38392.5</v>
      </c>
      <c r="DP11" s="21">
        <v>35555</v>
      </c>
      <c r="DQ11" s="21">
        <v>29662.5</v>
      </c>
      <c r="DR11" s="21">
        <v>35222.5</v>
      </c>
      <c r="DS11" s="21">
        <v>34477.5</v>
      </c>
      <c r="DT11" s="21">
        <v>28520</v>
      </c>
      <c r="DU11" s="21">
        <v>31207.5</v>
      </c>
      <c r="DV11" s="21">
        <v>39920</v>
      </c>
      <c r="DW11" s="21">
        <v>20492.5</v>
      </c>
      <c r="DX11" s="21">
        <v>24272.5</v>
      </c>
      <c r="DY11" s="21">
        <v>18375</v>
      </c>
      <c r="DZ11" s="21">
        <v>36822.5</v>
      </c>
      <c r="EA11" s="21">
        <v>46535</v>
      </c>
      <c r="EB11" s="21">
        <v>35187.5</v>
      </c>
      <c r="EC11" s="21">
        <v>21417.5</v>
      </c>
      <c r="ED11" s="21">
        <v>31607.5</v>
      </c>
      <c r="EE11" s="21">
        <v>34942.5</v>
      </c>
      <c r="EF11" s="21">
        <v>32117.5</v>
      </c>
      <c r="EG11" s="21">
        <v>32147.5</v>
      </c>
      <c r="EH11" s="21">
        <v>28595</v>
      </c>
      <c r="EI11" s="21">
        <v>35202.5</v>
      </c>
      <c r="EJ11" s="21">
        <v>36895</v>
      </c>
      <c r="EK11" s="21">
        <v>33715</v>
      </c>
      <c r="EL11" s="21">
        <v>24535</v>
      </c>
      <c r="EM11" s="21">
        <v>23027.5</v>
      </c>
      <c r="EN11" s="21">
        <v>35112.5</v>
      </c>
      <c r="EO11" s="21">
        <v>33750</v>
      </c>
      <c r="EP11" s="21">
        <v>30570</v>
      </c>
      <c r="EQ11" s="21">
        <v>21777.5</v>
      </c>
      <c r="ER11" s="21">
        <v>26997.5</v>
      </c>
      <c r="ES11" s="21">
        <v>31015</v>
      </c>
      <c r="ET11" s="21">
        <v>30832.5</v>
      </c>
      <c r="EU11" s="21">
        <v>28622.5</v>
      </c>
      <c r="EV11" s="21">
        <v>25547.5</v>
      </c>
      <c r="EW11" s="21">
        <v>25422.5</v>
      </c>
      <c r="EX11" s="21">
        <v>44202.5</v>
      </c>
      <c r="EY11" s="21">
        <v>23212.5</v>
      </c>
      <c r="EZ11" s="21">
        <v>25485</v>
      </c>
      <c r="FA11" s="21">
        <v>23945</v>
      </c>
      <c r="FB11" s="21">
        <v>24895</v>
      </c>
      <c r="FC11" s="21">
        <v>17107.5</v>
      </c>
      <c r="FD11" s="21">
        <v>13095</v>
      </c>
      <c r="FE11" s="21">
        <v>20670</v>
      </c>
      <c r="FF11" s="21">
        <v>23202.5</v>
      </c>
      <c r="FG11" s="21">
        <v>24037.5</v>
      </c>
      <c r="FH11" s="21">
        <v>20570</v>
      </c>
      <c r="FI11" s="21">
        <v>20222.5</v>
      </c>
      <c r="FJ11" s="21">
        <v>20470</v>
      </c>
      <c r="FK11" s="21">
        <v>18172.5</v>
      </c>
      <c r="FL11" s="21">
        <v>21372.5</v>
      </c>
      <c r="FM11" s="21">
        <v>24365</v>
      </c>
      <c r="FN11" s="21">
        <v>19595</v>
      </c>
      <c r="FO11" s="21">
        <v>22692.5</v>
      </c>
      <c r="FP11" s="21">
        <v>18055</v>
      </c>
      <c r="FQ11" s="21">
        <v>19357.5</v>
      </c>
      <c r="FR11" s="21">
        <v>18102.5</v>
      </c>
      <c r="FS11" s="21">
        <v>20232.5</v>
      </c>
      <c r="FT11" s="21">
        <v>24550</v>
      </c>
      <c r="FU11" s="21">
        <v>15440</v>
      </c>
      <c r="FV11" s="21">
        <f>SUM(A30,A31)</f>
        <v>25422.5</v>
      </c>
      <c r="FW11" s="27">
        <v>18295</v>
      </c>
      <c r="FX11" s="27">
        <v>22095</v>
      </c>
      <c r="FY11" s="27">
        <v>25677.5</v>
      </c>
      <c r="FZ11" s="27">
        <v>26595</v>
      </c>
      <c r="GA11" s="27">
        <v>20820</v>
      </c>
      <c r="GB11" s="27">
        <v>25452.5</v>
      </c>
    </row>
    <row r="12" spans="3:184" ht="15.75" thickBot="1" x14ac:dyDescent="0.3">
      <c r="C12" s="3" t="s">
        <v>1034</v>
      </c>
      <c r="D12" s="11">
        <v>68585</v>
      </c>
      <c r="E12" s="11">
        <v>80162.5</v>
      </c>
      <c r="F12" s="11">
        <v>78072.5</v>
      </c>
      <c r="G12" s="11">
        <v>80162.5</v>
      </c>
      <c r="H12" s="11">
        <v>67367.5</v>
      </c>
      <c r="I12" s="11">
        <v>49335</v>
      </c>
      <c r="J12" s="11">
        <v>96882.5</v>
      </c>
      <c r="K12" s="11">
        <v>103757.5</v>
      </c>
      <c r="L12" s="11">
        <v>116902.5</v>
      </c>
      <c r="M12" s="11">
        <v>121165</v>
      </c>
      <c r="N12" s="11">
        <v>91410</v>
      </c>
      <c r="O12" s="11">
        <v>101997.5</v>
      </c>
      <c r="P12" s="11">
        <v>129360</v>
      </c>
      <c r="Q12" s="11">
        <v>74470</v>
      </c>
      <c r="R12" s="11">
        <v>90062.5</v>
      </c>
      <c r="S12" s="11">
        <v>89072.5</v>
      </c>
      <c r="T12" s="11">
        <v>147015</v>
      </c>
      <c r="U12" s="11">
        <v>76340</v>
      </c>
      <c r="V12" s="11">
        <v>60885</v>
      </c>
      <c r="W12" s="11">
        <v>67237.5</v>
      </c>
      <c r="X12" s="11">
        <v>80877.5</v>
      </c>
      <c r="Y12" s="11">
        <v>55632.5</v>
      </c>
      <c r="Z12" s="11">
        <v>55907.5</v>
      </c>
      <c r="AA12" s="11">
        <v>70372.5</v>
      </c>
      <c r="AB12" s="11">
        <v>77137.5</v>
      </c>
      <c r="AC12" s="11">
        <v>54615</v>
      </c>
      <c r="AD12" s="11">
        <v>53900</v>
      </c>
      <c r="AE12" s="11">
        <v>54862.5</v>
      </c>
      <c r="AF12" s="11">
        <v>92070</v>
      </c>
      <c r="AG12" s="11">
        <v>85745</v>
      </c>
      <c r="AH12" s="11">
        <v>78320</v>
      </c>
      <c r="AI12" s="11">
        <v>75432.5</v>
      </c>
      <c r="AJ12" s="11">
        <v>67760</v>
      </c>
      <c r="AK12" s="11">
        <v>73315</v>
      </c>
      <c r="AL12" s="11">
        <v>62700</v>
      </c>
      <c r="AM12" s="11">
        <v>83050</v>
      </c>
      <c r="AN12" s="11">
        <v>63250</v>
      </c>
      <c r="AO12" s="11">
        <v>72022.5</v>
      </c>
      <c r="AP12" s="11">
        <v>70097.5</v>
      </c>
      <c r="AQ12" s="11">
        <v>67237.5</v>
      </c>
      <c r="AR12" s="11">
        <v>61105</v>
      </c>
      <c r="AS12" s="11">
        <v>84177.5</v>
      </c>
      <c r="AT12" s="11">
        <v>104692.5</v>
      </c>
      <c r="AU12" s="11">
        <v>63855</v>
      </c>
      <c r="AV12" s="11">
        <v>71060</v>
      </c>
      <c r="AW12" s="11">
        <v>93197.5</v>
      </c>
      <c r="AX12" s="11">
        <v>89375</v>
      </c>
      <c r="AY12" s="11">
        <v>88440</v>
      </c>
      <c r="AZ12" s="11">
        <v>100650</v>
      </c>
      <c r="BA12" s="11">
        <v>74855</v>
      </c>
      <c r="BB12" s="11">
        <v>67072.5</v>
      </c>
      <c r="BC12" s="11">
        <v>69327.5</v>
      </c>
      <c r="BD12" s="11">
        <v>68200</v>
      </c>
      <c r="BE12" s="11">
        <v>55082.5</v>
      </c>
      <c r="BF12" s="11">
        <v>67650</v>
      </c>
      <c r="BG12" s="11">
        <v>62150</v>
      </c>
      <c r="BH12" s="11">
        <v>60362.5</v>
      </c>
      <c r="BI12" s="11">
        <v>58905</v>
      </c>
      <c r="BJ12" s="11">
        <v>73645</v>
      </c>
      <c r="BK12" s="11">
        <v>83435</v>
      </c>
      <c r="BL12" s="11">
        <v>70812.5</v>
      </c>
      <c r="BM12" s="11">
        <v>67045</v>
      </c>
      <c r="BN12" s="11">
        <v>74030</v>
      </c>
      <c r="BO12" s="21">
        <v>56237.5</v>
      </c>
      <c r="BP12" s="21">
        <v>79035</v>
      </c>
      <c r="BQ12" s="21">
        <v>71142.5</v>
      </c>
      <c r="BR12" s="21">
        <v>70097.5</v>
      </c>
      <c r="BS12" s="21">
        <v>69465</v>
      </c>
      <c r="BT12" s="21">
        <v>59372.5</v>
      </c>
      <c r="BU12" s="21">
        <v>79832.5</v>
      </c>
      <c r="BV12" s="21">
        <v>63910</v>
      </c>
      <c r="BW12" s="21">
        <v>56292.5</v>
      </c>
      <c r="BX12" s="21">
        <v>70785</v>
      </c>
      <c r="BY12" s="21">
        <v>65312.5</v>
      </c>
      <c r="BZ12" s="21">
        <v>73975</v>
      </c>
      <c r="CA12" s="21">
        <v>69327.5</v>
      </c>
      <c r="CB12" s="21">
        <v>74607.5</v>
      </c>
      <c r="CC12" s="21">
        <v>82940</v>
      </c>
      <c r="CD12" s="21">
        <v>55027.5</v>
      </c>
      <c r="CE12" s="21">
        <v>57172.5</v>
      </c>
      <c r="CF12" s="21">
        <v>74002.5</v>
      </c>
      <c r="CG12" s="21">
        <v>78853.5</v>
      </c>
      <c r="CH12" s="21">
        <v>71596.5</v>
      </c>
      <c r="CI12" s="21">
        <v>76670.5</v>
      </c>
      <c r="CJ12" s="21">
        <v>54250.5</v>
      </c>
      <c r="CK12" s="21">
        <v>73337</v>
      </c>
      <c r="CL12" s="21">
        <v>57584</v>
      </c>
      <c r="CM12" s="21">
        <v>77791.5</v>
      </c>
      <c r="CN12" s="21">
        <v>62894</v>
      </c>
      <c r="CO12" s="21">
        <v>62392.5</v>
      </c>
      <c r="CP12" s="21">
        <v>64634.5</v>
      </c>
      <c r="CQ12" s="21">
        <v>69590.5</v>
      </c>
      <c r="CR12" s="21">
        <v>65372</v>
      </c>
      <c r="CS12" s="21">
        <v>52421.5</v>
      </c>
      <c r="CT12" s="21">
        <v>64339.5</v>
      </c>
      <c r="CU12" s="21">
        <v>73779.5</v>
      </c>
      <c r="CV12" s="21">
        <v>65490</v>
      </c>
      <c r="CW12" s="21">
        <v>65313</v>
      </c>
      <c r="CX12" s="21">
        <v>63897</v>
      </c>
      <c r="CY12" s="21">
        <v>73549.5</v>
      </c>
      <c r="CZ12" s="21">
        <v>53637</v>
      </c>
      <c r="DA12" s="21">
        <v>76405</v>
      </c>
      <c r="DB12" s="21">
        <v>64575.5</v>
      </c>
      <c r="DC12" s="21">
        <v>64546</v>
      </c>
      <c r="DD12" s="21">
        <v>52185.5</v>
      </c>
      <c r="DE12" s="21">
        <v>51005.5</v>
      </c>
      <c r="DF12" s="21">
        <v>45380</v>
      </c>
      <c r="DG12" s="21">
        <v>54466</v>
      </c>
      <c r="DH12" s="21">
        <v>51833.5</v>
      </c>
      <c r="DI12" s="21">
        <v>51833.5</v>
      </c>
      <c r="DJ12" s="21">
        <v>59088.5</v>
      </c>
      <c r="DK12" s="27">
        <v>70269</v>
      </c>
      <c r="DL12" s="27">
        <v>58705</v>
      </c>
      <c r="DM12" s="27">
        <v>59000</v>
      </c>
      <c r="DN12" s="27">
        <v>60268.5</v>
      </c>
      <c r="DO12" s="21">
        <v>66257</v>
      </c>
      <c r="DP12" s="21">
        <v>62687.5</v>
      </c>
      <c r="DQ12" s="21">
        <v>58321.5</v>
      </c>
      <c r="DR12" s="21">
        <v>63543</v>
      </c>
      <c r="DS12" s="21">
        <v>79797.5</v>
      </c>
      <c r="DT12" s="21">
        <v>76110</v>
      </c>
      <c r="DU12" s="21">
        <v>78558.5</v>
      </c>
      <c r="DV12" s="21">
        <v>74428.5</v>
      </c>
      <c r="DW12" s="21">
        <v>35842.5</v>
      </c>
      <c r="DX12" s="21">
        <v>73996</v>
      </c>
      <c r="DY12" s="21">
        <v>51772.5</v>
      </c>
      <c r="DZ12" s="21">
        <v>71390</v>
      </c>
      <c r="EA12" s="21">
        <v>89886.5</v>
      </c>
      <c r="EB12" s="21">
        <v>62599</v>
      </c>
      <c r="EC12" s="21">
        <v>48616</v>
      </c>
      <c r="ED12" s="21">
        <v>60121</v>
      </c>
      <c r="EE12" s="21">
        <v>70770.5</v>
      </c>
      <c r="EF12" s="21">
        <v>65313</v>
      </c>
      <c r="EG12" s="21">
        <v>67850</v>
      </c>
      <c r="EH12" s="21">
        <v>51359.5</v>
      </c>
      <c r="EI12" s="21">
        <v>79266.5</v>
      </c>
      <c r="EJ12" s="21">
        <v>79945</v>
      </c>
      <c r="EK12" s="21">
        <v>67348.5</v>
      </c>
      <c r="EL12" s="21">
        <v>55845</v>
      </c>
      <c r="EM12" s="21">
        <v>54604.5</v>
      </c>
      <c r="EN12" s="21">
        <v>67083</v>
      </c>
      <c r="EO12" s="21">
        <v>62274.5</v>
      </c>
      <c r="EP12" s="21">
        <v>62982.5</v>
      </c>
      <c r="EQ12" s="21">
        <v>39205.5</v>
      </c>
      <c r="ER12" s="21">
        <v>43689.5</v>
      </c>
      <c r="ES12" s="21">
        <v>56286</v>
      </c>
      <c r="ET12" s="21">
        <v>51389</v>
      </c>
      <c r="EU12" s="21">
        <v>52126.5</v>
      </c>
      <c r="EV12" s="21">
        <v>50917</v>
      </c>
      <c r="EW12" s="21">
        <v>47790</v>
      </c>
      <c r="EX12" s="21">
        <v>82747.5</v>
      </c>
      <c r="EY12" s="21">
        <v>45636.5</v>
      </c>
      <c r="EZ12" s="21">
        <v>48881.5</v>
      </c>
      <c r="FA12" s="21">
        <v>45990.5</v>
      </c>
      <c r="FB12" s="21">
        <v>44928.5</v>
      </c>
      <c r="FC12" s="21">
        <v>35606.5</v>
      </c>
      <c r="FD12" s="21">
        <v>26815.5</v>
      </c>
      <c r="FE12" s="21">
        <v>36609.5</v>
      </c>
      <c r="FF12" s="21">
        <v>50651.5</v>
      </c>
      <c r="FG12" s="21">
        <v>48793</v>
      </c>
      <c r="FH12" s="21">
        <v>39854.5</v>
      </c>
      <c r="FI12" s="21">
        <v>44840</v>
      </c>
      <c r="FJ12" s="21">
        <v>42126</v>
      </c>
      <c r="FK12" s="21">
        <v>38143.5</v>
      </c>
      <c r="FL12" s="21">
        <v>39618.5</v>
      </c>
      <c r="FM12" s="21">
        <v>51330</v>
      </c>
      <c r="FN12" s="21">
        <v>49648.5</v>
      </c>
      <c r="FO12" s="21">
        <v>50150</v>
      </c>
      <c r="FP12" s="21">
        <v>40208.5</v>
      </c>
      <c r="FQ12" s="21">
        <f>FQ16+FQ18</f>
        <v>44250</v>
      </c>
      <c r="FR12" s="21">
        <v>41506.5</v>
      </c>
      <c r="FS12" s="21">
        <v>45902</v>
      </c>
      <c r="FT12" s="21">
        <v>52362.5</v>
      </c>
      <c r="FU12" s="21">
        <v>36639</v>
      </c>
      <c r="FV12" s="21">
        <v>42863.5</v>
      </c>
      <c r="FW12" s="27">
        <v>41683.5</v>
      </c>
      <c r="FX12" s="27">
        <v>47318</v>
      </c>
      <c r="FY12" s="27">
        <v>52185.5</v>
      </c>
      <c r="FZ12" s="27">
        <v>56758</v>
      </c>
      <c r="GA12" s="27">
        <v>49530.5</v>
      </c>
      <c r="GB12" s="27">
        <v>59413</v>
      </c>
    </row>
    <row r="13" spans="3:184" ht="15.75" thickBot="1" x14ac:dyDescent="0.3">
      <c r="C13" s="6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</row>
    <row r="14" spans="3:184" ht="15.75" thickBot="1" x14ac:dyDescent="0.3">
      <c r="C14" s="3" t="s">
        <v>1035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26"/>
      <c r="DL14" s="26"/>
      <c r="DM14" s="26"/>
      <c r="DN14" s="26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 t="s">
        <v>1027</v>
      </c>
      <c r="EZ14" s="4" t="s">
        <v>1028</v>
      </c>
      <c r="FA14" s="4" t="s">
        <v>1029</v>
      </c>
      <c r="FB14" s="4" t="s">
        <v>1030</v>
      </c>
      <c r="FC14" s="4" t="s">
        <v>1031</v>
      </c>
      <c r="FD14" s="4" t="s">
        <v>980</v>
      </c>
      <c r="FE14" s="4" t="s">
        <v>981</v>
      </c>
      <c r="FF14" s="4" t="s">
        <v>982</v>
      </c>
      <c r="FG14" s="4" t="s">
        <v>983</v>
      </c>
      <c r="FH14" s="4" t="s">
        <v>984</v>
      </c>
      <c r="FI14" s="4" t="s">
        <v>985</v>
      </c>
      <c r="FJ14" s="13" t="s">
        <v>986</v>
      </c>
      <c r="FK14" s="13" t="s">
        <v>987</v>
      </c>
      <c r="FL14" s="13" t="s">
        <v>988</v>
      </c>
      <c r="FM14" s="13" t="s">
        <v>989</v>
      </c>
      <c r="FN14" s="13" t="s">
        <v>990</v>
      </c>
      <c r="FO14" s="13" t="s">
        <v>991</v>
      </c>
      <c r="FP14" s="13" t="s">
        <v>992</v>
      </c>
      <c r="FQ14" s="13" t="s">
        <v>993</v>
      </c>
      <c r="FR14" s="13" t="str">
        <f>FR4</f>
        <v>Week 15</v>
      </c>
      <c r="FS14" s="13" t="str">
        <f>FS4</f>
        <v>Week 16</v>
      </c>
      <c r="FT14" s="13" t="str">
        <f>FT4</f>
        <v>Week 17</v>
      </c>
      <c r="FU14" s="13" t="str">
        <f>FU4</f>
        <v>Week 18</v>
      </c>
      <c r="FV14" s="13" t="str">
        <f>FV4</f>
        <v>Week 19</v>
      </c>
      <c r="FW14" s="25" t="s">
        <v>999</v>
      </c>
      <c r="FX14" s="25" t="str">
        <f>FX4</f>
        <v>Week 21</v>
      </c>
      <c r="FY14" s="25" t="str">
        <f>FY4</f>
        <v>Week 22</v>
      </c>
      <c r="FZ14" s="25" t="str">
        <f>FZ4</f>
        <v>Week 23</v>
      </c>
      <c r="GA14" s="25" t="str">
        <f>GA4</f>
        <v>Week 24</v>
      </c>
      <c r="GB14" s="25" t="str">
        <f>GB4</f>
        <v>Week 25</v>
      </c>
    </row>
    <row r="15" spans="3:184" ht="15.75" thickBot="1" x14ac:dyDescent="0.3">
      <c r="C15" s="2" t="s">
        <v>1036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1">
        <v>11295</v>
      </c>
      <c r="FE15" s="21">
        <v>14960</v>
      </c>
      <c r="FF15" s="21">
        <v>19205</v>
      </c>
      <c r="FG15" s="21">
        <v>15750</v>
      </c>
      <c r="FH15" s="21">
        <v>17300</v>
      </c>
      <c r="FI15" s="21">
        <v>15775</v>
      </c>
      <c r="FJ15" s="21">
        <v>14635</v>
      </c>
      <c r="FK15" s="21">
        <v>13980</v>
      </c>
      <c r="FL15" s="21">
        <v>17860</v>
      </c>
      <c r="FM15" s="21">
        <v>18005</v>
      </c>
      <c r="FN15" s="21">
        <v>14690</v>
      </c>
      <c r="FO15" s="21">
        <v>14870</v>
      </c>
      <c r="FP15" s="21">
        <v>13435</v>
      </c>
      <c r="FQ15" s="21">
        <v>15675</v>
      </c>
      <c r="FR15" s="21">
        <v>14510</v>
      </c>
      <c r="FS15" s="21">
        <v>15680</v>
      </c>
      <c r="FT15" s="21">
        <v>17695</v>
      </c>
      <c r="FU15" s="21">
        <v>12605</v>
      </c>
      <c r="FV15" s="21">
        <v>13605</v>
      </c>
      <c r="FW15" s="27">
        <v>12595</v>
      </c>
      <c r="FX15" s="27">
        <v>19530</v>
      </c>
      <c r="FY15" s="27">
        <v>18005</v>
      </c>
      <c r="FZ15" s="27">
        <v>20190</v>
      </c>
      <c r="GA15" s="27">
        <v>15675</v>
      </c>
      <c r="GB15" s="27">
        <v>15845</v>
      </c>
    </row>
    <row r="16" spans="3:184" ht="15.75" thickBot="1" x14ac:dyDescent="0.3">
      <c r="C16" s="2" t="s">
        <v>1037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1">
        <v>26137</v>
      </c>
      <c r="FE16" s="21">
        <v>29264</v>
      </c>
      <c r="FF16" s="21">
        <v>39235</v>
      </c>
      <c r="FG16" s="21">
        <v>30031</v>
      </c>
      <c r="FH16" s="21">
        <v>33394</v>
      </c>
      <c r="FI16" s="21">
        <v>33158</v>
      </c>
      <c r="FJ16" s="21">
        <v>29028</v>
      </c>
      <c r="FK16" s="21">
        <v>29736</v>
      </c>
      <c r="FL16" s="21">
        <v>37701</v>
      </c>
      <c r="FM16" s="21">
        <v>37347</v>
      </c>
      <c r="FN16" s="21">
        <v>37819</v>
      </c>
      <c r="FO16" s="21">
        <v>32627</v>
      </c>
      <c r="FP16" s="21">
        <v>29677</v>
      </c>
      <c r="FQ16" s="21">
        <v>36462</v>
      </c>
      <c r="FR16" s="21">
        <v>34515</v>
      </c>
      <c r="FS16" s="21">
        <v>36875</v>
      </c>
      <c r="FT16" s="21">
        <v>37406</v>
      </c>
      <c r="FU16" s="21">
        <v>30267</v>
      </c>
      <c r="FV16" s="21">
        <v>30739</v>
      </c>
      <c r="FW16" s="27">
        <v>27435</v>
      </c>
      <c r="FX16" s="27">
        <v>41123</v>
      </c>
      <c r="FY16" s="27">
        <v>35636</v>
      </c>
      <c r="FZ16" s="27">
        <v>42244</v>
      </c>
      <c r="GA16" s="27">
        <v>35636</v>
      </c>
      <c r="GB16" s="27">
        <v>35754</v>
      </c>
    </row>
    <row r="17" spans="1:184" ht="15.75" thickBot="1" x14ac:dyDescent="0.3">
      <c r="C17" s="2" t="s">
        <v>1038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1">
        <v>4462.5</v>
      </c>
      <c r="FE17" s="21">
        <v>3382.5</v>
      </c>
      <c r="FF17" s="21">
        <v>3997.5</v>
      </c>
      <c r="FG17" s="21">
        <v>8287.5</v>
      </c>
      <c r="FH17" s="21">
        <v>3270</v>
      </c>
      <c r="FI17" s="21">
        <v>4425</v>
      </c>
      <c r="FJ17" s="21">
        <v>5835</v>
      </c>
      <c r="FK17" s="21">
        <v>4192.5</v>
      </c>
      <c r="FL17" s="21">
        <v>5760</v>
      </c>
      <c r="FM17" s="21">
        <v>6360</v>
      </c>
      <c r="FN17" s="21">
        <v>4905</v>
      </c>
      <c r="FO17" s="21">
        <v>7822.5</v>
      </c>
      <c r="FP17" s="21">
        <v>4620</v>
      </c>
      <c r="FQ17" s="21">
        <v>3682.5</v>
      </c>
      <c r="FR17" s="21">
        <v>3592.5</v>
      </c>
      <c r="FS17" s="21">
        <v>4552.5</v>
      </c>
      <c r="FT17" s="21">
        <v>6855</v>
      </c>
      <c r="FU17" s="21">
        <v>2835</v>
      </c>
      <c r="FV17" s="21">
        <v>4815</v>
      </c>
      <c r="FW17" s="27">
        <v>5700</v>
      </c>
      <c r="FX17" s="27">
        <v>2565</v>
      </c>
      <c r="FY17" s="27">
        <v>7672.5</v>
      </c>
      <c r="FZ17" s="27">
        <v>6405</v>
      </c>
      <c r="GA17" s="27">
        <v>5145</v>
      </c>
      <c r="GB17" s="27">
        <v>9607.5</v>
      </c>
    </row>
    <row r="18" spans="1:184" ht="15.75" thickBot="1" x14ac:dyDescent="0.3">
      <c r="C18" s="2" t="s">
        <v>1039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7"/>
      <c r="DL18" s="27"/>
      <c r="DM18" s="27"/>
      <c r="DN18" s="27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>
        <v>10974</v>
      </c>
      <c r="FE18" s="21">
        <v>7345.5</v>
      </c>
      <c r="FF18" s="21">
        <v>11416.5</v>
      </c>
      <c r="FG18" s="21">
        <v>18762</v>
      </c>
      <c r="FH18" s="21">
        <v>6460.5</v>
      </c>
      <c r="FI18" s="21">
        <v>11593.5</v>
      </c>
      <c r="FJ18" s="21">
        <v>13098</v>
      </c>
      <c r="FK18" s="21">
        <v>8407.5</v>
      </c>
      <c r="FL18" s="21">
        <v>15930</v>
      </c>
      <c r="FM18" s="21">
        <v>13983</v>
      </c>
      <c r="FN18" s="21">
        <v>12124.5</v>
      </c>
      <c r="FO18" s="21">
        <v>17523</v>
      </c>
      <c r="FP18" s="21">
        <v>10531.5</v>
      </c>
      <c r="FQ18" s="21">
        <v>7788</v>
      </c>
      <c r="FR18" s="21">
        <v>6991.5</v>
      </c>
      <c r="FS18" s="21">
        <v>9027</v>
      </c>
      <c r="FT18" s="21">
        <v>14956.5</v>
      </c>
      <c r="FU18" s="21">
        <v>6372</v>
      </c>
      <c r="FV18" s="21">
        <v>12124.5</v>
      </c>
      <c r="FW18" s="27">
        <v>14248.5</v>
      </c>
      <c r="FX18" s="27">
        <v>6195</v>
      </c>
      <c r="FY18" s="27">
        <v>16549.5</v>
      </c>
      <c r="FZ18" s="27">
        <v>14514</v>
      </c>
      <c r="GA18" s="27">
        <v>13894.5</v>
      </c>
      <c r="GB18" s="27">
        <v>23541</v>
      </c>
    </row>
    <row r="19" spans="1:184" ht="15.75" thickBot="1" x14ac:dyDescent="0.3">
      <c r="C19" s="6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</row>
    <row r="20" spans="1:184" ht="15.75" thickBot="1" x14ac:dyDescent="0.3">
      <c r="C20" s="3" t="s">
        <v>1035</v>
      </c>
      <c r="D20" s="13" t="s">
        <v>980</v>
      </c>
      <c r="E20" s="13" t="s">
        <v>981</v>
      </c>
      <c r="F20" s="13" t="s">
        <v>982</v>
      </c>
      <c r="G20" s="13" t="s">
        <v>983</v>
      </c>
      <c r="H20" s="13" t="s">
        <v>984</v>
      </c>
      <c r="I20" s="13" t="s">
        <v>985</v>
      </c>
      <c r="J20" s="13" t="s">
        <v>986</v>
      </c>
      <c r="K20" s="13" t="s">
        <v>987</v>
      </c>
      <c r="L20" s="13" t="s">
        <v>988</v>
      </c>
      <c r="M20" s="13" t="s">
        <v>989</v>
      </c>
      <c r="N20" s="13" t="s">
        <v>990</v>
      </c>
      <c r="O20" s="13" t="s">
        <v>991</v>
      </c>
      <c r="P20" s="13" t="s">
        <v>992</v>
      </c>
      <c r="Q20" s="13" t="s">
        <v>993</v>
      </c>
      <c r="R20" s="13" t="s">
        <v>994</v>
      </c>
      <c r="S20" s="13" t="s">
        <v>995</v>
      </c>
      <c r="T20" s="13" t="s">
        <v>996</v>
      </c>
      <c r="U20" s="13" t="s">
        <v>997</v>
      </c>
      <c r="V20" s="13" t="s">
        <v>998</v>
      </c>
      <c r="W20" s="13" t="s">
        <v>999</v>
      </c>
      <c r="X20" s="13" t="s">
        <v>1000</v>
      </c>
      <c r="Y20" s="13" t="s">
        <v>1001</v>
      </c>
      <c r="Z20" s="13" t="s">
        <v>1002</v>
      </c>
      <c r="AA20" s="13" t="s">
        <v>1003</v>
      </c>
      <c r="AB20" s="13" t="s">
        <v>1004</v>
      </c>
      <c r="AC20" s="13" t="s">
        <v>1005</v>
      </c>
      <c r="AD20" s="13" t="s">
        <v>1006</v>
      </c>
      <c r="AE20" s="13" t="s">
        <v>1007</v>
      </c>
      <c r="AF20" s="13" t="s">
        <v>1008</v>
      </c>
      <c r="AG20" s="13" t="s">
        <v>1009</v>
      </c>
      <c r="AH20" s="13" t="s">
        <v>1010</v>
      </c>
      <c r="AI20" s="13" t="s">
        <v>1011</v>
      </c>
      <c r="AJ20" s="13" t="s">
        <v>1012</v>
      </c>
      <c r="AK20" s="13" t="s">
        <v>1013</v>
      </c>
      <c r="AL20" s="13" t="s">
        <v>1014</v>
      </c>
      <c r="AM20" s="13" t="s">
        <v>1015</v>
      </c>
      <c r="AN20" s="13" t="s">
        <v>1016</v>
      </c>
      <c r="AO20" s="13" t="s">
        <v>1017</v>
      </c>
      <c r="AP20" s="13" t="s">
        <v>1018</v>
      </c>
      <c r="AQ20" s="13" t="s">
        <v>1019</v>
      </c>
      <c r="AR20" s="13" t="s">
        <v>1020</v>
      </c>
      <c r="AS20" s="13" t="s">
        <v>1021</v>
      </c>
      <c r="AT20" s="13" t="s">
        <v>1022</v>
      </c>
      <c r="AU20" s="13" t="s">
        <v>1023</v>
      </c>
      <c r="AV20" s="13" t="s">
        <v>1024</v>
      </c>
      <c r="AW20" s="13" t="s">
        <v>1025</v>
      </c>
      <c r="AX20" s="13" t="s">
        <v>1026</v>
      </c>
      <c r="AY20" s="13" t="s">
        <v>1027</v>
      </c>
      <c r="AZ20" s="13" t="s">
        <v>1028</v>
      </c>
      <c r="BA20" s="13" t="s">
        <v>1029</v>
      </c>
      <c r="BB20" s="13" t="s">
        <v>1030</v>
      </c>
      <c r="BC20" s="13" t="s">
        <v>1031</v>
      </c>
      <c r="BD20" s="13" t="s">
        <v>980</v>
      </c>
      <c r="BE20" s="13" t="s">
        <v>981</v>
      </c>
      <c r="BF20" s="13" t="s">
        <v>982</v>
      </c>
      <c r="BG20" s="13" t="s">
        <v>983</v>
      </c>
      <c r="BH20" s="13" t="s">
        <v>984</v>
      </c>
      <c r="BI20" s="13" t="s">
        <v>985</v>
      </c>
      <c r="BJ20" s="13" t="s">
        <v>986</v>
      </c>
      <c r="BK20" s="13" t="s">
        <v>987</v>
      </c>
      <c r="BL20" s="13" t="s">
        <v>988</v>
      </c>
      <c r="BM20" s="13" t="s">
        <v>989</v>
      </c>
      <c r="BN20" s="13" t="s">
        <v>990</v>
      </c>
      <c r="BO20" s="23" t="s">
        <v>991</v>
      </c>
      <c r="BP20" s="23" t="s">
        <v>992</v>
      </c>
      <c r="BQ20" s="23" t="s">
        <v>993</v>
      </c>
      <c r="BR20" s="13" t="s">
        <v>994</v>
      </c>
      <c r="BS20" s="13" t="s">
        <v>995</v>
      </c>
      <c r="BT20" s="13" t="s">
        <v>996</v>
      </c>
      <c r="BU20" s="13" t="s">
        <v>997</v>
      </c>
      <c r="BV20" s="13" t="s">
        <v>998</v>
      </c>
      <c r="BW20" s="13" t="s">
        <v>999</v>
      </c>
      <c r="BX20" s="13" t="s">
        <v>1000</v>
      </c>
      <c r="BY20" s="13" t="s">
        <v>1001</v>
      </c>
      <c r="BZ20" s="13" t="s">
        <v>1002</v>
      </c>
      <c r="CA20" s="13" t="s">
        <v>1003</v>
      </c>
      <c r="CB20" s="13" t="s">
        <v>1004</v>
      </c>
      <c r="CC20" s="13" t="s">
        <v>1005</v>
      </c>
      <c r="CD20" s="13" t="s">
        <v>1006</v>
      </c>
      <c r="CE20" s="13" t="s">
        <v>1007</v>
      </c>
      <c r="CF20" s="13" t="s">
        <v>1008</v>
      </c>
      <c r="CG20" s="13" t="s">
        <v>1009</v>
      </c>
      <c r="CH20" s="13" t="s">
        <v>1010</v>
      </c>
      <c r="CI20" s="13" t="s">
        <v>1011</v>
      </c>
      <c r="CJ20" s="13" t="s">
        <v>1012</v>
      </c>
      <c r="CK20" s="13" t="s">
        <v>1013</v>
      </c>
      <c r="CL20" s="13" t="s">
        <v>1014</v>
      </c>
      <c r="CM20" s="13" t="s">
        <v>1015</v>
      </c>
      <c r="CN20" s="13" t="s">
        <v>1016</v>
      </c>
      <c r="CO20" s="13" t="s">
        <v>1017</v>
      </c>
      <c r="CP20" s="13" t="s">
        <v>1018</v>
      </c>
      <c r="CQ20" s="13" t="s">
        <v>1019</v>
      </c>
      <c r="CR20" s="13" t="s">
        <v>1020</v>
      </c>
      <c r="CS20" s="13" t="s">
        <v>1021</v>
      </c>
      <c r="CT20" s="13" t="s">
        <v>1022</v>
      </c>
      <c r="CU20" s="13" t="s">
        <v>1023</v>
      </c>
      <c r="CV20" s="13" t="s">
        <v>1024</v>
      </c>
      <c r="CW20" s="13" t="s">
        <v>1025</v>
      </c>
      <c r="CX20" s="13" t="s">
        <v>1026</v>
      </c>
      <c r="CY20" s="13" t="s">
        <v>1027</v>
      </c>
      <c r="CZ20" s="13" t="s">
        <v>1028</v>
      </c>
      <c r="DA20" s="13" t="s">
        <v>1029</v>
      </c>
      <c r="DB20" s="13" t="s">
        <v>1030</v>
      </c>
      <c r="DC20" s="13" t="s">
        <v>1031</v>
      </c>
      <c r="DD20" s="13" t="s">
        <v>980</v>
      </c>
      <c r="DE20" s="13" t="s">
        <v>981</v>
      </c>
      <c r="DF20" s="13" t="s">
        <v>982</v>
      </c>
      <c r="DG20" s="13" t="s">
        <v>983</v>
      </c>
      <c r="DH20" s="13" t="s">
        <v>984</v>
      </c>
      <c r="DI20" s="13" t="s">
        <v>985</v>
      </c>
      <c r="DJ20" s="13" t="s">
        <v>986</v>
      </c>
      <c r="DK20" s="25" t="s">
        <v>987</v>
      </c>
      <c r="DL20" s="25" t="s">
        <v>988</v>
      </c>
      <c r="DM20" s="25" t="s">
        <v>989</v>
      </c>
      <c r="DN20" s="25" t="s">
        <v>990</v>
      </c>
      <c r="DO20" s="13" t="s">
        <v>991</v>
      </c>
      <c r="DP20" s="13" t="s">
        <v>992</v>
      </c>
      <c r="DQ20" s="13" t="s">
        <v>993</v>
      </c>
      <c r="DR20" s="13" t="s">
        <v>994</v>
      </c>
      <c r="DS20" s="13" t="s">
        <v>995</v>
      </c>
      <c r="DT20" s="13" t="s">
        <v>996</v>
      </c>
      <c r="DU20" s="13" t="s">
        <v>997</v>
      </c>
      <c r="DV20" s="13" t="s">
        <v>998</v>
      </c>
      <c r="DW20" s="13" t="s">
        <v>999</v>
      </c>
      <c r="DX20" s="13" t="s">
        <v>1000</v>
      </c>
      <c r="DY20" s="13" t="s">
        <v>1001</v>
      </c>
      <c r="DZ20" s="13" t="s">
        <v>1002</v>
      </c>
      <c r="EA20" s="13" t="s">
        <v>1003</v>
      </c>
      <c r="EB20" s="13" t="s">
        <v>1004</v>
      </c>
      <c r="EC20" s="13" t="s">
        <v>1005</v>
      </c>
      <c r="ED20" s="13" t="s">
        <v>1006</v>
      </c>
      <c r="EE20" s="13" t="s">
        <v>1007</v>
      </c>
      <c r="EF20" s="13" t="s">
        <v>1008</v>
      </c>
      <c r="EG20" s="13" t="s">
        <v>1009</v>
      </c>
      <c r="EH20" s="13" t="s">
        <v>1010</v>
      </c>
      <c r="EI20" s="13" t="s">
        <v>1011</v>
      </c>
      <c r="EJ20" s="13" t="s">
        <v>1012</v>
      </c>
      <c r="EK20" s="13" t="s">
        <v>1013</v>
      </c>
      <c r="EL20" s="13" t="s">
        <v>1014</v>
      </c>
      <c r="EM20" s="13" t="s">
        <v>1015</v>
      </c>
      <c r="EN20" s="13" t="s">
        <v>1016</v>
      </c>
      <c r="EO20" s="13" t="s">
        <v>1017</v>
      </c>
      <c r="EP20" s="13" t="s">
        <v>1018</v>
      </c>
      <c r="EQ20" s="13" t="s">
        <v>1019</v>
      </c>
      <c r="ER20" s="13" t="s">
        <v>1020</v>
      </c>
      <c r="ES20" s="13" t="s">
        <v>1021</v>
      </c>
      <c r="ET20" s="13" t="s">
        <v>1022</v>
      </c>
      <c r="EU20" s="13" t="s">
        <v>1023</v>
      </c>
      <c r="EV20" s="13" t="s">
        <v>1024</v>
      </c>
      <c r="EW20" s="13" t="s">
        <v>1025</v>
      </c>
      <c r="EX20" s="13" t="s">
        <v>1026</v>
      </c>
      <c r="EY20" s="13" t="s">
        <v>1027</v>
      </c>
      <c r="EZ20" s="13" t="s">
        <v>1028</v>
      </c>
      <c r="FA20" s="13" t="s">
        <v>1029</v>
      </c>
      <c r="FB20" s="13" t="s">
        <v>1030</v>
      </c>
      <c r="FC20" s="13" t="s">
        <v>1031</v>
      </c>
      <c r="FD20" s="13" t="s">
        <v>980</v>
      </c>
      <c r="FE20" s="13" t="s">
        <v>981</v>
      </c>
      <c r="FF20" s="13" t="s">
        <v>982</v>
      </c>
      <c r="FG20" s="13" t="s">
        <v>983</v>
      </c>
      <c r="FH20" s="13" t="s">
        <v>984</v>
      </c>
      <c r="FI20" s="13" t="s">
        <v>985</v>
      </c>
      <c r="FJ20" s="13" t="s">
        <v>986</v>
      </c>
      <c r="FK20" s="13" t="s">
        <v>987</v>
      </c>
      <c r="FL20" s="13" t="s">
        <v>988</v>
      </c>
      <c r="FM20" s="13" t="s">
        <v>989</v>
      </c>
      <c r="FN20" s="13" t="s">
        <v>990</v>
      </c>
      <c r="FO20" s="13" t="s">
        <v>991</v>
      </c>
      <c r="FP20" s="13" t="s">
        <v>992</v>
      </c>
      <c r="FQ20" s="13" t="s">
        <v>993</v>
      </c>
      <c r="FR20" s="13" t="str">
        <f>FR14</f>
        <v>Week 15</v>
      </c>
      <c r="FS20" s="13" t="str">
        <f>FS14</f>
        <v>Week 16</v>
      </c>
      <c r="FT20" s="13" t="str">
        <f>FT14</f>
        <v>Week 17</v>
      </c>
      <c r="FU20" s="13" t="str">
        <f>FU14</f>
        <v>Week 18</v>
      </c>
      <c r="FV20" s="13" t="str">
        <f>FV14</f>
        <v>Week 19</v>
      </c>
      <c r="FW20" s="25" t="s">
        <v>999</v>
      </c>
      <c r="FX20" s="25" t="str">
        <f>FX14</f>
        <v>Week 21</v>
      </c>
      <c r="FY20" s="25" t="str">
        <f>FY14</f>
        <v>Week 22</v>
      </c>
      <c r="FZ20" s="25" t="str">
        <f>FZ14</f>
        <v>Week 23</v>
      </c>
      <c r="GA20" s="25" t="str">
        <f>GA14</f>
        <v>Week 24</v>
      </c>
      <c r="GB20" s="25" t="str">
        <f>GB14</f>
        <v>Week 25</v>
      </c>
    </row>
    <row r="21" spans="1:184" ht="35.25" customHeight="1" thickBot="1" x14ac:dyDescent="0.3">
      <c r="C21" s="7" t="s">
        <v>1040</v>
      </c>
      <c r="D21" s="8">
        <f t="shared" ref="D21:AI21" si="12">D11/D12</f>
        <v>0.58762119997083906</v>
      </c>
      <c r="E21" s="8">
        <f t="shared" si="12"/>
        <v>0.54037112116014341</v>
      </c>
      <c r="F21" s="8">
        <f t="shared" si="12"/>
        <v>0.57712382721188638</v>
      </c>
      <c r="G21" s="8">
        <f t="shared" si="12"/>
        <v>0.59990644004366134</v>
      </c>
      <c r="H21" s="8">
        <f t="shared" si="12"/>
        <v>0.60221917096522803</v>
      </c>
      <c r="I21" s="8">
        <f t="shared" si="12"/>
        <v>0.59820614168440256</v>
      </c>
      <c r="J21" s="8">
        <f t="shared" si="12"/>
        <v>0.53278455861481688</v>
      </c>
      <c r="K21" s="8">
        <f t="shared" si="12"/>
        <v>0.46984555333349398</v>
      </c>
      <c r="L21" s="8">
        <f t="shared" si="12"/>
        <v>0.54545454545454541</v>
      </c>
      <c r="M21" s="8">
        <f t="shared" si="12"/>
        <v>0.50152684356043409</v>
      </c>
      <c r="N21" s="8">
        <f t="shared" si="12"/>
        <v>0.48151186959851222</v>
      </c>
      <c r="O21" s="8">
        <f t="shared" si="12"/>
        <v>0.49655628814431724</v>
      </c>
      <c r="P21" s="8">
        <f t="shared" si="12"/>
        <v>0.51383735312306744</v>
      </c>
      <c r="Q21" s="8">
        <f t="shared" si="12"/>
        <v>0.5052034376258896</v>
      </c>
      <c r="R21" s="8">
        <f t="shared" si="12"/>
        <v>0.49926439972241499</v>
      </c>
      <c r="S21" s="8">
        <f t="shared" si="12"/>
        <v>0.55205029610710377</v>
      </c>
      <c r="T21" s="8">
        <f t="shared" si="12"/>
        <v>0.48957589361629766</v>
      </c>
      <c r="U21" s="8">
        <f t="shared" si="12"/>
        <v>0.22779669897825516</v>
      </c>
      <c r="V21" s="8">
        <f t="shared" si="12"/>
        <v>0.49104869836577153</v>
      </c>
      <c r="W21" s="8">
        <f t="shared" si="12"/>
        <v>0.52537646402677074</v>
      </c>
      <c r="X21" s="8">
        <f t="shared" si="12"/>
        <v>0.57337949367871166</v>
      </c>
      <c r="Y21" s="8">
        <f t="shared" si="12"/>
        <v>0.62283737024221453</v>
      </c>
      <c r="Z21" s="8">
        <f t="shared" si="12"/>
        <v>0.60863927022313646</v>
      </c>
      <c r="AA21" s="8">
        <f t="shared" si="12"/>
        <v>0.655866993498881</v>
      </c>
      <c r="AB21" s="8">
        <f t="shared" si="12"/>
        <v>0.60463458110516932</v>
      </c>
      <c r="AC21" s="8">
        <f t="shared" si="12"/>
        <v>0.58418017028288927</v>
      </c>
      <c r="AD21" s="8">
        <f t="shared" si="12"/>
        <v>0.60616883116883113</v>
      </c>
      <c r="AE21" s="8">
        <f t="shared" si="12"/>
        <v>0.55010252904989743</v>
      </c>
      <c r="AF21" s="8">
        <f t="shared" si="12"/>
        <v>0.51827413924188115</v>
      </c>
      <c r="AG21" s="8">
        <f t="shared" si="12"/>
        <v>0.52527844189165551</v>
      </c>
      <c r="AH21" s="8">
        <f t="shared" si="12"/>
        <v>0.60993360572012256</v>
      </c>
      <c r="AI21" s="8">
        <f t="shared" si="12"/>
        <v>0.72177111987538523</v>
      </c>
      <c r="AJ21" s="8">
        <f t="shared" ref="AJ21:BO21" si="13">AJ11/AJ12</f>
        <v>0.77940525383707204</v>
      </c>
      <c r="AK21" s="8">
        <f t="shared" si="13"/>
        <v>0.7161222123712746</v>
      </c>
      <c r="AL21" s="8">
        <f t="shared" si="13"/>
        <v>0.66132376395534287</v>
      </c>
      <c r="AM21" s="8">
        <f t="shared" si="13"/>
        <v>0.61637567730282961</v>
      </c>
      <c r="AN21" s="8">
        <f t="shared" si="13"/>
        <v>0.56778656126482219</v>
      </c>
      <c r="AO21" s="8">
        <f t="shared" si="13"/>
        <v>0.58537262660973999</v>
      </c>
      <c r="AP21" s="8">
        <f t="shared" si="13"/>
        <v>0.58168978922215486</v>
      </c>
      <c r="AQ21" s="8">
        <f t="shared" si="13"/>
        <v>0.52162111916713139</v>
      </c>
      <c r="AR21" s="8">
        <f t="shared" si="13"/>
        <v>0.5357581212666721</v>
      </c>
      <c r="AS21" s="8">
        <f t="shared" si="13"/>
        <v>0.62305841822339703</v>
      </c>
      <c r="AT21" s="8">
        <f t="shared" si="13"/>
        <v>0.51758721971487931</v>
      </c>
      <c r="AU21" s="8">
        <f t="shared" si="13"/>
        <v>0.50035236081747714</v>
      </c>
      <c r="AV21" s="8">
        <f t="shared" si="13"/>
        <v>0.48761609907120745</v>
      </c>
      <c r="AW21" s="8">
        <f t="shared" si="13"/>
        <v>0.53418814882373455</v>
      </c>
      <c r="AX21" s="8">
        <f t="shared" si="13"/>
        <v>0.5842797202797203</v>
      </c>
      <c r="AY21" s="8">
        <f t="shared" si="13"/>
        <v>0.5657507914970602</v>
      </c>
      <c r="AZ21" s="8">
        <f t="shared" si="13"/>
        <v>0.57923497267759561</v>
      </c>
      <c r="BA21" s="8">
        <f t="shared" si="13"/>
        <v>0.53827399639302653</v>
      </c>
      <c r="BB21" s="8">
        <f t="shared" si="13"/>
        <v>0.49345857094934586</v>
      </c>
      <c r="BC21" s="8">
        <f t="shared" si="13"/>
        <v>0.50293894919043669</v>
      </c>
      <c r="BD21" s="8">
        <f t="shared" si="13"/>
        <v>0.58284457478005869</v>
      </c>
      <c r="BE21" s="8">
        <f t="shared" si="13"/>
        <v>0.49584713838333411</v>
      </c>
      <c r="BF21" s="8">
        <f t="shared" si="13"/>
        <v>0.46278640059127862</v>
      </c>
      <c r="BG21" s="8">
        <f t="shared" si="13"/>
        <v>0.45643604183427194</v>
      </c>
      <c r="BH21" s="8">
        <f t="shared" si="13"/>
        <v>0.58322634085732039</v>
      </c>
      <c r="BI21" s="8">
        <f t="shared" si="13"/>
        <v>0.56323741617859269</v>
      </c>
      <c r="BJ21" s="8">
        <f t="shared" si="13"/>
        <v>0.54606558490053636</v>
      </c>
      <c r="BK21" s="8">
        <f t="shared" si="13"/>
        <v>0.55057829448073348</v>
      </c>
      <c r="BL21" s="8">
        <f t="shared" si="13"/>
        <v>0.64466019417475728</v>
      </c>
      <c r="BM21" s="8">
        <f t="shared" si="13"/>
        <v>0.59542098590498915</v>
      </c>
      <c r="BN21" s="8">
        <f t="shared" si="13"/>
        <v>0.52279481291368368</v>
      </c>
      <c r="BO21" s="24">
        <f t="shared" si="13"/>
        <v>0.57643920871304732</v>
      </c>
      <c r="BP21" s="24">
        <f t="shared" ref="BP21:CU21" si="14">BP11/BP12</f>
        <v>0.56142848105269816</v>
      </c>
      <c r="BQ21" s="24">
        <f t="shared" si="14"/>
        <v>0.52292933197455815</v>
      </c>
      <c r="BR21" s="24">
        <f t="shared" si="14"/>
        <v>0.52783622811084563</v>
      </c>
      <c r="BS21" s="24">
        <f t="shared" si="14"/>
        <v>0.50831353919239908</v>
      </c>
      <c r="BT21" s="24">
        <f t="shared" si="14"/>
        <v>0.53669628194871366</v>
      </c>
      <c r="BU21" s="24">
        <f t="shared" si="14"/>
        <v>0.53984905896721258</v>
      </c>
      <c r="BV21" s="24">
        <f t="shared" si="14"/>
        <v>0.50782350179940539</v>
      </c>
      <c r="BW21" s="24">
        <f t="shared" si="14"/>
        <v>0.4910956166452014</v>
      </c>
      <c r="BX21" s="24">
        <f t="shared" si="14"/>
        <v>0.47135692590238043</v>
      </c>
      <c r="BY21" s="24">
        <f t="shared" si="14"/>
        <v>0.56306220095693782</v>
      </c>
      <c r="BZ21" s="24">
        <f t="shared" si="14"/>
        <v>0.48442041230145322</v>
      </c>
      <c r="CA21" s="24">
        <f t="shared" si="14"/>
        <v>0.49125527388121598</v>
      </c>
      <c r="CB21" s="24">
        <f t="shared" si="14"/>
        <v>0.54139999329826094</v>
      </c>
      <c r="CC21" s="24">
        <f t="shared" si="14"/>
        <v>0.52667591029659999</v>
      </c>
      <c r="CD21" s="24">
        <f t="shared" si="14"/>
        <v>0.49979555676707099</v>
      </c>
      <c r="CE21" s="24">
        <f t="shared" si="14"/>
        <v>0.5413879050242687</v>
      </c>
      <c r="CF21" s="24">
        <f t="shared" si="14"/>
        <v>0.5204891726630857</v>
      </c>
      <c r="CG21" s="24">
        <f t="shared" si="14"/>
        <v>0.5632280114389342</v>
      </c>
      <c r="CH21" s="24">
        <f t="shared" si="14"/>
        <v>0.53368530584595619</v>
      </c>
      <c r="CI21" s="24">
        <f t="shared" si="14"/>
        <v>0.40938170482780206</v>
      </c>
      <c r="CJ21" s="24">
        <f t="shared" si="14"/>
        <v>0.37230071612243204</v>
      </c>
      <c r="CK21" s="24">
        <f t="shared" si="14"/>
        <v>0.57075555313143433</v>
      </c>
      <c r="CL21" s="24">
        <f t="shared" si="14"/>
        <v>0.44035669630452906</v>
      </c>
      <c r="CM21" s="24">
        <f t="shared" si="14"/>
        <v>0.4139269714557503</v>
      </c>
      <c r="CN21" s="24">
        <f t="shared" si="14"/>
        <v>0.56448150856997492</v>
      </c>
      <c r="CO21" s="24">
        <f t="shared" si="14"/>
        <v>0.57787394318227348</v>
      </c>
      <c r="CP21" s="24">
        <f t="shared" si="14"/>
        <v>0.58416944511058333</v>
      </c>
      <c r="CQ21" s="24">
        <f t="shared" si="14"/>
        <v>0.60083632104956852</v>
      </c>
      <c r="CR21" s="24">
        <f t="shared" si="14"/>
        <v>0.56874502845254848</v>
      </c>
      <c r="CS21" s="24">
        <f t="shared" si="14"/>
        <v>0.5398548305561649</v>
      </c>
      <c r="CT21" s="24">
        <f t="shared" si="14"/>
        <v>0.48737556244608676</v>
      </c>
      <c r="CU21" s="24">
        <f t="shared" si="14"/>
        <v>0.54083451365216628</v>
      </c>
      <c r="CV21" s="24">
        <f t="shared" ref="CV21:DJ21" si="15">CV11/CV12</f>
        <v>0.60020613834173153</v>
      </c>
      <c r="CW21" s="24">
        <f t="shared" si="15"/>
        <v>0.57928743129239202</v>
      </c>
      <c r="CX21" s="24">
        <f t="shared" si="15"/>
        <v>0.58891653755262374</v>
      </c>
      <c r="CY21" s="24">
        <f t="shared" si="15"/>
        <v>0.5419479398228404</v>
      </c>
      <c r="CZ21" s="24">
        <f t="shared" si="15"/>
        <v>0.54290881294628712</v>
      </c>
      <c r="DA21" s="24">
        <f t="shared" si="15"/>
        <v>0.53746482560041886</v>
      </c>
      <c r="DB21" s="24">
        <f t="shared" si="15"/>
        <v>0.59221376528249881</v>
      </c>
      <c r="DC21" s="24">
        <f t="shared" si="15"/>
        <v>0.55758683729433267</v>
      </c>
      <c r="DD21" s="24">
        <f t="shared" si="15"/>
        <v>0.57439327016125163</v>
      </c>
      <c r="DE21" s="24">
        <f t="shared" si="15"/>
        <v>0.58287831704424031</v>
      </c>
      <c r="DF21" s="24">
        <f t="shared" si="15"/>
        <v>0.54589026002644336</v>
      </c>
      <c r="DG21" s="24">
        <f t="shared" si="15"/>
        <v>0.54428450776631287</v>
      </c>
      <c r="DH21" s="24">
        <f t="shared" si="15"/>
        <v>0.58466049948392451</v>
      </c>
      <c r="DI21" s="24">
        <f t="shared" si="15"/>
        <v>0.58466049948392451</v>
      </c>
      <c r="DJ21" s="24">
        <f t="shared" si="15"/>
        <v>0.55421105629691059</v>
      </c>
      <c r="DK21" s="28">
        <v>0.54210000000000003</v>
      </c>
      <c r="DL21" s="28">
        <v>0.51910000000000001</v>
      </c>
      <c r="DM21" s="28">
        <v>0.50960000000000005</v>
      </c>
      <c r="DN21" s="28">
        <v>0.50990000000000002</v>
      </c>
      <c r="DO21" s="24">
        <f t="shared" ref="DO21:FB21" si="16">DO11/DO12</f>
        <v>0.57944820924581553</v>
      </c>
      <c r="DP21" s="24">
        <f t="shared" si="16"/>
        <v>0.56717846460618149</v>
      </c>
      <c r="DQ21" s="24">
        <f t="shared" si="16"/>
        <v>0.50860317378668241</v>
      </c>
      <c r="DR21" s="24">
        <f t="shared" si="16"/>
        <v>0.55430968005917258</v>
      </c>
      <c r="DS21" s="24">
        <f t="shared" si="16"/>
        <v>0.43206240797017448</v>
      </c>
      <c r="DT21" s="24">
        <f t="shared" si="16"/>
        <v>0.37472079884377874</v>
      </c>
      <c r="DU21" s="24">
        <f t="shared" si="16"/>
        <v>0.3972517296027801</v>
      </c>
      <c r="DV21" s="24">
        <f t="shared" si="16"/>
        <v>0.53635368172138365</v>
      </c>
      <c r="DW21" s="24">
        <f t="shared" si="16"/>
        <v>0.57173746250959057</v>
      </c>
      <c r="DX21" s="24">
        <f t="shared" si="16"/>
        <v>0.32802448781015192</v>
      </c>
      <c r="DY21" s="24">
        <f t="shared" si="16"/>
        <v>0.35491815152832101</v>
      </c>
      <c r="DZ21" s="24">
        <f t="shared" si="16"/>
        <v>0.51579352850539295</v>
      </c>
      <c r="EA21" s="24">
        <f t="shared" si="16"/>
        <v>0.51770844342587596</v>
      </c>
      <c r="EB21" s="24">
        <f t="shared" si="16"/>
        <v>0.56210961836451057</v>
      </c>
      <c r="EC21" s="24">
        <f t="shared" si="16"/>
        <v>0.44054426526246504</v>
      </c>
      <c r="ED21" s="24">
        <f t="shared" si="16"/>
        <v>0.52573144159278784</v>
      </c>
      <c r="EE21" s="24">
        <f t="shared" si="16"/>
        <v>0.49374386220247135</v>
      </c>
      <c r="EF21" s="24">
        <f t="shared" si="16"/>
        <v>0.49174743159860979</v>
      </c>
      <c r="EG21" s="24">
        <f t="shared" si="16"/>
        <v>0.47380250552689757</v>
      </c>
      <c r="EH21" s="24">
        <f t="shared" si="16"/>
        <v>0.55676165071700467</v>
      </c>
      <c r="EI21" s="24">
        <f t="shared" si="16"/>
        <v>0.44410312048595563</v>
      </c>
      <c r="EJ21" s="24">
        <f t="shared" si="16"/>
        <v>0.46150478453937083</v>
      </c>
      <c r="EK21" s="24">
        <f t="shared" si="16"/>
        <v>0.50060506173114472</v>
      </c>
      <c r="EL21" s="24">
        <f t="shared" si="16"/>
        <v>0.43934103321693974</v>
      </c>
      <c r="EM21" s="24">
        <f t="shared" si="16"/>
        <v>0.42171432757373478</v>
      </c>
      <c r="EN21" s="24">
        <f t="shared" si="16"/>
        <v>0.52341874990683179</v>
      </c>
      <c r="EO21" s="24">
        <f t="shared" si="16"/>
        <v>0.54195537499297464</v>
      </c>
      <c r="EP21" s="24">
        <f t="shared" si="16"/>
        <v>0.48537292104949786</v>
      </c>
      <c r="EQ21" s="24">
        <f t="shared" si="16"/>
        <v>0.55547053347106912</v>
      </c>
      <c r="ER21" s="24">
        <f t="shared" si="16"/>
        <v>0.61794023735680192</v>
      </c>
      <c r="ES21" s="24">
        <f t="shared" si="16"/>
        <v>0.55102512169988982</v>
      </c>
      <c r="ET21" s="24">
        <f t="shared" si="16"/>
        <v>0.59998248652435349</v>
      </c>
      <c r="EU21" s="24">
        <f t="shared" si="16"/>
        <v>0.5490969084822499</v>
      </c>
      <c r="EV21" s="24">
        <f t="shared" si="16"/>
        <v>0.50174794273032586</v>
      </c>
      <c r="EW21" s="24">
        <f t="shared" si="16"/>
        <v>0.53196275371416613</v>
      </c>
      <c r="EX21" s="24">
        <f t="shared" si="16"/>
        <v>0.53418532281942055</v>
      </c>
      <c r="EY21" s="24">
        <f t="shared" si="16"/>
        <v>0.5086389184096064</v>
      </c>
      <c r="EZ21" s="24">
        <f t="shared" si="16"/>
        <v>0.52136288780008799</v>
      </c>
      <c r="FA21" s="24">
        <f t="shared" si="16"/>
        <v>0.52065100401169806</v>
      </c>
      <c r="FB21" s="24">
        <f t="shared" si="16"/>
        <v>0.55410262973391056</v>
      </c>
      <c r="FC21" s="24" t="e">
        <f t="shared" ref="FC21:FH21" si="17">FC15/FC16</f>
        <v>#DIV/0!</v>
      </c>
      <c r="FD21" s="24">
        <f t="shared" si="17"/>
        <v>0.43214599992348013</v>
      </c>
      <c r="FE21" s="24">
        <f t="shared" si="17"/>
        <v>0.51120831055221427</v>
      </c>
      <c r="FF21" s="24">
        <f t="shared" si="17"/>
        <v>0.48948642793424241</v>
      </c>
      <c r="FG21" s="24">
        <f t="shared" si="17"/>
        <v>0.52445806000466189</v>
      </c>
      <c r="FH21" s="24">
        <f t="shared" si="17"/>
        <v>0.51805713601245729</v>
      </c>
      <c r="FI21" s="24">
        <f t="shared" ref="FI21:FN21" si="18">FI15/FI16</f>
        <v>0.47575245792870496</v>
      </c>
      <c r="FJ21" s="24">
        <f t="shared" si="18"/>
        <v>0.50416838914151851</v>
      </c>
      <c r="FK21" s="24">
        <f t="shared" si="18"/>
        <v>0.47013720742534304</v>
      </c>
      <c r="FL21" s="24">
        <f t="shared" si="18"/>
        <v>0.47372748733455344</v>
      </c>
      <c r="FM21" s="24">
        <f t="shared" si="18"/>
        <v>0.48210030256781</v>
      </c>
      <c r="FN21" s="24">
        <f t="shared" si="18"/>
        <v>0.38842909648589335</v>
      </c>
      <c r="FO21" s="24">
        <f t="shared" ref="FO21:FT21" si="19">FO15/FO16</f>
        <v>0.45575750145584942</v>
      </c>
      <c r="FP21" s="24">
        <f t="shared" si="19"/>
        <v>0.45270748391009874</v>
      </c>
      <c r="FQ21" s="24">
        <f t="shared" si="19"/>
        <v>0.4298996215237782</v>
      </c>
      <c r="FR21" s="24">
        <f t="shared" si="19"/>
        <v>0.42039692887150515</v>
      </c>
      <c r="FS21" s="24">
        <f t="shared" si="19"/>
        <v>0.42522033898305084</v>
      </c>
      <c r="FT21" s="24">
        <f t="shared" si="19"/>
        <v>0.47305245147837244</v>
      </c>
      <c r="FU21" s="24">
        <f>FU15/FU16</f>
        <v>0.4164601711434896</v>
      </c>
      <c r="FV21" s="24">
        <f>FV15/FV16</f>
        <v>0.44259735189824001</v>
      </c>
      <c r="FW21" s="28">
        <v>0.45910000000000001</v>
      </c>
      <c r="FX21" s="24">
        <f>FX15/FX16</f>
        <v>0.47491671327480972</v>
      </c>
      <c r="FY21" s="24">
        <f>FY15/FY16</f>
        <v>0.50524750252553596</v>
      </c>
      <c r="FZ21" s="24">
        <f>FZ15/FZ16</f>
        <v>0.47793769529400626</v>
      </c>
      <c r="GA21" s="24">
        <f>GA15/GA16</f>
        <v>0.43986418228757435</v>
      </c>
      <c r="GB21" s="24">
        <f>GB15/GB16</f>
        <v>0.44316719807573979</v>
      </c>
    </row>
    <row r="22" spans="1:184" ht="54.75" customHeight="1" thickBot="1" x14ac:dyDescent="0.3">
      <c r="C22" s="5" t="s">
        <v>1041</v>
      </c>
      <c r="D22" s="8">
        <f>D21/0.818</f>
        <v>0.71836332514772505</v>
      </c>
      <c r="E22" s="8">
        <f t="shared" ref="E22:J22" si="20">E21/0.818</f>
        <v>0.66060039261631232</v>
      </c>
      <c r="F22" s="8">
        <f t="shared" si="20"/>
        <v>0.70553035111477558</v>
      </c>
      <c r="G22" s="8">
        <f t="shared" si="20"/>
        <v>0.7333819560435958</v>
      </c>
      <c r="H22" s="8">
        <f t="shared" si="20"/>
        <v>0.73620925545871407</v>
      </c>
      <c r="I22" s="8">
        <f t="shared" si="20"/>
        <v>0.73130335169242366</v>
      </c>
      <c r="J22" s="8">
        <f t="shared" si="20"/>
        <v>0.65132586627728228</v>
      </c>
      <c r="K22" s="8">
        <f t="shared" ref="K22:T22" si="21">K21/0.818</f>
        <v>0.57438331703361123</v>
      </c>
      <c r="L22" s="8">
        <f t="shared" si="21"/>
        <v>0.66681484774394306</v>
      </c>
      <c r="M22" s="8">
        <f t="shared" si="21"/>
        <v>0.61311350068512727</v>
      </c>
      <c r="N22" s="8">
        <f t="shared" si="21"/>
        <v>0.5886453173575944</v>
      </c>
      <c r="O22" s="8">
        <f t="shared" si="21"/>
        <v>0.60703702707129248</v>
      </c>
      <c r="P22" s="8">
        <f t="shared" si="21"/>
        <v>0.62816302337783314</v>
      </c>
      <c r="Q22" s="8">
        <f t="shared" si="21"/>
        <v>0.61760811445707775</v>
      </c>
      <c r="R22" s="8">
        <f t="shared" si="21"/>
        <v>0.61034767692226777</v>
      </c>
      <c r="S22" s="8">
        <f t="shared" si="21"/>
        <v>0.67487811260037145</v>
      </c>
      <c r="T22" s="8">
        <f t="shared" si="21"/>
        <v>0.59850353742823681</v>
      </c>
      <c r="U22" s="8">
        <f t="shared" ref="U22:Z22" si="22">U21/0.818</f>
        <v>0.27848007210055647</v>
      </c>
      <c r="V22" s="8">
        <f t="shared" si="22"/>
        <v>0.60030403223199458</v>
      </c>
      <c r="W22" s="8">
        <f t="shared" si="22"/>
        <v>0.64226951592514769</v>
      </c>
      <c r="X22" s="8">
        <f t="shared" si="22"/>
        <v>0.70095292625759376</v>
      </c>
      <c r="Y22" s="8">
        <f t="shared" si="22"/>
        <v>0.76141487804671704</v>
      </c>
      <c r="Z22" s="8">
        <f t="shared" si="22"/>
        <v>0.74405778755884655</v>
      </c>
      <c r="AA22" s="8">
        <f t="shared" ref="AA22:AH22" si="23">AA21/0.818</f>
        <v>0.8017933905854292</v>
      </c>
      <c r="AB22" s="8">
        <f t="shared" si="23"/>
        <v>0.73916207959067159</v>
      </c>
      <c r="AC22" s="8">
        <f t="shared" si="23"/>
        <v>0.71415668738739524</v>
      </c>
      <c r="AD22" s="8">
        <f t="shared" si="23"/>
        <v>0.74103769091544158</v>
      </c>
      <c r="AE22" s="8">
        <f t="shared" si="23"/>
        <v>0.6724969792786033</v>
      </c>
      <c r="AF22" s="8">
        <f t="shared" si="23"/>
        <v>0.63358696728836328</v>
      </c>
      <c r="AG22" s="8">
        <f t="shared" si="23"/>
        <v>0.64214968446412657</v>
      </c>
      <c r="AH22" s="8">
        <f t="shared" si="23"/>
        <v>0.7456401047923259</v>
      </c>
      <c r="AI22" s="15">
        <f>AI11/AI12</f>
        <v>0.72177111987538523</v>
      </c>
      <c r="AJ22" s="15">
        <f>AJ11/AJ12</f>
        <v>0.77940525383707204</v>
      </c>
      <c r="AK22" s="15">
        <f>AK11/AK12</f>
        <v>0.7161222123712746</v>
      </c>
      <c r="AL22" s="15">
        <f>AL11/AL12</f>
        <v>0.66132376395534287</v>
      </c>
      <c r="AM22" s="8">
        <f t="shared" ref="AM22:AR22" si="24">AM21/0.818</f>
        <v>0.75351549792521966</v>
      </c>
      <c r="AN22" s="8">
        <f t="shared" si="24"/>
        <v>0.69411560056824229</v>
      </c>
      <c r="AO22" s="8">
        <f t="shared" si="24"/>
        <v>0.7156144579581174</v>
      </c>
      <c r="AP22" s="8">
        <f t="shared" si="24"/>
        <v>0.71111221176302553</v>
      </c>
      <c r="AQ22" s="8">
        <f t="shared" si="24"/>
        <v>0.63767862978866918</v>
      </c>
      <c r="AR22" s="8">
        <f t="shared" si="24"/>
        <v>0.65496102844336446</v>
      </c>
      <c r="AS22" s="8">
        <f t="shared" ref="AS22:AX22" si="25">AS21/0.818</f>
        <v>0.7616851078525636</v>
      </c>
      <c r="AT22" s="8">
        <f t="shared" si="25"/>
        <v>0.63274721236537812</v>
      </c>
      <c r="AU22" s="8">
        <f t="shared" si="25"/>
        <v>0.61167770271085231</v>
      </c>
      <c r="AV22" s="8">
        <f t="shared" si="25"/>
        <v>0.59610770057604823</v>
      </c>
      <c r="AW22" s="8">
        <f t="shared" si="25"/>
        <v>0.65304174672828186</v>
      </c>
      <c r="AX22" s="8">
        <f t="shared" si="25"/>
        <v>0.71427838665002485</v>
      </c>
      <c r="AY22" s="8">
        <f t="shared" ref="AY22:CC22" si="26">AY21/0.818</f>
        <v>0.69162688447073384</v>
      </c>
      <c r="AZ22" s="8">
        <f t="shared" si="26"/>
        <v>0.70811121354229301</v>
      </c>
      <c r="BA22" s="8">
        <f t="shared" si="26"/>
        <v>0.65803667040712299</v>
      </c>
      <c r="BB22" s="8">
        <f t="shared" si="26"/>
        <v>0.60325008673514169</v>
      </c>
      <c r="BC22" s="8">
        <f t="shared" si="26"/>
        <v>0.61483979118635301</v>
      </c>
      <c r="BD22" s="8">
        <f t="shared" si="26"/>
        <v>0.71252393004897152</v>
      </c>
      <c r="BE22" s="8">
        <f t="shared" si="26"/>
        <v>0.60617009582314685</v>
      </c>
      <c r="BF22" s="8">
        <f t="shared" si="26"/>
        <v>0.56575354595510841</v>
      </c>
      <c r="BG22" s="8">
        <f t="shared" si="26"/>
        <v>0.5579902711910415</v>
      </c>
      <c r="BH22" s="8">
        <f t="shared" si="26"/>
        <v>0.71299063674489049</v>
      </c>
      <c r="BI22" s="8">
        <f t="shared" si="26"/>
        <v>0.68855429850683703</v>
      </c>
      <c r="BJ22" s="8">
        <f t="shared" si="26"/>
        <v>0.66756183973170713</v>
      </c>
      <c r="BK22" s="8">
        <f t="shared" si="26"/>
        <v>0.67307859960969862</v>
      </c>
      <c r="BL22" s="8">
        <f t="shared" si="26"/>
        <v>0.78809314691290622</v>
      </c>
      <c r="BM22" s="8">
        <f t="shared" si="26"/>
        <v>0.72789851577627041</v>
      </c>
      <c r="BN22" s="8">
        <f t="shared" si="26"/>
        <v>0.63911346321966223</v>
      </c>
      <c r="BO22" s="24">
        <f t="shared" si="26"/>
        <v>0.70469340918465451</v>
      </c>
      <c r="BP22" s="24">
        <f t="shared" si="26"/>
        <v>0.68634288637249163</v>
      </c>
      <c r="BQ22" s="24">
        <f t="shared" si="26"/>
        <v>0.63927791194933759</v>
      </c>
      <c r="BR22" s="24">
        <f t="shared" si="26"/>
        <v>0.64527656248269638</v>
      </c>
      <c r="BS22" s="24">
        <f t="shared" si="26"/>
        <v>0.62141019461173486</v>
      </c>
      <c r="BT22" s="24">
        <f t="shared" si="26"/>
        <v>0.65610792414268182</v>
      </c>
      <c r="BU22" s="24">
        <f t="shared" si="26"/>
        <v>0.65996217477654351</v>
      </c>
      <c r="BV22" s="24">
        <f t="shared" si="26"/>
        <v>0.62081112689413864</v>
      </c>
      <c r="BW22" s="24">
        <f t="shared" si="26"/>
        <v>0.60036138954181106</v>
      </c>
      <c r="BX22" s="24">
        <f t="shared" si="26"/>
        <v>0.57623096076085634</v>
      </c>
      <c r="BY22" s="24">
        <f t="shared" si="26"/>
        <v>0.68834009896936166</v>
      </c>
      <c r="BZ22" s="24">
        <f t="shared" si="26"/>
        <v>0.59220099303356144</v>
      </c>
      <c r="CA22" s="24">
        <f t="shared" si="26"/>
        <v>0.60055656953693892</v>
      </c>
      <c r="CB22" s="24">
        <f t="shared" si="26"/>
        <v>0.66185818251621142</v>
      </c>
      <c r="CC22" s="24">
        <f t="shared" si="26"/>
        <v>0.64385808104718834</v>
      </c>
      <c r="CD22" s="24">
        <f>CD21/0.818</f>
        <v>0.61099701316267852</v>
      </c>
      <c r="CE22" s="24">
        <f>CE21/0.818</f>
        <v>0.66184340467514513</v>
      </c>
      <c r="CF22" s="24">
        <f>CF21/0.818</f>
        <v>0.63629483210646176</v>
      </c>
      <c r="CG22" s="24">
        <f t="shared" ref="CG22:CL22" si="27">CG21/0.7627</f>
        <v>0.73846599113535361</v>
      </c>
      <c r="CH22" s="24">
        <f t="shared" si="27"/>
        <v>0.69973161904543879</v>
      </c>
      <c r="CI22" s="24">
        <f t="shared" si="27"/>
        <v>0.5367532513803619</v>
      </c>
      <c r="CJ22" s="24">
        <f t="shared" si="27"/>
        <v>0.48813519879694772</v>
      </c>
      <c r="CK22" s="24">
        <f t="shared" si="27"/>
        <v>0.74833558821480828</v>
      </c>
      <c r="CL22" s="24">
        <f t="shared" si="27"/>
        <v>0.57736553861876105</v>
      </c>
      <c r="CM22" s="24">
        <f>CM21/0.7627</f>
        <v>0.54271269366166286</v>
      </c>
      <c r="CN22" s="24">
        <f>CN21/0.7627</f>
        <v>0.74010949071715604</v>
      </c>
      <c r="CO22" s="24">
        <f>CO21/0.7627</f>
        <v>0.75766873368594922</v>
      </c>
      <c r="CP22" s="24">
        <f t="shared" ref="CP22:CU22" si="28">CP21/0.7627</f>
        <v>0.76592296461332543</v>
      </c>
      <c r="CQ22" s="24">
        <f t="shared" si="28"/>
        <v>0.78777543077169065</v>
      </c>
      <c r="CR22" s="24">
        <f t="shared" si="28"/>
        <v>0.74569952596374522</v>
      </c>
      <c r="CS22" s="24">
        <f t="shared" si="28"/>
        <v>0.70782067727306264</v>
      </c>
      <c r="CT22" s="24">
        <f t="shared" si="28"/>
        <v>0.63901345541639798</v>
      </c>
      <c r="CU22" s="24">
        <f t="shared" si="28"/>
        <v>0.70910517064660583</v>
      </c>
      <c r="CV22" s="24">
        <f t="shared" ref="CV22:DH22" si="29">CV21/0.7627</f>
        <v>0.78694917836860034</v>
      </c>
      <c r="CW22" s="24">
        <f t="shared" si="29"/>
        <v>0.75952200248117474</v>
      </c>
      <c r="CX22" s="24">
        <f t="shared" si="29"/>
        <v>0.77214702707830563</v>
      </c>
      <c r="CY22" s="24">
        <f t="shared" si="29"/>
        <v>0.71056501877912726</v>
      </c>
      <c r="CZ22" s="24">
        <f t="shared" si="29"/>
        <v>0.71182484980501781</v>
      </c>
      <c r="DA22" s="24">
        <f t="shared" si="29"/>
        <v>0.70468706647491652</v>
      </c>
      <c r="DB22" s="24">
        <f t="shared" si="29"/>
        <v>0.77647012623901768</v>
      </c>
      <c r="DC22" s="24">
        <f t="shared" si="29"/>
        <v>0.73106966998076917</v>
      </c>
      <c r="DD22" s="24">
        <f t="shared" si="29"/>
        <v>0.75310511362429733</v>
      </c>
      <c r="DE22" s="24">
        <f t="shared" si="29"/>
        <v>0.76423012592662942</v>
      </c>
      <c r="DF22" s="24">
        <f t="shared" si="29"/>
        <v>0.71573391900674355</v>
      </c>
      <c r="DG22" s="24">
        <f t="shared" si="29"/>
        <v>0.7136285666268688</v>
      </c>
      <c r="DH22" s="24">
        <f t="shared" si="29"/>
        <v>0.76656680147361278</v>
      </c>
      <c r="DI22" s="24">
        <v>0.77549999999999997</v>
      </c>
      <c r="DJ22" s="24">
        <f>DJ21/0.7627</f>
        <v>0.72664357715603844</v>
      </c>
      <c r="DK22" s="28">
        <v>0.71079999999999999</v>
      </c>
      <c r="DL22" s="29">
        <v>0.71240000000000003</v>
      </c>
      <c r="DM22" s="29">
        <v>0.70399999999999996</v>
      </c>
      <c r="DN22" s="29">
        <v>0.70799999999999996</v>
      </c>
      <c r="DO22" s="24">
        <f>DO21/0.7627</f>
        <v>0.75973280352145733</v>
      </c>
      <c r="DP22" s="24">
        <f>DP21/0.7627</f>
        <v>0.74364555474784511</v>
      </c>
      <c r="DQ22" s="24">
        <v>0.70799999999999996</v>
      </c>
      <c r="DR22" s="24">
        <f t="shared" ref="DR22:DX22" si="30">DR21/0.7627</f>
        <v>0.7267728858780288</v>
      </c>
      <c r="DS22" s="24">
        <f t="shared" si="30"/>
        <v>0.56649063585967541</v>
      </c>
      <c r="DT22" s="24">
        <f t="shared" si="30"/>
        <v>0.49130824550121766</v>
      </c>
      <c r="DU22" s="24">
        <f t="shared" si="30"/>
        <v>0.52084925868989129</v>
      </c>
      <c r="DV22" s="24">
        <f t="shared" si="30"/>
        <v>0.70323021072686986</v>
      </c>
      <c r="DW22" s="24">
        <f t="shared" si="30"/>
        <v>0.74962300053702702</v>
      </c>
      <c r="DX22" s="24">
        <f t="shared" si="30"/>
        <v>0.43008324086816824</v>
      </c>
      <c r="DY22" s="24">
        <f t="shared" ref="DY22:EE22" si="31">DY21/0.7627</f>
        <v>0.46534437069400941</v>
      </c>
      <c r="DZ22" s="24">
        <f t="shared" si="31"/>
        <v>0.67627314606712063</v>
      </c>
      <c r="EA22" s="24">
        <f t="shared" si="31"/>
        <v>0.6787838513516139</v>
      </c>
      <c r="EB22" s="24">
        <f t="shared" si="31"/>
        <v>0.73699963073883645</v>
      </c>
      <c r="EC22" s="24">
        <f t="shared" si="31"/>
        <v>0.57761146618915038</v>
      </c>
      <c r="ED22" s="24">
        <f t="shared" si="31"/>
        <v>0.68930305702476435</v>
      </c>
      <c r="EE22" s="24">
        <f t="shared" si="31"/>
        <v>0.64736313386976707</v>
      </c>
      <c r="EF22" s="24">
        <f>EF21/0.7627</f>
        <v>0.64474555080452312</v>
      </c>
      <c r="EG22" s="24">
        <f>EG21/0.7627</f>
        <v>0.62121739285026556</v>
      </c>
      <c r="EH22" s="24">
        <f t="shared" ref="EH22:EN22" si="32">EH21/0.7627</f>
        <v>0.72998774186050175</v>
      </c>
      <c r="EI22" s="24">
        <f t="shared" si="32"/>
        <v>0.58227759339970575</v>
      </c>
      <c r="EJ22" s="24">
        <f t="shared" si="32"/>
        <v>0.60509346340549464</v>
      </c>
      <c r="EK22" s="24">
        <f t="shared" si="32"/>
        <v>0.65635906874412575</v>
      </c>
      <c r="EL22" s="24">
        <f t="shared" si="32"/>
        <v>0.57603387074464363</v>
      </c>
      <c r="EM22" s="24">
        <f t="shared" si="32"/>
        <v>0.55292294162021083</v>
      </c>
      <c r="EN22" s="24">
        <f t="shared" si="32"/>
        <v>0.68627081409050972</v>
      </c>
      <c r="EO22" s="24">
        <f t="shared" ref="EO22:FB22" si="33">EO21/0.7627</f>
        <v>0.71057476726494639</v>
      </c>
      <c r="EP22" s="24">
        <f t="shared" si="33"/>
        <v>0.63638772918512898</v>
      </c>
      <c r="EQ22" s="24">
        <f t="shared" si="33"/>
        <v>0.72829491736078289</v>
      </c>
      <c r="ER22" s="24">
        <f t="shared" si="33"/>
        <v>0.81020091432647423</v>
      </c>
      <c r="ES22" s="24">
        <f t="shared" si="33"/>
        <v>0.72246639792826772</v>
      </c>
      <c r="ET22" s="24">
        <f t="shared" si="33"/>
        <v>0.78665594142435225</v>
      </c>
      <c r="EU22" s="24">
        <f t="shared" si="33"/>
        <v>0.71993825682738932</v>
      </c>
      <c r="EV22" s="24">
        <f t="shared" si="33"/>
        <v>0.65785753603032104</v>
      </c>
      <c r="EW22" s="24">
        <f t="shared" si="33"/>
        <v>0.69747312667387718</v>
      </c>
      <c r="EX22" s="24">
        <f t="shared" si="33"/>
        <v>0.70038720705312774</v>
      </c>
      <c r="EY22" s="24">
        <f t="shared" si="33"/>
        <v>0.66689251135388272</v>
      </c>
      <c r="EZ22" s="24">
        <f t="shared" si="33"/>
        <v>0.68357530850935877</v>
      </c>
      <c r="FA22" s="24">
        <f t="shared" si="33"/>
        <v>0.68264193524544126</v>
      </c>
      <c r="FB22" s="24">
        <f t="shared" si="33"/>
        <v>0.72650141567314874</v>
      </c>
      <c r="FC22" s="24" t="e">
        <f t="shared" ref="FC22:FH22" si="34">FC21/0.5932</f>
        <v>#DIV/0!</v>
      </c>
      <c r="FD22" s="24">
        <f t="shared" si="34"/>
        <v>0.72849966271658828</v>
      </c>
      <c r="FE22" s="24">
        <f t="shared" si="34"/>
        <v>0.86178069884055009</v>
      </c>
      <c r="FF22" s="24">
        <f t="shared" si="34"/>
        <v>0.82516255551962647</v>
      </c>
      <c r="FG22" s="24">
        <f t="shared" si="34"/>
        <v>0.8841167565823701</v>
      </c>
      <c r="FH22" s="24">
        <f t="shared" si="34"/>
        <v>0.87332625760697458</v>
      </c>
      <c r="FI22" s="24">
        <f t="shared" ref="FI22:FN22" si="35">FI21/0.5932</f>
        <v>0.80201021228709546</v>
      </c>
      <c r="FJ22" s="24">
        <f t="shared" si="35"/>
        <v>0.84991299585556057</v>
      </c>
      <c r="FK22" s="24">
        <f t="shared" si="35"/>
        <v>0.79254417974602676</v>
      </c>
      <c r="FL22" s="24">
        <f t="shared" si="35"/>
        <v>0.79859657338933498</v>
      </c>
      <c r="FM22" s="24">
        <f t="shared" si="35"/>
        <v>0.81271123157081937</v>
      </c>
      <c r="FN22" s="24">
        <f t="shared" si="35"/>
        <v>0.65480292731944267</v>
      </c>
      <c r="FO22" s="24">
        <f t="shared" ref="FO22:FU22" si="36">FO21/0.5932</f>
        <v>0.76830327285207256</v>
      </c>
      <c r="FP22" s="24">
        <f t="shared" si="36"/>
        <v>0.76316163841891227</v>
      </c>
      <c r="FQ22" s="24">
        <f t="shared" si="36"/>
        <v>0.72471278072113665</v>
      </c>
      <c r="FR22" s="24">
        <f t="shared" si="36"/>
        <v>0.70869340672876802</v>
      </c>
      <c r="FS22" s="24">
        <f t="shared" si="36"/>
        <v>0.71682457684263468</v>
      </c>
      <c r="FT22" s="24">
        <f t="shared" si="36"/>
        <v>0.79745861678754637</v>
      </c>
      <c r="FU22" s="24">
        <f t="shared" si="36"/>
        <v>0.70205693045092654</v>
      </c>
      <c r="FV22" s="24">
        <f t="shared" ref="FV22" si="37">FV21/0.5932</f>
        <v>0.7461182601116656</v>
      </c>
      <c r="FW22" s="24">
        <f t="shared" ref="FW22" si="38">FW21/0.5932</f>
        <v>0.77393796358732303</v>
      </c>
      <c r="FX22" s="24">
        <f t="shared" ref="FX22:FY22" si="39">FX21/0.5932</f>
        <v>0.80060133728052896</v>
      </c>
      <c r="FY22" s="24">
        <f t="shared" si="39"/>
        <v>0.85173213507339174</v>
      </c>
      <c r="FZ22" s="24">
        <f t="shared" ref="FZ22:GA22" si="40">FZ21/0.5932</f>
        <v>0.80569402443359117</v>
      </c>
      <c r="GA22" s="24">
        <f t="shared" si="40"/>
        <v>0.74151075908222253</v>
      </c>
      <c r="GB22" s="24">
        <f t="shared" ref="GB22" si="41">GB21/0.5932</f>
        <v>0.74707889088964907</v>
      </c>
    </row>
    <row r="23" spans="1:184" ht="35.25" customHeight="1" thickBot="1" x14ac:dyDescent="0.3">
      <c r="C23" s="7" t="s">
        <v>1042</v>
      </c>
      <c r="D23" s="8" t="e">
        <f t="shared" ref="D23:AI23" si="42">D13/D20</f>
        <v>#VALUE!</v>
      </c>
      <c r="E23" s="8" t="e">
        <f t="shared" si="42"/>
        <v>#VALUE!</v>
      </c>
      <c r="F23" s="8" t="e">
        <f t="shared" si="42"/>
        <v>#VALUE!</v>
      </c>
      <c r="G23" s="8" t="e">
        <f t="shared" si="42"/>
        <v>#VALUE!</v>
      </c>
      <c r="H23" s="8" t="e">
        <f t="shared" si="42"/>
        <v>#VALUE!</v>
      </c>
      <c r="I23" s="8" t="e">
        <f t="shared" si="42"/>
        <v>#VALUE!</v>
      </c>
      <c r="J23" s="8" t="e">
        <f t="shared" si="42"/>
        <v>#VALUE!</v>
      </c>
      <c r="K23" s="8" t="e">
        <f t="shared" si="42"/>
        <v>#VALUE!</v>
      </c>
      <c r="L23" s="8" t="e">
        <f t="shared" si="42"/>
        <v>#VALUE!</v>
      </c>
      <c r="M23" s="8" t="e">
        <f t="shared" si="42"/>
        <v>#VALUE!</v>
      </c>
      <c r="N23" s="8" t="e">
        <f t="shared" si="42"/>
        <v>#VALUE!</v>
      </c>
      <c r="O23" s="8" t="e">
        <f t="shared" si="42"/>
        <v>#VALUE!</v>
      </c>
      <c r="P23" s="8" t="e">
        <f t="shared" si="42"/>
        <v>#VALUE!</v>
      </c>
      <c r="Q23" s="8" t="e">
        <f t="shared" si="42"/>
        <v>#VALUE!</v>
      </c>
      <c r="R23" s="8" t="e">
        <f t="shared" si="42"/>
        <v>#VALUE!</v>
      </c>
      <c r="S23" s="8" t="e">
        <f t="shared" si="42"/>
        <v>#VALUE!</v>
      </c>
      <c r="T23" s="8" t="e">
        <f t="shared" si="42"/>
        <v>#VALUE!</v>
      </c>
      <c r="U23" s="8" t="e">
        <f t="shared" si="42"/>
        <v>#VALUE!</v>
      </c>
      <c r="V23" s="8" t="e">
        <f t="shared" si="42"/>
        <v>#VALUE!</v>
      </c>
      <c r="W23" s="8" t="e">
        <f t="shared" si="42"/>
        <v>#VALUE!</v>
      </c>
      <c r="X23" s="8" t="e">
        <f t="shared" si="42"/>
        <v>#VALUE!</v>
      </c>
      <c r="Y23" s="8" t="e">
        <f t="shared" si="42"/>
        <v>#VALUE!</v>
      </c>
      <c r="Z23" s="8" t="e">
        <f t="shared" si="42"/>
        <v>#VALUE!</v>
      </c>
      <c r="AA23" s="8" t="e">
        <f t="shared" si="42"/>
        <v>#VALUE!</v>
      </c>
      <c r="AB23" s="8" t="e">
        <f t="shared" si="42"/>
        <v>#VALUE!</v>
      </c>
      <c r="AC23" s="8" t="e">
        <f t="shared" si="42"/>
        <v>#VALUE!</v>
      </c>
      <c r="AD23" s="8" t="e">
        <f t="shared" si="42"/>
        <v>#VALUE!</v>
      </c>
      <c r="AE23" s="8" t="e">
        <f t="shared" si="42"/>
        <v>#VALUE!</v>
      </c>
      <c r="AF23" s="8" t="e">
        <f t="shared" si="42"/>
        <v>#VALUE!</v>
      </c>
      <c r="AG23" s="8" t="e">
        <f t="shared" si="42"/>
        <v>#VALUE!</v>
      </c>
      <c r="AH23" s="8" t="e">
        <f t="shared" si="42"/>
        <v>#VALUE!</v>
      </c>
      <c r="AI23" s="8" t="e">
        <f t="shared" si="42"/>
        <v>#VALUE!</v>
      </c>
      <c r="AJ23" s="8" t="e">
        <f t="shared" ref="AJ23:BO23" si="43">AJ13/AJ20</f>
        <v>#VALUE!</v>
      </c>
      <c r="AK23" s="8" t="e">
        <f t="shared" si="43"/>
        <v>#VALUE!</v>
      </c>
      <c r="AL23" s="8" t="e">
        <f t="shared" si="43"/>
        <v>#VALUE!</v>
      </c>
      <c r="AM23" s="8" t="e">
        <f t="shared" si="43"/>
        <v>#VALUE!</v>
      </c>
      <c r="AN23" s="8" t="e">
        <f t="shared" si="43"/>
        <v>#VALUE!</v>
      </c>
      <c r="AO23" s="8" t="e">
        <f t="shared" si="43"/>
        <v>#VALUE!</v>
      </c>
      <c r="AP23" s="8" t="e">
        <f t="shared" si="43"/>
        <v>#VALUE!</v>
      </c>
      <c r="AQ23" s="8" t="e">
        <f t="shared" si="43"/>
        <v>#VALUE!</v>
      </c>
      <c r="AR23" s="8" t="e">
        <f t="shared" si="43"/>
        <v>#VALUE!</v>
      </c>
      <c r="AS23" s="8" t="e">
        <f t="shared" si="43"/>
        <v>#VALUE!</v>
      </c>
      <c r="AT23" s="8" t="e">
        <f t="shared" si="43"/>
        <v>#VALUE!</v>
      </c>
      <c r="AU23" s="8" t="e">
        <f t="shared" si="43"/>
        <v>#VALUE!</v>
      </c>
      <c r="AV23" s="8" t="e">
        <f t="shared" si="43"/>
        <v>#VALUE!</v>
      </c>
      <c r="AW23" s="8" t="e">
        <f t="shared" si="43"/>
        <v>#VALUE!</v>
      </c>
      <c r="AX23" s="8" t="e">
        <f t="shared" si="43"/>
        <v>#VALUE!</v>
      </c>
      <c r="AY23" s="8" t="e">
        <f t="shared" si="43"/>
        <v>#VALUE!</v>
      </c>
      <c r="AZ23" s="8" t="e">
        <f t="shared" si="43"/>
        <v>#VALUE!</v>
      </c>
      <c r="BA23" s="8" t="e">
        <f t="shared" si="43"/>
        <v>#VALUE!</v>
      </c>
      <c r="BB23" s="8" t="e">
        <f t="shared" si="43"/>
        <v>#VALUE!</v>
      </c>
      <c r="BC23" s="8" t="e">
        <f t="shared" si="43"/>
        <v>#VALUE!</v>
      </c>
      <c r="BD23" s="8" t="e">
        <f t="shared" si="43"/>
        <v>#VALUE!</v>
      </c>
      <c r="BE23" s="8" t="e">
        <f t="shared" si="43"/>
        <v>#VALUE!</v>
      </c>
      <c r="BF23" s="8" t="e">
        <f t="shared" si="43"/>
        <v>#VALUE!</v>
      </c>
      <c r="BG23" s="8" t="e">
        <f t="shared" si="43"/>
        <v>#VALUE!</v>
      </c>
      <c r="BH23" s="8" t="e">
        <f t="shared" si="43"/>
        <v>#VALUE!</v>
      </c>
      <c r="BI23" s="8" t="e">
        <f t="shared" si="43"/>
        <v>#VALUE!</v>
      </c>
      <c r="BJ23" s="8" t="e">
        <f t="shared" si="43"/>
        <v>#VALUE!</v>
      </c>
      <c r="BK23" s="8" t="e">
        <f t="shared" si="43"/>
        <v>#VALUE!</v>
      </c>
      <c r="BL23" s="8" t="e">
        <f t="shared" si="43"/>
        <v>#VALUE!</v>
      </c>
      <c r="BM23" s="8" t="e">
        <f t="shared" si="43"/>
        <v>#VALUE!</v>
      </c>
      <c r="BN23" s="8" t="e">
        <f t="shared" si="43"/>
        <v>#VALUE!</v>
      </c>
      <c r="BO23" s="24" t="e">
        <f t="shared" si="43"/>
        <v>#VALUE!</v>
      </c>
      <c r="BP23" s="24" t="e">
        <f t="shared" ref="BP23:CU23" si="44">BP13/BP20</f>
        <v>#VALUE!</v>
      </c>
      <c r="BQ23" s="24" t="e">
        <f t="shared" si="44"/>
        <v>#VALUE!</v>
      </c>
      <c r="BR23" s="24" t="e">
        <f t="shared" si="44"/>
        <v>#VALUE!</v>
      </c>
      <c r="BS23" s="24" t="e">
        <f t="shared" si="44"/>
        <v>#VALUE!</v>
      </c>
      <c r="BT23" s="24" t="e">
        <f t="shared" si="44"/>
        <v>#VALUE!</v>
      </c>
      <c r="BU23" s="24" t="e">
        <f t="shared" si="44"/>
        <v>#VALUE!</v>
      </c>
      <c r="BV23" s="24" t="e">
        <f t="shared" si="44"/>
        <v>#VALUE!</v>
      </c>
      <c r="BW23" s="24" t="e">
        <f t="shared" si="44"/>
        <v>#VALUE!</v>
      </c>
      <c r="BX23" s="24" t="e">
        <f t="shared" si="44"/>
        <v>#VALUE!</v>
      </c>
      <c r="BY23" s="24" t="e">
        <f t="shared" si="44"/>
        <v>#VALUE!</v>
      </c>
      <c r="BZ23" s="24" t="e">
        <f t="shared" si="44"/>
        <v>#VALUE!</v>
      </c>
      <c r="CA23" s="24" t="e">
        <f t="shared" si="44"/>
        <v>#VALUE!</v>
      </c>
      <c r="CB23" s="24" t="e">
        <f t="shared" si="44"/>
        <v>#VALUE!</v>
      </c>
      <c r="CC23" s="24" t="e">
        <f t="shared" si="44"/>
        <v>#VALUE!</v>
      </c>
      <c r="CD23" s="24" t="e">
        <f t="shared" si="44"/>
        <v>#VALUE!</v>
      </c>
      <c r="CE23" s="24" t="e">
        <f t="shared" si="44"/>
        <v>#VALUE!</v>
      </c>
      <c r="CF23" s="24" t="e">
        <f t="shared" si="44"/>
        <v>#VALUE!</v>
      </c>
      <c r="CG23" s="24" t="e">
        <f t="shared" si="44"/>
        <v>#VALUE!</v>
      </c>
      <c r="CH23" s="24" t="e">
        <f t="shared" si="44"/>
        <v>#VALUE!</v>
      </c>
      <c r="CI23" s="24" t="e">
        <f t="shared" si="44"/>
        <v>#VALUE!</v>
      </c>
      <c r="CJ23" s="24" t="e">
        <f t="shared" si="44"/>
        <v>#VALUE!</v>
      </c>
      <c r="CK23" s="24" t="e">
        <f t="shared" si="44"/>
        <v>#VALUE!</v>
      </c>
      <c r="CL23" s="24" t="e">
        <f t="shared" si="44"/>
        <v>#VALUE!</v>
      </c>
      <c r="CM23" s="24" t="e">
        <f t="shared" si="44"/>
        <v>#VALUE!</v>
      </c>
      <c r="CN23" s="24" t="e">
        <f t="shared" si="44"/>
        <v>#VALUE!</v>
      </c>
      <c r="CO23" s="24" t="e">
        <f t="shared" si="44"/>
        <v>#VALUE!</v>
      </c>
      <c r="CP23" s="24" t="e">
        <f t="shared" si="44"/>
        <v>#VALUE!</v>
      </c>
      <c r="CQ23" s="24" t="e">
        <f t="shared" si="44"/>
        <v>#VALUE!</v>
      </c>
      <c r="CR23" s="24" t="e">
        <f t="shared" si="44"/>
        <v>#VALUE!</v>
      </c>
      <c r="CS23" s="24" t="e">
        <f t="shared" si="44"/>
        <v>#VALUE!</v>
      </c>
      <c r="CT23" s="24" t="e">
        <f t="shared" si="44"/>
        <v>#VALUE!</v>
      </c>
      <c r="CU23" s="24" t="e">
        <f t="shared" si="44"/>
        <v>#VALUE!</v>
      </c>
      <c r="CV23" s="24" t="e">
        <f t="shared" ref="CV23:DJ23" si="45">CV13/CV20</f>
        <v>#VALUE!</v>
      </c>
      <c r="CW23" s="24" t="e">
        <f t="shared" si="45"/>
        <v>#VALUE!</v>
      </c>
      <c r="CX23" s="24" t="e">
        <f t="shared" si="45"/>
        <v>#VALUE!</v>
      </c>
      <c r="CY23" s="24" t="e">
        <f t="shared" si="45"/>
        <v>#VALUE!</v>
      </c>
      <c r="CZ23" s="24" t="e">
        <f t="shared" si="45"/>
        <v>#VALUE!</v>
      </c>
      <c r="DA23" s="24" t="e">
        <f t="shared" si="45"/>
        <v>#VALUE!</v>
      </c>
      <c r="DB23" s="24" t="e">
        <f t="shared" si="45"/>
        <v>#VALUE!</v>
      </c>
      <c r="DC23" s="24" t="e">
        <f t="shared" si="45"/>
        <v>#VALUE!</v>
      </c>
      <c r="DD23" s="24" t="e">
        <f t="shared" si="45"/>
        <v>#VALUE!</v>
      </c>
      <c r="DE23" s="24" t="e">
        <f t="shared" si="45"/>
        <v>#VALUE!</v>
      </c>
      <c r="DF23" s="24" t="e">
        <f t="shared" si="45"/>
        <v>#VALUE!</v>
      </c>
      <c r="DG23" s="24" t="e">
        <f t="shared" si="45"/>
        <v>#VALUE!</v>
      </c>
      <c r="DH23" s="24" t="e">
        <f t="shared" si="45"/>
        <v>#VALUE!</v>
      </c>
      <c r="DI23" s="24" t="e">
        <f t="shared" si="45"/>
        <v>#VALUE!</v>
      </c>
      <c r="DJ23" s="24" t="e">
        <f t="shared" si="45"/>
        <v>#VALUE!</v>
      </c>
      <c r="DK23" s="28">
        <v>0.54210000000000003</v>
      </c>
      <c r="DL23" s="28">
        <v>0.51910000000000001</v>
      </c>
      <c r="DM23" s="28">
        <v>0.50960000000000005</v>
      </c>
      <c r="DN23" s="28">
        <v>0.50990000000000002</v>
      </c>
      <c r="DO23" s="24" t="e">
        <f t="shared" ref="DO23:FC23" si="46">DO13/DO20</f>
        <v>#VALUE!</v>
      </c>
      <c r="DP23" s="24" t="e">
        <f t="shared" si="46"/>
        <v>#VALUE!</v>
      </c>
      <c r="DQ23" s="24" t="e">
        <f t="shared" si="46"/>
        <v>#VALUE!</v>
      </c>
      <c r="DR23" s="24" t="e">
        <f t="shared" si="46"/>
        <v>#VALUE!</v>
      </c>
      <c r="DS23" s="24" t="e">
        <f t="shared" si="46"/>
        <v>#VALUE!</v>
      </c>
      <c r="DT23" s="24" t="e">
        <f t="shared" si="46"/>
        <v>#VALUE!</v>
      </c>
      <c r="DU23" s="24" t="e">
        <f t="shared" si="46"/>
        <v>#VALUE!</v>
      </c>
      <c r="DV23" s="24" t="e">
        <f t="shared" si="46"/>
        <v>#VALUE!</v>
      </c>
      <c r="DW23" s="24" t="e">
        <f t="shared" si="46"/>
        <v>#VALUE!</v>
      </c>
      <c r="DX23" s="24" t="e">
        <f t="shared" si="46"/>
        <v>#VALUE!</v>
      </c>
      <c r="DY23" s="24" t="e">
        <f t="shared" si="46"/>
        <v>#VALUE!</v>
      </c>
      <c r="DZ23" s="24" t="e">
        <f t="shared" si="46"/>
        <v>#VALUE!</v>
      </c>
      <c r="EA23" s="24" t="e">
        <f t="shared" si="46"/>
        <v>#VALUE!</v>
      </c>
      <c r="EB23" s="24" t="e">
        <f t="shared" si="46"/>
        <v>#VALUE!</v>
      </c>
      <c r="EC23" s="24" t="e">
        <f t="shared" si="46"/>
        <v>#VALUE!</v>
      </c>
      <c r="ED23" s="24" t="e">
        <f t="shared" si="46"/>
        <v>#VALUE!</v>
      </c>
      <c r="EE23" s="24" t="e">
        <f t="shared" si="46"/>
        <v>#VALUE!</v>
      </c>
      <c r="EF23" s="24" t="e">
        <f t="shared" si="46"/>
        <v>#VALUE!</v>
      </c>
      <c r="EG23" s="24" t="e">
        <f t="shared" si="46"/>
        <v>#VALUE!</v>
      </c>
      <c r="EH23" s="24" t="e">
        <f t="shared" si="46"/>
        <v>#VALUE!</v>
      </c>
      <c r="EI23" s="24" t="e">
        <f t="shared" si="46"/>
        <v>#VALUE!</v>
      </c>
      <c r="EJ23" s="24" t="e">
        <f t="shared" si="46"/>
        <v>#VALUE!</v>
      </c>
      <c r="EK23" s="24" t="e">
        <f t="shared" si="46"/>
        <v>#VALUE!</v>
      </c>
      <c r="EL23" s="24" t="e">
        <f t="shared" si="46"/>
        <v>#VALUE!</v>
      </c>
      <c r="EM23" s="24" t="e">
        <f t="shared" si="46"/>
        <v>#VALUE!</v>
      </c>
      <c r="EN23" s="24" t="e">
        <f t="shared" si="46"/>
        <v>#VALUE!</v>
      </c>
      <c r="EO23" s="24" t="e">
        <f t="shared" si="46"/>
        <v>#VALUE!</v>
      </c>
      <c r="EP23" s="24" t="e">
        <f t="shared" si="46"/>
        <v>#VALUE!</v>
      </c>
      <c r="EQ23" s="24" t="e">
        <f t="shared" si="46"/>
        <v>#VALUE!</v>
      </c>
      <c r="ER23" s="24" t="e">
        <f t="shared" si="46"/>
        <v>#VALUE!</v>
      </c>
      <c r="ES23" s="24" t="e">
        <f t="shared" si="46"/>
        <v>#VALUE!</v>
      </c>
      <c r="ET23" s="24" t="e">
        <f t="shared" si="46"/>
        <v>#VALUE!</v>
      </c>
      <c r="EU23" s="24" t="e">
        <f t="shared" si="46"/>
        <v>#VALUE!</v>
      </c>
      <c r="EV23" s="24" t="e">
        <f t="shared" si="46"/>
        <v>#VALUE!</v>
      </c>
      <c r="EW23" s="24" t="e">
        <f t="shared" si="46"/>
        <v>#VALUE!</v>
      </c>
      <c r="EX23" s="24" t="e">
        <f t="shared" si="46"/>
        <v>#VALUE!</v>
      </c>
      <c r="EY23" s="24" t="e">
        <f t="shared" si="46"/>
        <v>#VALUE!</v>
      </c>
      <c r="EZ23" s="24" t="e">
        <f t="shared" si="46"/>
        <v>#VALUE!</v>
      </c>
      <c r="FA23" s="24" t="e">
        <f t="shared" si="46"/>
        <v>#VALUE!</v>
      </c>
      <c r="FB23" s="24" t="e">
        <f t="shared" si="46"/>
        <v>#VALUE!</v>
      </c>
      <c r="FC23" s="24" t="e">
        <f t="shared" si="46"/>
        <v>#VALUE!</v>
      </c>
      <c r="FD23" s="24">
        <f t="shared" ref="FD23:FI23" si="47">FD17/FD18</f>
        <v>0.40664297430289775</v>
      </c>
      <c r="FE23" s="24">
        <f t="shared" si="47"/>
        <v>0.46048601184398613</v>
      </c>
      <c r="FF23" s="24">
        <f t="shared" si="47"/>
        <v>0.35015109709630798</v>
      </c>
      <c r="FG23" s="24">
        <f t="shared" si="47"/>
        <v>0.44171730092740646</v>
      </c>
      <c r="FH23" s="24">
        <f t="shared" si="47"/>
        <v>0.50615277455305319</v>
      </c>
      <c r="FI23" s="24">
        <f t="shared" si="47"/>
        <v>0.38167938931297712</v>
      </c>
      <c r="FJ23" s="24">
        <f>FJ17/FJ18</f>
        <v>0.44548786074209801</v>
      </c>
      <c r="FK23" s="24">
        <f>FK17/FK18</f>
        <v>0.49866190900981266</v>
      </c>
      <c r="FL23" s="24">
        <f>FL17/FL18</f>
        <v>0.3615819209039548</v>
      </c>
      <c r="FM23" s="24">
        <f>FM17/FM18</f>
        <v>0.45483801759279124</v>
      </c>
      <c r="FN23" s="24">
        <f>FN17/FN18</f>
        <v>0.40455276506247678</v>
      </c>
      <c r="FO23" s="24">
        <f t="shared" ref="FO23:FT23" si="48">FO17/FO18</f>
        <v>0.44641328539633623</v>
      </c>
      <c r="FP23" s="24">
        <f t="shared" si="48"/>
        <v>0.43868394815553341</v>
      </c>
      <c r="FQ23" s="24">
        <f t="shared" si="48"/>
        <v>0.47284283513097075</v>
      </c>
      <c r="FR23" s="24">
        <f t="shared" si="48"/>
        <v>0.51383823213902591</v>
      </c>
      <c r="FS23" s="24">
        <f t="shared" si="48"/>
        <v>0.50432037221668324</v>
      </c>
      <c r="FT23" s="24">
        <f t="shared" si="48"/>
        <v>0.45832915454818973</v>
      </c>
      <c r="FU23" s="24">
        <f t="shared" ref="FU23:FZ23" si="49">FU17/FU18</f>
        <v>0.44491525423728812</v>
      </c>
      <c r="FV23" s="24">
        <f t="shared" si="49"/>
        <v>0.39712977854756898</v>
      </c>
      <c r="FW23" s="24">
        <f t="shared" si="49"/>
        <v>0.40004210969575743</v>
      </c>
      <c r="FX23" s="24">
        <f t="shared" si="49"/>
        <v>0.41404358353510895</v>
      </c>
      <c r="FY23" s="24">
        <f t="shared" si="49"/>
        <v>0.46360917248255235</v>
      </c>
      <c r="FZ23" s="24">
        <f t="shared" si="49"/>
        <v>0.44129805704836711</v>
      </c>
      <c r="GA23" s="24">
        <f t="shared" ref="GA23:GB23" si="50">GA17/GA18</f>
        <v>0.37029040267731839</v>
      </c>
      <c r="GB23" s="24">
        <f t="shared" si="50"/>
        <v>0.40811775200713646</v>
      </c>
    </row>
    <row r="24" spans="1:184" ht="54.75" customHeight="1" thickBot="1" x14ac:dyDescent="0.3">
      <c r="C24" s="5" t="s">
        <v>1043</v>
      </c>
      <c r="D24" s="8" t="e">
        <f>D23/0.818</f>
        <v>#VALUE!</v>
      </c>
      <c r="E24" s="8" t="e">
        <f t="shared" ref="E24:AH24" si="51">E23/0.818</f>
        <v>#VALUE!</v>
      </c>
      <c r="F24" s="8" t="e">
        <f t="shared" si="51"/>
        <v>#VALUE!</v>
      </c>
      <c r="G24" s="8" t="e">
        <f t="shared" si="51"/>
        <v>#VALUE!</v>
      </c>
      <c r="H24" s="8" t="e">
        <f t="shared" si="51"/>
        <v>#VALUE!</v>
      </c>
      <c r="I24" s="8" t="e">
        <f t="shared" si="51"/>
        <v>#VALUE!</v>
      </c>
      <c r="J24" s="8" t="e">
        <f t="shared" si="51"/>
        <v>#VALUE!</v>
      </c>
      <c r="K24" s="8" t="e">
        <f t="shared" si="51"/>
        <v>#VALUE!</v>
      </c>
      <c r="L24" s="8" t="e">
        <f t="shared" si="51"/>
        <v>#VALUE!</v>
      </c>
      <c r="M24" s="8" t="e">
        <f t="shared" si="51"/>
        <v>#VALUE!</v>
      </c>
      <c r="N24" s="8" t="e">
        <f t="shared" si="51"/>
        <v>#VALUE!</v>
      </c>
      <c r="O24" s="8" t="e">
        <f t="shared" si="51"/>
        <v>#VALUE!</v>
      </c>
      <c r="P24" s="8" t="e">
        <f t="shared" si="51"/>
        <v>#VALUE!</v>
      </c>
      <c r="Q24" s="8" t="e">
        <f t="shared" si="51"/>
        <v>#VALUE!</v>
      </c>
      <c r="R24" s="8" t="e">
        <f t="shared" si="51"/>
        <v>#VALUE!</v>
      </c>
      <c r="S24" s="8" t="e">
        <f t="shared" si="51"/>
        <v>#VALUE!</v>
      </c>
      <c r="T24" s="8" t="e">
        <f t="shared" si="51"/>
        <v>#VALUE!</v>
      </c>
      <c r="U24" s="8" t="e">
        <f t="shared" si="51"/>
        <v>#VALUE!</v>
      </c>
      <c r="V24" s="8" t="e">
        <f t="shared" si="51"/>
        <v>#VALUE!</v>
      </c>
      <c r="W24" s="8" t="e">
        <f t="shared" si="51"/>
        <v>#VALUE!</v>
      </c>
      <c r="X24" s="8" t="e">
        <f t="shared" si="51"/>
        <v>#VALUE!</v>
      </c>
      <c r="Y24" s="8" t="e">
        <f t="shared" si="51"/>
        <v>#VALUE!</v>
      </c>
      <c r="Z24" s="8" t="e">
        <f t="shared" si="51"/>
        <v>#VALUE!</v>
      </c>
      <c r="AA24" s="8" t="e">
        <f t="shared" si="51"/>
        <v>#VALUE!</v>
      </c>
      <c r="AB24" s="8" t="e">
        <f t="shared" si="51"/>
        <v>#VALUE!</v>
      </c>
      <c r="AC24" s="8" t="e">
        <f t="shared" si="51"/>
        <v>#VALUE!</v>
      </c>
      <c r="AD24" s="8" t="e">
        <f t="shared" si="51"/>
        <v>#VALUE!</v>
      </c>
      <c r="AE24" s="8" t="e">
        <f t="shared" si="51"/>
        <v>#VALUE!</v>
      </c>
      <c r="AF24" s="8" t="e">
        <f t="shared" si="51"/>
        <v>#VALUE!</v>
      </c>
      <c r="AG24" s="8" t="e">
        <f t="shared" si="51"/>
        <v>#VALUE!</v>
      </c>
      <c r="AH24" s="8" t="e">
        <f t="shared" si="51"/>
        <v>#VALUE!</v>
      </c>
      <c r="AI24" s="15" t="e">
        <f>AI13/AI20</f>
        <v>#VALUE!</v>
      </c>
      <c r="AJ24" s="15" t="e">
        <f>AJ13/AJ20</f>
        <v>#VALUE!</v>
      </c>
      <c r="AK24" s="15" t="e">
        <f>AK13/AK20</f>
        <v>#VALUE!</v>
      </c>
      <c r="AL24" s="15" t="e">
        <f>AL13/AL20</f>
        <v>#VALUE!</v>
      </c>
      <c r="AM24" s="8" t="e">
        <f t="shared" ref="AM24:CC24" si="52">AM23/0.818</f>
        <v>#VALUE!</v>
      </c>
      <c r="AN24" s="8" t="e">
        <f t="shared" si="52"/>
        <v>#VALUE!</v>
      </c>
      <c r="AO24" s="8" t="e">
        <f t="shared" si="52"/>
        <v>#VALUE!</v>
      </c>
      <c r="AP24" s="8" t="e">
        <f t="shared" si="52"/>
        <v>#VALUE!</v>
      </c>
      <c r="AQ24" s="8" t="e">
        <f t="shared" si="52"/>
        <v>#VALUE!</v>
      </c>
      <c r="AR24" s="8" t="e">
        <f t="shared" si="52"/>
        <v>#VALUE!</v>
      </c>
      <c r="AS24" s="8" t="e">
        <f t="shared" si="52"/>
        <v>#VALUE!</v>
      </c>
      <c r="AT24" s="8" t="e">
        <f t="shared" si="52"/>
        <v>#VALUE!</v>
      </c>
      <c r="AU24" s="8" t="e">
        <f t="shared" si="52"/>
        <v>#VALUE!</v>
      </c>
      <c r="AV24" s="8" t="e">
        <f t="shared" si="52"/>
        <v>#VALUE!</v>
      </c>
      <c r="AW24" s="8" t="e">
        <f t="shared" si="52"/>
        <v>#VALUE!</v>
      </c>
      <c r="AX24" s="8" t="e">
        <f t="shared" si="52"/>
        <v>#VALUE!</v>
      </c>
      <c r="AY24" s="8" t="e">
        <f t="shared" si="52"/>
        <v>#VALUE!</v>
      </c>
      <c r="AZ24" s="8" t="e">
        <f t="shared" si="52"/>
        <v>#VALUE!</v>
      </c>
      <c r="BA24" s="8" t="e">
        <f t="shared" si="52"/>
        <v>#VALUE!</v>
      </c>
      <c r="BB24" s="8" t="e">
        <f t="shared" si="52"/>
        <v>#VALUE!</v>
      </c>
      <c r="BC24" s="8" t="e">
        <f t="shared" si="52"/>
        <v>#VALUE!</v>
      </c>
      <c r="BD24" s="8" t="e">
        <f t="shared" si="52"/>
        <v>#VALUE!</v>
      </c>
      <c r="BE24" s="8" t="e">
        <f t="shared" si="52"/>
        <v>#VALUE!</v>
      </c>
      <c r="BF24" s="8" t="e">
        <f t="shared" si="52"/>
        <v>#VALUE!</v>
      </c>
      <c r="BG24" s="8" t="e">
        <f t="shared" si="52"/>
        <v>#VALUE!</v>
      </c>
      <c r="BH24" s="8" t="e">
        <f t="shared" si="52"/>
        <v>#VALUE!</v>
      </c>
      <c r="BI24" s="8" t="e">
        <f t="shared" si="52"/>
        <v>#VALUE!</v>
      </c>
      <c r="BJ24" s="8" t="e">
        <f t="shared" si="52"/>
        <v>#VALUE!</v>
      </c>
      <c r="BK24" s="8" t="e">
        <f t="shared" si="52"/>
        <v>#VALUE!</v>
      </c>
      <c r="BL24" s="8" t="e">
        <f t="shared" si="52"/>
        <v>#VALUE!</v>
      </c>
      <c r="BM24" s="8" t="e">
        <f t="shared" si="52"/>
        <v>#VALUE!</v>
      </c>
      <c r="BN24" s="8" t="e">
        <f t="shared" si="52"/>
        <v>#VALUE!</v>
      </c>
      <c r="BO24" s="24" t="e">
        <f t="shared" si="52"/>
        <v>#VALUE!</v>
      </c>
      <c r="BP24" s="24" t="e">
        <f t="shared" si="52"/>
        <v>#VALUE!</v>
      </c>
      <c r="BQ24" s="24" t="e">
        <f t="shared" si="52"/>
        <v>#VALUE!</v>
      </c>
      <c r="BR24" s="24" t="e">
        <f t="shared" si="52"/>
        <v>#VALUE!</v>
      </c>
      <c r="BS24" s="24" t="e">
        <f t="shared" si="52"/>
        <v>#VALUE!</v>
      </c>
      <c r="BT24" s="24" t="e">
        <f t="shared" si="52"/>
        <v>#VALUE!</v>
      </c>
      <c r="BU24" s="24" t="e">
        <f t="shared" si="52"/>
        <v>#VALUE!</v>
      </c>
      <c r="BV24" s="24" t="e">
        <f t="shared" si="52"/>
        <v>#VALUE!</v>
      </c>
      <c r="BW24" s="24" t="e">
        <f t="shared" si="52"/>
        <v>#VALUE!</v>
      </c>
      <c r="BX24" s="24" t="e">
        <f t="shared" si="52"/>
        <v>#VALUE!</v>
      </c>
      <c r="BY24" s="24" t="e">
        <f t="shared" si="52"/>
        <v>#VALUE!</v>
      </c>
      <c r="BZ24" s="24" t="e">
        <f t="shared" si="52"/>
        <v>#VALUE!</v>
      </c>
      <c r="CA24" s="24" t="e">
        <f t="shared" si="52"/>
        <v>#VALUE!</v>
      </c>
      <c r="CB24" s="24" t="e">
        <f t="shared" si="52"/>
        <v>#VALUE!</v>
      </c>
      <c r="CC24" s="24" t="e">
        <f t="shared" si="52"/>
        <v>#VALUE!</v>
      </c>
      <c r="CD24" s="24" t="e">
        <f>CD23/0.818</f>
        <v>#VALUE!</v>
      </c>
      <c r="CE24" s="24" t="e">
        <f>CE23/0.818</f>
        <v>#VALUE!</v>
      </c>
      <c r="CF24" s="24" t="e">
        <f>CF23/0.818</f>
        <v>#VALUE!</v>
      </c>
      <c r="CG24" s="24" t="e">
        <f t="shared" ref="CG24:CN24" si="53">CG23/0.7627</f>
        <v>#VALUE!</v>
      </c>
      <c r="CH24" s="24" t="e">
        <f t="shared" si="53"/>
        <v>#VALUE!</v>
      </c>
      <c r="CI24" s="24" t="e">
        <f t="shared" si="53"/>
        <v>#VALUE!</v>
      </c>
      <c r="CJ24" s="24" t="e">
        <f t="shared" si="53"/>
        <v>#VALUE!</v>
      </c>
      <c r="CK24" s="24" t="e">
        <f t="shared" si="53"/>
        <v>#VALUE!</v>
      </c>
      <c r="CL24" s="24" t="e">
        <f t="shared" si="53"/>
        <v>#VALUE!</v>
      </c>
      <c r="CM24" s="24" t="e">
        <f t="shared" si="53"/>
        <v>#VALUE!</v>
      </c>
      <c r="CN24" s="24" t="e">
        <f t="shared" si="53"/>
        <v>#VALUE!</v>
      </c>
      <c r="CO24" s="24" t="e">
        <f t="shared" ref="CO24:DH24" si="54">CO23/0.7627</f>
        <v>#VALUE!</v>
      </c>
      <c r="CP24" s="24" t="e">
        <f t="shared" si="54"/>
        <v>#VALUE!</v>
      </c>
      <c r="CQ24" s="24" t="e">
        <f t="shared" si="54"/>
        <v>#VALUE!</v>
      </c>
      <c r="CR24" s="24" t="e">
        <f t="shared" si="54"/>
        <v>#VALUE!</v>
      </c>
      <c r="CS24" s="24" t="e">
        <f t="shared" si="54"/>
        <v>#VALUE!</v>
      </c>
      <c r="CT24" s="24" t="e">
        <f t="shared" si="54"/>
        <v>#VALUE!</v>
      </c>
      <c r="CU24" s="24" t="e">
        <f t="shared" si="54"/>
        <v>#VALUE!</v>
      </c>
      <c r="CV24" s="24" t="e">
        <f t="shared" si="54"/>
        <v>#VALUE!</v>
      </c>
      <c r="CW24" s="24" t="e">
        <f t="shared" si="54"/>
        <v>#VALUE!</v>
      </c>
      <c r="CX24" s="24" t="e">
        <f t="shared" si="54"/>
        <v>#VALUE!</v>
      </c>
      <c r="CY24" s="24" t="e">
        <f t="shared" si="54"/>
        <v>#VALUE!</v>
      </c>
      <c r="CZ24" s="24" t="e">
        <f t="shared" si="54"/>
        <v>#VALUE!</v>
      </c>
      <c r="DA24" s="24" t="e">
        <f t="shared" si="54"/>
        <v>#VALUE!</v>
      </c>
      <c r="DB24" s="24" t="e">
        <f t="shared" si="54"/>
        <v>#VALUE!</v>
      </c>
      <c r="DC24" s="24" t="e">
        <f t="shared" si="54"/>
        <v>#VALUE!</v>
      </c>
      <c r="DD24" s="24" t="e">
        <f t="shared" si="54"/>
        <v>#VALUE!</v>
      </c>
      <c r="DE24" s="24" t="e">
        <f t="shared" si="54"/>
        <v>#VALUE!</v>
      </c>
      <c r="DF24" s="24" t="e">
        <f t="shared" si="54"/>
        <v>#VALUE!</v>
      </c>
      <c r="DG24" s="24" t="e">
        <f t="shared" si="54"/>
        <v>#VALUE!</v>
      </c>
      <c r="DH24" s="24" t="e">
        <f t="shared" si="54"/>
        <v>#VALUE!</v>
      </c>
      <c r="DI24" s="24">
        <v>0.77549999999999997</v>
      </c>
      <c r="DJ24" s="24" t="e">
        <f>DJ23/0.7627</f>
        <v>#VALUE!</v>
      </c>
      <c r="DK24" s="28">
        <v>0.71079999999999999</v>
      </c>
      <c r="DL24" s="29">
        <v>0.71240000000000003</v>
      </c>
      <c r="DM24" s="29">
        <v>0.70399999999999996</v>
      </c>
      <c r="DN24" s="29">
        <v>0.70799999999999996</v>
      </c>
      <c r="DO24" s="24" t="e">
        <f>DO23/0.7627</f>
        <v>#VALUE!</v>
      </c>
      <c r="DP24" s="24" t="e">
        <f>DP23/0.7627</f>
        <v>#VALUE!</v>
      </c>
      <c r="DQ24" s="24">
        <v>0.70799999999999996</v>
      </c>
      <c r="DR24" s="24" t="e">
        <f t="shared" ref="DR24:FC24" si="55">DR23/0.7627</f>
        <v>#VALUE!</v>
      </c>
      <c r="DS24" s="24" t="e">
        <f t="shared" si="55"/>
        <v>#VALUE!</v>
      </c>
      <c r="DT24" s="24" t="e">
        <f t="shared" si="55"/>
        <v>#VALUE!</v>
      </c>
      <c r="DU24" s="24" t="e">
        <f t="shared" si="55"/>
        <v>#VALUE!</v>
      </c>
      <c r="DV24" s="24" t="e">
        <f t="shared" si="55"/>
        <v>#VALUE!</v>
      </c>
      <c r="DW24" s="24" t="e">
        <f t="shared" si="55"/>
        <v>#VALUE!</v>
      </c>
      <c r="DX24" s="24" t="e">
        <f t="shared" si="55"/>
        <v>#VALUE!</v>
      </c>
      <c r="DY24" s="24" t="e">
        <f t="shared" si="55"/>
        <v>#VALUE!</v>
      </c>
      <c r="DZ24" s="24" t="e">
        <f t="shared" si="55"/>
        <v>#VALUE!</v>
      </c>
      <c r="EA24" s="24" t="e">
        <f t="shared" si="55"/>
        <v>#VALUE!</v>
      </c>
      <c r="EB24" s="24" t="e">
        <f t="shared" si="55"/>
        <v>#VALUE!</v>
      </c>
      <c r="EC24" s="24" t="e">
        <f t="shared" si="55"/>
        <v>#VALUE!</v>
      </c>
      <c r="ED24" s="24" t="e">
        <f t="shared" si="55"/>
        <v>#VALUE!</v>
      </c>
      <c r="EE24" s="24" t="e">
        <f t="shared" si="55"/>
        <v>#VALUE!</v>
      </c>
      <c r="EF24" s="24" t="e">
        <f t="shared" si="55"/>
        <v>#VALUE!</v>
      </c>
      <c r="EG24" s="24" t="e">
        <f t="shared" si="55"/>
        <v>#VALUE!</v>
      </c>
      <c r="EH24" s="24" t="e">
        <f t="shared" si="55"/>
        <v>#VALUE!</v>
      </c>
      <c r="EI24" s="24" t="e">
        <f t="shared" si="55"/>
        <v>#VALUE!</v>
      </c>
      <c r="EJ24" s="24" t="e">
        <f t="shared" si="55"/>
        <v>#VALUE!</v>
      </c>
      <c r="EK24" s="24" t="e">
        <f t="shared" si="55"/>
        <v>#VALUE!</v>
      </c>
      <c r="EL24" s="24" t="e">
        <f t="shared" si="55"/>
        <v>#VALUE!</v>
      </c>
      <c r="EM24" s="24" t="e">
        <f t="shared" si="55"/>
        <v>#VALUE!</v>
      </c>
      <c r="EN24" s="24" t="e">
        <f t="shared" si="55"/>
        <v>#VALUE!</v>
      </c>
      <c r="EO24" s="24" t="e">
        <f t="shared" si="55"/>
        <v>#VALUE!</v>
      </c>
      <c r="EP24" s="24" t="e">
        <f t="shared" si="55"/>
        <v>#VALUE!</v>
      </c>
      <c r="EQ24" s="24" t="e">
        <f t="shared" si="55"/>
        <v>#VALUE!</v>
      </c>
      <c r="ER24" s="24" t="e">
        <f t="shared" si="55"/>
        <v>#VALUE!</v>
      </c>
      <c r="ES24" s="24" t="e">
        <f t="shared" si="55"/>
        <v>#VALUE!</v>
      </c>
      <c r="ET24" s="24" t="e">
        <f t="shared" si="55"/>
        <v>#VALUE!</v>
      </c>
      <c r="EU24" s="24" t="e">
        <f t="shared" si="55"/>
        <v>#VALUE!</v>
      </c>
      <c r="EV24" s="24" t="e">
        <f t="shared" si="55"/>
        <v>#VALUE!</v>
      </c>
      <c r="EW24" s="24" t="e">
        <f t="shared" si="55"/>
        <v>#VALUE!</v>
      </c>
      <c r="EX24" s="24" t="e">
        <f t="shared" si="55"/>
        <v>#VALUE!</v>
      </c>
      <c r="EY24" s="24" t="e">
        <f t="shared" si="55"/>
        <v>#VALUE!</v>
      </c>
      <c r="EZ24" s="24" t="e">
        <f t="shared" si="55"/>
        <v>#VALUE!</v>
      </c>
      <c r="FA24" s="24" t="e">
        <f t="shared" si="55"/>
        <v>#VALUE!</v>
      </c>
      <c r="FB24" s="24" t="e">
        <f t="shared" si="55"/>
        <v>#VALUE!</v>
      </c>
      <c r="FC24" s="24" t="e">
        <f t="shared" si="55"/>
        <v>#VALUE!</v>
      </c>
      <c r="FD24" s="24">
        <f t="shared" ref="FD24:FI24" si="56">FD23/0.5932</f>
        <v>0.68550737407771034</v>
      </c>
      <c r="FE24" s="24">
        <f t="shared" si="56"/>
        <v>0.77627446366147368</v>
      </c>
      <c r="FF24" s="24">
        <f t="shared" si="56"/>
        <v>0.59027494453187457</v>
      </c>
      <c r="FG24" s="24">
        <f t="shared" si="56"/>
        <v>0.7446346947528768</v>
      </c>
      <c r="FH24" s="24">
        <f t="shared" si="56"/>
        <v>0.85325821738545726</v>
      </c>
      <c r="FI24" s="24">
        <f t="shared" si="56"/>
        <v>0.64342445939476933</v>
      </c>
      <c r="FJ24" s="24">
        <f>FJ23/0.5932</f>
        <v>0.75099099922808166</v>
      </c>
      <c r="FK24" s="24">
        <f>FK23/0.5932</f>
        <v>0.84063032537055415</v>
      </c>
      <c r="FL24" s="24">
        <f>FL23/0.5932</f>
        <v>0.60954470819951923</v>
      </c>
      <c r="FM24" s="24">
        <f>FM23/0.5932</f>
        <v>0.76675323262439532</v>
      </c>
      <c r="FN24" s="24">
        <f>FN23/0.5932</f>
        <v>0.68198375769129604</v>
      </c>
      <c r="FO24" s="24">
        <f t="shared" ref="FO24:FU24" si="57">FO23/0.5932</f>
        <v>0.75255105427568492</v>
      </c>
      <c r="FP24" s="24">
        <f t="shared" si="57"/>
        <v>0.73952115333029911</v>
      </c>
      <c r="FQ24" s="24">
        <f t="shared" si="57"/>
        <v>0.79710525140082733</v>
      </c>
      <c r="FR24" s="24">
        <f t="shared" si="57"/>
        <v>0.86621414723369172</v>
      </c>
      <c r="FS24" s="24">
        <f t="shared" si="57"/>
        <v>0.85016920468085522</v>
      </c>
      <c r="FT24" s="24">
        <f t="shared" si="57"/>
        <v>0.77263849384388028</v>
      </c>
      <c r="FU24" s="24">
        <f t="shared" si="57"/>
        <v>0.75002571516737715</v>
      </c>
      <c r="FV24" s="24">
        <f t="shared" ref="FV24" si="58">FV23/0.5932</f>
        <v>0.66947029424741911</v>
      </c>
      <c r="FW24" s="24">
        <f t="shared" ref="FW24" si="59">FW23/0.5932</f>
        <v>0.67437982079527559</v>
      </c>
      <c r="FX24" s="24">
        <f t="shared" ref="FX24:FY24" si="60">FX23/0.5932</f>
        <v>0.69798311452311024</v>
      </c>
      <c r="FY24" s="24">
        <f t="shared" si="60"/>
        <v>0.78153940067861161</v>
      </c>
      <c r="FZ24" s="24">
        <f t="shared" ref="FZ24:GA24" si="61">FZ23/0.5932</f>
        <v>0.74392794512536609</v>
      </c>
      <c r="GA24" s="24">
        <f t="shared" si="61"/>
        <v>0.62422522366371946</v>
      </c>
      <c r="GB24" s="24">
        <f t="shared" ref="GB24" si="62">GB23/0.5932</f>
        <v>0.68799351316105273</v>
      </c>
    </row>
    <row r="25" spans="1:184" ht="54.75" customHeight="1" thickBot="1" x14ac:dyDescent="0.3">
      <c r="C25" s="5" t="s">
        <v>1044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15"/>
      <c r="AJ25" s="15"/>
      <c r="AK25" s="15"/>
      <c r="AL25" s="15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8"/>
      <c r="DL25" s="29"/>
      <c r="DM25" s="29"/>
      <c r="DN25" s="29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>
        <f t="shared" ref="FD25:FI25" si="63">(FD22+FD24)/2</f>
        <v>0.70700351839714926</v>
      </c>
      <c r="FE25" s="24">
        <f t="shared" si="63"/>
        <v>0.81902758125101194</v>
      </c>
      <c r="FF25" s="24">
        <f t="shared" si="63"/>
        <v>0.70771875002575046</v>
      </c>
      <c r="FG25" s="24">
        <f t="shared" si="63"/>
        <v>0.8143757256676234</v>
      </c>
      <c r="FH25" s="24">
        <f t="shared" si="63"/>
        <v>0.86329223749621598</v>
      </c>
      <c r="FI25" s="24">
        <f t="shared" si="63"/>
        <v>0.72271733584093245</v>
      </c>
      <c r="FJ25" s="24">
        <f>(FJ22+FJ24)/2</f>
        <v>0.80045199754182117</v>
      </c>
      <c r="FK25" s="24">
        <f>(FK22+FK24)/2</f>
        <v>0.81658725255829046</v>
      </c>
      <c r="FL25" s="24">
        <f>(FL22+FL24)/2</f>
        <v>0.70407064079442705</v>
      </c>
      <c r="FM25" s="24">
        <f>(FM22+FM24)/2</f>
        <v>0.78973223209760735</v>
      </c>
      <c r="FN25" s="24">
        <f>(FN22+FN24)/2</f>
        <v>0.66839334250536941</v>
      </c>
      <c r="FO25" s="24">
        <f t="shared" ref="FO25:FU25" si="64">(FO22+FO24)/2</f>
        <v>0.76042716356387874</v>
      </c>
      <c r="FP25" s="24">
        <f t="shared" si="64"/>
        <v>0.75134139587460569</v>
      </c>
      <c r="FQ25" s="24">
        <f t="shared" si="64"/>
        <v>0.76090901606098194</v>
      </c>
      <c r="FR25" s="24">
        <f t="shared" si="64"/>
        <v>0.78745377698122987</v>
      </c>
      <c r="FS25" s="24">
        <f t="shared" si="64"/>
        <v>0.783496890761745</v>
      </c>
      <c r="FT25" s="24">
        <f t="shared" si="64"/>
        <v>0.78504855531571338</v>
      </c>
      <c r="FU25" s="24">
        <f t="shared" si="64"/>
        <v>0.72604132280915179</v>
      </c>
      <c r="FV25" s="24">
        <f t="shared" ref="FV25" si="65">(FV22+FV24)/2</f>
        <v>0.70779427717954235</v>
      </c>
      <c r="FW25" s="24">
        <f t="shared" ref="FW25" si="66">(FW22+FW24)/2</f>
        <v>0.72415889219129936</v>
      </c>
      <c r="FX25" s="24">
        <f t="shared" ref="FX25:FY25" si="67">(FX22+FX24)/2</f>
        <v>0.74929222590181954</v>
      </c>
      <c r="FY25" s="24">
        <f t="shared" si="67"/>
        <v>0.81663576787600167</v>
      </c>
      <c r="FZ25" s="24">
        <f t="shared" ref="FZ25:GA25" si="68">(FZ22+FZ24)/2</f>
        <v>0.77481098477947863</v>
      </c>
      <c r="GA25" s="24">
        <f t="shared" si="68"/>
        <v>0.68286799137297094</v>
      </c>
      <c r="GB25" s="24">
        <f t="shared" ref="GB25" si="69">(GB22+GB24)/2</f>
        <v>0.71753620202535084</v>
      </c>
    </row>
    <row r="29" spans="1:184" ht="15.75" customHeight="1" thickBot="1" x14ac:dyDescent="0.3">
      <c r="A29" t="s">
        <v>620</v>
      </c>
      <c r="B29" s="36" t="s">
        <v>1004</v>
      </c>
      <c r="C29" s="36" t="s">
        <v>1045</v>
      </c>
    </row>
    <row r="30" spans="1:184" ht="15.75" thickBot="1" x14ac:dyDescent="0.3">
      <c r="A30">
        <v>20580</v>
      </c>
      <c r="B30" s="20">
        <v>552</v>
      </c>
      <c r="C30" s="37" t="s">
        <v>1046</v>
      </c>
    </row>
    <row r="31" spans="1:184" ht="15.75" thickBot="1" x14ac:dyDescent="0.3">
      <c r="A31">
        <v>4842.5</v>
      </c>
      <c r="B31" s="20">
        <f>245+56</f>
        <v>301</v>
      </c>
      <c r="C31" s="37" t="s">
        <v>1047</v>
      </c>
    </row>
    <row r="32" spans="1:184" ht="15.75" thickBot="1" x14ac:dyDescent="0.3">
      <c r="A32">
        <v>0</v>
      </c>
      <c r="B32" s="20">
        <v>21</v>
      </c>
      <c r="C32" s="37" t="s">
        <v>1048</v>
      </c>
    </row>
    <row r="40" ht="15.75" customHeight="1" x14ac:dyDescent="0.25"/>
  </sheetData>
  <phoneticPr fontId="2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2248-FE06-497A-80FC-B37EF310A084}">
  <dimension ref="A1:B13"/>
  <sheetViews>
    <sheetView workbookViewId="0">
      <selection activeCell="J47" sqref="J47"/>
    </sheetView>
  </sheetViews>
  <sheetFormatPr defaultRowHeight="15" x14ac:dyDescent="0.25"/>
  <cols>
    <col min="1" max="1" width="10.5703125" style="35" bestFit="1" customWidth="1"/>
    <col min="2" max="2" width="17.42578125" bestFit="1" customWidth="1"/>
  </cols>
  <sheetData>
    <row r="1" spans="1:2" x14ac:dyDescent="0.25">
      <c r="A1" s="35" t="s">
        <v>1049</v>
      </c>
      <c r="B1" t="s">
        <v>1050</v>
      </c>
    </row>
    <row r="2" spans="1:2" x14ac:dyDescent="0.25">
      <c r="A2" s="35">
        <v>45292</v>
      </c>
      <c r="B2" t="s">
        <v>1051</v>
      </c>
    </row>
    <row r="3" spans="1:2" x14ac:dyDescent="0.25">
      <c r="A3" s="35">
        <v>45332</v>
      </c>
      <c r="B3" t="s">
        <v>1052</v>
      </c>
    </row>
    <row r="4" spans="1:2" x14ac:dyDescent="0.25">
      <c r="A4" s="35">
        <v>45333</v>
      </c>
      <c r="B4" t="s">
        <v>1052</v>
      </c>
    </row>
    <row r="5" spans="1:2" x14ac:dyDescent="0.25">
      <c r="A5" s="35">
        <v>45380</v>
      </c>
      <c r="B5" t="s">
        <v>1053</v>
      </c>
    </row>
    <row r="6" spans="1:2" x14ac:dyDescent="0.25">
      <c r="A6" s="35">
        <v>45392</v>
      </c>
      <c r="B6" t="s">
        <v>1054</v>
      </c>
    </row>
    <row r="7" spans="1:2" x14ac:dyDescent="0.25">
      <c r="A7" s="35">
        <v>45413</v>
      </c>
      <c r="B7" t="s">
        <v>1055</v>
      </c>
    </row>
    <row r="8" spans="1:2" x14ac:dyDescent="0.25">
      <c r="A8" s="35">
        <v>45434</v>
      </c>
      <c r="B8" t="s">
        <v>1056</v>
      </c>
    </row>
    <row r="9" spans="1:2" x14ac:dyDescent="0.25">
      <c r="A9" s="35">
        <v>45460</v>
      </c>
      <c r="B9" t="s">
        <v>1057</v>
      </c>
    </row>
    <row r="10" spans="1:2" x14ac:dyDescent="0.25">
      <c r="A10" s="35">
        <v>45513</v>
      </c>
      <c r="B10" t="s">
        <v>1058</v>
      </c>
    </row>
    <row r="11" spans="1:2" x14ac:dyDescent="0.25">
      <c r="A11" s="35">
        <v>45596</v>
      </c>
      <c r="B11" t="s">
        <v>1059</v>
      </c>
    </row>
    <row r="12" spans="1:2" x14ac:dyDescent="0.25">
      <c r="A12" s="35">
        <v>45651</v>
      </c>
      <c r="B12" t="s">
        <v>1060</v>
      </c>
    </row>
    <row r="13" spans="1:2" x14ac:dyDescent="0.25">
      <c r="A13" s="35">
        <v>45658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64cc81-4d7a-4568-a8f7-e9eca0482c2a">
      <Terms xmlns="http://schemas.microsoft.com/office/infopath/2007/PartnerControls"/>
    </lcf76f155ced4ddcb4097134ff3c332f>
    <TaxCatchAll xmlns="d9297852-40a5-4f4b-94c8-1382213f71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5472FE1492D48900678053F243015" ma:contentTypeVersion="15" ma:contentTypeDescription="Create a new document." ma:contentTypeScope="" ma:versionID="29b2e511a1e3a1c2674c9912f9d549c4">
  <xsd:schema xmlns:xsd="http://www.w3.org/2001/XMLSchema" xmlns:xs="http://www.w3.org/2001/XMLSchema" xmlns:p="http://schemas.microsoft.com/office/2006/metadata/properties" xmlns:ns2="d9297852-40a5-4f4b-94c8-1382213f7140" xmlns:ns3="5164cc81-4d7a-4568-a8f7-e9eca0482c2a" targetNamespace="http://schemas.microsoft.com/office/2006/metadata/properties" ma:root="true" ma:fieldsID="5df522e7bf7fd6d3d7c7a9448f38cf1c" ns2:_="" ns3:_="">
    <xsd:import namespace="d9297852-40a5-4f4b-94c8-1382213f7140"/>
    <xsd:import namespace="5164cc81-4d7a-4568-a8f7-e9eca0482c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97852-40a5-4f4b-94c8-1382213f71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3546277-8a9a-4e91-afd9-4cadfcab3448}" ma:internalName="TaxCatchAll" ma:showField="CatchAllData" ma:web="d9297852-40a5-4f4b-94c8-1382213f71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4cc81-4d7a-4568-a8f7-e9eca0482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76d4ec8-4b23-4cd5-902b-22e6f3f1b9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A6A6D-30F8-4311-BED2-AF7A4B58E28E}">
  <ds:schemaRefs>
    <ds:schemaRef ds:uri="http://schemas.microsoft.com/office/2006/metadata/properties"/>
    <ds:schemaRef ds:uri="http://schemas.microsoft.com/office/infopath/2007/PartnerControls"/>
    <ds:schemaRef ds:uri="5164cc81-4d7a-4568-a8f7-e9eca0482c2a"/>
    <ds:schemaRef ds:uri="d9297852-40a5-4f4b-94c8-1382213f7140"/>
  </ds:schemaRefs>
</ds:datastoreItem>
</file>

<file path=customXml/itemProps2.xml><?xml version="1.0" encoding="utf-8"?>
<ds:datastoreItem xmlns:ds="http://schemas.openxmlformats.org/officeDocument/2006/customXml" ds:itemID="{78BE950F-1607-451A-BB5E-F1A3DBB4AA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DC3B7-ED26-4256-8D10-F4E34D929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97852-40a5-4f4b-94c8-1382213f7140"/>
    <ds:schemaRef ds:uri="5164cc81-4d7a-4568-a8f7-e9eca0482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import</vt:lpstr>
      <vt:lpstr>Week 26</vt:lpstr>
      <vt:lpstr>PSA Loaded Rebates Monitoring</vt:lpstr>
      <vt:lpstr>PH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Ngai Chin Pang</dc:creator>
  <cp:keywords/>
  <dc:description/>
  <cp:lastModifiedBy>John Tan Vie Ming</cp:lastModifiedBy>
  <cp:revision/>
  <dcterms:created xsi:type="dcterms:W3CDTF">2018-07-16T10:36:15Z</dcterms:created>
  <dcterms:modified xsi:type="dcterms:W3CDTF">2024-07-01T07:11:55Z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0x0101004F75472FE1492D48900678053F243015</vt:lpwstr>
  </property>
  <property fmtid="{D5CDD505-2E9C-101B-9397-08002B2CF9AE}" pid="3" name="MediaServiceImageTags">
    <vt:lpwstr/>
  </property>
</Properties>
</file>