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080"/>
  </bookViews>
  <sheets>
    <sheet name="Day 1" sheetId="1" r:id="rId1"/>
    <sheet name="Day 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0" i="2" l="1"/>
  <c r="F40" i="2"/>
  <c r="G40" i="2"/>
  <c r="G42" i="2" s="1"/>
  <c r="G45" i="2" s="1"/>
  <c r="D40" i="2"/>
  <c r="D43" i="2" s="1"/>
  <c r="D46" i="2" s="1"/>
  <c r="E46" i="2"/>
  <c r="E42" i="2"/>
  <c r="E45" i="2" s="1"/>
  <c r="F42" i="2"/>
  <c r="F45" i="2" s="1"/>
  <c r="E43" i="2"/>
  <c r="F43" i="2"/>
  <c r="F46" i="2" s="1"/>
  <c r="G43" i="2"/>
  <c r="G46" i="2" s="1"/>
  <c r="D42" i="2"/>
  <c r="D45" i="2" s="1"/>
  <c r="G39" i="2"/>
  <c r="E39" i="2"/>
  <c r="F39" i="2"/>
  <c r="D3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G29" i="2"/>
  <c r="F29" i="2"/>
  <c r="E29" i="2"/>
  <c r="D30" i="2"/>
  <c r="D31" i="2"/>
  <c r="D32" i="2"/>
  <c r="D33" i="2"/>
  <c r="D34" i="2"/>
  <c r="D35" i="2"/>
  <c r="D36" i="2"/>
  <c r="D37" i="2"/>
  <c r="D38" i="2"/>
  <c r="D29" i="2"/>
  <c r="I16" i="2"/>
  <c r="I19" i="2" s="1"/>
  <c r="H16" i="2"/>
  <c r="H19" i="2" s="1"/>
  <c r="G16" i="2"/>
  <c r="G19" i="2" s="1"/>
  <c r="F16" i="2"/>
  <c r="F18" i="2" s="1"/>
  <c r="E16" i="2"/>
  <c r="E19" i="2" s="1"/>
  <c r="D16" i="2"/>
  <c r="D19" i="2" s="1"/>
  <c r="C16" i="2"/>
  <c r="C18" i="2" s="1"/>
  <c r="B16" i="2"/>
  <c r="B18" i="2" s="1"/>
  <c r="I15" i="2"/>
  <c r="H15" i="2"/>
  <c r="G15" i="2"/>
  <c r="F15" i="2"/>
  <c r="E15" i="2"/>
  <c r="D15" i="2"/>
  <c r="C15" i="2"/>
  <c r="B15" i="2"/>
  <c r="B19" i="2" l="1"/>
  <c r="F19" i="2"/>
  <c r="C19" i="2"/>
  <c r="D18" i="2"/>
  <c r="H18" i="2"/>
  <c r="G18" i="2"/>
  <c r="E18" i="2"/>
  <c r="I18" i="2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B39" i="1"/>
  <c r="B38" i="1"/>
  <c r="I36" i="1" l="1"/>
  <c r="H36" i="1"/>
  <c r="G36" i="1"/>
  <c r="F36" i="1"/>
  <c r="E36" i="1"/>
  <c r="D36" i="1"/>
  <c r="C36" i="1"/>
  <c r="B36" i="1"/>
  <c r="I35" i="1"/>
  <c r="H35" i="1"/>
  <c r="G35" i="1"/>
  <c r="F35" i="1"/>
  <c r="E35" i="1"/>
  <c r="D35" i="1"/>
  <c r="C35" i="1"/>
  <c r="B35" i="1"/>
  <c r="C11" i="1"/>
  <c r="C15" i="1"/>
  <c r="C18" i="1"/>
  <c r="C16" i="1"/>
  <c r="C17" i="1"/>
  <c r="C14" i="1"/>
  <c r="C13" i="1"/>
  <c r="C12" i="1"/>
  <c r="B4" i="1"/>
  <c r="B3" i="1"/>
</calcChain>
</file>

<file path=xl/sharedStrings.xml><?xml version="1.0" encoding="utf-8"?>
<sst xmlns="http://schemas.openxmlformats.org/spreadsheetml/2006/main" count="83" uniqueCount="57">
  <si>
    <t>Start logic 0 half-pulse</t>
  </si>
  <si>
    <t>Start logic 1 half-pulse</t>
  </si>
  <si>
    <t>Data 1 logic 0 half-pulse</t>
  </si>
  <si>
    <t>Data 1 logic 1 half-pulse</t>
  </si>
  <si>
    <t>Data 0 logic 0 half-pulse</t>
  </si>
  <si>
    <t>Data 0 logic 1 half-pulse</t>
  </si>
  <si>
    <t>Stop logic 0 half-pulse</t>
  </si>
  <si>
    <t>Stop logic 1 half-pulse</t>
  </si>
  <si>
    <t>measured from logic analyzer</t>
  </si>
  <si>
    <t>seconds</t>
  </si>
  <si>
    <t>Timer A Counts (calculated)</t>
  </si>
  <si>
    <t>Timer A Counts (from CCS)</t>
  </si>
  <si>
    <t>counts</t>
  </si>
  <si>
    <t xml:space="preserve">Clock Frequency = </t>
  </si>
  <si>
    <t xml:space="preserve">Period = </t>
  </si>
  <si>
    <t xml:space="preserve">account for ID_3 (realized cycle length)= </t>
  </si>
  <si>
    <t xml:space="preserve">Accumulation of CCS Data: </t>
  </si>
  <si>
    <t xml:space="preserve">std_dev = </t>
  </si>
  <si>
    <t xml:space="preserve">average = </t>
  </si>
  <si>
    <t>0000 0010 1111 1101 0000 0000 1111 1111</t>
  </si>
  <si>
    <t>Button</t>
  </si>
  <si>
    <t>code (not including start and stop bits)</t>
  </si>
  <si>
    <t>Power</t>
  </si>
  <si>
    <t>VOL +</t>
  </si>
  <si>
    <t>VOL -</t>
  </si>
  <si>
    <t>CH +</t>
  </si>
  <si>
    <t>CH -</t>
  </si>
  <si>
    <t>In Hex</t>
  </si>
  <si>
    <t>02FD00FF</t>
  </si>
  <si>
    <t>This is done using "remote 3"</t>
  </si>
  <si>
    <t>0000 0010 1111 1101 1000 0000 0111 1111</t>
  </si>
  <si>
    <t>02FD807F</t>
  </si>
  <si>
    <t>0000 0010 1111 1101 0100 0000 1011 1111</t>
  </si>
  <si>
    <t>02FD40BF</t>
  </si>
  <si>
    <t>0000 0010 1111 1101 1100 0000 0011 1111</t>
  </si>
  <si>
    <t>02FDC03F</t>
  </si>
  <si>
    <t>0000 0010 1111 1101 0100 1000 1011 0111</t>
  </si>
  <si>
    <t>02FD48B7</t>
  </si>
  <si>
    <t>0000 0010 1111 1101 0101 1000 1010 0111</t>
  </si>
  <si>
    <t>02FD58A7</t>
  </si>
  <si>
    <t>0000 0010 1111 1101 0111 1000 1000 0111</t>
  </si>
  <si>
    <t>02FD7887</t>
  </si>
  <si>
    <t>0000 0010 1111 1101 1101 1000 0010 0111</t>
  </si>
  <si>
    <t>02FDD827</t>
  </si>
  <si>
    <t>0000 0010 1111 1101 1111 1000 0000 0111</t>
  </si>
  <si>
    <t>02FDF807</t>
  </si>
  <si>
    <t xml:space="preserve">Lower Bound = </t>
  </si>
  <si>
    <t xml:space="preserve">Upper Bound = </t>
  </si>
  <si>
    <t>Total start pulse</t>
  </si>
  <si>
    <t>Total 1 pulse</t>
  </si>
  <si>
    <t>total 0 pulse</t>
  </si>
  <si>
    <t>Total Stop Pulse</t>
  </si>
  <si>
    <t>std_dev</t>
  </si>
  <si>
    <t>average</t>
  </si>
  <si>
    <t>lower bound</t>
  </si>
  <si>
    <t>upper bound</t>
  </si>
  <si>
    <t>Total Pulse Lengths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</si>
</sst>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6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right" vertical="top" wrapText="1"/>
    </xf>
    <xf numFmtId="1" fontId="0" fillId="2" borderId="1" xfId="0" applyNumberFormat="1" applyFill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0" fillId="0" borderId="2" xfId="0" applyBorder="1"/>
    <xf numFmtId="0" fontId="1" fillId="0" borderId="6" xfId="0" applyFont="1" applyBorder="1" applyAlignment="1">
      <alignment horizontal="right"/>
    </xf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1" fillId="4" borderId="1" xfId="0" applyFont="1" applyFill="1" applyBorder="1"/>
    <xf numFmtId="0" fontId="3" fillId="5" borderId="1" xfId="0" applyFont="1" applyFill="1" applyBorder="1" applyAlignment="1">
      <alignment horizontal="left" wrapText="1"/>
    </xf>
    <xf numFmtId="0" fontId="1" fillId="5" borderId="1" xfId="0" applyFont="1" applyFill="1" applyBorder="1"/>
    <xf numFmtId="0" fontId="2" fillId="6" borderId="1" xfId="0" applyFont="1" applyFill="1" applyBorder="1" applyAlignment="1">
      <alignment horizontal="left" vertical="top" wrapText="1"/>
    </xf>
    <xf numFmtId="0" fontId="0" fillId="6" borderId="1" xfId="0" applyFill="1" applyBorder="1"/>
    <xf numFmtId="0" fontId="0" fillId="4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1" fontId="2" fillId="6" borderId="1" xfId="0" applyNumberFormat="1" applyFont="1" applyFill="1" applyBorder="1" applyAlignment="1">
      <alignment horizontal="right" vertical="top" wrapText="1"/>
    </xf>
    <xf numFmtId="1" fontId="0" fillId="6" borderId="1" xfId="0" applyNumberFormat="1" applyFill="1" applyBorder="1" applyAlignment="1">
      <alignment horizontal="right"/>
    </xf>
    <xf numFmtId="0" fontId="3" fillId="7" borderId="1" xfId="0" applyFont="1" applyFill="1" applyBorder="1" applyAlignment="1">
      <alignment horizontal="left" vertical="top" wrapText="1"/>
    </xf>
    <xf numFmtId="0" fontId="3" fillId="4" borderId="1" xfId="0" applyFont="1" applyFill="1" applyBorder="1"/>
    <xf numFmtId="0" fontId="0" fillId="7" borderId="0" xfId="0" applyFill="1"/>
    <xf numFmtId="0" fontId="5" fillId="6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0" fillId="2" borderId="1" xfId="0" applyFont="1" applyFill="1" applyBorder="1"/>
    <xf numFmtId="0" fontId="4" fillId="0" borderId="0" xfId="0" applyFont="1" applyBorder="1" applyAlignment="1"/>
    <xf numFmtId="0" fontId="4" fillId="0" borderId="3" xfId="0" applyFont="1" applyBorder="1" applyAlignment="1"/>
    <xf numFmtId="0" fontId="3" fillId="3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 wrapText="1"/>
    </xf>
    <xf numFmtId="0" fontId="3" fillId="0" borderId="0" xfId="0" applyFont="1" applyBorder="1"/>
    <xf numFmtId="0" fontId="1" fillId="0" borderId="0" xfId="0" applyFont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abSelected="1" topLeftCell="A40" workbookViewId="0">
      <selection activeCell="C52" sqref="C52"/>
    </sheetView>
  </sheetViews>
  <sheetFormatPr defaultRowHeight="15" x14ac:dyDescent="0.25"/>
  <cols>
    <col min="1" max="1" width="36.7109375" customWidth="1"/>
    <col min="2" max="2" width="36.85546875" bestFit="1" customWidth="1"/>
    <col min="3" max="3" width="29.42578125" bestFit="1" customWidth="1"/>
    <col min="4" max="4" width="24.7109375" bestFit="1" customWidth="1"/>
    <col min="5" max="7" width="25.5703125" bestFit="1" customWidth="1"/>
    <col min="8" max="8" width="25.42578125" customWidth="1"/>
    <col min="9" max="9" width="23.85546875" customWidth="1"/>
    <col min="11" max="11" width="36.85546875" bestFit="1" customWidth="1"/>
    <col min="12" max="12" width="18.28515625" customWidth="1"/>
    <col min="13" max="13" width="16.28515625" bestFit="1" customWidth="1"/>
    <col min="14" max="14" width="25" bestFit="1" customWidth="1"/>
    <col min="15" max="15" width="23.7109375" bestFit="1" customWidth="1"/>
    <col min="16" max="19" width="25.5703125" bestFit="1" customWidth="1"/>
    <col min="20" max="20" width="23.7109375" customWidth="1"/>
    <col min="21" max="21" width="24.85546875" customWidth="1"/>
  </cols>
  <sheetData>
    <row r="1" spans="1:21" ht="18" customHeight="1" x14ac:dyDescent="0.25"/>
    <row r="2" spans="1:21" x14ac:dyDescent="0.25">
      <c r="A2" s="1" t="s">
        <v>13</v>
      </c>
      <c r="B2">
        <v>8000000</v>
      </c>
    </row>
    <row r="3" spans="1:21" x14ac:dyDescent="0.25">
      <c r="A3" s="1" t="s">
        <v>14</v>
      </c>
      <c r="B3">
        <f>1/B2</f>
        <v>1.2499999999999999E-7</v>
      </c>
    </row>
    <row r="4" spans="1:21" x14ac:dyDescent="0.25">
      <c r="A4" s="1" t="s">
        <v>15</v>
      </c>
      <c r="B4">
        <f>8*B3</f>
        <v>9.9999999999999995E-7</v>
      </c>
    </row>
    <row r="9" spans="1:21" ht="21" x14ac:dyDescent="0.35">
      <c r="A9" s="26"/>
      <c r="B9" s="21" t="s">
        <v>8</v>
      </c>
      <c r="C9" s="27" t="s">
        <v>10</v>
      </c>
      <c r="D9" s="21" t="s">
        <v>11</v>
      </c>
      <c r="N9" s="37"/>
      <c r="O9" s="37"/>
      <c r="P9" s="37"/>
      <c r="Q9" s="37"/>
      <c r="R9" s="37"/>
      <c r="S9" s="38"/>
    </row>
    <row r="10" spans="1:21" ht="15.75" customHeight="1" x14ac:dyDescent="0.25">
      <c r="A10" s="2"/>
      <c r="B10" s="3" t="s">
        <v>9</v>
      </c>
      <c r="C10" s="4" t="s">
        <v>12</v>
      </c>
      <c r="D10" s="3" t="s">
        <v>12</v>
      </c>
      <c r="L10" s="18"/>
      <c r="M10" s="18"/>
      <c r="N10" s="39"/>
      <c r="O10" s="40"/>
      <c r="P10" s="41"/>
      <c r="Q10" s="41"/>
      <c r="R10" s="41"/>
      <c r="S10" s="41"/>
      <c r="T10" s="39"/>
      <c r="U10" s="40"/>
    </row>
    <row r="11" spans="1:21" x14ac:dyDescent="0.25">
      <c r="A11" s="28" t="s">
        <v>0</v>
      </c>
      <c r="B11" s="24">
        <v>9.2180000000000005E-3</v>
      </c>
      <c r="C11" s="29">
        <f>B11/B4</f>
        <v>9218.0000000000018</v>
      </c>
      <c r="D11" s="25">
        <v>9042</v>
      </c>
      <c r="L11" s="18"/>
      <c r="M11" s="18"/>
      <c r="N11" s="18"/>
      <c r="O11" s="18"/>
      <c r="P11" s="18"/>
      <c r="Q11" s="18"/>
      <c r="R11" s="18"/>
      <c r="S11" s="18"/>
      <c r="T11" s="12"/>
      <c r="U11" s="12"/>
    </row>
    <row r="12" spans="1:21" x14ac:dyDescent="0.25">
      <c r="A12" s="6" t="s">
        <v>1</v>
      </c>
      <c r="B12" s="7">
        <v>4.5312499999999997E-3</v>
      </c>
      <c r="C12" s="8">
        <f>B12/B4</f>
        <v>4531.25</v>
      </c>
      <c r="D12" s="2">
        <v>4485</v>
      </c>
      <c r="L12" s="18"/>
      <c r="M12" s="18"/>
      <c r="N12" s="18"/>
      <c r="O12" s="18"/>
      <c r="P12" s="18"/>
      <c r="Q12" s="18"/>
      <c r="R12" s="18"/>
      <c r="S12" s="18"/>
      <c r="T12" s="12"/>
      <c r="U12" s="12"/>
    </row>
    <row r="13" spans="1:21" x14ac:dyDescent="0.25">
      <c r="A13" s="28" t="s">
        <v>2</v>
      </c>
      <c r="B13" s="24">
        <v>5.9374999999999999E-4</v>
      </c>
      <c r="C13" s="29">
        <f>B13/B4</f>
        <v>593.75</v>
      </c>
      <c r="D13" s="25">
        <v>583</v>
      </c>
      <c r="L13" s="18"/>
      <c r="M13" s="18"/>
      <c r="N13" s="18"/>
      <c r="O13" s="18"/>
      <c r="P13" s="18"/>
      <c r="Q13" s="18"/>
      <c r="R13" s="18"/>
      <c r="S13" s="18"/>
      <c r="T13" s="12"/>
      <c r="U13" s="12"/>
    </row>
    <row r="14" spans="1:21" x14ac:dyDescent="0.25">
      <c r="A14" s="6" t="s">
        <v>3</v>
      </c>
      <c r="B14" s="7">
        <v>1.6875E-3</v>
      </c>
      <c r="C14" s="8">
        <f>B14/B4</f>
        <v>1687.5</v>
      </c>
      <c r="D14" s="2">
        <v>1612</v>
      </c>
      <c r="L14" s="18"/>
      <c r="M14" s="18"/>
      <c r="N14" s="18"/>
      <c r="O14" s="18"/>
      <c r="P14" s="18"/>
      <c r="Q14" s="18"/>
      <c r="R14" s="18"/>
      <c r="S14" s="18"/>
      <c r="T14" s="12"/>
      <c r="U14" s="12"/>
    </row>
    <row r="15" spans="1:21" x14ac:dyDescent="0.25">
      <c r="A15" s="28" t="s">
        <v>4</v>
      </c>
      <c r="B15" s="24">
        <v>6.3000000000000003E-4</v>
      </c>
      <c r="C15" s="29">
        <f>B15/B4</f>
        <v>630</v>
      </c>
      <c r="D15" s="25">
        <v>637</v>
      </c>
      <c r="L15" s="18"/>
      <c r="M15" s="18"/>
      <c r="N15" s="18"/>
      <c r="O15" s="18"/>
      <c r="P15" s="18"/>
      <c r="Q15" s="18"/>
      <c r="R15" s="18"/>
      <c r="S15" s="18"/>
      <c r="T15" s="12"/>
      <c r="U15" s="12"/>
    </row>
    <row r="16" spans="1:21" x14ac:dyDescent="0.25">
      <c r="A16" s="31" t="s">
        <v>5</v>
      </c>
      <c r="B16" s="7">
        <v>5.4687500000000005E-4</v>
      </c>
      <c r="C16" s="9">
        <f>B16/B4</f>
        <v>546.87500000000011</v>
      </c>
      <c r="D16" s="2">
        <v>490</v>
      </c>
      <c r="L16" s="18"/>
      <c r="M16" s="18"/>
      <c r="N16" s="18"/>
      <c r="O16" s="18"/>
      <c r="P16" s="18"/>
      <c r="Q16" s="18"/>
      <c r="R16" s="18"/>
      <c r="S16" s="18"/>
      <c r="T16" s="12"/>
      <c r="U16" s="12"/>
    </row>
    <row r="17" spans="1:21" x14ac:dyDescent="0.25">
      <c r="A17" s="28" t="s">
        <v>6</v>
      </c>
      <c r="B17" s="24">
        <v>5.8160000000000004E-4</v>
      </c>
      <c r="C17" s="30">
        <f>B17/B4</f>
        <v>581.6</v>
      </c>
      <c r="D17" s="25">
        <v>586</v>
      </c>
      <c r="L17" s="18"/>
      <c r="M17" s="18"/>
      <c r="N17" s="18"/>
      <c r="O17" s="18"/>
      <c r="P17" s="18"/>
      <c r="Q17" s="18"/>
      <c r="R17" s="18"/>
      <c r="S17" s="18"/>
      <c r="T17" s="12"/>
      <c r="U17" s="12"/>
    </row>
    <row r="18" spans="1:21" x14ac:dyDescent="0.25">
      <c r="A18" s="6" t="s">
        <v>7</v>
      </c>
      <c r="B18" s="5">
        <v>3.9687500000000001E-2</v>
      </c>
      <c r="C18" s="10">
        <f>B18/B4</f>
        <v>39687.5</v>
      </c>
      <c r="D18" s="2">
        <v>39251</v>
      </c>
      <c r="L18" s="18"/>
      <c r="M18" s="18"/>
      <c r="N18" s="18"/>
      <c r="O18" s="18"/>
      <c r="P18" s="18"/>
      <c r="Q18" s="18"/>
      <c r="R18" s="18"/>
      <c r="S18" s="18"/>
      <c r="T18" s="12"/>
      <c r="U18" s="12"/>
    </row>
    <row r="19" spans="1:21" x14ac:dyDescent="0.25">
      <c r="L19" s="18"/>
      <c r="M19" s="18"/>
      <c r="N19" s="18"/>
      <c r="O19" s="18"/>
      <c r="P19" s="18"/>
      <c r="Q19" s="18"/>
      <c r="R19" s="18"/>
      <c r="S19" s="18"/>
      <c r="T19" s="12"/>
      <c r="U19" s="12"/>
    </row>
    <row r="20" spans="1:21" x14ac:dyDescent="0.25">
      <c r="L20" s="18"/>
      <c r="M20" s="18"/>
      <c r="N20" s="18"/>
      <c r="O20" s="18"/>
      <c r="P20" s="18"/>
      <c r="Q20" s="18"/>
      <c r="R20" s="18"/>
      <c r="S20" s="18"/>
      <c r="T20" s="12"/>
      <c r="U20" s="12"/>
    </row>
    <row r="21" spans="1:21" x14ac:dyDescent="0.25">
      <c r="A21" t="s">
        <v>16</v>
      </c>
      <c r="L21" s="18"/>
      <c r="M21" s="42"/>
      <c r="N21" s="18"/>
      <c r="O21" s="18"/>
      <c r="P21" s="18"/>
      <c r="Q21" s="18"/>
      <c r="R21" s="18"/>
      <c r="S21" s="18"/>
      <c r="T21" s="18"/>
      <c r="U21" s="18"/>
    </row>
    <row r="22" spans="1:21" ht="21" x14ac:dyDescent="0.35">
      <c r="B22" s="44" t="s">
        <v>16</v>
      </c>
      <c r="C22" s="44"/>
      <c r="D22" s="44"/>
      <c r="E22" s="44"/>
      <c r="F22" s="44"/>
      <c r="G22" s="44"/>
      <c r="H22" s="44"/>
      <c r="I22" s="44"/>
      <c r="L22" s="18"/>
      <c r="M22" s="42"/>
      <c r="N22" s="18"/>
      <c r="O22" s="18"/>
      <c r="P22" s="18"/>
      <c r="Q22" s="18"/>
      <c r="R22" s="18"/>
      <c r="S22" s="18"/>
      <c r="T22" s="18"/>
      <c r="U22" s="18"/>
    </row>
    <row r="23" spans="1:21" x14ac:dyDescent="0.25">
      <c r="L23" s="18"/>
      <c r="M23" s="42"/>
      <c r="N23" s="18"/>
      <c r="O23" s="18"/>
      <c r="P23" s="18"/>
      <c r="Q23" s="18"/>
      <c r="R23" s="18"/>
      <c r="S23" s="18"/>
      <c r="T23" s="18"/>
      <c r="U23" s="18"/>
    </row>
    <row r="24" spans="1:21" x14ac:dyDescent="0.25">
      <c r="A24" s="33"/>
      <c r="B24" s="27" t="s">
        <v>0</v>
      </c>
      <c r="C24" s="27" t="s">
        <v>1</v>
      </c>
      <c r="D24" s="32" t="s">
        <v>2</v>
      </c>
      <c r="E24" s="32" t="s">
        <v>3</v>
      </c>
      <c r="F24" s="32" t="s">
        <v>4</v>
      </c>
      <c r="G24" s="32" t="s">
        <v>5</v>
      </c>
      <c r="H24" s="27" t="s">
        <v>6</v>
      </c>
      <c r="I24" s="27" t="s">
        <v>7</v>
      </c>
      <c r="L24" s="18"/>
      <c r="M24" s="42"/>
      <c r="N24" s="18"/>
      <c r="O24" s="18"/>
      <c r="P24" s="18"/>
      <c r="Q24" s="18"/>
      <c r="R24" s="18"/>
      <c r="S24" s="18"/>
      <c r="T24" s="18"/>
      <c r="U24" s="18"/>
    </row>
    <row r="25" spans="1:21" x14ac:dyDescent="0.25">
      <c r="A25" s="19"/>
      <c r="B25" s="16">
        <v>9042</v>
      </c>
      <c r="C25" s="2">
        <v>4485</v>
      </c>
      <c r="D25" s="2">
        <v>640</v>
      </c>
      <c r="E25" s="2">
        <v>1612</v>
      </c>
      <c r="F25" s="2">
        <v>640</v>
      </c>
      <c r="G25" s="2">
        <v>490</v>
      </c>
      <c r="H25" s="13">
        <v>586</v>
      </c>
      <c r="I25" s="13">
        <v>39251</v>
      </c>
      <c r="L25" s="18"/>
      <c r="M25" s="11"/>
      <c r="N25" s="18"/>
      <c r="O25" s="18"/>
      <c r="P25" s="18"/>
      <c r="Q25" s="18"/>
      <c r="R25" s="18"/>
      <c r="S25" s="18"/>
      <c r="T25" s="18"/>
      <c r="U25" s="18"/>
    </row>
    <row r="26" spans="1:21" x14ac:dyDescent="0.25">
      <c r="A26" s="19"/>
      <c r="B26" s="16">
        <v>9037</v>
      </c>
      <c r="C26" s="2">
        <v>4490</v>
      </c>
      <c r="D26" s="2">
        <v>634</v>
      </c>
      <c r="E26" s="2">
        <v>1614</v>
      </c>
      <c r="F26" s="2">
        <v>634</v>
      </c>
      <c r="G26" s="2">
        <v>493</v>
      </c>
      <c r="H26" s="13">
        <v>587</v>
      </c>
      <c r="I26" s="13">
        <v>39250</v>
      </c>
      <c r="L26" s="18"/>
      <c r="M26" s="18"/>
      <c r="N26" s="18"/>
      <c r="O26" s="18"/>
      <c r="P26" s="18"/>
      <c r="Q26" s="18"/>
      <c r="R26" s="18"/>
      <c r="S26" s="18"/>
      <c r="T26" s="18"/>
      <c r="U26" s="18"/>
    </row>
    <row r="27" spans="1:21" x14ac:dyDescent="0.25">
      <c r="A27" s="19"/>
      <c r="B27" s="16">
        <v>9037</v>
      </c>
      <c r="C27" s="2">
        <v>4487</v>
      </c>
      <c r="D27" s="2">
        <v>631</v>
      </c>
      <c r="E27" s="2">
        <v>1612</v>
      </c>
      <c r="F27" s="2">
        <v>631</v>
      </c>
      <c r="G27" s="2">
        <v>488</v>
      </c>
      <c r="H27" s="13">
        <v>582</v>
      </c>
      <c r="I27" s="13">
        <v>39254</v>
      </c>
    </row>
    <row r="28" spans="1:21" x14ac:dyDescent="0.25">
      <c r="A28" s="19"/>
      <c r="B28" s="16">
        <v>9041</v>
      </c>
      <c r="C28" s="2">
        <v>4489</v>
      </c>
      <c r="D28" s="2">
        <v>637</v>
      </c>
      <c r="E28" s="2">
        <v>1619</v>
      </c>
      <c r="F28" s="2">
        <v>637</v>
      </c>
      <c r="G28" s="2">
        <v>492</v>
      </c>
      <c r="H28" s="13">
        <v>583</v>
      </c>
      <c r="I28" s="13">
        <v>39256</v>
      </c>
    </row>
    <row r="29" spans="1:21" x14ac:dyDescent="0.25">
      <c r="A29" s="19"/>
      <c r="B29" s="16">
        <v>9042</v>
      </c>
      <c r="C29" s="2">
        <v>4490</v>
      </c>
      <c r="D29" s="2">
        <v>634</v>
      </c>
      <c r="E29" s="2">
        <v>1617</v>
      </c>
      <c r="F29" s="2">
        <v>634</v>
      </c>
      <c r="G29" s="2">
        <v>493</v>
      </c>
      <c r="H29" s="13">
        <v>580</v>
      </c>
      <c r="I29" s="13">
        <v>39246</v>
      </c>
    </row>
    <row r="30" spans="1:21" x14ac:dyDescent="0.25">
      <c r="A30" s="19"/>
      <c r="B30" s="16">
        <v>9037</v>
      </c>
      <c r="C30" s="2">
        <v>4486</v>
      </c>
      <c r="D30" s="2">
        <v>640</v>
      </c>
      <c r="E30" s="2">
        <v>1616</v>
      </c>
      <c r="F30" s="2">
        <v>640</v>
      </c>
      <c r="G30" s="2">
        <v>484</v>
      </c>
      <c r="H30" s="13">
        <v>590</v>
      </c>
      <c r="I30" s="13">
        <v>39249</v>
      </c>
    </row>
    <row r="31" spans="1:21" x14ac:dyDescent="0.25">
      <c r="A31" s="19"/>
      <c r="B31" s="16">
        <v>9041</v>
      </c>
      <c r="C31" s="2">
        <v>4491</v>
      </c>
      <c r="D31" s="2">
        <v>633</v>
      </c>
      <c r="E31" s="2">
        <v>1614</v>
      </c>
      <c r="F31" s="2">
        <v>633</v>
      </c>
      <c r="G31" s="2">
        <v>486</v>
      </c>
      <c r="H31" s="13">
        <v>591</v>
      </c>
      <c r="I31" s="13">
        <v>39250</v>
      </c>
    </row>
    <row r="32" spans="1:21" x14ac:dyDescent="0.25">
      <c r="A32" s="19"/>
      <c r="B32" s="16">
        <v>9042</v>
      </c>
      <c r="C32" s="2">
        <v>4487</v>
      </c>
      <c r="D32" s="2">
        <v>638</v>
      </c>
      <c r="E32" s="2">
        <v>1615</v>
      </c>
      <c r="F32" s="2">
        <v>638</v>
      </c>
      <c r="G32" s="2">
        <v>492</v>
      </c>
      <c r="H32" s="13">
        <v>589</v>
      </c>
      <c r="I32" s="13">
        <v>39251</v>
      </c>
    </row>
    <row r="33" spans="1:9" x14ac:dyDescent="0.25">
      <c r="A33" s="19"/>
      <c r="B33" s="16">
        <v>9044</v>
      </c>
      <c r="C33" s="2">
        <v>4488</v>
      </c>
      <c r="D33" s="2">
        <v>640</v>
      </c>
      <c r="E33" s="2">
        <v>1612</v>
      </c>
      <c r="F33" s="2">
        <v>640</v>
      </c>
      <c r="G33" s="2">
        <v>493</v>
      </c>
      <c r="H33" s="13">
        <v>588</v>
      </c>
      <c r="I33" s="13">
        <v>39251</v>
      </c>
    </row>
    <row r="34" spans="1:9" x14ac:dyDescent="0.25">
      <c r="A34" s="20"/>
      <c r="B34" s="16">
        <v>9039</v>
      </c>
      <c r="C34" s="2">
        <v>4488</v>
      </c>
      <c r="D34" s="2">
        <v>638</v>
      </c>
      <c r="E34" s="2">
        <v>1614</v>
      </c>
      <c r="F34" s="2">
        <v>638</v>
      </c>
      <c r="G34" s="2">
        <v>488</v>
      </c>
      <c r="H34" s="13">
        <v>587</v>
      </c>
      <c r="I34" s="13">
        <v>39252</v>
      </c>
    </row>
    <row r="35" spans="1:9" x14ac:dyDescent="0.25">
      <c r="A35" s="17" t="s">
        <v>17</v>
      </c>
      <c r="B35" s="2">
        <f t="shared" ref="B35" si="0">_xlfn.STDEV.S(B25:B34)</f>
        <v>2.5298221281347035</v>
      </c>
      <c r="C35" s="2">
        <f t="shared" ref="C35" si="1">_xlfn.STDEV.S(C25:C34)</f>
        <v>1.9119507199599983</v>
      </c>
      <c r="D35" s="2">
        <f>_xlfn.STDEV.S(D25:D34)</f>
        <v>3.2744804507314167</v>
      </c>
      <c r="E35" s="2">
        <f>_xlfn.STDEV.S(E25:E34)</f>
        <v>2.3213980461973533</v>
      </c>
      <c r="F35" s="2">
        <f>_xlfn.STDEV.S(F25:F34)</f>
        <v>3.2744804507314167</v>
      </c>
      <c r="G35" s="2">
        <f>_xlfn.STDEV.S(G25:G34)</f>
        <v>3.2472210341220142</v>
      </c>
      <c r="H35" s="2">
        <f t="shared" ref="H35" si="2">_xlfn.STDEV.S(H25:H34)</f>
        <v>3.5916569992135945</v>
      </c>
      <c r="I35" s="2">
        <f t="shared" ref="I35" si="3">_xlfn.STDEV.S(I25:I34)</f>
        <v>2.70801280154532</v>
      </c>
    </row>
    <row r="36" spans="1:9" x14ac:dyDescent="0.25">
      <c r="A36" s="14" t="s">
        <v>18</v>
      </c>
      <c r="B36" s="2">
        <f t="shared" ref="B36:C36" si="4">AVERAGE(B25:B34)</f>
        <v>9040.2000000000007</v>
      </c>
      <c r="C36" s="2">
        <f t="shared" si="4"/>
        <v>4488.1000000000004</v>
      </c>
      <c r="D36" s="2">
        <f>AVERAGE(D25:D34)</f>
        <v>636.5</v>
      </c>
      <c r="E36" s="2">
        <f>AVERAGE(E25:E34)</f>
        <v>1614.5</v>
      </c>
      <c r="F36" s="2">
        <f t="shared" ref="F36:I36" si="5">AVERAGE(F25:F34)</f>
        <v>636.5</v>
      </c>
      <c r="G36" s="2">
        <f t="shared" si="5"/>
        <v>489.9</v>
      </c>
      <c r="H36" s="2">
        <f t="shared" si="5"/>
        <v>586.29999999999995</v>
      </c>
      <c r="I36" s="2">
        <f t="shared" si="5"/>
        <v>39251</v>
      </c>
    </row>
    <row r="37" spans="1:9" x14ac:dyDescent="0.25">
      <c r="A37" s="14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14" t="s">
        <v>46</v>
      </c>
      <c r="B38" s="2">
        <f>CEILING(B36 - 5*(B35),1)</f>
        <v>9028</v>
      </c>
      <c r="C38" s="2">
        <f t="shared" ref="C38:I38" si="6">CEILING(C36 - 5*(C35),1)</f>
        <v>4479</v>
      </c>
      <c r="D38" s="2">
        <f t="shared" si="6"/>
        <v>621</v>
      </c>
      <c r="E38" s="2">
        <f t="shared" si="6"/>
        <v>1603</v>
      </c>
      <c r="F38" s="2">
        <f t="shared" si="6"/>
        <v>621</v>
      </c>
      <c r="G38" s="2">
        <f t="shared" si="6"/>
        <v>474</v>
      </c>
      <c r="H38" s="2">
        <f t="shared" si="6"/>
        <v>569</v>
      </c>
      <c r="I38" s="2">
        <f t="shared" si="6"/>
        <v>39238</v>
      </c>
    </row>
    <row r="39" spans="1:9" x14ac:dyDescent="0.25">
      <c r="A39" s="15" t="s">
        <v>47</v>
      </c>
      <c r="B39" s="2">
        <f>FLOOR(B36+(5*B35),1)</f>
        <v>9052</v>
      </c>
      <c r="C39" s="2">
        <f t="shared" ref="C39:I39" si="7">FLOOR(C36+(5*C35),1)</f>
        <v>4497</v>
      </c>
      <c r="D39" s="2">
        <f t="shared" si="7"/>
        <v>652</v>
      </c>
      <c r="E39" s="2">
        <f t="shared" si="7"/>
        <v>1626</v>
      </c>
      <c r="F39" s="2">
        <f t="shared" si="7"/>
        <v>652</v>
      </c>
      <c r="G39" s="2">
        <f t="shared" si="7"/>
        <v>506</v>
      </c>
      <c r="H39" s="2">
        <f t="shared" si="7"/>
        <v>604</v>
      </c>
      <c r="I39" s="2">
        <f t="shared" si="7"/>
        <v>39264</v>
      </c>
    </row>
    <row r="41" spans="1:9" x14ac:dyDescent="0.25">
      <c r="A41" s="11"/>
    </row>
    <row r="44" spans="1:9" x14ac:dyDescent="0.25">
      <c r="A44" s="43" t="s">
        <v>29</v>
      </c>
      <c r="B44" s="43"/>
      <c r="C44" s="43"/>
    </row>
    <row r="45" spans="1:9" ht="30" x14ac:dyDescent="0.25">
      <c r="A45" s="22" t="s">
        <v>20</v>
      </c>
      <c r="B45" s="22" t="s">
        <v>21</v>
      </c>
      <c r="C45" s="23" t="s">
        <v>27</v>
      </c>
    </row>
    <row r="46" spans="1:9" x14ac:dyDescent="0.25">
      <c r="A46" s="5">
        <v>0</v>
      </c>
      <c r="B46" s="2" t="s">
        <v>19</v>
      </c>
      <c r="C46" s="2" t="s">
        <v>28</v>
      </c>
    </row>
    <row r="47" spans="1:9" x14ac:dyDescent="0.25">
      <c r="A47" s="24">
        <v>1</v>
      </c>
      <c r="B47" s="34" t="s">
        <v>30</v>
      </c>
      <c r="C47" s="25" t="s">
        <v>31</v>
      </c>
    </row>
    <row r="48" spans="1:9" x14ac:dyDescent="0.25">
      <c r="A48" s="5">
        <v>2</v>
      </c>
      <c r="B48" s="35" t="s">
        <v>32</v>
      </c>
      <c r="C48" s="2" t="s">
        <v>33</v>
      </c>
    </row>
    <row r="49" spans="1:3" x14ac:dyDescent="0.25">
      <c r="A49" s="24">
        <v>3</v>
      </c>
      <c r="B49" s="34" t="s">
        <v>34</v>
      </c>
      <c r="C49" s="25" t="s">
        <v>35</v>
      </c>
    </row>
    <row r="50" spans="1:3" x14ac:dyDescent="0.25">
      <c r="A50" s="5" t="s">
        <v>22</v>
      </c>
      <c r="B50" s="35" t="s">
        <v>36</v>
      </c>
      <c r="C50" s="2" t="s">
        <v>37</v>
      </c>
    </row>
    <row r="51" spans="1:3" x14ac:dyDescent="0.25">
      <c r="A51" s="24" t="s">
        <v>23</v>
      </c>
      <c r="B51" s="34" t="s">
        <v>38</v>
      </c>
      <c r="C51" s="25" t="s">
        <v>39</v>
      </c>
    </row>
    <row r="52" spans="1:3" x14ac:dyDescent="0.25">
      <c r="A52" s="5" t="s">
        <v>24</v>
      </c>
      <c r="B52" s="35" t="s">
        <v>40</v>
      </c>
      <c r="C52" s="2" t="s">
        <v>41</v>
      </c>
    </row>
    <row r="53" spans="1:3" x14ac:dyDescent="0.25">
      <c r="A53" s="24" t="s">
        <v>25</v>
      </c>
      <c r="B53" s="34" t="s">
        <v>42</v>
      </c>
      <c r="C53" s="25" t="s">
        <v>43</v>
      </c>
    </row>
    <row r="54" spans="1:3" x14ac:dyDescent="0.25">
      <c r="A54" s="5" t="s">
        <v>26</v>
      </c>
      <c r="B54" s="36" t="s">
        <v>44</v>
      </c>
      <c r="C54" s="2" t="s">
        <v>45</v>
      </c>
    </row>
  </sheetData>
  <mergeCells count="2">
    <mergeCell ref="A44:C44"/>
    <mergeCell ref="B22:I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B1" workbookViewId="0">
      <selection activeCell="H40" sqref="H40"/>
    </sheetView>
  </sheetViews>
  <sheetFormatPr defaultRowHeight="15" x14ac:dyDescent="0.25"/>
  <cols>
    <col min="2" max="2" width="12" bestFit="1" customWidth="1"/>
    <col min="3" max="3" width="12.42578125" bestFit="1" customWidth="1"/>
    <col min="4" max="7" width="25.5703125" bestFit="1" customWidth="1"/>
    <col min="8" max="9" width="12" bestFit="1" customWidth="1"/>
  </cols>
  <sheetData>
    <row r="1" spans="1:9" x14ac:dyDescent="0.25">
      <c r="A1" t="s">
        <v>16</v>
      </c>
    </row>
    <row r="2" spans="1:9" ht="21" x14ac:dyDescent="0.35">
      <c r="B2" s="44" t="s">
        <v>16</v>
      </c>
      <c r="C2" s="44"/>
      <c r="D2" s="44"/>
      <c r="E2" s="44"/>
      <c r="F2" s="44"/>
      <c r="G2" s="44"/>
      <c r="H2" s="44"/>
      <c r="I2" s="44"/>
    </row>
    <row r="4" spans="1:9" ht="60" x14ac:dyDescent="0.25">
      <c r="A4" s="33"/>
      <c r="B4" s="27" t="s">
        <v>0</v>
      </c>
      <c r="C4" s="27" t="s">
        <v>1</v>
      </c>
      <c r="D4" s="32" t="s">
        <v>2</v>
      </c>
      <c r="E4" s="32" t="s">
        <v>3</v>
      </c>
      <c r="F4" s="32" t="s">
        <v>4</v>
      </c>
      <c r="G4" s="32" t="s">
        <v>5</v>
      </c>
      <c r="H4" s="27" t="s">
        <v>6</v>
      </c>
      <c r="I4" s="27" t="s">
        <v>7</v>
      </c>
    </row>
    <row r="5" spans="1:9" x14ac:dyDescent="0.25">
      <c r="A5" s="19"/>
      <c r="B5" s="16">
        <v>9042</v>
      </c>
      <c r="C5" s="2">
        <v>4485</v>
      </c>
      <c r="D5" s="2">
        <v>640</v>
      </c>
      <c r="E5" s="2">
        <v>1612</v>
      </c>
      <c r="F5" s="2">
        <v>640</v>
      </c>
      <c r="G5" s="2">
        <v>490</v>
      </c>
      <c r="H5" s="13">
        <v>586</v>
      </c>
      <c r="I5" s="13">
        <v>39251</v>
      </c>
    </row>
    <row r="6" spans="1:9" x14ac:dyDescent="0.25">
      <c r="A6" s="19"/>
      <c r="B6" s="16">
        <v>9037</v>
      </c>
      <c r="C6" s="2">
        <v>4490</v>
      </c>
      <c r="D6" s="2">
        <v>634</v>
      </c>
      <c r="E6" s="2">
        <v>1614</v>
      </c>
      <c r="F6" s="2">
        <v>634</v>
      </c>
      <c r="G6" s="2">
        <v>493</v>
      </c>
      <c r="H6" s="13">
        <v>587</v>
      </c>
      <c r="I6" s="13">
        <v>39250</v>
      </c>
    </row>
    <row r="7" spans="1:9" x14ac:dyDescent="0.25">
      <c r="A7" s="19"/>
      <c r="B7" s="16">
        <v>9037</v>
      </c>
      <c r="C7" s="2">
        <v>4487</v>
      </c>
      <c r="D7" s="2">
        <v>631</v>
      </c>
      <c r="E7" s="2">
        <v>1612</v>
      </c>
      <c r="F7" s="2">
        <v>631</v>
      </c>
      <c r="G7" s="2">
        <v>488</v>
      </c>
      <c r="H7" s="13">
        <v>582</v>
      </c>
      <c r="I7" s="13">
        <v>39254</v>
      </c>
    </row>
    <row r="8" spans="1:9" x14ac:dyDescent="0.25">
      <c r="A8" s="19"/>
      <c r="B8" s="16">
        <v>9041</v>
      </c>
      <c r="C8" s="2">
        <v>4489</v>
      </c>
      <c r="D8" s="2">
        <v>637</v>
      </c>
      <c r="E8" s="2">
        <v>1619</v>
      </c>
      <c r="F8" s="2">
        <v>637</v>
      </c>
      <c r="G8" s="2">
        <v>492</v>
      </c>
      <c r="H8" s="13">
        <v>583</v>
      </c>
      <c r="I8" s="13">
        <v>39256</v>
      </c>
    </row>
    <row r="9" spans="1:9" x14ac:dyDescent="0.25">
      <c r="A9" s="19"/>
      <c r="B9" s="16">
        <v>9042</v>
      </c>
      <c r="C9" s="2">
        <v>4490</v>
      </c>
      <c r="D9" s="2">
        <v>634</v>
      </c>
      <c r="E9" s="2">
        <v>1617</v>
      </c>
      <c r="F9" s="2">
        <v>634</v>
      </c>
      <c r="G9" s="2">
        <v>493</v>
      </c>
      <c r="H9" s="13">
        <v>580</v>
      </c>
      <c r="I9" s="13">
        <v>39246</v>
      </c>
    </row>
    <row r="10" spans="1:9" x14ac:dyDescent="0.25">
      <c r="A10" s="19"/>
      <c r="B10" s="16">
        <v>9037</v>
      </c>
      <c r="C10" s="2">
        <v>4486</v>
      </c>
      <c r="D10" s="2">
        <v>640</v>
      </c>
      <c r="E10" s="2">
        <v>1616</v>
      </c>
      <c r="F10" s="2">
        <v>640</v>
      </c>
      <c r="G10" s="2">
        <v>484</v>
      </c>
      <c r="H10" s="13">
        <v>590</v>
      </c>
      <c r="I10" s="13">
        <v>39249</v>
      </c>
    </row>
    <row r="11" spans="1:9" x14ac:dyDescent="0.25">
      <c r="A11" s="19"/>
      <c r="B11" s="16">
        <v>9041</v>
      </c>
      <c r="C11" s="2">
        <v>4491</v>
      </c>
      <c r="D11" s="2">
        <v>633</v>
      </c>
      <c r="E11" s="2">
        <v>1614</v>
      </c>
      <c r="F11" s="2">
        <v>633</v>
      </c>
      <c r="G11" s="2">
        <v>486</v>
      </c>
      <c r="H11" s="13">
        <v>591</v>
      </c>
      <c r="I11" s="13">
        <v>39250</v>
      </c>
    </row>
    <row r="12" spans="1:9" x14ac:dyDescent="0.25">
      <c r="A12" s="19"/>
      <c r="B12" s="16">
        <v>9042</v>
      </c>
      <c r="C12" s="2">
        <v>4487</v>
      </c>
      <c r="D12" s="2">
        <v>638</v>
      </c>
      <c r="E12" s="2">
        <v>1615</v>
      </c>
      <c r="F12" s="2">
        <v>638</v>
      </c>
      <c r="G12" s="2">
        <v>492</v>
      </c>
      <c r="H12" s="13">
        <v>589</v>
      </c>
      <c r="I12" s="13">
        <v>39251</v>
      </c>
    </row>
    <row r="13" spans="1:9" x14ac:dyDescent="0.25">
      <c r="A13" s="19"/>
      <c r="B13" s="16">
        <v>9044</v>
      </c>
      <c r="C13" s="2">
        <v>4488</v>
      </c>
      <c r="D13" s="2">
        <v>640</v>
      </c>
      <c r="E13" s="2">
        <v>1612</v>
      </c>
      <c r="F13" s="2">
        <v>640</v>
      </c>
      <c r="G13" s="2">
        <v>493</v>
      </c>
      <c r="H13" s="13">
        <v>588</v>
      </c>
      <c r="I13" s="13">
        <v>39251</v>
      </c>
    </row>
    <row r="14" spans="1:9" x14ac:dyDescent="0.25">
      <c r="A14" s="20"/>
      <c r="B14" s="16">
        <v>9039</v>
      </c>
      <c r="C14" s="2">
        <v>4488</v>
      </c>
      <c r="D14" s="2">
        <v>638</v>
      </c>
      <c r="E14" s="2">
        <v>1614</v>
      </c>
      <c r="F14" s="2">
        <v>638</v>
      </c>
      <c r="G14" s="2">
        <v>488</v>
      </c>
      <c r="H14" s="13">
        <v>587</v>
      </c>
      <c r="I14" s="13">
        <v>39252</v>
      </c>
    </row>
    <row r="15" spans="1:9" x14ac:dyDescent="0.25">
      <c r="A15" s="17" t="s">
        <v>17</v>
      </c>
      <c r="B15" s="2">
        <f t="shared" ref="B15:C15" si="0">_xlfn.STDEV.S(B5:B14)</f>
        <v>2.5298221281347035</v>
      </c>
      <c r="C15" s="2">
        <f t="shared" si="0"/>
        <v>1.9119507199599983</v>
      </c>
      <c r="D15" s="2">
        <f>_xlfn.STDEV.S(D5:D14)</f>
        <v>3.2744804507314167</v>
      </c>
      <c r="E15" s="2">
        <f>_xlfn.STDEV.S(E5:E14)</f>
        <v>2.3213980461973533</v>
      </c>
      <c r="F15" s="2">
        <f>_xlfn.STDEV.S(F5:F14)</f>
        <v>3.2744804507314167</v>
      </c>
      <c r="G15" s="2">
        <f>_xlfn.STDEV.S(G5:G14)</f>
        <v>3.2472210341220142</v>
      </c>
      <c r="H15" s="2">
        <f t="shared" ref="H15:I15" si="1">_xlfn.STDEV.S(H5:H14)</f>
        <v>3.5916569992135945</v>
      </c>
      <c r="I15" s="2">
        <f t="shared" si="1"/>
        <v>2.70801280154532</v>
      </c>
    </row>
    <row r="16" spans="1:9" x14ac:dyDescent="0.25">
      <c r="A16" s="14" t="s">
        <v>18</v>
      </c>
      <c r="B16" s="2">
        <f t="shared" ref="B16:C16" si="2">AVERAGE(B5:B14)</f>
        <v>9040.2000000000007</v>
      </c>
      <c r="C16" s="2">
        <f t="shared" si="2"/>
        <v>4488.1000000000004</v>
      </c>
      <c r="D16" s="2">
        <f>AVERAGE(D5:D14)</f>
        <v>636.5</v>
      </c>
      <c r="E16" s="2">
        <f>AVERAGE(E5:E14)</f>
        <v>1614.5</v>
      </c>
      <c r="F16" s="2">
        <f t="shared" ref="F16:I16" si="3">AVERAGE(F5:F14)</f>
        <v>636.5</v>
      </c>
      <c r="G16" s="2">
        <f t="shared" si="3"/>
        <v>489.9</v>
      </c>
      <c r="H16" s="2">
        <f t="shared" si="3"/>
        <v>586.29999999999995</v>
      </c>
      <c r="I16" s="2">
        <f t="shared" si="3"/>
        <v>39251</v>
      </c>
    </row>
    <row r="17" spans="1:9" x14ac:dyDescent="0.25">
      <c r="A17" s="14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14" t="s">
        <v>46</v>
      </c>
      <c r="B18" s="2">
        <f>CEILING(B16 - 5*(B15),1)</f>
        <v>9028</v>
      </c>
      <c r="C18" s="2">
        <f t="shared" ref="C18:I18" si="4">CEILING(C16 - 5*(C15),1)</f>
        <v>4479</v>
      </c>
      <c r="D18" s="2">
        <f t="shared" si="4"/>
        <v>621</v>
      </c>
      <c r="E18" s="2">
        <f t="shared" si="4"/>
        <v>1603</v>
      </c>
      <c r="F18" s="2">
        <f t="shared" si="4"/>
        <v>621</v>
      </c>
      <c r="G18" s="2">
        <f t="shared" si="4"/>
        <v>474</v>
      </c>
      <c r="H18" s="2">
        <f t="shared" si="4"/>
        <v>569</v>
      </c>
      <c r="I18" s="2">
        <f t="shared" si="4"/>
        <v>39238</v>
      </c>
    </row>
    <row r="19" spans="1:9" x14ac:dyDescent="0.25">
      <c r="A19" s="15" t="s">
        <v>47</v>
      </c>
      <c r="B19" s="2">
        <f>FLOOR(B16+(5*B15),1)</f>
        <v>9052</v>
      </c>
      <c r="C19" s="2">
        <f t="shared" ref="C19:I19" si="5">FLOOR(C16+(5*C15),1)</f>
        <v>4497</v>
      </c>
      <c r="D19" s="2">
        <f t="shared" si="5"/>
        <v>652</v>
      </c>
      <c r="E19" s="2">
        <f t="shared" si="5"/>
        <v>1626</v>
      </c>
      <c r="F19" s="2">
        <f t="shared" si="5"/>
        <v>652</v>
      </c>
      <c r="G19" s="2">
        <f t="shared" si="5"/>
        <v>506</v>
      </c>
      <c r="H19" s="2">
        <f t="shared" si="5"/>
        <v>604</v>
      </c>
      <c r="I19" s="2">
        <f t="shared" si="5"/>
        <v>39264</v>
      </c>
    </row>
    <row r="27" spans="1:9" ht="21" x14ac:dyDescent="0.35">
      <c r="C27" s="45" t="s">
        <v>56</v>
      </c>
      <c r="D27" s="45"/>
      <c r="E27" s="45"/>
      <c r="F27" s="45"/>
      <c r="G27" s="45"/>
    </row>
    <row r="28" spans="1:9" x14ac:dyDescent="0.25">
      <c r="C28" s="26"/>
      <c r="D28" s="46" t="s">
        <v>48</v>
      </c>
      <c r="E28" s="46" t="s">
        <v>49</v>
      </c>
      <c r="F28" s="46" t="s">
        <v>50</v>
      </c>
      <c r="G28" s="46" t="s">
        <v>51</v>
      </c>
    </row>
    <row r="29" spans="1:9" x14ac:dyDescent="0.25">
      <c r="C29" s="2"/>
      <c r="D29" s="2">
        <f>B5+C5</f>
        <v>13527</v>
      </c>
      <c r="E29" s="2">
        <f>D5+E5</f>
        <v>2252</v>
      </c>
      <c r="F29" s="2">
        <f>F5+G5</f>
        <v>1130</v>
      </c>
      <c r="G29" s="2">
        <f>H5+I5</f>
        <v>39837</v>
      </c>
    </row>
    <row r="30" spans="1:9" x14ac:dyDescent="0.25">
      <c r="C30" s="2"/>
      <c r="D30" s="25">
        <f>B6+C6</f>
        <v>13527</v>
      </c>
      <c r="E30" s="25">
        <f>D6+E6</f>
        <v>2248</v>
      </c>
      <c r="F30" s="25">
        <f>F6+G6</f>
        <v>1127</v>
      </c>
      <c r="G30" s="25">
        <f>H6+I6</f>
        <v>39837</v>
      </c>
    </row>
    <row r="31" spans="1:9" x14ac:dyDescent="0.25">
      <c r="C31" s="2"/>
      <c r="D31" s="2">
        <f>B7+C7</f>
        <v>13524</v>
      </c>
      <c r="E31" s="2">
        <f>D7+E7</f>
        <v>2243</v>
      </c>
      <c r="F31" s="2">
        <f>F7+G7</f>
        <v>1119</v>
      </c>
      <c r="G31" s="2">
        <f>H7+I7</f>
        <v>39836</v>
      </c>
    </row>
    <row r="32" spans="1:9" x14ac:dyDescent="0.25">
      <c r="C32" s="2"/>
      <c r="D32" s="25">
        <f>B8+C8</f>
        <v>13530</v>
      </c>
      <c r="E32" s="25">
        <f>D8+E8</f>
        <v>2256</v>
      </c>
      <c r="F32" s="25">
        <f>F8+G8</f>
        <v>1129</v>
      </c>
      <c r="G32" s="25">
        <f>H8+I8</f>
        <v>39839</v>
      </c>
    </row>
    <row r="33" spans="3:7" x14ac:dyDescent="0.25">
      <c r="C33" s="2"/>
      <c r="D33" s="2">
        <f>B9+C9</f>
        <v>13532</v>
      </c>
      <c r="E33" s="2">
        <f>D9+E9</f>
        <v>2251</v>
      </c>
      <c r="F33" s="2">
        <f>F9+G9</f>
        <v>1127</v>
      </c>
      <c r="G33" s="2">
        <f>H9+I9</f>
        <v>39826</v>
      </c>
    </row>
    <row r="34" spans="3:7" x14ac:dyDescent="0.25">
      <c r="C34" s="2"/>
      <c r="D34" s="25">
        <f>B10+C10</f>
        <v>13523</v>
      </c>
      <c r="E34" s="25">
        <f>D10+E10</f>
        <v>2256</v>
      </c>
      <c r="F34" s="25">
        <f>F10+G10</f>
        <v>1124</v>
      </c>
      <c r="G34" s="25">
        <f>H10+I10</f>
        <v>39839</v>
      </c>
    </row>
    <row r="35" spans="3:7" x14ac:dyDescent="0.25">
      <c r="C35" s="2"/>
      <c r="D35" s="2">
        <f>B11+C11</f>
        <v>13532</v>
      </c>
      <c r="E35" s="2">
        <f>D11+E11</f>
        <v>2247</v>
      </c>
      <c r="F35" s="2">
        <f>F11+G11</f>
        <v>1119</v>
      </c>
      <c r="G35" s="2">
        <f>H11+I11</f>
        <v>39841</v>
      </c>
    </row>
    <row r="36" spans="3:7" x14ac:dyDescent="0.25">
      <c r="C36" s="2"/>
      <c r="D36" s="25">
        <f>B12+C12</f>
        <v>13529</v>
      </c>
      <c r="E36" s="25">
        <f>D12+E12</f>
        <v>2253</v>
      </c>
      <c r="F36" s="25">
        <f>F12+G12</f>
        <v>1130</v>
      </c>
      <c r="G36" s="25">
        <f>H12+I12</f>
        <v>39840</v>
      </c>
    </row>
    <row r="37" spans="3:7" x14ac:dyDescent="0.25">
      <c r="C37" s="2"/>
      <c r="D37" s="2">
        <f>B13+C13</f>
        <v>13532</v>
      </c>
      <c r="E37" s="2">
        <f>D13+E13</f>
        <v>2252</v>
      </c>
      <c r="F37" s="2">
        <f>F13+G13</f>
        <v>1133</v>
      </c>
      <c r="G37" s="2">
        <f>H13+I13</f>
        <v>39839</v>
      </c>
    </row>
    <row r="38" spans="3:7" x14ac:dyDescent="0.25">
      <c r="C38" s="2"/>
      <c r="D38" s="25">
        <f>B14+C14</f>
        <v>13527</v>
      </c>
      <c r="E38" s="25">
        <f>D14+E14</f>
        <v>2252</v>
      </c>
      <c r="F38" s="25">
        <f>F14+G14</f>
        <v>1126</v>
      </c>
      <c r="G38" s="25">
        <f>H14+I14</f>
        <v>39839</v>
      </c>
    </row>
    <row r="39" spans="3:7" x14ac:dyDescent="0.25">
      <c r="C39" s="47" t="s">
        <v>52</v>
      </c>
      <c r="D39" s="2">
        <f>_xlfn.STDEV.S(D29:D38)</f>
        <v>3.2676869155073254</v>
      </c>
      <c r="E39" s="2">
        <f t="shared" ref="E39:G39" si="6">_xlfn.STDEV.S(E29:E38)</f>
        <v>4.0276819911981905</v>
      </c>
      <c r="F39" s="2">
        <f t="shared" si="6"/>
        <v>4.623610902506587</v>
      </c>
      <c r="G39" s="2">
        <f>_xlfn.STDEV.S(G29:G38)</f>
        <v>4.2439499421071289</v>
      </c>
    </row>
    <row r="40" spans="3:7" x14ac:dyDescent="0.25">
      <c r="C40" s="47" t="s">
        <v>53</v>
      </c>
      <c r="D40" s="25">
        <f>FLOOR(AVERAGE(D29:D38),1)</f>
        <v>13528</v>
      </c>
      <c r="E40" s="25">
        <f t="shared" ref="E40:G40" si="7">FLOOR(AVERAGE(E29:E38),1)</f>
        <v>2251</v>
      </c>
      <c r="F40" s="25">
        <f t="shared" si="7"/>
        <v>1126</v>
      </c>
      <c r="G40" s="25">
        <f t="shared" si="7"/>
        <v>39837</v>
      </c>
    </row>
    <row r="41" spans="3:7" x14ac:dyDescent="0.25">
      <c r="C41" s="47"/>
      <c r="D41" s="2"/>
      <c r="E41" s="2"/>
      <c r="F41" s="2"/>
      <c r="G41" s="2"/>
    </row>
    <row r="42" spans="3:7" x14ac:dyDescent="0.25">
      <c r="C42" s="47" t="s">
        <v>54</v>
      </c>
      <c r="D42" s="25">
        <f>CEILING((D40-(5*D39)),1)</f>
        <v>13512</v>
      </c>
      <c r="E42" s="25">
        <f t="shared" ref="E42:G42" si="8">CEILING((E40-(5*E39)),1)</f>
        <v>2231</v>
      </c>
      <c r="F42" s="25">
        <f t="shared" si="8"/>
        <v>1103</v>
      </c>
      <c r="G42" s="25">
        <f t="shared" si="8"/>
        <v>39816</v>
      </c>
    </row>
    <row r="43" spans="3:7" x14ac:dyDescent="0.25">
      <c r="C43" s="47" t="s">
        <v>55</v>
      </c>
      <c r="D43" s="2">
        <f>FLOOR(D40+(5*D39),1)</f>
        <v>13544</v>
      </c>
      <c r="E43" s="2">
        <f t="shared" ref="E43:G43" si="9">FLOOR(E40+(5*E39),1)</f>
        <v>2271</v>
      </c>
      <c r="F43" s="2">
        <f t="shared" si="9"/>
        <v>1149</v>
      </c>
      <c r="G43" s="2">
        <f t="shared" si="9"/>
        <v>39858</v>
      </c>
    </row>
    <row r="45" spans="3:7" x14ac:dyDescent="0.25">
      <c r="C45" s="48" t="s">
        <v>54</v>
      </c>
      <c r="D45" t="str">
        <f>DEC2HEX(D42,4)</f>
        <v>34C8</v>
      </c>
      <c r="E45" t="str">
        <f t="shared" ref="E45:G45" si="10">DEC2HEX(E42,4)</f>
        <v>08B7</v>
      </c>
      <c r="F45" t="str">
        <f t="shared" si="10"/>
        <v>044F</v>
      </c>
      <c r="G45" t="str">
        <f t="shared" si="10"/>
        <v>9B88</v>
      </c>
    </row>
    <row r="46" spans="3:7" x14ac:dyDescent="0.25">
      <c r="C46" s="48" t="s">
        <v>55</v>
      </c>
      <c r="D46" t="str">
        <f>DEC2HEX(D43,4)</f>
        <v>34E8</v>
      </c>
      <c r="E46" t="str">
        <f t="shared" ref="E46:G46" si="11">DEC2HEX(E43,4)</f>
        <v>08DF</v>
      </c>
      <c r="F46" t="str">
        <f t="shared" si="11"/>
        <v>047D</v>
      </c>
      <c r="G46" t="str">
        <f t="shared" si="11"/>
        <v>9BB2</v>
      </c>
    </row>
  </sheetData>
  <mergeCells count="2">
    <mergeCell ref="B2:I2"/>
    <mergeCell ref="C27:G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 1</vt:lpstr>
      <vt:lpstr>Day 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2014-11-10T03:09:01Z</dcterms:modified>
</cp:coreProperties>
</file>