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ilcock\Downloads\"/>
    </mc:Choice>
  </mc:AlternateContent>
  <xr:revisionPtr revIDLastSave="0" documentId="13_ncr:1_{CE262F0C-3EB2-4CD5-87F0-8DA50B4C718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uskingum Cung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1" i="3" l="1"/>
  <c r="Y66" i="3"/>
  <c r="I14" i="3"/>
  <c r="C14" i="3"/>
  <c r="E14" i="3"/>
  <c r="J14" i="3"/>
  <c r="H14" i="3"/>
  <c r="D14" i="3"/>
  <c r="G13" i="3"/>
  <c r="C13" i="3"/>
  <c r="L14" i="3"/>
  <c r="E20" i="3"/>
  <c r="F13" i="3"/>
  <c r="B6" i="3"/>
  <c r="F14" i="3" s="1"/>
  <c r="E19" i="3" l="1"/>
  <c r="E18" i="3"/>
  <c r="E29" i="3"/>
  <c r="E17" i="3"/>
  <c r="E28" i="3"/>
  <c r="E16" i="3"/>
  <c r="E27" i="3"/>
  <c r="E15" i="3"/>
  <c r="E26" i="3"/>
  <c r="M14" i="3"/>
  <c r="E25" i="3"/>
  <c r="E24" i="3"/>
  <c r="E23" i="3"/>
  <c r="E22" i="3"/>
  <c r="E21" i="3"/>
  <c r="J13" i="3"/>
  <c r="D27" i="3"/>
  <c r="D28" i="3"/>
  <c r="D29" i="3"/>
  <c r="D15" i="3"/>
  <c r="D16" i="3"/>
  <c r="D17" i="3"/>
  <c r="D18" i="3"/>
  <c r="D19" i="3"/>
  <c r="D20" i="3"/>
  <c r="D21" i="3"/>
  <c r="D22" i="3"/>
  <c r="D23" i="3"/>
  <c r="D24" i="3"/>
  <c r="D25" i="3"/>
  <c r="D26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K13" i="3" l="1"/>
  <c r="N13" i="3" s="1"/>
  <c r="D36" i="3"/>
  <c r="G14" i="3" l="1"/>
  <c r="F15" i="3"/>
  <c r="D37" i="3"/>
  <c r="H15" i="3"/>
  <c r="L15" i="3" l="1"/>
  <c r="I15" i="3"/>
  <c r="K14" i="3"/>
  <c r="N14" i="3" s="1"/>
  <c r="M15" i="3" s="1"/>
  <c r="G15" i="3"/>
  <c r="F16" i="3"/>
  <c r="G16" i="3" s="1"/>
  <c r="H16" i="3"/>
  <c r="D38" i="3"/>
  <c r="J15" i="3" l="1"/>
  <c r="L16" i="3" s="1"/>
  <c r="H17" i="3"/>
  <c r="F17" i="3"/>
  <c r="D39" i="3"/>
  <c r="K15" i="3" l="1"/>
  <c r="N15" i="3" s="1"/>
  <c r="M16" i="3" s="1"/>
  <c r="I16" i="3"/>
  <c r="J16" i="3" s="1"/>
  <c r="I17" i="3" s="1"/>
  <c r="G17" i="3"/>
  <c r="F18" i="3"/>
  <c r="H18" i="3"/>
  <c r="D40" i="3"/>
  <c r="L17" i="3" l="1"/>
  <c r="K16" i="3"/>
  <c r="N16" i="3" s="1"/>
  <c r="M17" i="3" s="1"/>
  <c r="G18" i="3"/>
  <c r="F19" i="3"/>
  <c r="G19" i="3" s="1"/>
  <c r="J17" i="3"/>
  <c r="I18" i="3" s="1"/>
  <c r="H19" i="3"/>
  <c r="F20" i="3"/>
  <c r="G20" i="3" s="1"/>
  <c r="D41" i="3"/>
  <c r="J18" i="3" l="1"/>
  <c r="H20" i="3"/>
  <c r="L18" i="3"/>
  <c r="K17" i="3"/>
  <c r="N17" i="3" s="1"/>
  <c r="M18" i="3" s="1"/>
  <c r="F21" i="3"/>
  <c r="G21" i="3" s="1"/>
  <c r="H21" i="3"/>
  <c r="D42" i="3"/>
  <c r="I19" i="3" l="1"/>
  <c r="J19" i="3" s="1"/>
  <c r="K18" i="3"/>
  <c r="N18" i="3" s="1"/>
  <c r="M19" i="3" s="1"/>
  <c r="L19" i="3"/>
  <c r="F22" i="3"/>
  <c r="G22" i="3" s="1"/>
  <c r="H22" i="3"/>
  <c r="D43" i="3"/>
  <c r="I20" i="3" l="1"/>
  <c r="J20" i="3" s="1"/>
  <c r="I21" i="3" s="1"/>
  <c r="J21" i="3" s="1"/>
  <c r="I22" i="3" s="1"/>
  <c r="K19" i="3"/>
  <c r="N19" i="3" s="1"/>
  <c r="M20" i="3" s="1"/>
  <c r="L20" i="3"/>
  <c r="F23" i="3"/>
  <c r="G23" i="3" s="1"/>
  <c r="H23" i="3"/>
  <c r="D44" i="3"/>
  <c r="K20" i="3" l="1"/>
  <c r="N20" i="3" s="1"/>
  <c r="M21" i="3" s="1"/>
  <c r="L21" i="3"/>
  <c r="J22" i="3"/>
  <c r="I23" i="3" s="1"/>
  <c r="K21" i="3"/>
  <c r="L22" i="3"/>
  <c r="F24" i="3"/>
  <c r="G24" i="3" s="1"/>
  <c r="H24" i="3"/>
  <c r="D45" i="3"/>
  <c r="N21" i="3" l="1"/>
  <c r="M22" i="3" s="1"/>
  <c r="J23" i="3"/>
  <c r="I24" i="3" s="1"/>
  <c r="L23" i="3"/>
  <c r="K22" i="3"/>
  <c r="F25" i="3"/>
  <c r="G25" i="3" s="1"/>
  <c r="H25" i="3"/>
  <c r="D46" i="3"/>
  <c r="N22" i="3" l="1"/>
  <c r="M23" i="3" s="1"/>
  <c r="J24" i="3"/>
  <c r="I25" i="3" s="1"/>
  <c r="K23" i="3"/>
  <c r="L24" i="3"/>
  <c r="F26" i="3"/>
  <c r="G26" i="3" s="1"/>
  <c r="H26" i="3"/>
  <c r="D47" i="3"/>
  <c r="N23" i="3" l="1"/>
  <c r="M24" i="3" s="1"/>
  <c r="J25" i="3"/>
  <c r="I26" i="3" s="1"/>
  <c r="L25" i="3"/>
  <c r="K24" i="3"/>
  <c r="F27" i="3"/>
  <c r="G27" i="3" s="1"/>
  <c r="H27" i="3"/>
  <c r="D48" i="3"/>
  <c r="D49" i="3"/>
  <c r="N24" i="3" l="1"/>
  <c r="M25" i="3" s="1"/>
  <c r="J26" i="3"/>
  <c r="I27" i="3" s="1"/>
  <c r="K25" i="3"/>
  <c r="L26" i="3"/>
  <c r="F28" i="3"/>
  <c r="G28" i="3" s="1"/>
  <c r="H28" i="3"/>
  <c r="N25" i="3" l="1"/>
  <c r="M26" i="3" s="1"/>
  <c r="J27" i="3"/>
  <c r="I28" i="3" s="1"/>
  <c r="L27" i="3"/>
  <c r="K26" i="3"/>
  <c r="H29" i="3"/>
  <c r="N26" i="3" l="1"/>
  <c r="M27" i="3" s="1"/>
  <c r="J28" i="3"/>
  <c r="I29" i="3" s="1"/>
  <c r="K27" i="3"/>
  <c r="L28" i="3"/>
  <c r="F29" i="3"/>
  <c r="G29" i="3" s="1"/>
  <c r="N27" i="3" l="1"/>
  <c r="M28" i="3" s="1"/>
  <c r="J29" i="3"/>
  <c r="K29" i="3" s="1"/>
  <c r="L29" i="3"/>
  <c r="K28" i="3"/>
  <c r="N28" i="3" l="1"/>
  <c r="M29" i="3" l="1"/>
  <c r="N29" i="3" s="1"/>
</calcChain>
</file>

<file path=xl/sharedStrings.xml><?xml version="1.0" encoding="utf-8"?>
<sst xmlns="http://schemas.openxmlformats.org/spreadsheetml/2006/main" count="31" uniqueCount="23">
  <si>
    <t>Numerical solution of linear kinematic wave equation</t>
  </si>
  <si>
    <t>t, hr</t>
  </si>
  <si>
    <t>C1</t>
  </si>
  <si>
    <t>C2</t>
  </si>
  <si>
    <t>Cn</t>
  </si>
  <si>
    <t>I, cfs</t>
  </si>
  <si>
    <t>O, cfs</t>
  </si>
  <si>
    <t>x = 0.333L</t>
  </si>
  <si>
    <t>x = 0.6667L</t>
  </si>
  <si>
    <t>x = 1.0L</t>
  </si>
  <si>
    <t>Muskingum-Cunge River Routing Method</t>
  </si>
  <si>
    <t>Reference: Open Channel Hydraulics, Terry W. Sturm, 2001, McGraw-Hill</t>
  </si>
  <si>
    <t>C0</t>
  </si>
  <si>
    <t>C0 x I2</t>
  </si>
  <si>
    <t>C1 x I1</t>
  </si>
  <si>
    <t>C2 x O1</t>
  </si>
  <si>
    <t>JW</t>
  </si>
  <si>
    <t>1. get flows from current scripts</t>
  </si>
  <si>
    <t>2. get full xsec from DTM</t>
  </si>
  <si>
    <t xml:space="preserve">3. do mannings calc to get depth </t>
  </si>
  <si>
    <t xml:space="preserve">4. chop xsec to this depth </t>
  </si>
  <si>
    <t>5. use xsec area to calculate C</t>
  </si>
  <si>
    <t>0. select storm diameter - select all catchments in it (or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</si>
</sst>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quotePrefix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'Muskingum Cunge'!$B$12</c:f>
              <c:strCache>
                <c:ptCount val="1"/>
                <c:pt idx="0">
                  <c:v>I,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'Muskingum Cunge'!$A$13:$A$29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'Muskingum Cunge'!$B$13:$B$29</c:f>
              <c:numCache>
                <c:formatCode>General</c:formatCode>
                <c:ptCount val="17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4000</c:v>
                </c:pt>
                <c:pt idx="6">
                  <c:v>3500</c:v>
                </c:pt>
                <c:pt idx="7">
                  <c:v>3000</c:v>
                </c:pt>
                <c:pt idx="8">
                  <c:v>2500</c:v>
                </c:pt>
                <c:pt idx="9">
                  <c:v>2000</c:v>
                </c:pt>
                <c:pt idx="10">
                  <c:v>1500</c:v>
                </c:pt>
                <c:pt idx="11">
                  <c:v>1000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C-4937-BAA7-0DB64E9898ED}"/>
            </c:ext>
          </c:extLst>
        </c:ser>
        <c:ser>
          <c:idx val="1"/>
          <c:order val="1"/>
          <c:tx>
            <c:strRef>
              <c:f>'Muskingum Cunge'!$F$12</c:f>
              <c:strCache>
                <c:ptCount val="1"/>
                <c:pt idx="0">
                  <c:v>O, cfs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'Muskingum Cunge'!$A$13:$A$29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'Muskingum Cunge'!$N$13:$N$29</c:f>
              <c:numCache>
                <c:formatCode>0</c:formatCode>
                <c:ptCount val="17"/>
                <c:pt idx="0">
                  <c:v>18.518462963018514</c:v>
                </c:pt>
                <c:pt idx="1">
                  <c:v>157.2095327039074</c:v>
                </c:pt>
                <c:pt idx="2">
                  <c:v>591.40651166304929</c:v>
                </c:pt>
                <c:pt idx="3">
                  <c:v>1364.1357374944671</c:v>
                </c:pt>
                <c:pt idx="4">
                  <c:v>2315.3277275050332</c:v>
                </c:pt>
                <c:pt idx="5">
                  <c:v>3251.0142493801859</c:v>
                </c:pt>
                <c:pt idx="6">
                  <c:v>3889.0557061523459</c:v>
                </c:pt>
                <c:pt idx="7">
                  <c:v>3946.7574709646806</c:v>
                </c:pt>
                <c:pt idx="8">
                  <c:v>3570.608911715346</c:v>
                </c:pt>
                <c:pt idx="9">
                  <c:v>3093.1424908903464</c:v>
                </c:pt>
                <c:pt idx="10">
                  <c:v>2596.8774421440162</c:v>
                </c:pt>
                <c:pt idx="11">
                  <c:v>2097.4638304700488</c:v>
                </c:pt>
                <c:pt idx="12">
                  <c:v>1597.5526798885076</c:v>
                </c:pt>
                <c:pt idx="13">
                  <c:v>1116.0842716660131</c:v>
                </c:pt>
                <c:pt idx="14">
                  <c:v>736.25878253211249</c:v>
                </c:pt>
                <c:pt idx="15">
                  <c:v>550.28342690710053</c:v>
                </c:pt>
                <c:pt idx="16">
                  <c:v>508.98831902308467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C-4937-BAA7-0DB64E98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8672"/>
        <c:axId val="484937360"/>
      </c:scatterChart>
      <c:valAx>
        <c:axId val="484938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360"/>
        <c:crosses val="autoZero"/>
        <c:crossBetween val="midCat"/>
      </c:valAx>
      <c:valAx>
        <c:axId val="4849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250824</xdr:colOff>
      <xdr:row>31</xdr:row>
      <xdr:rowOff>155574</xdr:rowOff>
    </xdr:from>
    <xdr:to>
      <xdr:col>13</xdr:col>
      <xdr:colOff>476249</xdr:colOff>
      <xdr:row>50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91CB9-FA9D-47B4-9847-CCA5F55C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273050</xdr:colOff>
      <xdr:row>0</xdr:row>
      <xdr:rowOff>161925</xdr:rowOff>
    </xdr:from>
    <xdr:to>
      <xdr:col>28</xdr:col>
      <xdr:colOff>577850</xdr:colOff>
      <xdr:row>25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0FFF8A-58A5-ECA2-0936-AA12AA6BB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8175" y="161925"/>
          <a:ext cx="7010400" cy="436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26</xdr:row>
      <xdr:rowOff>95250</xdr:rowOff>
    </xdr:from>
    <xdr:to>
      <xdr:col>28</xdr:col>
      <xdr:colOff>600075</xdr:colOff>
      <xdr:row>41</xdr:row>
      <xdr:rowOff>82550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71DFBA-A2E6-CEBC-B6D6-097C211D2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400" y="4800600"/>
          <a:ext cx="7010400" cy="270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339725</xdr:colOff>
      <xdr:row>41</xdr:row>
      <xdr:rowOff>149225</xdr:rowOff>
    </xdr:from>
    <xdr:to>
      <xdr:col>28</xdr:col>
      <xdr:colOff>485775</xdr:colOff>
      <xdr:row>61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15B53D-BE3D-BB24-6C57-AE5341213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4850" y="7569200"/>
          <a:ext cx="6851650" cy="361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358775</xdr:colOff>
      <xdr:row>72</xdr:row>
      <xdr:rowOff>171450</xdr:rowOff>
    </xdr:from>
    <xdr:to>
      <xdr:col>26</xdr:col>
      <xdr:colOff>600075</xdr:colOff>
      <xdr:row>99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88BDEB-A3E6-4CD7-2ED4-7352A45DC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3900" y="13201650"/>
          <a:ext cx="572770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tabSelected="1" topLeftCell="K58" workbookViewId="0">
      <selection activeCell="P75" sqref="P75"/>
    </sheetView>
  </sheetViews>
  <sheetFormatPr defaultRowHeight="14.5" x14ac:dyDescent="0.35"/>
  <cols>
    <col min="7" max="7" width="11.08984375" customWidth="1"/>
  </cols>
  <sheetData>
    <row r="1" spans="1:14" x14ac:dyDescent="0.35">
      <c r="A1" t="s">
        <v>10</v>
      </c>
    </row>
    <row r="3" spans="1:14" x14ac:dyDescent="0.35">
      <c r="A3" t="s">
        <v>4</v>
      </c>
      <c r="B3">
        <v>1.4</v>
      </c>
      <c r="E3" s="3" t="s">
        <v>11</v>
      </c>
    </row>
    <row r="4" spans="1:14" x14ac:dyDescent="0.35">
      <c r="A4" t="s">
        <v>12</v>
      </c>
      <c r="B4" s="4">
        <v>0.33333299999999999</v>
      </c>
    </row>
    <row r="5" spans="1:14" x14ac:dyDescent="0.35">
      <c r="A5" t="s">
        <v>2</v>
      </c>
      <c r="B5" s="4">
        <v>0.53900000000000003</v>
      </c>
    </row>
    <row r="6" spans="1:14" x14ac:dyDescent="0.35">
      <c r="A6" t="s">
        <v>3</v>
      </c>
      <c r="B6" s="4">
        <f>1-B4-B5</f>
        <v>0.12766699999999997</v>
      </c>
    </row>
    <row r="10" spans="1:14" x14ac:dyDescent="0.35">
      <c r="A10" t="s">
        <v>0</v>
      </c>
    </row>
    <row r="11" spans="1:14" x14ac:dyDescent="0.35">
      <c r="F11" s="2" t="s">
        <v>7</v>
      </c>
      <c r="J11" t="s">
        <v>8</v>
      </c>
      <c r="N11" t="s">
        <v>9</v>
      </c>
    </row>
    <row r="12" spans="1:14" x14ac:dyDescent="0.35">
      <c r="A12" t="s">
        <v>1</v>
      </c>
      <c r="B12" t="s">
        <v>5</v>
      </c>
      <c r="C12" t="s">
        <v>13</v>
      </c>
      <c r="D12" t="s">
        <v>14</v>
      </c>
      <c r="E12" t="s">
        <v>15</v>
      </c>
      <c r="F12" t="s">
        <v>6</v>
      </c>
      <c r="G12" t="s">
        <v>13</v>
      </c>
      <c r="H12" t="s">
        <v>14</v>
      </c>
      <c r="I12" t="s">
        <v>15</v>
      </c>
      <c r="J12" t="s">
        <v>6</v>
      </c>
      <c r="K12" t="s">
        <v>13</v>
      </c>
      <c r="L12" t="s">
        <v>14</v>
      </c>
      <c r="M12" t="s">
        <v>15</v>
      </c>
      <c r="N12" t="s">
        <v>6</v>
      </c>
    </row>
    <row r="13" spans="1:14" x14ac:dyDescent="0.35">
      <c r="A13">
        <v>0</v>
      </c>
      <c r="B13">
        <v>500</v>
      </c>
      <c r="C13" s="1">
        <f>B13*$B$4</f>
        <v>166.66649999999998</v>
      </c>
      <c r="D13" s="1">
        <v>0</v>
      </c>
      <c r="E13">
        <v>0</v>
      </c>
      <c r="F13" s="1">
        <f>SUM(C13:E13)</f>
        <v>166.66649999999998</v>
      </c>
      <c r="G13" s="1">
        <f>F13*$B$4</f>
        <v>55.55544444449999</v>
      </c>
      <c r="H13">
        <v>0</v>
      </c>
      <c r="I13">
        <v>0</v>
      </c>
      <c r="J13" s="1">
        <f>SUM(G13:I13)</f>
        <v>55.55544444449999</v>
      </c>
      <c r="K13" s="1">
        <f>J13*$B$4</f>
        <v>18.518462963018514</v>
      </c>
      <c r="L13">
        <v>0</v>
      </c>
      <c r="M13">
        <v>0</v>
      </c>
      <c r="N13" s="1">
        <f>SUM(K13:M13)</f>
        <v>18.518462963018514</v>
      </c>
    </row>
    <row r="14" spans="1:14" x14ac:dyDescent="0.35">
      <c r="A14">
        <v>0.5</v>
      </c>
      <c r="B14">
        <v>1500</v>
      </c>
      <c r="C14" s="1">
        <f>B14*$B$4</f>
        <v>499.99950000000001</v>
      </c>
      <c r="D14" s="1">
        <f>$B$5*B13</f>
        <v>269.5</v>
      </c>
      <c r="E14" s="1">
        <f>$B$6*B13</f>
        <v>63.833499999999987</v>
      </c>
      <c r="F14" s="1">
        <f>SUM(C14:E14)</f>
        <v>833.33299999999997</v>
      </c>
      <c r="G14" s="1">
        <f>F14*$B$4</f>
        <v>277.77738888900001</v>
      </c>
      <c r="H14" s="1">
        <f>$B$5*F13</f>
        <v>89.833243499999995</v>
      </c>
      <c r="I14" s="1">
        <f>$B$6*J13</f>
        <v>7.0925969258959789</v>
      </c>
      <c r="J14" s="1">
        <f>SUM(G14:I14)</f>
        <v>374.70322931489596</v>
      </c>
      <c r="K14" s="1">
        <f>J14*$B$4</f>
        <v>124.90095153722221</v>
      </c>
      <c r="L14" s="1">
        <f>$B$5*J13</f>
        <v>29.944384555585497</v>
      </c>
      <c r="M14" s="1">
        <f>$B$6*N13</f>
        <v>2.3641966110996844</v>
      </c>
      <c r="N14" s="1">
        <f>SUM(K14:M14)</f>
        <v>157.2095327039074</v>
      </c>
    </row>
    <row r="15" spans="1:14" x14ac:dyDescent="0.35">
      <c r="A15">
        <v>1</v>
      </c>
      <c r="B15">
        <v>2500</v>
      </c>
      <c r="C15" s="1">
        <f t="shared" ref="C15:C29" si="0">B15*$B$4</f>
        <v>833.33249999999998</v>
      </c>
      <c r="D15" s="1">
        <f t="shared" ref="D15:D29" si="1">$B$5*B14</f>
        <v>808.5</v>
      </c>
      <c r="E15" s="1">
        <f t="shared" ref="E15:E29" si="2">$B$6*B14</f>
        <v>191.50049999999996</v>
      </c>
      <c r="F15" s="1">
        <f t="shared" ref="F15:F29" si="3">SUM(C15:E15)</f>
        <v>1833.3329999999999</v>
      </c>
      <c r="G15" s="1">
        <f t="shared" ref="G15:G29" si="4">F15*$B$4</f>
        <v>611.11038888899998</v>
      </c>
      <c r="H15" s="1">
        <f t="shared" ref="H15:H26" si="5">$B$5*F14</f>
        <v>449.16648700000002</v>
      </c>
      <c r="I15" s="1">
        <f t="shared" ref="I15:I29" si="6">$B$6*J14</f>
        <v>47.837237176944811</v>
      </c>
      <c r="J15" s="1">
        <f t="shared" ref="J15:J29" si="7">SUM(G15:I15)</f>
        <v>1108.1141130659448</v>
      </c>
      <c r="K15" s="1">
        <f t="shared" ref="K15:K29" si="8">J15*$B$4</f>
        <v>369.37100165061059</v>
      </c>
      <c r="L15" s="1">
        <f t="shared" ref="L15:L26" si="9">$B$5*J14</f>
        <v>201.96504060072894</v>
      </c>
      <c r="M15" s="1">
        <f t="shared" ref="M15:M26" si="10">$B$6*N14</f>
        <v>20.070469411709741</v>
      </c>
      <c r="N15" s="1">
        <f>SUM(K15:M15)</f>
        <v>591.40651166304929</v>
      </c>
    </row>
    <row r="16" spans="1:14" x14ac:dyDescent="0.35">
      <c r="A16">
        <v>1.5</v>
      </c>
      <c r="B16">
        <v>3500</v>
      </c>
      <c r="C16" s="1">
        <f t="shared" si="0"/>
        <v>1166.6655000000001</v>
      </c>
      <c r="D16" s="1">
        <f t="shared" si="1"/>
        <v>1347.5</v>
      </c>
      <c r="E16" s="1">
        <f t="shared" si="2"/>
        <v>319.16749999999996</v>
      </c>
      <c r="F16" s="1">
        <f t="shared" si="3"/>
        <v>2833.3330000000001</v>
      </c>
      <c r="G16" s="1">
        <f t="shared" si="4"/>
        <v>944.44338888899995</v>
      </c>
      <c r="H16" s="1">
        <f t="shared" si="5"/>
        <v>988.16648699999996</v>
      </c>
      <c r="I16" s="1">
        <f t="shared" si="6"/>
        <v>141.46960447278994</v>
      </c>
      <c r="J16" s="1">
        <f t="shared" si="7"/>
        <v>2074.0794803617896</v>
      </c>
      <c r="K16" s="1">
        <f t="shared" si="8"/>
        <v>691.3591354274364</v>
      </c>
      <c r="L16" s="1">
        <f t="shared" si="9"/>
        <v>597.27350694254426</v>
      </c>
      <c r="M16" s="1">
        <f t="shared" si="10"/>
        <v>75.503095124486492</v>
      </c>
      <c r="N16" s="1">
        <f t="shared" ref="N16:N29" si="11">SUM(K16:M16)</f>
        <v>1364.1357374944671</v>
      </c>
    </row>
    <row r="17" spans="1:14" x14ac:dyDescent="0.35">
      <c r="A17">
        <v>2</v>
      </c>
      <c r="B17">
        <v>4500</v>
      </c>
      <c r="C17" s="1">
        <f t="shared" si="0"/>
        <v>1499.9984999999999</v>
      </c>
      <c r="D17" s="1">
        <f t="shared" si="1"/>
        <v>1886.5000000000002</v>
      </c>
      <c r="E17" s="1">
        <f t="shared" si="2"/>
        <v>446.83449999999993</v>
      </c>
      <c r="F17" s="1">
        <f t="shared" si="3"/>
        <v>3833.3330000000001</v>
      </c>
      <c r="G17" s="1">
        <f t="shared" si="4"/>
        <v>1277.7763888889999</v>
      </c>
      <c r="H17" s="1">
        <f t="shared" si="5"/>
        <v>1527.1664870000002</v>
      </c>
      <c r="I17" s="1">
        <f t="shared" si="6"/>
        <v>264.79150501934856</v>
      </c>
      <c r="J17" s="1">
        <f t="shared" si="7"/>
        <v>3069.7343809083486</v>
      </c>
      <c r="K17" s="1">
        <f t="shared" si="8"/>
        <v>1023.2437703913225</v>
      </c>
      <c r="L17" s="1">
        <f t="shared" si="9"/>
        <v>1117.9288399150046</v>
      </c>
      <c r="M17" s="1">
        <f t="shared" si="10"/>
        <v>174.15511719870611</v>
      </c>
      <c r="N17" s="1">
        <f t="shared" si="11"/>
        <v>2315.3277275050332</v>
      </c>
    </row>
    <row r="18" spans="1:14" x14ac:dyDescent="0.35">
      <c r="A18">
        <v>2.5</v>
      </c>
      <c r="B18">
        <v>4000</v>
      </c>
      <c r="C18" s="1">
        <f t="shared" si="0"/>
        <v>1333.3319999999999</v>
      </c>
      <c r="D18" s="1">
        <f t="shared" si="1"/>
        <v>2425.5</v>
      </c>
      <c r="E18" s="1">
        <f t="shared" si="2"/>
        <v>574.50149999999985</v>
      </c>
      <c r="F18" s="1">
        <f t="shared" si="3"/>
        <v>4333.3334999999997</v>
      </c>
      <c r="G18" s="1">
        <f t="shared" si="4"/>
        <v>1444.4430555554998</v>
      </c>
      <c r="H18" s="1">
        <f t="shared" si="5"/>
        <v>2066.166487</v>
      </c>
      <c r="I18" s="1">
        <f t="shared" si="6"/>
        <v>391.90377920742606</v>
      </c>
      <c r="J18" s="1">
        <f t="shared" si="7"/>
        <v>3902.5133217629254</v>
      </c>
      <c r="K18" s="1">
        <f t="shared" si="8"/>
        <v>1300.8364730832011</v>
      </c>
      <c r="L18" s="1">
        <f t="shared" si="9"/>
        <v>1654.5868313096</v>
      </c>
      <c r="M18" s="1">
        <f t="shared" si="10"/>
        <v>295.590944987385</v>
      </c>
      <c r="N18" s="1">
        <f t="shared" si="11"/>
        <v>3251.0142493801859</v>
      </c>
    </row>
    <row r="19" spans="1:14" x14ac:dyDescent="0.35">
      <c r="A19">
        <v>3</v>
      </c>
      <c r="B19">
        <v>3500</v>
      </c>
      <c r="C19" s="1">
        <f t="shared" si="0"/>
        <v>1166.6655000000001</v>
      </c>
      <c r="D19" s="1">
        <f t="shared" si="1"/>
        <v>2156</v>
      </c>
      <c r="E19" s="1">
        <f t="shared" si="2"/>
        <v>510.66799999999989</v>
      </c>
      <c r="F19" s="1">
        <f t="shared" si="3"/>
        <v>3833.3334999999997</v>
      </c>
      <c r="G19" s="1">
        <f t="shared" si="4"/>
        <v>1277.7765555555</v>
      </c>
      <c r="H19" s="1">
        <f t="shared" si="5"/>
        <v>2335.6667564999998</v>
      </c>
      <c r="I19" s="1">
        <f t="shared" si="6"/>
        <v>498.22216824950732</v>
      </c>
      <c r="J19" s="1">
        <f t="shared" si="7"/>
        <v>4111.6654803050069</v>
      </c>
      <c r="K19" s="1">
        <f t="shared" si="8"/>
        <v>1370.5537895465088</v>
      </c>
      <c r="L19" s="1">
        <f t="shared" si="9"/>
        <v>2103.4546804302167</v>
      </c>
      <c r="M19" s="1">
        <f t="shared" si="10"/>
        <v>415.04723617562013</v>
      </c>
      <c r="N19" s="1">
        <f t="shared" si="11"/>
        <v>3889.0557061523459</v>
      </c>
    </row>
    <row r="20" spans="1:14" x14ac:dyDescent="0.35">
      <c r="A20">
        <v>3.5</v>
      </c>
      <c r="B20">
        <v>3000</v>
      </c>
      <c r="C20" s="1">
        <f t="shared" si="0"/>
        <v>999.99900000000002</v>
      </c>
      <c r="D20" s="1">
        <f t="shared" si="1"/>
        <v>1886.5000000000002</v>
      </c>
      <c r="E20" s="1">
        <f t="shared" si="2"/>
        <v>446.83449999999993</v>
      </c>
      <c r="F20" s="1">
        <f t="shared" si="3"/>
        <v>3333.3335000000002</v>
      </c>
      <c r="G20" s="1">
        <f t="shared" si="4"/>
        <v>1111.1100555555001</v>
      </c>
      <c r="H20" s="1">
        <f t="shared" si="5"/>
        <v>2066.1667564999998</v>
      </c>
      <c r="I20" s="1">
        <f t="shared" si="6"/>
        <v>524.9239968740992</v>
      </c>
      <c r="J20" s="1">
        <f t="shared" si="7"/>
        <v>3702.2008089295996</v>
      </c>
      <c r="K20" s="1">
        <f t="shared" si="8"/>
        <v>1234.0657022429302</v>
      </c>
      <c r="L20" s="1">
        <f t="shared" si="9"/>
        <v>2216.1876938843989</v>
      </c>
      <c r="M20" s="1">
        <f t="shared" si="10"/>
        <v>496.50407483735142</v>
      </c>
      <c r="N20" s="1">
        <f t="shared" si="11"/>
        <v>3946.7574709646806</v>
      </c>
    </row>
    <row r="21" spans="1:14" x14ac:dyDescent="0.35">
      <c r="A21">
        <v>4</v>
      </c>
      <c r="B21">
        <v>2500</v>
      </c>
      <c r="C21" s="1">
        <f t="shared" si="0"/>
        <v>833.33249999999998</v>
      </c>
      <c r="D21" s="1">
        <f t="shared" si="1"/>
        <v>1617</v>
      </c>
      <c r="E21" s="1">
        <f t="shared" si="2"/>
        <v>383.00099999999992</v>
      </c>
      <c r="F21" s="1">
        <f t="shared" si="3"/>
        <v>2833.3334999999997</v>
      </c>
      <c r="G21" s="1">
        <f t="shared" si="4"/>
        <v>944.44355555549987</v>
      </c>
      <c r="H21" s="1">
        <f t="shared" si="5"/>
        <v>1796.6667565000002</v>
      </c>
      <c r="I21" s="1">
        <f t="shared" si="6"/>
        <v>472.64887067361508</v>
      </c>
      <c r="J21" s="1">
        <f t="shared" si="7"/>
        <v>3213.7591827291149</v>
      </c>
      <c r="K21" s="1">
        <f t="shared" si="8"/>
        <v>1071.2519896566439</v>
      </c>
      <c r="L21" s="1">
        <f t="shared" si="9"/>
        <v>1995.4862360130544</v>
      </c>
      <c r="M21" s="1">
        <f t="shared" si="10"/>
        <v>503.8706860456478</v>
      </c>
      <c r="N21" s="1">
        <f t="shared" si="11"/>
        <v>3570.608911715346</v>
      </c>
    </row>
    <row r="22" spans="1:14" x14ac:dyDescent="0.35">
      <c r="A22">
        <v>4.5</v>
      </c>
      <c r="B22">
        <v>2000</v>
      </c>
      <c r="C22" s="1">
        <f t="shared" si="0"/>
        <v>666.66599999999994</v>
      </c>
      <c r="D22" s="1">
        <f t="shared" si="1"/>
        <v>1347.5</v>
      </c>
      <c r="E22" s="1">
        <f t="shared" si="2"/>
        <v>319.16749999999996</v>
      </c>
      <c r="F22" s="1">
        <f t="shared" si="3"/>
        <v>2333.3334999999997</v>
      </c>
      <c r="G22" s="1">
        <f t="shared" si="4"/>
        <v>777.77705555549994</v>
      </c>
      <c r="H22" s="1">
        <f t="shared" si="5"/>
        <v>1527.1667565</v>
      </c>
      <c r="I22" s="1">
        <f t="shared" si="6"/>
        <v>410.29099358147784</v>
      </c>
      <c r="J22" s="1">
        <f t="shared" si="7"/>
        <v>2715.2348056369779</v>
      </c>
      <c r="K22" s="1">
        <f t="shared" si="8"/>
        <v>905.07736346739068</v>
      </c>
      <c r="L22" s="1">
        <f t="shared" si="9"/>
        <v>1732.2161994909929</v>
      </c>
      <c r="M22" s="1">
        <f t="shared" si="10"/>
        <v>455.84892793196298</v>
      </c>
      <c r="N22" s="1">
        <f t="shared" si="11"/>
        <v>3093.1424908903464</v>
      </c>
    </row>
    <row r="23" spans="1:14" x14ac:dyDescent="0.35">
      <c r="A23">
        <v>5</v>
      </c>
      <c r="B23">
        <v>1500</v>
      </c>
      <c r="C23" s="1">
        <f t="shared" si="0"/>
        <v>499.99950000000001</v>
      </c>
      <c r="D23" s="1">
        <f t="shared" si="1"/>
        <v>1078</v>
      </c>
      <c r="E23" s="1">
        <f t="shared" si="2"/>
        <v>255.33399999999995</v>
      </c>
      <c r="F23" s="1">
        <f t="shared" si="3"/>
        <v>1833.3334999999997</v>
      </c>
      <c r="G23" s="1">
        <f t="shared" si="4"/>
        <v>611.1105555554999</v>
      </c>
      <c r="H23" s="1">
        <f t="shared" si="5"/>
        <v>1257.6667565</v>
      </c>
      <c r="I23" s="1">
        <f t="shared" si="6"/>
        <v>346.64588193125599</v>
      </c>
      <c r="J23" s="1">
        <f t="shared" si="7"/>
        <v>2215.4231939867559</v>
      </c>
      <c r="K23" s="1">
        <f t="shared" si="8"/>
        <v>738.4736595211873</v>
      </c>
      <c r="L23" s="1">
        <f t="shared" si="9"/>
        <v>1463.5115602383312</v>
      </c>
      <c r="M23" s="1">
        <f t="shared" si="10"/>
        <v>394.89222238449776</v>
      </c>
      <c r="N23" s="1">
        <f t="shared" si="11"/>
        <v>2596.8774421440162</v>
      </c>
    </row>
    <row r="24" spans="1:14" x14ac:dyDescent="0.35">
      <c r="A24">
        <v>5.5</v>
      </c>
      <c r="B24">
        <v>1000</v>
      </c>
      <c r="C24" s="1">
        <f t="shared" si="0"/>
        <v>333.33299999999997</v>
      </c>
      <c r="D24" s="1">
        <f t="shared" si="1"/>
        <v>808.5</v>
      </c>
      <c r="E24" s="1">
        <f t="shared" si="2"/>
        <v>191.50049999999996</v>
      </c>
      <c r="F24" s="1">
        <f t="shared" si="3"/>
        <v>1333.3335</v>
      </c>
      <c r="G24" s="1">
        <f t="shared" si="4"/>
        <v>444.44405555549997</v>
      </c>
      <c r="H24" s="1">
        <f t="shared" si="5"/>
        <v>988.16675649999991</v>
      </c>
      <c r="I24" s="1">
        <f t="shared" si="6"/>
        <v>282.8364329067071</v>
      </c>
      <c r="J24" s="1">
        <f t="shared" si="7"/>
        <v>1715.4472449622072</v>
      </c>
      <c r="K24" s="1">
        <f t="shared" si="8"/>
        <v>571.81517650498733</v>
      </c>
      <c r="L24" s="1">
        <f t="shared" si="9"/>
        <v>1194.1131015588614</v>
      </c>
      <c r="M24" s="1">
        <f t="shared" si="10"/>
        <v>331.53555240620005</v>
      </c>
      <c r="N24" s="1">
        <f t="shared" si="11"/>
        <v>2097.4638304700488</v>
      </c>
    </row>
    <row r="25" spans="1:14" x14ac:dyDescent="0.35">
      <c r="A25">
        <v>6</v>
      </c>
      <c r="B25">
        <v>500</v>
      </c>
      <c r="C25" s="1">
        <f t="shared" si="0"/>
        <v>166.66649999999998</v>
      </c>
      <c r="D25" s="1">
        <f t="shared" si="1"/>
        <v>539</v>
      </c>
      <c r="E25" s="1">
        <f t="shared" si="2"/>
        <v>127.66699999999997</v>
      </c>
      <c r="F25" s="1">
        <f t="shared" si="3"/>
        <v>833.33349999999996</v>
      </c>
      <c r="G25" s="1">
        <f t="shared" si="4"/>
        <v>277.77755555549999</v>
      </c>
      <c r="H25" s="1">
        <f t="shared" si="5"/>
        <v>718.66675650000002</v>
      </c>
      <c r="I25" s="1">
        <f t="shared" si="6"/>
        <v>219.00600342259006</v>
      </c>
      <c r="J25" s="1">
        <f t="shared" si="7"/>
        <v>1215.45031547809</v>
      </c>
      <c r="K25" s="1">
        <f t="shared" si="8"/>
        <v>405.1497000092582</v>
      </c>
      <c r="L25" s="1">
        <f t="shared" si="9"/>
        <v>924.62606503462973</v>
      </c>
      <c r="M25" s="1">
        <f t="shared" si="10"/>
        <v>267.77691484461968</v>
      </c>
      <c r="N25" s="1">
        <f t="shared" si="11"/>
        <v>1597.5526798885076</v>
      </c>
    </row>
    <row r="26" spans="1:14" x14ac:dyDescent="0.35">
      <c r="A26">
        <v>6.5</v>
      </c>
      <c r="B26">
        <v>500</v>
      </c>
      <c r="C26" s="1">
        <f t="shared" si="0"/>
        <v>166.66649999999998</v>
      </c>
      <c r="D26" s="1">
        <f t="shared" si="1"/>
        <v>269.5</v>
      </c>
      <c r="E26" s="1">
        <f t="shared" si="2"/>
        <v>63.833499999999987</v>
      </c>
      <c r="F26" s="1">
        <f t="shared" si="3"/>
        <v>500</v>
      </c>
      <c r="G26" s="1">
        <f t="shared" si="4"/>
        <v>166.66649999999998</v>
      </c>
      <c r="H26" s="1">
        <f t="shared" si="5"/>
        <v>449.16675650000002</v>
      </c>
      <c r="I26" s="1">
        <f t="shared" si="6"/>
        <v>155.17289542614128</v>
      </c>
      <c r="J26" s="1">
        <f t="shared" si="7"/>
        <v>771.00615192614134</v>
      </c>
      <c r="K26" s="1">
        <f t="shared" si="8"/>
        <v>257.00179363999649</v>
      </c>
      <c r="L26" s="1">
        <f t="shared" si="9"/>
        <v>655.12772004269061</v>
      </c>
      <c r="M26" s="1">
        <f t="shared" si="10"/>
        <v>203.95475798332606</v>
      </c>
      <c r="N26" s="1">
        <f t="shared" si="11"/>
        <v>1116.0842716660131</v>
      </c>
    </row>
    <row r="27" spans="1:14" x14ac:dyDescent="0.35">
      <c r="A27">
        <v>7</v>
      </c>
      <c r="B27">
        <v>500</v>
      </c>
      <c r="C27" s="1">
        <f t="shared" si="0"/>
        <v>166.66649999999998</v>
      </c>
      <c r="D27" s="1">
        <f>$B$5*B26</f>
        <v>269.5</v>
      </c>
      <c r="E27" s="1">
        <f t="shared" si="2"/>
        <v>63.833499999999987</v>
      </c>
      <c r="F27" s="1">
        <f t="shared" si="3"/>
        <v>500</v>
      </c>
      <c r="G27" s="1">
        <f t="shared" si="4"/>
        <v>166.66649999999998</v>
      </c>
      <c r="H27" s="1">
        <f>$B$5*F26</f>
        <v>269.5</v>
      </c>
      <c r="I27" s="1">
        <f>$B$6*J26</f>
        <v>98.43204239795466</v>
      </c>
      <c r="J27" s="1">
        <f t="shared" si="7"/>
        <v>534.59854239795459</v>
      </c>
      <c r="K27" s="1">
        <f t="shared" si="8"/>
        <v>178.19933593313741</v>
      </c>
      <c r="L27" s="1">
        <f>$B$5*J26</f>
        <v>415.57231588819019</v>
      </c>
      <c r="M27" s="1">
        <f>$B$6*N26</f>
        <v>142.48713071078487</v>
      </c>
      <c r="N27" s="1">
        <f t="shared" si="11"/>
        <v>736.25878253211249</v>
      </c>
    </row>
    <row r="28" spans="1:14" x14ac:dyDescent="0.35">
      <c r="A28">
        <v>7.5</v>
      </c>
      <c r="B28">
        <v>500</v>
      </c>
      <c r="C28" s="1">
        <f t="shared" si="0"/>
        <v>166.66649999999998</v>
      </c>
      <c r="D28" s="1">
        <f t="shared" si="1"/>
        <v>269.5</v>
      </c>
      <c r="E28" s="1">
        <f t="shared" si="2"/>
        <v>63.833499999999987</v>
      </c>
      <c r="F28" s="1">
        <f t="shared" si="3"/>
        <v>500</v>
      </c>
      <c r="G28" s="1">
        <f t="shared" si="4"/>
        <v>166.66649999999998</v>
      </c>
      <c r="H28" s="1">
        <f t="shared" ref="H28:H29" si="12">$B$5*F27</f>
        <v>269.5</v>
      </c>
      <c r="I28" s="1">
        <f t="shared" si="6"/>
        <v>68.250592112319652</v>
      </c>
      <c r="J28" s="1">
        <f t="shared" si="7"/>
        <v>504.41709211231966</v>
      </c>
      <c r="K28" s="1">
        <f t="shared" si="8"/>
        <v>168.13886256507584</v>
      </c>
      <c r="L28" s="1">
        <f t="shared" ref="L28:L29" si="13">$B$5*J27</f>
        <v>288.14861435249753</v>
      </c>
      <c r="M28" s="1">
        <f t="shared" ref="M28:M29" si="14">$B$6*N27</f>
        <v>93.99594998952719</v>
      </c>
      <c r="N28" s="1">
        <f t="shared" si="11"/>
        <v>550.28342690710053</v>
      </c>
    </row>
    <row r="29" spans="1:14" x14ac:dyDescent="0.35">
      <c r="A29">
        <v>8</v>
      </c>
      <c r="B29">
        <v>500</v>
      </c>
      <c r="C29" s="1">
        <f t="shared" si="0"/>
        <v>166.66649999999998</v>
      </c>
      <c r="D29" s="1">
        <f t="shared" si="1"/>
        <v>269.5</v>
      </c>
      <c r="E29" s="1">
        <f t="shared" si="2"/>
        <v>63.833499999999987</v>
      </c>
      <c r="F29" s="1">
        <f t="shared" si="3"/>
        <v>500</v>
      </c>
      <c r="G29" s="1">
        <f t="shared" si="4"/>
        <v>166.66649999999998</v>
      </c>
      <c r="H29" s="1">
        <f t="shared" si="12"/>
        <v>269.5</v>
      </c>
      <c r="I29" s="1">
        <f t="shared" si="6"/>
        <v>64.397416898703497</v>
      </c>
      <c r="J29" s="1">
        <f t="shared" si="7"/>
        <v>500.5639168987035</v>
      </c>
      <c r="K29" s="1">
        <f t="shared" si="8"/>
        <v>166.85447211159553</v>
      </c>
      <c r="L29" s="1">
        <f t="shared" si="13"/>
        <v>271.88081264854031</v>
      </c>
      <c r="M29" s="1">
        <f t="shared" si="14"/>
        <v>70.253034262948788</v>
      </c>
      <c r="N29" s="1">
        <f t="shared" si="11"/>
        <v>508.98831902308467</v>
      </c>
    </row>
    <row r="36" spans="3:16" x14ac:dyDescent="0.35">
      <c r="C36">
        <v>0</v>
      </c>
      <c r="D36">
        <f t="shared" ref="D36:D49" si="15">C36-F13</f>
        <v>-166.66649999999998</v>
      </c>
      <c r="O36">
        <v>500</v>
      </c>
      <c r="P36">
        <v>500</v>
      </c>
    </row>
    <row r="37" spans="3:16" x14ac:dyDescent="0.35">
      <c r="C37">
        <v>16.7</v>
      </c>
      <c r="D37">
        <f t="shared" si="15"/>
        <v>-816.63299999999992</v>
      </c>
      <c r="O37">
        <v>833</v>
      </c>
      <c r="P37">
        <v>611</v>
      </c>
    </row>
    <row r="38" spans="3:16" x14ac:dyDescent="0.35">
      <c r="C38">
        <v>130.61109999999999</v>
      </c>
      <c r="D38">
        <f t="shared" si="15"/>
        <v>-1702.7218999999998</v>
      </c>
      <c r="O38">
        <v>1748</v>
      </c>
      <c r="P38">
        <v>1110</v>
      </c>
    </row>
    <row r="39" spans="3:16" x14ac:dyDescent="0.35">
      <c r="C39">
        <v>228.28790000000001</v>
      </c>
      <c r="D39">
        <f t="shared" si="15"/>
        <v>-2605.0451000000003</v>
      </c>
      <c r="P39">
        <v>1997</v>
      </c>
    </row>
    <row r="40" spans="3:16" x14ac:dyDescent="0.35">
      <c r="C40">
        <v>328.67590000000001</v>
      </c>
      <c r="D40">
        <f t="shared" si="15"/>
        <v>-3504.6570999999999</v>
      </c>
      <c r="P40">
        <v>2976</v>
      </c>
    </row>
    <row r="41" spans="3:16" x14ac:dyDescent="0.35">
      <c r="C41">
        <v>428.61110000000002</v>
      </c>
      <c r="D41">
        <f t="shared" si="15"/>
        <v>-3904.7223999999997</v>
      </c>
      <c r="P41">
        <v>3806</v>
      </c>
    </row>
    <row r="42" spans="3:16" x14ac:dyDescent="0.35">
      <c r="C42">
        <v>528.62189999999998</v>
      </c>
      <c r="D42">
        <f t="shared" si="15"/>
        <v>-3304.7115999999996</v>
      </c>
      <c r="P42">
        <v>4058</v>
      </c>
    </row>
    <row r="43" spans="3:16" x14ac:dyDescent="0.35">
      <c r="C43">
        <v>595.22019999999998</v>
      </c>
      <c r="D43">
        <f t="shared" si="15"/>
        <v>-2738.1133</v>
      </c>
      <c r="P43">
        <v>3727</v>
      </c>
    </row>
    <row r="44" spans="3:16" x14ac:dyDescent="0.35">
      <c r="C44">
        <v>467.39819999999997</v>
      </c>
      <c r="D44">
        <f t="shared" si="15"/>
        <v>-2365.9352999999996</v>
      </c>
      <c r="P44">
        <v>3258</v>
      </c>
    </row>
    <row r="45" spans="3:16" x14ac:dyDescent="0.35">
      <c r="C45">
        <v>372.04450000000003</v>
      </c>
      <c r="D45">
        <f t="shared" si="15"/>
        <v>-1961.2889999999998</v>
      </c>
      <c r="P45">
        <v>2763</v>
      </c>
    </row>
    <row r="46" spans="3:16" x14ac:dyDescent="0.35">
      <c r="C46">
        <v>271.26859999999999</v>
      </c>
      <c r="D46">
        <f t="shared" si="15"/>
        <v>-1562.0648999999999</v>
      </c>
      <c r="P46">
        <v>2264</v>
      </c>
    </row>
    <row r="47" spans="3:16" x14ac:dyDescent="0.35">
      <c r="C47">
        <v>171.3981</v>
      </c>
      <c r="D47">
        <f t="shared" si="15"/>
        <v>-1161.9353999999998</v>
      </c>
      <c r="P47">
        <v>1764</v>
      </c>
    </row>
    <row r="48" spans="3:16" x14ac:dyDescent="0.35">
      <c r="C48">
        <v>71.376509999999996</v>
      </c>
      <c r="D48">
        <f t="shared" si="15"/>
        <v>-761.95698999999991</v>
      </c>
      <c r="P48">
        <v>1264</v>
      </c>
    </row>
    <row r="49" spans="3:23" x14ac:dyDescent="0.35">
      <c r="C49">
        <v>0</v>
      </c>
      <c r="D49">
        <f t="shared" si="15"/>
        <v>-500</v>
      </c>
      <c r="P49">
        <v>819</v>
      </c>
    </row>
    <row r="50" spans="3:23" x14ac:dyDescent="0.35">
      <c r="P50">
        <v>569</v>
      </c>
    </row>
    <row r="51" spans="3:23" x14ac:dyDescent="0.35">
      <c r="P51">
        <v>512</v>
      </c>
    </row>
    <row r="63" spans="3:23" x14ac:dyDescent="0.35">
      <c r="W63">
        <v>10000</v>
      </c>
    </row>
    <row r="64" spans="3:23" x14ac:dyDescent="0.35">
      <c r="Q64" t="s">
        <v>22</v>
      </c>
    </row>
    <row r="65" spans="17:25" x14ac:dyDescent="0.35">
      <c r="Q65" t="s">
        <v>16</v>
      </c>
    </row>
    <row r="66" spans="17:25" x14ac:dyDescent="0.35">
      <c r="Q66" t="s">
        <v>17</v>
      </c>
      <c r="W66">
        <v>10</v>
      </c>
      <c r="X66">
        <v>5</v>
      </c>
      <c r="Y66">
        <f>W66/X66</f>
        <v>2</v>
      </c>
    </row>
    <row r="67" spans="17:25" x14ac:dyDescent="0.35">
      <c r="Q67" t="s">
        <v>18</v>
      </c>
    </row>
    <row r="68" spans="17:25" x14ac:dyDescent="0.35">
      <c r="Q68" t="s">
        <v>19</v>
      </c>
    </row>
    <row r="69" spans="17:25" x14ac:dyDescent="0.35">
      <c r="Q69" t="s">
        <v>20</v>
      </c>
    </row>
    <row r="70" spans="17:25" x14ac:dyDescent="0.35">
      <c r="Q70" t="s">
        <v>21</v>
      </c>
    </row>
    <row r="71" spans="17:25" x14ac:dyDescent="0.35">
      <c r="V71">
        <f>W63/Y66</f>
        <v>5000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9896a8-20b3-411f-aa6c-383e0c4d4710">
      <Terms xmlns="http://schemas.microsoft.com/office/infopath/2007/PartnerControls"/>
    </lcf76f155ced4ddcb4097134ff3c332f>
    <TaxCatchAll xmlns="4eb5bcae-f64f-4747-a8c2-b120e4c13e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4924310D11B244A5F6AAA98A9D07D1" ma:contentTypeVersion="16" ma:contentTypeDescription="Create a new document." ma:contentTypeScope="" ma:versionID="1a34997e26a612d07a87cfade5fe6f9d">
  <xsd:schema xmlns:xsd="http://www.w3.org/2001/XMLSchema" xmlns:xs="http://www.w3.org/2001/XMLSchema" xmlns:p="http://schemas.microsoft.com/office/2006/metadata/properties" xmlns:ns2="4eb5bcae-f64f-4747-a8c2-b120e4c13e87" xmlns:ns3="3f9896a8-20b3-411f-aa6c-383e0c4d4710" targetNamespace="http://schemas.microsoft.com/office/2006/metadata/properties" ma:root="true" ma:fieldsID="7e170e49c961185ffd44d32bb59fefe6" ns2:_="" ns3:_="">
    <xsd:import namespace="4eb5bcae-f64f-4747-a8c2-b120e4c13e87"/>
    <xsd:import namespace="3f9896a8-20b3-411f-aa6c-383e0c4d47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5bcae-f64f-4747-a8c2-b120e4c13e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06a840-bd28-4c39-bf06-1d964d590c00}" ma:internalName="TaxCatchAll" ma:showField="CatchAllData" ma:web="4eb5bcae-f64f-4747-a8c2-b120e4c13e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896a8-20b3-411f-aa6c-383e0c4d4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34866f-7e80-4a6f-a04f-4cdfeff80e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6D251C-3396-42EB-A358-B19D968BF6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F15D13-3981-4D34-8AAA-A3ACB97E0C05}">
  <ds:schemaRefs>
    <ds:schemaRef ds:uri="http://schemas.microsoft.com/office/2006/metadata/properties"/>
    <ds:schemaRef ds:uri="http://schemas.microsoft.com/office/infopath/2007/PartnerControls"/>
    <ds:schemaRef ds:uri="3f9896a8-20b3-411f-aa6c-383e0c4d4710"/>
    <ds:schemaRef ds:uri="4eb5bcae-f64f-4747-a8c2-b120e4c13e87"/>
  </ds:schemaRefs>
</ds:datastoreItem>
</file>

<file path=customXml/itemProps3.xml><?xml version="1.0" encoding="utf-8"?>
<ds:datastoreItem xmlns:ds="http://schemas.openxmlformats.org/officeDocument/2006/customXml" ds:itemID="{B9D492F9-DAD0-4365-9334-7F622CA40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5bcae-f64f-4747-a8c2-b120e4c13e87"/>
    <ds:schemaRef ds:uri="3f9896a8-20b3-411f-aa6c-383e0c4d4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Muskingum Cunge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Lillywhite</dc:creator>
  <cp:lastModifiedBy>John Wilcock</cp:lastModifiedBy>
  <dcterms:created xsi:type="dcterms:W3CDTF">2017-11-23T00:05:44Z</dcterms:created>
  <dcterms:modified xsi:type="dcterms:W3CDTF">2023-09-20T14:37:15Z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0x0101004A4924310D11B244A5F6AAA98A9D07D1</vt:lpwstr>
  </property>
  <property fmtid="{D5CDD505-2E9C-101B-9397-08002B2CF9AE}" pid="3" name="MediaServiceImageTags">
    <vt:lpwstr/>
  </property>
</Properties>
</file>