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6E28F6E6-5303-4DEB-84CC-FCD2FF181699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number" sheetId="2" r:id="rId1"/>
    <sheet name="overlap" sheetId="3" r:id="rId2"/>
    <sheet name="p = 2, h = 0.3" sheetId="1" r:id="rId3"/>
    <sheet name="p = 2" sheetId="5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5" l="1"/>
  <c r="J9" i="5"/>
  <c r="I9" i="5"/>
  <c r="H9" i="5"/>
  <c r="G9" i="5"/>
  <c r="K8" i="5"/>
  <c r="J8" i="5"/>
  <c r="I8" i="5"/>
  <c r="H8" i="5"/>
  <c r="G8" i="5"/>
  <c r="K7" i="5"/>
  <c r="J7" i="5"/>
  <c r="I7" i="5"/>
  <c r="H7" i="5"/>
  <c r="G7" i="5"/>
  <c r="K6" i="5"/>
  <c r="J6" i="5"/>
  <c r="I6" i="5"/>
  <c r="H6" i="5"/>
  <c r="G6" i="5"/>
  <c r="K5" i="5"/>
  <c r="J5" i="5"/>
  <c r="I5" i="5"/>
  <c r="H5" i="5"/>
  <c r="G5" i="5"/>
  <c r="K4" i="5"/>
  <c r="J4" i="5"/>
  <c r="I4" i="5"/>
  <c r="H4" i="5"/>
  <c r="G4" i="5"/>
  <c r="K3" i="5"/>
  <c r="J3" i="5"/>
  <c r="I3" i="5"/>
  <c r="H3" i="5"/>
  <c r="I20" i="2"/>
  <c r="I19" i="2"/>
  <c r="F3" i="3"/>
  <c r="F4" i="3"/>
  <c r="F5" i="3"/>
  <c r="F6" i="3"/>
  <c r="F15" i="3"/>
  <c r="F14" i="3"/>
  <c r="F13" i="3"/>
  <c r="F12" i="3"/>
  <c r="G49" i="1"/>
  <c r="G48" i="1"/>
  <c r="I48" i="1"/>
  <c r="J48" i="1"/>
  <c r="K48" i="1"/>
  <c r="I49" i="1"/>
  <c r="J49" i="1"/>
  <c r="K49" i="1"/>
  <c r="A49" i="1"/>
  <c r="H49" i="1"/>
  <c r="M49" i="1" s="1"/>
  <c r="A48" i="1"/>
  <c r="H48" i="1"/>
  <c r="M48" i="1" s="1"/>
  <c r="G47" i="1"/>
  <c r="I47" i="1"/>
  <c r="J47" i="1"/>
  <c r="K47" i="1"/>
  <c r="A47" i="1"/>
  <c r="H47" i="1"/>
  <c r="M47" i="1" s="1"/>
  <c r="I17" i="2"/>
  <c r="I18" i="2"/>
  <c r="F8" i="3"/>
  <c r="F9" i="3"/>
  <c r="F10" i="3"/>
  <c r="F11" i="3"/>
  <c r="F7" i="3"/>
  <c r="I14" i="2"/>
  <c r="I15" i="2"/>
  <c r="I16" i="2" s="1"/>
  <c r="A7" i="1"/>
  <c r="A6" i="1"/>
  <c r="A5" i="1"/>
  <c r="A4" i="1"/>
  <c r="K7" i="1"/>
  <c r="J7" i="1"/>
  <c r="I7" i="1"/>
  <c r="H7" i="1"/>
  <c r="M7" i="1" s="1"/>
  <c r="G7" i="1"/>
  <c r="K6" i="1"/>
  <c r="J6" i="1"/>
  <c r="I6" i="1"/>
  <c r="H6" i="1"/>
  <c r="M6" i="1" s="1"/>
  <c r="G6" i="1"/>
  <c r="K5" i="1"/>
  <c r="J5" i="1"/>
  <c r="I5" i="1"/>
  <c r="H5" i="1"/>
  <c r="M5" i="1" s="1"/>
  <c r="G5" i="1"/>
  <c r="K4" i="1"/>
  <c r="J4" i="1"/>
  <c r="I4" i="1"/>
  <c r="H4" i="1"/>
  <c r="M4" i="1" s="1"/>
  <c r="G4" i="1"/>
  <c r="K3" i="1"/>
  <c r="J3" i="1"/>
  <c r="I3" i="1"/>
  <c r="H3" i="1"/>
  <c r="M3" i="1" s="1"/>
  <c r="D14" i="2"/>
  <c r="D13" i="2"/>
  <c r="D12" i="2"/>
  <c r="G46" i="1"/>
  <c r="I46" i="1"/>
  <c r="J46" i="1"/>
  <c r="K46" i="1"/>
  <c r="H46" i="1"/>
  <c r="M46" i="1" s="1"/>
  <c r="A46" i="1"/>
  <c r="P22" i="2"/>
  <c r="P21" i="2"/>
  <c r="P20" i="2"/>
  <c r="P19" i="2"/>
  <c r="O19" i="2"/>
  <c r="O20" i="2" s="1"/>
  <c r="O21" i="2" s="1"/>
  <c r="O22" i="2" s="1"/>
  <c r="M35" i="1"/>
  <c r="M26" i="1"/>
  <c r="H45" i="1"/>
  <c r="M45" i="1" s="1"/>
  <c r="I45" i="1"/>
  <c r="J45" i="1"/>
  <c r="K45" i="1"/>
  <c r="G45" i="1"/>
  <c r="A45" i="1"/>
  <c r="H35" i="1"/>
  <c r="I35" i="1"/>
  <c r="J35" i="1"/>
  <c r="K35" i="1"/>
  <c r="G35" i="1"/>
  <c r="A35" i="1"/>
  <c r="G34" i="1"/>
  <c r="K34" i="1"/>
  <c r="J34" i="1"/>
  <c r="I34" i="1"/>
  <c r="H34" i="1"/>
  <c r="M34" i="1" s="1"/>
  <c r="A34" i="1"/>
  <c r="D22" i="2"/>
  <c r="D21" i="2"/>
  <c r="D20" i="2"/>
  <c r="D19" i="2"/>
  <c r="C20" i="2"/>
  <c r="C21" i="2" s="1"/>
  <c r="C22" i="2" s="1"/>
  <c r="C19" i="2"/>
  <c r="G28" i="1"/>
  <c r="G26" i="1"/>
  <c r="I26" i="1"/>
  <c r="J26" i="1"/>
  <c r="K26" i="1"/>
  <c r="H26" i="1"/>
  <c r="I28" i="1"/>
  <c r="J28" i="1"/>
  <c r="K28" i="1"/>
  <c r="H28" i="1"/>
  <c r="M28" i="1" s="1"/>
  <c r="A28" i="1"/>
  <c r="G27" i="1"/>
  <c r="A27" i="1"/>
  <c r="A26" i="1"/>
  <c r="I27" i="1"/>
  <c r="J27" i="1"/>
  <c r="K27" i="1"/>
  <c r="H27" i="1"/>
  <c r="M27" i="1" s="1"/>
  <c r="J13" i="2"/>
  <c r="J12" i="2"/>
  <c r="H43" i="1"/>
  <c r="M43" i="1" s="1"/>
  <c r="I43" i="1"/>
  <c r="J43" i="1"/>
  <c r="K43" i="1"/>
  <c r="H44" i="1"/>
  <c r="M44" i="1" s="1"/>
  <c r="I44" i="1"/>
  <c r="J44" i="1"/>
  <c r="K44" i="1"/>
  <c r="K42" i="1"/>
  <c r="J42" i="1"/>
  <c r="I42" i="1"/>
  <c r="H42" i="1"/>
  <c r="M42" i="1" s="1"/>
  <c r="G44" i="1"/>
  <c r="G43" i="1"/>
  <c r="H13" i="1"/>
  <c r="M13" i="1" s="1"/>
  <c r="I13" i="1"/>
  <c r="J13" i="1"/>
  <c r="K13" i="1"/>
  <c r="H14" i="1"/>
  <c r="M14" i="1" s="1"/>
  <c r="I14" i="1"/>
  <c r="J14" i="1"/>
  <c r="K14" i="1"/>
  <c r="H15" i="1"/>
  <c r="M15" i="1" s="1"/>
  <c r="I15" i="1"/>
  <c r="J15" i="1"/>
  <c r="K15" i="1"/>
  <c r="H16" i="1"/>
  <c r="M16" i="1" s="1"/>
  <c r="I16" i="1"/>
  <c r="J16" i="1"/>
  <c r="K16" i="1"/>
  <c r="H17" i="1"/>
  <c r="M17" i="1" s="1"/>
  <c r="I17" i="1"/>
  <c r="J17" i="1"/>
  <c r="K17" i="1"/>
  <c r="K12" i="1"/>
  <c r="J12" i="1"/>
  <c r="I12" i="1"/>
  <c r="H12" i="1"/>
  <c r="M12" i="1" s="1"/>
  <c r="G17" i="1"/>
  <c r="G16" i="1"/>
  <c r="G15" i="1"/>
  <c r="G14" i="1"/>
  <c r="G13" i="1"/>
  <c r="G25" i="1"/>
  <c r="G24" i="1"/>
  <c r="G23" i="1"/>
  <c r="H23" i="1"/>
  <c r="M23" i="1" s="1"/>
  <c r="I23" i="1"/>
  <c r="J23" i="1"/>
  <c r="K23" i="1"/>
  <c r="H24" i="1"/>
  <c r="M24" i="1" s="1"/>
  <c r="I24" i="1"/>
  <c r="J24" i="1"/>
  <c r="K24" i="1"/>
  <c r="H25" i="1"/>
  <c r="M25" i="1" s="1"/>
  <c r="I25" i="1"/>
  <c r="J25" i="1"/>
  <c r="K25" i="1"/>
  <c r="I22" i="1"/>
  <c r="J22" i="1"/>
  <c r="K22" i="1"/>
  <c r="H22" i="1"/>
  <c r="M22" i="1" s="1"/>
  <c r="A17" i="1"/>
  <c r="A16" i="1"/>
  <c r="A15" i="1"/>
  <c r="A14" i="1"/>
  <c r="A13" i="1"/>
  <c r="U7" i="2"/>
  <c r="U6" i="2"/>
  <c r="U5" i="2"/>
  <c r="U4" i="2"/>
  <c r="U3" i="2"/>
  <c r="T3" i="2"/>
  <c r="T4" i="2" s="1"/>
  <c r="T5" i="2" s="1"/>
  <c r="T6" i="2" s="1"/>
  <c r="T7" i="2" s="1"/>
  <c r="D11" i="2"/>
  <c r="D10" i="2"/>
  <c r="J11" i="2"/>
  <c r="A44" i="1"/>
  <c r="A43" i="1"/>
  <c r="A25" i="1"/>
  <c r="A23" i="1"/>
  <c r="A24" i="1"/>
  <c r="P4" i="2"/>
  <c r="O3" i="2"/>
  <c r="O4" i="2" s="1"/>
  <c r="P3" i="2"/>
  <c r="P2" i="2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D9" i="2"/>
  <c r="D8" i="2"/>
  <c r="D7" i="2"/>
  <c r="D6" i="2"/>
  <c r="D5" i="2"/>
  <c r="D4" i="2"/>
  <c r="J10" i="2"/>
  <c r="J9" i="2"/>
  <c r="J8" i="2"/>
  <c r="J7" i="2"/>
  <c r="J6" i="2"/>
  <c r="J5" i="2"/>
  <c r="J4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</calcChain>
</file>

<file path=xl/sharedStrings.xml><?xml version="1.0" encoding="utf-8"?>
<sst xmlns="http://schemas.openxmlformats.org/spreadsheetml/2006/main" count="117" uniqueCount="20">
  <si>
    <t>m1</t>
    <phoneticPr fontId="1" type="noConversion"/>
  </si>
  <si>
    <t>m1a</t>
    <phoneticPr fontId="1" type="noConversion"/>
  </si>
  <si>
    <t>m2</t>
    <phoneticPr fontId="1" type="noConversion"/>
  </si>
  <si>
    <t>m2a</t>
    <phoneticPr fontId="1" type="noConversion"/>
  </si>
  <si>
    <t>N=14,p=2</t>
    <phoneticPr fontId="1" type="noConversion"/>
  </si>
  <si>
    <t>overlap</t>
    <phoneticPr fontId="1" type="noConversion"/>
  </si>
  <si>
    <t>N</t>
    <phoneticPr fontId="1" type="noConversion"/>
  </si>
  <si>
    <t>p</t>
    <phoneticPr fontId="1" type="noConversion"/>
  </si>
  <si>
    <t>No</t>
    <phoneticPr fontId="1" type="noConversion"/>
  </si>
  <si>
    <t>N=16,p=2</t>
    <phoneticPr fontId="1" type="noConversion"/>
  </si>
  <si>
    <t>T</t>
    <phoneticPr fontId="1" type="noConversion"/>
  </si>
  <si>
    <t>N=12,p=2</t>
    <phoneticPr fontId="1" type="noConversion"/>
  </si>
  <si>
    <t>\omega</t>
    <phoneticPr fontId="1" type="noConversion"/>
  </si>
  <si>
    <t>N=15,p=2</t>
    <phoneticPr fontId="1" type="noConversion"/>
  </si>
  <si>
    <t>N=10,p=2</t>
    <phoneticPr fontId="1" type="noConversion"/>
  </si>
  <si>
    <t>h</t>
    <phoneticPr fontId="1" type="noConversion"/>
  </si>
  <si>
    <t>average overlap</t>
    <phoneticPr fontId="1" type="noConversion"/>
  </si>
  <si>
    <t>Overlap</t>
    <phoneticPr fontId="1" type="noConversion"/>
  </si>
  <si>
    <t>overlap = 0</t>
    <phoneticPr fontId="1" type="noConversion"/>
  </si>
  <si>
    <t>ln(T)/N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</si>
</sst>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80" formatCode="0.000000_);[Red]\(0.000000\)"/>
    <numFmt numFmtId="181" formatCode="0.0000000_);[Red]\(0.0000000\)"/>
    <numFmt numFmtId="183" formatCode="0.000000000_);[Red]\(0.000000000\)"/>
    <numFmt numFmtId="185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80" fontId="0" fillId="0" borderId="0" xfId="0" applyNumberFormat="1"/>
    <xf numFmtId="181" fontId="0" fillId="0" borderId="0" xfId="0" applyNumberFormat="1"/>
    <xf numFmtId="183" fontId="0" fillId="0" borderId="0" xfId="0" applyNumberFormat="1"/>
    <xf numFmtId="185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1976-719E-48A0-9867-44DCF4E4810A}">
  <dimension ref="A1:U22"/>
  <sheetViews>
    <sheetView zoomScale="115" zoomScaleNormal="115" workbookViewId="0">
      <selection activeCell="D30" sqref="D30"/>
    </sheetView>
  </sheetViews>
  <sheetFormatPr defaultRowHeight="14.25" x14ac:dyDescent="0.2"/>
  <sheetData>
    <row r="1" spans="1:21" x14ac:dyDescent="0.2">
      <c r="A1" t="s">
        <v>6</v>
      </c>
      <c r="B1" t="s">
        <v>7</v>
      </c>
      <c r="C1" t="s">
        <v>8</v>
      </c>
      <c r="D1" t="s">
        <v>5</v>
      </c>
      <c r="E1" t="s">
        <v>15</v>
      </c>
      <c r="G1" t="s">
        <v>6</v>
      </c>
      <c r="H1" t="s">
        <v>7</v>
      </c>
      <c r="I1" t="s">
        <v>8</v>
      </c>
      <c r="J1" t="s">
        <v>5</v>
      </c>
      <c r="K1" t="s">
        <v>15</v>
      </c>
      <c r="M1" t="s">
        <v>6</v>
      </c>
      <c r="N1" t="s">
        <v>7</v>
      </c>
      <c r="O1" t="s">
        <v>8</v>
      </c>
      <c r="P1" t="s">
        <v>5</v>
      </c>
      <c r="R1" t="s">
        <v>6</v>
      </c>
      <c r="S1" t="s">
        <v>7</v>
      </c>
      <c r="T1" t="s">
        <v>8</v>
      </c>
      <c r="U1" t="s">
        <v>5</v>
      </c>
    </row>
    <row r="2" spans="1:21" x14ac:dyDescent="0.2">
      <c r="A2">
        <v>16</v>
      </c>
      <c r="B2">
        <v>2</v>
      </c>
      <c r="C2">
        <v>1</v>
      </c>
      <c r="D2">
        <v>0</v>
      </c>
      <c r="E2">
        <v>0.3</v>
      </c>
      <c r="G2">
        <v>14</v>
      </c>
      <c r="H2">
        <v>2</v>
      </c>
      <c r="I2">
        <v>1</v>
      </c>
      <c r="J2">
        <v>0</v>
      </c>
      <c r="K2">
        <v>0.3</v>
      </c>
      <c r="M2">
        <v>15</v>
      </c>
      <c r="N2">
        <v>2</v>
      </c>
      <c r="O2">
        <v>1</v>
      </c>
      <c r="P2">
        <f>1/15</f>
        <v>6.6666666666666666E-2</v>
      </c>
      <c r="R2">
        <v>12</v>
      </c>
      <c r="S2">
        <v>2</v>
      </c>
      <c r="T2">
        <v>1</v>
      </c>
      <c r="U2">
        <v>0</v>
      </c>
    </row>
    <row r="3" spans="1:21" x14ac:dyDescent="0.2">
      <c r="A3">
        <v>16</v>
      </c>
      <c r="B3">
        <v>2</v>
      </c>
      <c r="C3">
        <f>C2+1</f>
        <v>2</v>
      </c>
      <c r="D3">
        <v>0</v>
      </c>
      <c r="E3">
        <v>0.3</v>
      </c>
      <c r="G3">
        <v>14</v>
      </c>
      <c r="H3">
        <v>2</v>
      </c>
      <c r="I3">
        <f>I2+1</f>
        <v>2</v>
      </c>
      <c r="J3">
        <v>0</v>
      </c>
      <c r="K3">
        <v>0.3</v>
      </c>
      <c r="M3">
        <v>15</v>
      </c>
      <c r="N3">
        <v>2</v>
      </c>
      <c r="O3">
        <f>O2+1</f>
        <v>2</v>
      </c>
      <c r="P3">
        <f>3/15</f>
        <v>0.2</v>
      </c>
      <c r="R3">
        <v>12</v>
      </c>
      <c r="S3">
        <v>2</v>
      </c>
      <c r="T3">
        <f>T2+1</f>
        <v>2</v>
      </c>
      <c r="U3">
        <f>1/6</f>
        <v>0.16666666666666666</v>
      </c>
    </row>
    <row r="4" spans="1:21" x14ac:dyDescent="0.2">
      <c r="A4">
        <v>16</v>
      </c>
      <c r="B4">
        <v>2</v>
      </c>
      <c r="C4">
        <f t="shared" ref="C4:C10" si="0">C3+1</f>
        <v>3</v>
      </c>
      <c r="D4">
        <f>1/8</f>
        <v>0.125</v>
      </c>
      <c r="E4">
        <v>0.3</v>
      </c>
      <c r="G4">
        <v>14</v>
      </c>
      <c r="H4">
        <v>2</v>
      </c>
      <c r="I4">
        <f t="shared" ref="I4:I13" si="1">I3+1</f>
        <v>3</v>
      </c>
      <c r="J4">
        <f>1/7</f>
        <v>0.14285714285714285</v>
      </c>
      <c r="K4">
        <v>0.3</v>
      </c>
      <c r="M4">
        <v>15</v>
      </c>
      <c r="N4">
        <v>2</v>
      </c>
      <c r="O4">
        <f>O3+1</f>
        <v>3</v>
      </c>
      <c r="P4">
        <f>5/15</f>
        <v>0.33333333333333331</v>
      </c>
      <c r="R4">
        <v>12</v>
      </c>
      <c r="S4">
        <v>2</v>
      </c>
      <c r="T4">
        <f>T3+1</f>
        <v>3</v>
      </c>
      <c r="U4">
        <f>2/6</f>
        <v>0.33333333333333331</v>
      </c>
    </row>
    <row r="5" spans="1:21" x14ac:dyDescent="0.2">
      <c r="A5">
        <v>16</v>
      </c>
      <c r="B5">
        <v>2</v>
      </c>
      <c r="C5">
        <f t="shared" si="0"/>
        <v>4</v>
      </c>
      <c r="D5">
        <f>1/8</f>
        <v>0.125</v>
      </c>
      <c r="E5">
        <v>0.3</v>
      </c>
      <c r="G5">
        <v>14</v>
      </c>
      <c r="H5">
        <v>2</v>
      </c>
      <c r="I5">
        <f t="shared" si="1"/>
        <v>4</v>
      </c>
      <c r="J5">
        <f>1/7</f>
        <v>0.14285714285714285</v>
      </c>
      <c r="K5">
        <v>0.3</v>
      </c>
      <c r="R5">
        <v>12</v>
      </c>
      <c r="S5">
        <v>2</v>
      </c>
      <c r="T5">
        <f t="shared" ref="T5:T7" si="2">T4+1</f>
        <v>4</v>
      </c>
      <c r="U5">
        <f>3/6</f>
        <v>0.5</v>
      </c>
    </row>
    <row r="6" spans="1:21" x14ac:dyDescent="0.2">
      <c r="A6">
        <v>16</v>
      </c>
      <c r="B6">
        <v>2</v>
      </c>
      <c r="C6">
        <f t="shared" si="0"/>
        <v>5</v>
      </c>
      <c r="D6">
        <f>-1/8</f>
        <v>-0.125</v>
      </c>
      <c r="E6">
        <v>0.3</v>
      </c>
      <c r="G6">
        <v>14</v>
      </c>
      <c r="H6">
        <v>2</v>
      </c>
      <c r="I6">
        <f t="shared" si="1"/>
        <v>5</v>
      </c>
      <c r="J6">
        <f>-1/7</f>
        <v>-0.14285714285714285</v>
      </c>
      <c r="K6">
        <v>0.3</v>
      </c>
      <c r="R6">
        <v>12</v>
      </c>
      <c r="S6">
        <v>2</v>
      </c>
      <c r="T6">
        <f t="shared" si="2"/>
        <v>5</v>
      </c>
      <c r="U6">
        <f>4/6</f>
        <v>0.66666666666666663</v>
      </c>
    </row>
    <row r="7" spans="1:21" x14ac:dyDescent="0.2">
      <c r="A7">
        <v>16</v>
      </c>
      <c r="B7">
        <v>2</v>
      </c>
      <c r="C7">
        <f t="shared" si="0"/>
        <v>6</v>
      </c>
      <c r="D7">
        <f>-1/8</f>
        <v>-0.125</v>
      </c>
      <c r="E7">
        <v>0.3</v>
      </c>
      <c r="G7">
        <v>14</v>
      </c>
      <c r="H7">
        <v>2</v>
      </c>
      <c r="I7">
        <f t="shared" si="1"/>
        <v>6</v>
      </c>
      <c r="J7">
        <f>-1/7</f>
        <v>-0.14285714285714285</v>
      </c>
      <c r="K7">
        <v>0.3</v>
      </c>
      <c r="R7">
        <v>12</v>
      </c>
      <c r="S7">
        <v>2</v>
      </c>
      <c r="T7">
        <f t="shared" si="2"/>
        <v>6</v>
      </c>
      <c r="U7">
        <f>5/6</f>
        <v>0.83333333333333337</v>
      </c>
    </row>
    <row r="8" spans="1:21" x14ac:dyDescent="0.2">
      <c r="A8">
        <v>16</v>
      </c>
      <c r="B8">
        <v>2</v>
      </c>
      <c r="C8">
        <f t="shared" si="0"/>
        <v>7</v>
      </c>
      <c r="D8">
        <f>2/8</f>
        <v>0.25</v>
      </c>
      <c r="E8">
        <v>0.3</v>
      </c>
      <c r="G8">
        <v>14</v>
      </c>
      <c r="H8">
        <v>2</v>
      </c>
      <c r="I8">
        <f t="shared" si="1"/>
        <v>7</v>
      </c>
      <c r="J8">
        <f>2/7</f>
        <v>0.2857142857142857</v>
      </c>
      <c r="K8">
        <v>0.3</v>
      </c>
    </row>
    <row r="9" spans="1:21" x14ac:dyDescent="0.2">
      <c r="A9">
        <v>16</v>
      </c>
      <c r="B9">
        <v>2</v>
      </c>
      <c r="C9">
        <f t="shared" si="0"/>
        <v>8</v>
      </c>
      <c r="D9">
        <f>2/8</f>
        <v>0.25</v>
      </c>
      <c r="E9">
        <v>0.3</v>
      </c>
      <c r="G9">
        <v>14</v>
      </c>
      <c r="H9">
        <v>2</v>
      </c>
      <c r="I9">
        <f t="shared" si="1"/>
        <v>8</v>
      </c>
      <c r="J9">
        <f>2/7</f>
        <v>0.2857142857142857</v>
      </c>
      <c r="K9">
        <v>0.3</v>
      </c>
    </row>
    <row r="10" spans="1:21" x14ac:dyDescent="0.2">
      <c r="A10">
        <v>16</v>
      </c>
      <c r="B10">
        <v>2</v>
      </c>
      <c r="C10">
        <f t="shared" si="0"/>
        <v>9</v>
      </c>
      <c r="D10">
        <f>3/8</f>
        <v>0.375</v>
      </c>
      <c r="E10">
        <v>0.3</v>
      </c>
      <c r="G10">
        <v>14</v>
      </c>
      <c r="H10">
        <v>2</v>
      </c>
      <c r="I10">
        <f t="shared" si="1"/>
        <v>9</v>
      </c>
      <c r="J10">
        <f>3/7</f>
        <v>0.42857142857142855</v>
      </c>
      <c r="K10">
        <v>0.3</v>
      </c>
    </row>
    <row r="11" spans="1:21" x14ac:dyDescent="0.2">
      <c r="A11">
        <v>16</v>
      </c>
      <c r="B11">
        <v>2</v>
      </c>
      <c r="C11">
        <f t="shared" ref="C11" si="3">C10+1</f>
        <v>10</v>
      </c>
      <c r="D11">
        <f>4/8</f>
        <v>0.5</v>
      </c>
      <c r="E11">
        <v>0.3</v>
      </c>
      <c r="G11">
        <v>14</v>
      </c>
      <c r="H11">
        <v>2</v>
      </c>
      <c r="I11">
        <f t="shared" si="1"/>
        <v>10</v>
      </c>
      <c r="J11">
        <f>4/7</f>
        <v>0.5714285714285714</v>
      </c>
      <c r="K11">
        <v>0.3</v>
      </c>
    </row>
    <row r="12" spans="1:21" x14ac:dyDescent="0.2">
      <c r="A12">
        <v>16</v>
      </c>
      <c r="B12">
        <v>2</v>
      </c>
      <c r="C12">
        <f t="shared" ref="C12:C13" si="4">C11+1</f>
        <v>11</v>
      </c>
      <c r="D12">
        <f>5/8</f>
        <v>0.625</v>
      </c>
      <c r="E12">
        <v>0.3</v>
      </c>
      <c r="G12">
        <v>14</v>
      </c>
      <c r="H12">
        <v>2</v>
      </c>
      <c r="I12">
        <f t="shared" si="1"/>
        <v>11</v>
      </c>
      <c r="J12">
        <f>5/7</f>
        <v>0.7142857142857143</v>
      </c>
      <c r="K12">
        <v>0.3</v>
      </c>
    </row>
    <row r="13" spans="1:21" x14ac:dyDescent="0.2">
      <c r="A13">
        <v>16</v>
      </c>
      <c r="B13">
        <v>2</v>
      </c>
      <c r="C13">
        <f t="shared" si="4"/>
        <v>12</v>
      </c>
      <c r="D13">
        <f>6/8</f>
        <v>0.75</v>
      </c>
      <c r="E13">
        <v>0.3</v>
      </c>
      <c r="G13">
        <v>14</v>
      </c>
      <c r="H13">
        <v>2</v>
      </c>
      <c r="I13">
        <f t="shared" si="1"/>
        <v>12</v>
      </c>
      <c r="J13">
        <f>6/7</f>
        <v>0.8571428571428571</v>
      </c>
      <c r="K13">
        <v>0.3</v>
      </c>
    </row>
    <row r="14" spans="1:21" x14ac:dyDescent="0.2">
      <c r="A14">
        <v>16</v>
      </c>
      <c r="B14">
        <v>2</v>
      </c>
      <c r="C14">
        <f t="shared" ref="C14" si="5">C13+1</f>
        <v>13</v>
      </c>
      <c r="D14">
        <f>7/8</f>
        <v>0.875</v>
      </c>
      <c r="E14">
        <v>0.3</v>
      </c>
      <c r="G14">
        <v>14</v>
      </c>
      <c r="H14">
        <v>2</v>
      </c>
      <c r="I14">
        <f t="shared" ref="I14:I20" si="6">I13+1</f>
        <v>13</v>
      </c>
      <c r="J14">
        <v>0</v>
      </c>
      <c r="K14">
        <v>0.4</v>
      </c>
    </row>
    <row r="15" spans="1:21" x14ac:dyDescent="0.2">
      <c r="G15">
        <v>14</v>
      </c>
      <c r="H15">
        <v>2</v>
      </c>
      <c r="I15">
        <f t="shared" si="6"/>
        <v>14</v>
      </c>
      <c r="J15">
        <v>0</v>
      </c>
      <c r="K15">
        <v>0.5</v>
      </c>
    </row>
    <row r="16" spans="1:21" x14ac:dyDescent="0.2">
      <c r="G16">
        <v>14</v>
      </c>
      <c r="H16">
        <v>2</v>
      </c>
      <c r="I16">
        <f t="shared" si="6"/>
        <v>15</v>
      </c>
      <c r="J16">
        <v>0</v>
      </c>
      <c r="K16">
        <v>0.6</v>
      </c>
    </row>
    <row r="17" spans="1:16" x14ac:dyDescent="0.2">
      <c r="A17" t="s">
        <v>6</v>
      </c>
      <c r="B17" t="s">
        <v>7</v>
      </c>
      <c r="C17" t="s">
        <v>8</v>
      </c>
      <c r="D17" t="s">
        <v>5</v>
      </c>
      <c r="G17">
        <v>14</v>
      </c>
      <c r="H17">
        <v>2</v>
      </c>
      <c r="I17">
        <f t="shared" si="6"/>
        <v>16</v>
      </c>
      <c r="J17">
        <v>0</v>
      </c>
      <c r="K17">
        <v>0.7</v>
      </c>
      <c r="M17" t="s">
        <v>6</v>
      </c>
      <c r="N17" t="s">
        <v>7</v>
      </c>
      <c r="O17" t="s">
        <v>8</v>
      </c>
      <c r="P17" t="s">
        <v>5</v>
      </c>
    </row>
    <row r="18" spans="1:16" x14ac:dyDescent="0.2">
      <c r="A18">
        <v>18</v>
      </c>
      <c r="B18">
        <v>2</v>
      </c>
      <c r="C18">
        <v>1</v>
      </c>
      <c r="D18">
        <v>0</v>
      </c>
      <c r="G18">
        <v>14</v>
      </c>
      <c r="H18">
        <v>2</v>
      </c>
      <c r="I18">
        <f t="shared" si="6"/>
        <v>17</v>
      </c>
      <c r="J18">
        <v>0</v>
      </c>
      <c r="K18">
        <v>0.8</v>
      </c>
      <c r="M18">
        <v>10</v>
      </c>
      <c r="N18">
        <v>2</v>
      </c>
      <c r="O18">
        <v>1</v>
      </c>
      <c r="P18">
        <v>0</v>
      </c>
    </row>
    <row r="19" spans="1:16" x14ac:dyDescent="0.2">
      <c r="A19">
        <v>18</v>
      </c>
      <c r="B19">
        <v>2</v>
      </c>
      <c r="C19">
        <f>C18+1</f>
        <v>2</v>
      </c>
      <c r="D19">
        <f>1/9</f>
        <v>0.1111111111111111</v>
      </c>
      <c r="G19">
        <v>14</v>
      </c>
      <c r="H19">
        <v>2</v>
      </c>
      <c r="I19">
        <f t="shared" ref="I19:I20" si="7">I18+1</f>
        <v>18</v>
      </c>
      <c r="J19">
        <v>0</v>
      </c>
      <c r="K19">
        <v>0.9</v>
      </c>
      <c r="M19">
        <v>10</v>
      </c>
      <c r="N19">
        <v>2</v>
      </c>
      <c r="O19">
        <f>O18+1</f>
        <v>2</v>
      </c>
      <c r="P19">
        <f>1/5</f>
        <v>0.2</v>
      </c>
    </row>
    <row r="20" spans="1:16" x14ac:dyDescent="0.2">
      <c r="A20">
        <v>18</v>
      </c>
      <c r="B20">
        <v>2</v>
      </c>
      <c r="C20">
        <f t="shared" ref="C20:C21" si="8">C19+1</f>
        <v>3</v>
      </c>
      <c r="D20">
        <f>2/9</f>
        <v>0.22222222222222221</v>
      </c>
      <c r="G20">
        <v>14</v>
      </c>
      <c r="H20">
        <v>2</v>
      </c>
      <c r="I20">
        <f t="shared" si="7"/>
        <v>19</v>
      </c>
      <c r="J20">
        <v>0</v>
      </c>
      <c r="K20">
        <v>1</v>
      </c>
      <c r="M20">
        <v>10</v>
      </c>
      <c r="N20">
        <v>2</v>
      </c>
      <c r="O20">
        <f t="shared" ref="O20:O22" si="9">O19+1</f>
        <v>3</v>
      </c>
      <c r="P20">
        <f>2/5</f>
        <v>0.4</v>
      </c>
    </row>
    <row r="21" spans="1:16" x14ac:dyDescent="0.2">
      <c r="A21">
        <v>18</v>
      </c>
      <c r="B21">
        <v>2</v>
      </c>
      <c r="C21">
        <f t="shared" si="8"/>
        <v>4</v>
      </c>
      <c r="D21">
        <f>3/9</f>
        <v>0.33333333333333331</v>
      </c>
      <c r="M21">
        <v>10</v>
      </c>
      <c r="N21">
        <v>2</v>
      </c>
      <c r="O21">
        <f t="shared" si="9"/>
        <v>4</v>
      </c>
      <c r="P21">
        <f>3/5</f>
        <v>0.6</v>
      </c>
    </row>
    <row r="22" spans="1:16" x14ac:dyDescent="0.2">
      <c r="A22">
        <v>18</v>
      </c>
      <c r="B22">
        <v>2</v>
      </c>
      <c r="C22">
        <f t="shared" ref="C22" si="10">C21+1</f>
        <v>5</v>
      </c>
      <c r="D22">
        <f>4/9</f>
        <v>0.44444444444444442</v>
      </c>
      <c r="M22">
        <v>10</v>
      </c>
      <c r="N22">
        <v>2</v>
      </c>
      <c r="O22">
        <f t="shared" si="9"/>
        <v>5</v>
      </c>
      <c r="P22">
        <f>4/5</f>
        <v>0.8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A3AB-6D57-4B32-AA62-A96C7ED6EC40}">
  <dimension ref="A1:F15"/>
  <sheetViews>
    <sheetView zoomScale="145" zoomScaleNormal="145" workbookViewId="0">
      <selection activeCell="E3" sqref="E3:E15"/>
    </sheetView>
  </sheetViews>
  <sheetFormatPr defaultRowHeight="14.25" x14ac:dyDescent="0.2"/>
  <cols>
    <col min="1" max="1" width="23.875" style="5" customWidth="1"/>
    <col min="2" max="2" width="32.375" style="4" customWidth="1"/>
    <col min="3" max="3" width="9" style="1"/>
    <col min="4" max="4" width="15.5" style="1" customWidth="1"/>
    <col min="5" max="5" width="21.375" style="1" customWidth="1"/>
    <col min="6" max="6" width="14.125" style="1" customWidth="1"/>
    <col min="7" max="16384" width="9" style="1"/>
  </cols>
  <sheetData>
    <row r="1" spans="1:6" x14ac:dyDescent="0.2">
      <c r="A1" s="5" t="s">
        <v>16</v>
      </c>
    </row>
    <row r="2" spans="1:6" x14ac:dyDescent="0.2">
      <c r="A2" s="5" t="s">
        <v>6</v>
      </c>
      <c r="B2" s="4" t="s">
        <v>17</v>
      </c>
      <c r="D2" s="5" t="s">
        <v>6</v>
      </c>
      <c r="E2" s="4" t="s">
        <v>17</v>
      </c>
    </row>
    <row r="3" spans="1:6" x14ac:dyDescent="0.2">
      <c r="A3" s="5">
        <v>10</v>
      </c>
      <c r="B3" s="4">
        <v>0.2460937499999</v>
      </c>
      <c r="D3" s="5">
        <v>2</v>
      </c>
      <c r="E3" s="4">
        <v>0.5</v>
      </c>
      <c r="F3" s="3">
        <f t="shared" ref="F3:F6" si="0">E3*SQRT(D3)</f>
        <v>0.70710678118654757</v>
      </c>
    </row>
    <row r="4" spans="1:6" x14ac:dyDescent="0.2">
      <c r="A4" s="5">
        <v>11</v>
      </c>
      <c r="B4" s="4">
        <v>0.24609374999999101</v>
      </c>
      <c r="D4" s="5">
        <v>4</v>
      </c>
      <c r="E4" s="4">
        <v>0.375</v>
      </c>
      <c r="F4" s="3">
        <f t="shared" si="0"/>
        <v>0.75</v>
      </c>
    </row>
    <row r="5" spans="1:6" x14ac:dyDescent="0.2">
      <c r="A5" s="5">
        <v>12</v>
      </c>
      <c r="B5" s="4">
        <v>0.22558593749997999</v>
      </c>
      <c r="D5" s="5">
        <v>6</v>
      </c>
      <c r="E5" s="4">
        <v>0.3125</v>
      </c>
      <c r="F5" s="3">
        <f t="shared" si="0"/>
        <v>0.76546554461974314</v>
      </c>
    </row>
    <row r="6" spans="1:6" x14ac:dyDescent="0.2">
      <c r="A6" s="5">
        <v>13</v>
      </c>
      <c r="B6" s="4">
        <v>0.22558593750002001</v>
      </c>
      <c r="D6" s="5">
        <v>8</v>
      </c>
      <c r="E6" s="4">
        <v>0.2734375</v>
      </c>
      <c r="F6" s="3">
        <f t="shared" si="0"/>
        <v>0.77339804192278638</v>
      </c>
    </row>
    <row r="7" spans="1:6" x14ac:dyDescent="0.2">
      <c r="A7" s="5">
        <v>14</v>
      </c>
      <c r="B7" s="4">
        <v>0.20947265625001499</v>
      </c>
      <c r="D7" s="5">
        <v>10</v>
      </c>
      <c r="E7" s="4">
        <v>0.2460937499999</v>
      </c>
      <c r="F7" s="3">
        <f>E7*SQRT(D7)</f>
        <v>0.77821676793174588</v>
      </c>
    </row>
    <row r="8" spans="1:6" x14ac:dyDescent="0.2">
      <c r="A8" s="5">
        <v>15</v>
      </c>
      <c r="B8" s="4">
        <v>0.20947265624991801</v>
      </c>
      <c r="D8" s="5">
        <v>12</v>
      </c>
      <c r="E8" s="4">
        <v>0.22558593749997999</v>
      </c>
      <c r="F8" s="3">
        <f t="shared" ref="F8:F15" si="1">E8*SQRT(D8)</f>
        <v>0.78145261044604519</v>
      </c>
    </row>
    <row r="9" spans="1:6" x14ac:dyDescent="0.2">
      <c r="A9" s="5">
        <v>16</v>
      </c>
      <c r="B9" s="4">
        <v>0.196380615234375</v>
      </c>
      <c r="D9" s="5">
        <v>14</v>
      </c>
      <c r="E9" s="4">
        <v>0.20947265625001499</v>
      </c>
      <c r="F9" s="3">
        <f t="shared" si="1"/>
        <v>0.78377491158502721</v>
      </c>
    </row>
    <row r="10" spans="1:6" x14ac:dyDescent="0.2">
      <c r="A10" s="5">
        <v>17</v>
      </c>
      <c r="B10" s="4">
        <v>0.19638061523460301</v>
      </c>
      <c r="D10" s="5">
        <v>16</v>
      </c>
      <c r="E10" s="4">
        <v>0.196380615234375</v>
      </c>
      <c r="F10" s="3">
        <f t="shared" si="1"/>
        <v>0.7855224609375</v>
      </c>
    </row>
    <row r="11" spans="1:6" x14ac:dyDescent="0.2">
      <c r="A11" s="5">
        <v>18</v>
      </c>
      <c r="B11" s="4">
        <v>0.185470581054242</v>
      </c>
      <c r="D11" s="5">
        <v>18</v>
      </c>
      <c r="E11" s="4">
        <v>0.185470581054242</v>
      </c>
      <c r="F11" s="3">
        <f t="shared" si="1"/>
        <v>0.78688503344438221</v>
      </c>
    </row>
    <row r="12" spans="1:6" x14ac:dyDescent="0.2">
      <c r="D12" s="5">
        <v>20</v>
      </c>
      <c r="E12" s="4">
        <v>0.17619705200294</v>
      </c>
      <c r="F12" s="3">
        <f t="shared" si="1"/>
        <v>0.78797717142727863</v>
      </c>
    </row>
    <row r="13" spans="1:6" x14ac:dyDescent="0.2">
      <c r="D13" s="5">
        <v>22</v>
      </c>
      <c r="E13" s="4">
        <v>0.16818809508884999</v>
      </c>
      <c r="F13" s="3">
        <f t="shared" si="1"/>
        <v>0.78887209181942364</v>
      </c>
    </row>
    <row r="14" spans="1:6" x14ac:dyDescent="0.2">
      <c r="D14" s="5">
        <v>24</v>
      </c>
      <c r="E14" s="4">
        <v>0.16118025779758699</v>
      </c>
      <c r="F14" s="3">
        <f t="shared" si="1"/>
        <v>0.78961877642867528</v>
      </c>
    </row>
    <row r="15" spans="1:6" x14ac:dyDescent="0.2">
      <c r="D15" s="5">
        <v>26</v>
      </c>
      <c r="E15" s="4">
        <v>0.154981017128488</v>
      </c>
      <c r="F15" s="3">
        <f t="shared" si="1"/>
        <v>0.79025123057461788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zoomScale="130" zoomScaleNormal="130" workbookViewId="0">
      <selection activeCell="M1" sqref="M1"/>
    </sheetView>
  </sheetViews>
  <sheetFormatPr defaultColWidth="12.625" defaultRowHeight="14.25" x14ac:dyDescent="0.2"/>
  <cols>
    <col min="1" max="16384" width="12.625" style="2"/>
  </cols>
  <sheetData>
    <row r="1" spans="1:13" x14ac:dyDescent="0.2">
      <c r="A1" s="2" t="s">
        <v>14</v>
      </c>
      <c r="B1" s="2" t="s">
        <v>12</v>
      </c>
      <c r="G1" s="2" t="s">
        <v>14</v>
      </c>
      <c r="H1" s="2" t="s">
        <v>10</v>
      </c>
      <c r="M1" s="2" t="s">
        <v>19</v>
      </c>
    </row>
    <row r="2" spans="1:13" x14ac:dyDescent="0.2">
      <c r="A2" s="2" t="s">
        <v>5</v>
      </c>
      <c r="B2" s="2" t="s">
        <v>0</v>
      </c>
      <c r="C2" s="2" t="s">
        <v>1</v>
      </c>
      <c r="D2" s="2" t="s">
        <v>2</v>
      </c>
      <c r="E2" s="2" t="s">
        <v>3</v>
      </c>
      <c r="G2" s="2" t="s">
        <v>5</v>
      </c>
      <c r="H2" s="2" t="s">
        <v>0</v>
      </c>
      <c r="I2" s="2" t="s">
        <v>1</v>
      </c>
      <c r="J2" s="2" t="s">
        <v>2</v>
      </c>
      <c r="K2" s="2" t="s">
        <v>3</v>
      </c>
    </row>
    <row r="3" spans="1:13" x14ac:dyDescent="0.2">
      <c r="A3" s="2">
        <v>0</v>
      </c>
      <c r="B3" s="2">
        <v>3.01593E-2</v>
      </c>
      <c r="C3" s="2">
        <v>3.01593E-2</v>
      </c>
      <c r="D3" s="2">
        <v>6.03186E-2</v>
      </c>
      <c r="E3" s="2">
        <v>6.03186E-2</v>
      </c>
      <c r="G3" s="2">
        <v>0</v>
      </c>
      <c r="H3" s="2">
        <f>2*PI()/B3</f>
        <v>208.33326062539868</v>
      </c>
      <c r="I3" s="2">
        <f>2*PI()/C3</f>
        <v>208.33326062539868</v>
      </c>
      <c r="J3" s="2">
        <f>2*PI()/D3</f>
        <v>104.16663031269934</v>
      </c>
      <c r="K3" s="2">
        <f>2*PI()/E3</f>
        <v>104.16663031269934</v>
      </c>
      <c r="M3" s="2">
        <f>LN(H3)/10</f>
        <v>0.53391390120701443</v>
      </c>
    </row>
    <row r="4" spans="1:13" x14ac:dyDescent="0.2">
      <c r="A4" s="2">
        <f>1/5</f>
        <v>0.2</v>
      </c>
      <c r="B4" s="2">
        <v>0.109956</v>
      </c>
      <c r="C4" s="2">
        <v>0.109956</v>
      </c>
      <c r="D4" s="2">
        <v>0.109956</v>
      </c>
      <c r="E4" s="2">
        <v>0.109956</v>
      </c>
      <c r="G4" s="2">
        <f>1/8</f>
        <v>0.125</v>
      </c>
      <c r="H4" s="2">
        <f t="shared" ref="H4:H7" si="0">2*PI()/B4</f>
        <v>57.142723518312657</v>
      </c>
      <c r="I4" s="2">
        <f t="shared" ref="I4:I7" si="1">2*PI()/C4</f>
        <v>57.142723518312657</v>
      </c>
      <c r="J4" s="2">
        <f t="shared" ref="J4:J7" si="2">2*PI()/D4</f>
        <v>57.142723518312657</v>
      </c>
      <c r="K4" s="2">
        <f t="shared" ref="K4:K7" si="3">2*PI()/E4</f>
        <v>57.142723518312657</v>
      </c>
      <c r="M4" s="2">
        <f>LN(H4)/10</f>
        <v>0.40455520596204064</v>
      </c>
    </row>
    <row r="5" spans="1:13" x14ac:dyDescent="0.2">
      <c r="A5" s="2">
        <f>2/5</f>
        <v>0.4</v>
      </c>
      <c r="B5" s="2">
        <v>0.25761099999999998</v>
      </c>
      <c r="C5" s="2">
        <v>0.25761099999999998</v>
      </c>
      <c r="D5" s="2">
        <v>0.25761099999999998</v>
      </c>
      <c r="E5" s="2">
        <v>0.25761099999999998</v>
      </c>
      <c r="G5" s="2">
        <f>2/8</f>
        <v>0.25</v>
      </c>
      <c r="H5" s="2">
        <f t="shared" si="0"/>
        <v>24.390205803244374</v>
      </c>
      <c r="I5" s="2">
        <f t="shared" si="1"/>
        <v>24.390205803244374</v>
      </c>
      <c r="J5" s="2">
        <f t="shared" si="2"/>
        <v>24.390205803244374</v>
      </c>
      <c r="K5" s="2">
        <f t="shared" si="3"/>
        <v>24.390205803244374</v>
      </c>
      <c r="M5" s="2">
        <f t="shared" ref="M5:M7" si="4">LN(H5)/10</f>
        <v>0.31941816502096287</v>
      </c>
    </row>
    <row r="6" spans="1:13" x14ac:dyDescent="0.2">
      <c r="A6" s="2">
        <f>3/5</f>
        <v>0.6</v>
      </c>
      <c r="B6" s="2">
        <v>0.427257</v>
      </c>
      <c r="C6" s="2">
        <v>0.427257</v>
      </c>
      <c r="D6" s="2">
        <v>0.427257</v>
      </c>
      <c r="E6" s="2">
        <v>0.427257</v>
      </c>
      <c r="G6" s="2">
        <f>3/8</f>
        <v>0.375</v>
      </c>
      <c r="H6" s="2">
        <f t="shared" si="0"/>
        <v>14.705868615797018</v>
      </c>
      <c r="I6" s="2">
        <f t="shared" si="1"/>
        <v>14.705868615797018</v>
      </c>
      <c r="J6" s="2">
        <f t="shared" si="2"/>
        <v>14.705868615797018</v>
      </c>
      <c r="K6" s="2">
        <f t="shared" si="3"/>
        <v>14.705868615797018</v>
      </c>
      <c r="M6" s="2">
        <f t="shared" si="4"/>
        <v>0.26882466396797911</v>
      </c>
    </row>
    <row r="7" spans="1:13" x14ac:dyDescent="0.2">
      <c r="A7" s="2">
        <f>4/5</f>
        <v>0.8</v>
      </c>
      <c r="B7" s="2">
        <v>0.59690299999999996</v>
      </c>
      <c r="C7" s="2">
        <v>0.59690299999999996</v>
      </c>
      <c r="D7" s="2">
        <v>0.59690299999999996</v>
      </c>
      <c r="E7" s="2">
        <v>0.59690299999999996</v>
      </c>
      <c r="G7" s="2">
        <f>4/8</f>
        <v>0.5</v>
      </c>
      <c r="H7" s="2">
        <f t="shared" si="0"/>
        <v>10.526308809269825</v>
      </c>
      <c r="I7" s="2">
        <f t="shared" si="1"/>
        <v>10.526308809269825</v>
      </c>
      <c r="J7" s="2">
        <f t="shared" si="2"/>
        <v>10.526308809269825</v>
      </c>
      <c r="K7" s="2">
        <f t="shared" si="3"/>
        <v>10.526308809269825</v>
      </c>
      <c r="M7" s="2">
        <f t="shared" si="4"/>
        <v>0.23538777242620096</v>
      </c>
    </row>
    <row r="10" spans="1:13" x14ac:dyDescent="0.2">
      <c r="A10" s="2" t="s">
        <v>11</v>
      </c>
      <c r="B10" s="2" t="s">
        <v>12</v>
      </c>
      <c r="G10" s="2" t="s">
        <v>11</v>
      </c>
      <c r="H10" s="2" t="s">
        <v>10</v>
      </c>
    </row>
    <row r="11" spans="1:13" x14ac:dyDescent="0.2">
      <c r="A11" s="2" t="s">
        <v>5</v>
      </c>
      <c r="B11" s="2" t="s">
        <v>0</v>
      </c>
      <c r="C11" s="2" t="s">
        <v>1</v>
      </c>
      <c r="D11" s="2" t="s">
        <v>2</v>
      </c>
      <c r="E11" s="2" t="s">
        <v>3</v>
      </c>
      <c r="G11" s="2" t="s">
        <v>5</v>
      </c>
      <c r="H11" s="2" t="s">
        <v>0</v>
      </c>
      <c r="I11" s="2" t="s">
        <v>1</v>
      </c>
      <c r="J11" s="2" t="s">
        <v>2</v>
      </c>
      <c r="K11" s="2" t="s">
        <v>3</v>
      </c>
    </row>
    <row r="12" spans="1:13" x14ac:dyDescent="0.2">
      <c r="A12" s="2">
        <v>0</v>
      </c>
      <c r="B12" s="2">
        <v>1.31947E-2</v>
      </c>
      <c r="C12" s="2">
        <v>1.31947E-2</v>
      </c>
      <c r="D12" s="2">
        <v>2.7017699999999999E-2</v>
      </c>
      <c r="E12" s="2">
        <v>2.7017699999999999E-2</v>
      </c>
      <c r="G12" s="2">
        <v>0</v>
      </c>
      <c r="H12" s="2">
        <f>2*PI()/B12</f>
        <v>476.1900844414489</v>
      </c>
      <c r="I12" s="2">
        <f>2*PI()/C12</f>
        <v>476.1900844414489</v>
      </c>
      <c r="J12" s="2">
        <f>2*PI()/D12</f>
        <v>232.55811217015463</v>
      </c>
      <c r="K12" s="2">
        <f>2*PI()/E12</f>
        <v>232.55811217015463</v>
      </c>
      <c r="M12" s="2">
        <f>LN(H12)/12</f>
        <v>0.51381809263162204</v>
      </c>
    </row>
    <row r="13" spans="1:13" x14ac:dyDescent="0.2">
      <c r="A13" s="2">
        <f>1/6</f>
        <v>0.16666666666666666</v>
      </c>
      <c r="B13" s="2">
        <v>5.5292000000000001E-2</v>
      </c>
      <c r="C13" s="2">
        <v>5.5292000000000001E-2</v>
      </c>
      <c r="D13" s="2">
        <v>5.5292000000000001E-2</v>
      </c>
      <c r="E13" s="2">
        <v>5.5292000000000001E-2</v>
      </c>
      <c r="G13" s="2">
        <f>1/6</f>
        <v>0.16666666666666666</v>
      </c>
      <c r="H13" s="2">
        <f t="shared" ref="H13:H17" si="5">2*PI()/B13</f>
        <v>113.63642673767609</v>
      </c>
      <c r="I13" s="2">
        <f t="shared" ref="I13:I17" si="6">2*PI()/C13</f>
        <v>113.63642673767609</v>
      </c>
      <c r="J13" s="2">
        <f t="shared" ref="J13:J17" si="7">2*PI()/D13</f>
        <v>113.63642673767609</v>
      </c>
      <c r="K13" s="2">
        <f t="shared" ref="K13:K17" si="8">2*PI()/E13</f>
        <v>113.63642673767609</v>
      </c>
      <c r="M13" s="2">
        <f t="shared" ref="M13:M17" si="9">LN(H13)/12</f>
        <v>0.39441700939911434</v>
      </c>
    </row>
    <row r="14" spans="1:13" x14ac:dyDescent="0.2">
      <c r="A14" s="2">
        <f>2/6</f>
        <v>0.33333333333333331</v>
      </c>
      <c r="B14" s="2">
        <v>0.15498500000000001</v>
      </c>
      <c r="C14" s="2">
        <v>0.15498500000000001</v>
      </c>
      <c r="D14" s="2">
        <v>0.15498500000000001</v>
      </c>
      <c r="E14" s="2">
        <v>0.15498500000000001</v>
      </c>
      <c r="G14" s="2">
        <f>2/6</f>
        <v>0.33333333333333331</v>
      </c>
      <c r="H14" s="2">
        <f t="shared" si="5"/>
        <v>40.54060268528945</v>
      </c>
      <c r="I14" s="2">
        <f t="shared" si="6"/>
        <v>40.54060268528945</v>
      </c>
      <c r="J14" s="2">
        <f t="shared" si="7"/>
        <v>40.54060268528945</v>
      </c>
      <c r="K14" s="2">
        <f t="shared" si="8"/>
        <v>40.54060268528945</v>
      </c>
      <c r="M14" s="2">
        <f t="shared" si="9"/>
        <v>0.30852533394572573</v>
      </c>
    </row>
    <row r="15" spans="1:13" x14ac:dyDescent="0.2">
      <c r="A15" s="2">
        <f>3/6</f>
        <v>0.5</v>
      </c>
      <c r="B15" s="2">
        <v>0.301593</v>
      </c>
      <c r="C15" s="2">
        <v>0.301593</v>
      </c>
      <c r="D15" s="2">
        <v>0.301593</v>
      </c>
      <c r="E15" s="2">
        <v>0.301593</v>
      </c>
      <c r="G15" s="2">
        <f>3/6</f>
        <v>0.5</v>
      </c>
      <c r="H15" s="2">
        <f t="shared" si="5"/>
        <v>20.833326062539868</v>
      </c>
      <c r="I15" s="2">
        <f t="shared" si="6"/>
        <v>20.833326062539868</v>
      </c>
      <c r="J15" s="2">
        <f t="shared" si="7"/>
        <v>20.833326062539868</v>
      </c>
      <c r="K15" s="2">
        <f t="shared" si="8"/>
        <v>20.833326062539868</v>
      </c>
      <c r="M15" s="2">
        <f t="shared" si="9"/>
        <v>0.25304615992300822</v>
      </c>
    </row>
    <row r="16" spans="1:13" x14ac:dyDescent="0.2">
      <c r="A16" s="2">
        <f>4/6</f>
        <v>0.66666666666666663</v>
      </c>
      <c r="B16" s="2">
        <v>0.458673</v>
      </c>
      <c r="C16" s="2">
        <v>0.458673</v>
      </c>
      <c r="D16" s="2">
        <v>0.458673</v>
      </c>
      <c r="E16" s="2">
        <v>0.458673</v>
      </c>
      <c r="G16" s="2">
        <f>4/6</f>
        <v>0.66666666666666663</v>
      </c>
      <c r="H16" s="2">
        <f t="shared" si="5"/>
        <v>13.698616023135406</v>
      </c>
      <c r="I16" s="2">
        <f t="shared" si="6"/>
        <v>13.698616023135406</v>
      </c>
      <c r="J16" s="2">
        <f t="shared" si="7"/>
        <v>13.698616023135406</v>
      </c>
      <c r="K16" s="2">
        <f t="shared" si="8"/>
        <v>13.698616023135406</v>
      </c>
      <c r="M16" s="2">
        <f t="shared" si="9"/>
        <v>0.21810790062684163</v>
      </c>
    </row>
    <row r="17" spans="1:13" x14ac:dyDescent="0.2">
      <c r="A17" s="2">
        <f>5/6</f>
        <v>0.83333333333333337</v>
      </c>
      <c r="B17" s="2">
        <v>0.603186</v>
      </c>
      <c r="C17" s="2">
        <v>0.603186</v>
      </c>
      <c r="D17" s="2">
        <v>0.603186</v>
      </c>
      <c r="E17" s="2">
        <v>0.603186</v>
      </c>
      <c r="G17" s="2">
        <f>5/6</f>
        <v>0.83333333333333337</v>
      </c>
      <c r="H17" s="2">
        <f t="shared" si="5"/>
        <v>10.416663031269934</v>
      </c>
      <c r="I17" s="2">
        <f t="shared" si="6"/>
        <v>10.416663031269934</v>
      </c>
      <c r="J17" s="2">
        <f t="shared" si="7"/>
        <v>10.416663031269934</v>
      </c>
      <c r="K17" s="2">
        <f t="shared" si="8"/>
        <v>10.416663031269934</v>
      </c>
      <c r="M17" s="2">
        <f t="shared" si="9"/>
        <v>0.19528389487634612</v>
      </c>
    </row>
    <row r="20" spans="1:13" x14ac:dyDescent="0.2">
      <c r="A20" s="2" t="s">
        <v>4</v>
      </c>
      <c r="B20" s="2" t="s">
        <v>12</v>
      </c>
      <c r="G20" s="2" t="s">
        <v>4</v>
      </c>
      <c r="H20" s="2" t="s">
        <v>10</v>
      </c>
    </row>
    <row r="21" spans="1:13" x14ac:dyDescent="0.2">
      <c r="A21" s="2" t="s">
        <v>5</v>
      </c>
      <c r="B21" s="2" t="s">
        <v>0</v>
      </c>
      <c r="C21" s="2" t="s">
        <v>1</v>
      </c>
      <c r="D21" s="2" t="s">
        <v>2</v>
      </c>
      <c r="E21" s="2" t="s">
        <v>3</v>
      </c>
      <c r="G21" s="2" t="s">
        <v>5</v>
      </c>
      <c r="H21" s="2" t="s">
        <v>0</v>
      </c>
      <c r="I21" s="2" t="s">
        <v>1</v>
      </c>
      <c r="J21" s="2" t="s">
        <v>2</v>
      </c>
      <c r="K21" s="2" t="s">
        <v>3</v>
      </c>
    </row>
    <row r="22" spans="1:13" x14ac:dyDescent="0.2">
      <c r="A22" s="2">
        <v>0</v>
      </c>
      <c r="B22" s="2">
        <v>5.8643100000000002E-3</v>
      </c>
      <c r="C22" s="2">
        <v>5.8643100000000002E-3</v>
      </c>
      <c r="D22" s="2">
        <v>1.17286E-2</v>
      </c>
      <c r="E22" s="2">
        <v>1.17286E-2</v>
      </c>
      <c r="G22" s="2">
        <v>0</v>
      </c>
      <c r="H22" s="2">
        <f>2*PI()/B22</f>
        <v>1071.4278929967184</v>
      </c>
      <c r="I22" s="2">
        <f>2*PI()/C22</f>
        <v>1071.4278929967184</v>
      </c>
      <c r="J22" s="2">
        <f>2*PI()/D22</f>
        <v>535.7148600156529</v>
      </c>
      <c r="K22" s="2">
        <f>2*PI()/E22</f>
        <v>535.7148600156529</v>
      </c>
      <c r="M22" s="2">
        <f>LN(H22)/14</f>
        <v>0.49833910837613038</v>
      </c>
    </row>
    <row r="23" spans="1:13" x14ac:dyDescent="0.2">
      <c r="A23" s="2">
        <f>1/7</f>
        <v>0.14285714285714285</v>
      </c>
      <c r="B23" s="2">
        <v>2.60752E-2</v>
      </c>
      <c r="C23" s="2">
        <v>2.60752E-2</v>
      </c>
      <c r="D23" s="2">
        <v>2.60752E-2</v>
      </c>
      <c r="E23" s="2">
        <v>2.60752E-2</v>
      </c>
      <c r="G23" s="2">
        <f>1/7</f>
        <v>0.14285714285714285</v>
      </c>
      <c r="H23" s="2">
        <f>2*PI()/B23</f>
        <v>240.96403123195935</v>
      </c>
      <c r="I23" s="2">
        <f>2*PI()/C23</f>
        <v>240.96403123195935</v>
      </c>
      <c r="J23" s="2">
        <f>2*PI()/D23</f>
        <v>240.96403123195935</v>
      </c>
      <c r="K23" s="2">
        <f>2*PI()/E23</f>
        <v>240.96403123195935</v>
      </c>
      <c r="M23" s="2">
        <f t="shared" ref="M23:M28" si="10">LN(H23)/14</f>
        <v>0.3917605481679925</v>
      </c>
    </row>
    <row r="24" spans="1:13" x14ac:dyDescent="0.2">
      <c r="A24" s="2">
        <f>2/7</f>
        <v>0.2857142857142857</v>
      </c>
      <c r="B24" s="2">
        <v>8.6795999999999998E-2</v>
      </c>
      <c r="C24" s="2">
        <v>8.6795999999999998E-2</v>
      </c>
      <c r="D24" s="2">
        <v>8.6795999999999998E-2</v>
      </c>
      <c r="E24" s="2">
        <v>8.6795999999999998E-2</v>
      </c>
      <c r="G24" s="2">
        <f>2/7</f>
        <v>0.2857142857142857</v>
      </c>
      <c r="H24" s="2">
        <f>2*PI()/B24</f>
        <v>72.390263458910397</v>
      </c>
      <c r="I24" s="2">
        <f>2*PI()/C24</f>
        <v>72.390263458910397</v>
      </c>
      <c r="J24" s="2">
        <f>2*PI()/D24</f>
        <v>72.390263458910397</v>
      </c>
      <c r="K24" s="2">
        <f>2*PI()/E24</f>
        <v>72.390263458910397</v>
      </c>
      <c r="M24" s="2">
        <f t="shared" si="10"/>
        <v>0.30586227198116706</v>
      </c>
    </row>
    <row r="25" spans="1:13" x14ac:dyDescent="0.2">
      <c r="A25" s="2">
        <f>3/7</f>
        <v>0.42857142857142855</v>
      </c>
      <c r="B25" s="2">
        <v>0.19792000000000001</v>
      </c>
      <c r="C25" s="2">
        <v>0.19792000000000001</v>
      </c>
      <c r="D25" s="2">
        <v>0.19792000000000001</v>
      </c>
      <c r="E25" s="2">
        <v>0.19792000000000001</v>
      </c>
      <c r="G25" s="2">
        <f>3/7</f>
        <v>0.42857142857142855</v>
      </c>
      <c r="H25" s="2">
        <f>2*PI()/B25</f>
        <v>31.746085828514481</v>
      </c>
      <c r="I25" s="2">
        <f>2*PI()/C25</f>
        <v>31.746085828514481</v>
      </c>
      <c r="J25" s="2">
        <f>2*PI()/D25</f>
        <v>31.746085828514481</v>
      </c>
      <c r="K25" s="2">
        <f>2*PI()/E25</f>
        <v>31.746085828514481</v>
      </c>
      <c r="M25" s="2">
        <f t="shared" si="10"/>
        <v>0.24698353119623606</v>
      </c>
    </row>
    <row r="26" spans="1:13" x14ac:dyDescent="0.2">
      <c r="A26" s="2">
        <f>4/7</f>
        <v>0.5714285714285714</v>
      </c>
      <c r="B26" s="2">
        <v>0.33929199999999998</v>
      </c>
      <c r="C26" s="2">
        <v>0.33929199999999998</v>
      </c>
      <c r="D26" s="2">
        <v>0.33929199999999998</v>
      </c>
      <c r="E26" s="2">
        <v>0.33929199999999998</v>
      </c>
      <c r="G26" s="2">
        <f>4/7</f>
        <v>0.5714285714285714</v>
      </c>
      <c r="H26" s="2">
        <f>2*PI()/B26</f>
        <v>18.518518878074303</v>
      </c>
      <c r="I26" s="2">
        <f t="shared" ref="I26:K26" si="11">2*PI()/C26</f>
        <v>18.518518878074303</v>
      </c>
      <c r="J26" s="2">
        <f t="shared" si="11"/>
        <v>18.518518878074303</v>
      </c>
      <c r="K26" s="2">
        <f t="shared" si="11"/>
        <v>18.518518878074303</v>
      </c>
      <c r="M26" s="2">
        <f t="shared" si="10"/>
        <v>0.20848366084527675</v>
      </c>
    </row>
    <row r="27" spans="1:13" x14ac:dyDescent="0.2">
      <c r="A27" s="2">
        <f>5/7</f>
        <v>0.7142857142857143</v>
      </c>
      <c r="B27" s="2">
        <v>0.481711</v>
      </c>
      <c r="C27" s="2">
        <v>0.481711</v>
      </c>
      <c r="D27" s="2">
        <v>0.481711</v>
      </c>
      <c r="E27" s="2">
        <v>0.481711</v>
      </c>
      <c r="G27" s="2">
        <f>5/7</f>
        <v>0.7142857142857143</v>
      </c>
      <c r="H27" s="2">
        <f>2*PI()/B27</f>
        <v>13.043474836944945</v>
      </c>
      <c r="I27" s="2">
        <f>2*PI()/C27</f>
        <v>13.043474836944945</v>
      </c>
      <c r="J27" s="2">
        <f>2*PI()/D27</f>
        <v>13.043474836944945</v>
      </c>
      <c r="K27" s="2">
        <f>2*PI()/E27</f>
        <v>13.043474836944945</v>
      </c>
      <c r="M27" s="2">
        <f t="shared" si="10"/>
        <v>0.18344914258758066</v>
      </c>
    </row>
    <row r="28" spans="1:13" x14ac:dyDescent="0.2">
      <c r="A28" s="2">
        <f>6/7</f>
        <v>0.8571428571428571</v>
      </c>
      <c r="B28" s="2">
        <v>0.607375</v>
      </c>
      <c r="C28" s="2">
        <v>0.607375</v>
      </c>
      <c r="D28" s="2">
        <v>0.607375</v>
      </c>
      <c r="E28" s="2">
        <v>0.607375</v>
      </c>
      <c r="G28" s="2">
        <f>6/7</f>
        <v>0.8571428571428571</v>
      </c>
      <c r="H28" s="2">
        <f>2*PI()/B28</f>
        <v>10.34482042754408</v>
      </c>
      <c r="I28" s="2">
        <f t="shared" ref="I28:K28" si="12">2*PI()/C28</f>
        <v>10.34482042754408</v>
      </c>
      <c r="J28" s="2">
        <f t="shared" si="12"/>
        <v>10.34482042754408</v>
      </c>
      <c r="K28" s="2">
        <f t="shared" si="12"/>
        <v>10.34482042754408</v>
      </c>
      <c r="M28" s="2">
        <f t="shared" si="10"/>
        <v>0.1668918537618154</v>
      </c>
    </row>
    <row r="31" spans="1:13" x14ac:dyDescent="0.2">
      <c r="A31" s="2" t="s">
        <v>13</v>
      </c>
      <c r="B31" s="2" t="s">
        <v>12</v>
      </c>
      <c r="G31" s="2" t="s">
        <v>13</v>
      </c>
      <c r="H31" s="2" t="s">
        <v>10</v>
      </c>
    </row>
    <row r="32" spans="1:13" x14ac:dyDescent="0.2">
      <c r="A32" s="2" t="s">
        <v>5</v>
      </c>
      <c r="B32" s="2" t="s">
        <v>0</v>
      </c>
      <c r="C32" s="2" t="s">
        <v>1</v>
      </c>
      <c r="D32" s="2" t="s">
        <v>2</v>
      </c>
      <c r="E32" s="2" t="s">
        <v>3</v>
      </c>
      <c r="G32" s="2" t="s">
        <v>5</v>
      </c>
      <c r="H32" s="2" t="s">
        <v>0</v>
      </c>
      <c r="I32" s="2" t="s">
        <v>1</v>
      </c>
      <c r="J32" s="2" t="s">
        <v>2</v>
      </c>
      <c r="K32" s="2" t="s">
        <v>3</v>
      </c>
    </row>
    <row r="34" spans="1:13" x14ac:dyDescent="0.2">
      <c r="A34" s="2">
        <f>3/15</f>
        <v>0.2</v>
      </c>
      <c r="B34" s="2">
        <v>3.39292E-2</v>
      </c>
      <c r="C34" s="2">
        <v>3.39292E-2</v>
      </c>
      <c r="D34" s="2">
        <v>3.39292E-2</v>
      </c>
      <c r="E34" s="2">
        <v>3.39292E-2</v>
      </c>
      <c r="G34" s="2">
        <f>3/15</f>
        <v>0.2</v>
      </c>
      <c r="H34" s="2">
        <f t="shared" ref="H34" si="13">2*PI()/B34</f>
        <v>185.18518878074303</v>
      </c>
      <c r="I34" s="2">
        <f t="shared" ref="I34" si="14">2*PI()/C34</f>
        <v>185.18518878074303</v>
      </c>
      <c r="J34" s="2">
        <f t="shared" ref="J34" si="15">2*PI()/D34</f>
        <v>185.18518878074303</v>
      </c>
      <c r="K34" s="2">
        <f t="shared" ref="K34" si="16">2*PI()/E34</f>
        <v>185.18518878074303</v>
      </c>
      <c r="M34" s="2">
        <f>LN(H34)/15</f>
        <v>0.34809042298852799</v>
      </c>
    </row>
    <row r="35" spans="1:13" x14ac:dyDescent="0.2">
      <c r="A35" s="2">
        <f>5/15</f>
        <v>0.33333333333333331</v>
      </c>
      <c r="B35" s="2">
        <v>0.103673</v>
      </c>
      <c r="C35" s="2">
        <v>0.103673</v>
      </c>
      <c r="D35" s="2">
        <v>0.103673</v>
      </c>
      <c r="E35" s="2">
        <v>0.103673</v>
      </c>
      <c r="G35" s="2">
        <f>5/15</f>
        <v>0.33333333333333331</v>
      </c>
      <c r="H35" s="2">
        <f t="shared" ref="H35" si="17">2*PI()/B35</f>
        <v>60.605801965599397</v>
      </c>
      <c r="I35" s="2">
        <f t="shared" ref="I35" si="18">2*PI()/C35</f>
        <v>60.605801965599397</v>
      </c>
      <c r="J35" s="2">
        <f t="shared" ref="J35" si="19">2*PI()/D35</f>
        <v>60.605801965599397</v>
      </c>
      <c r="K35" s="2">
        <f t="shared" ref="K35" si="20">2*PI()/E35</f>
        <v>60.605801965599397</v>
      </c>
      <c r="M35" s="2">
        <f>LN(H35)/15</f>
        <v>0.27362604203325908</v>
      </c>
    </row>
    <row r="40" spans="1:13" x14ac:dyDescent="0.2">
      <c r="A40" s="2" t="s">
        <v>9</v>
      </c>
      <c r="B40" s="2" t="s">
        <v>12</v>
      </c>
      <c r="G40" s="2" t="s">
        <v>9</v>
      </c>
      <c r="H40" s="2" t="s">
        <v>10</v>
      </c>
    </row>
    <row r="41" spans="1:13" x14ac:dyDescent="0.2">
      <c r="A41" s="2" t="s">
        <v>5</v>
      </c>
      <c r="B41" s="2" t="s">
        <v>0</v>
      </c>
      <c r="C41" s="2" t="s">
        <v>1</v>
      </c>
      <c r="D41" s="2" t="s">
        <v>2</v>
      </c>
      <c r="E41" s="2" t="s">
        <v>3</v>
      </c>
      <c r="G41" s="2" t="s">
        <v>5</v>
      </c>
      <c r="H41" s="2" t="s">
        <v>0</v>
      </c>
      <c r="I41" s="2" t="s">
        <v>1</v>
      </c>
      <c r="J41" s="2" t="s">
        <v>2</v>
      </c>
      <c r="K41" s="2" t="s">
        <v>3</v>
      </c>
    </row>
    <row r="42" spans="1:13" x14ac:dyDescent="0.2">
      <c r="A42" s="2">
        <v>0</v>
      </c>
      <c r="B42" s="2">
        <v>2.5132700000000002E-3</v>
      </c>
      <c r="C42" s="2">
        <v>2.5132700000000002E-3</v>
      </c>
      <c r="D42" s="2">
        <v>5.0265500000000003E-3</v>
      </c>
      <c r="E42" s="2">
        <v>5.0265500000000003E-3</v>
      </c>
      <c r="G42" s="2">
        <v>0</v>
      </c>
      <c r="H42" s="2">
        <f>2*PI()/B42</f>
        <v>2500.0041011031785</v>
      </c>
      <c r="I42" s="2">
        <f>2*PI()/C42</f>
        <v>2500.0041011031785</v>
      </c>
      <c r="J42" s="2">
        <f>2*PI()/D42</f>
        <v>1249.9995637523921</v>
      </c>
      <c r="K42" s="2">
        <f>2*PI()/E42</f>
        <v>1249.9995637523921</v>
      </c>
      <c r="M42" s="2">
        <f>LN(H42)/16</f>
        <v>0.48900297820601363</v>
      </c>
    </row>
    <row r="43" spans="1:13" x14ac:dyDescent="0.2">
      <c r="A43" s="2">
        <f>1/8</f>
        <v>0.125</v>
      </c>
      <c r="B43" s="2">
        <v>1.19381E-2</v>
      </c>
      <c r="C43" s="2">
        <v>1.19381E-2</v>
      </c>
      <c r="D43" s="2">
        <v>1.19381E-2</v>
      </c>
      <c r="E43" s="2">
        <v>1.19381E-2</v>
      </c>
      <c r="G43" s="2">
        <f>1/8</f>
        <v>0.125</v>
      </c>
      <c r="H43" s="2">
        <f t="shared" ref="H43:H45" si="21">2*PI()/B43</f>
        <v>526.31367698206464</v>
      </c>
      <c r="I43" s="2">
        <f t="shared" ref="I43:I45" si="22">2*PI()/C43</f>
        <v>526.31367698206464</v>
      </c>
      <c r="J43" s="2">
        <f t="shared" ref="J43:J45" si="23">2*PI()/D43</f>
        <v>526.31367698206464</v>
      </c>
      <c r="K43" s="2">
        <f t="shared" ref="K43:K45" si="24">2*PI()/E43</f>
        <v>526.31367698206464</v>
      </c>
      <c r="M43" s="2">
        <f>LN(H43)/16</f>
        <v>0.39161858619172563</v>
      </c>
    </row>
    <row r="44" spans="1:13" x14ac:dyDescent="0.2">
      <c r="A44" s="2">
        <f>2/8</f>
        <v>0.25</v>
      </c>
      <c r="B44" s="2">
        <v>4.3982300000000002E-2</v>
      </c>
      <c r="C44" s="2">
        <v>4.3982300000000002E-2</v>
      </c>
      <c r="D44" s="2">
        <v>4.3982300000000002E-2</v>
      </c>
      <c r="E44" s="2">
        <v>4.3982300000000002E-2</v>
      </c>
      <c r="G44" s="2">
        <f>2/8</f>
        <v>0.25</v>
      </c>
      <c r="H44" s="2">
        <f t="shared" si="21"/>
        <v>142.85713360100735</v>
      </c>
      <c r="I44" s="2">
        <f t="shared" si="22"/>
        <v>142.85713360100735</v>
      </c>
      <c r="J44" s="2">
        <f t="shared" si="23"/>
        <v>142.85713360100735</v>
      </c>
      <c r="K44" s="2">
        <f t="shared" si="24"/>
        <v>142.85713360100735</v>
      </c>
      <c r="M44" s="2">
        <f>LN(H44)/16</f>
        <v>0.31011531657086705</v>
      </c>
    </row>
    <row r="45" spans="1:13" x14ac:dyDescent="0.2">
      <c r="A45" s="2">
        <f>3/8</f>
        <v>0.375</v>
      </c>
      <c r="B45" s="2">
        <v>0.121475</v>
      </c>
      <c r="C45" s="2">
        <v>0.121475</v>
      </c>
      <c r="D45" s="2">
        <v>0.121475</v>
      </c>
      <c r="E45" s="2">
        <v>0.121475</v>
      </c>
      <c r="G45" s="2">
        <f>3/8</f>
        <v>0.375</v>
      </c>
      <c r="H45" s="2">
        <f t="shared" ref="H45:H49" si="25">2*PI()/B45</f>
        <v>51.724102137720408</v>
      </c>
      <c r="I45" s="2">
        <f t="shared" ref="I45:I49" si="26">2*PI()/C45</f>
        <v>51.724102137720408</v>
      </c>
      <c r="J45" s="2">
        <f t="shared" ref="J45:J49" si="27">2*PI()/D45</f>
        <v>51.724102137720408</v>
      </c>
      <c r="K45" s="2">
        <f t="shared" ref="K45:K49" si="28">2*PI()/E45</f>
        <v>51.724102137720408</v>
      </c>
      <c r="M45" s="2">
        <f>LN(H45)/16</f>
        <v>0.24662024156871973</v>
      </c>
    </row>
    <row r="46" spans="1:13" x14ac:dyDescent="0.2">
      <c r="A46" s="2">
        <f>4/8</f>
        <v>0.5</v>
      </c>
      <c r="B46" s="2">
        <v>0.238761</v>
      </c>
      <c r="C46" s="2">
        <v>0.238761</v>
      </c>
      <c r="D46" s="2">
        <v>0.238761</v>
      </c>
      <c r="E46" s="2">
        <v>0.238761</v>
      </c>
      <c r="G46" s="2">
        <f>4/8</f>
        <v>0.5</v>
      </c>
      <c r="H46" s="2">
        <f t="shared" si="25"/>
        <v>26.315794066784719</v>
      </c>
      <c r="I46" s="2">
        <f t="shared" si="26"/>
        <v>26.315794066784719</v>
      </c>
      <c r="J46" s="2">
        <f t="shared" si="27"/>
        <v>26.315794066784719</v>
      </c>
      <c r="K46" s="2">
        <f t="shared" si="28"/>
        <v>26.315794066784719</v>
      </c>
      <c r="M46" s="2">
        <f>LN(H46)/16</f>
        <v>0.20438558086209721</v>
      </c>
    </row>
    <row r="47" spans="1:13" x14ac:dyDescent="0.2">
      <c r="A47" s="2">
        <f>5/8</f>
        <v>0.625</v>
      </c>
      <c r="B47" s="2">
        <v>0.37699100000000002</v>
      </c>
      <c r="C47" s="2">
        <v>0.37699100000000002</v>
      </c>
      <c r="D47" s="2">
        <v>0.37699100000000002</v>
      </c>
      <c r="E47" s="2">
        <v>0.37699100000000002</v>
      </c>
      <c r="G47" s="2">
        <f>5/8</f>
        <v>0.625</v>
      </c>
      <c r="H47" s="2">
        <f t="shared" si="25"/>
        <v>16.666671902458113</v>
      </c>
      <c r="I47" s="2">
        <f t="shared" si="26"/>
        <v>16.666671902458113</v>
      </c>
      <c r="J47" s="2">
        <f t="shared" si="27"/>
        <v>16.666671902458113</v>
      </c>
      <c r="K47" s="2">
        <f t="shared" si="28"/>
        <v>16.666671902458113</v>
      </c>
      <c r="M47" s="2">
        <f>LN(H47)/16</f>
        <v>0.17583818943171711</v>
      </c>
    </row>
    <row r="48" spans="1:13" x14ac:dyDescent="0.2">
      <c r="A48" s="2">
        <f>6/8</f>
        <v>0.75</v>
      </c>
      <c r="B48" s="2">
        <v>0.50265499999999996</v>
      </c>
      <c r="C48" s="2">
        <v>0.50265499999999996</v>
      </c>
      <c r="D48" s="2">
        <v>0.50265499999999996</v>
      </c>
      <c r="E48" s="2">
        <v>0.50265499999999996</v>
      </c>
      <c r="G48" s="2">
        <f>6/8</f>
        <v>0.75</v>
      </c>
      <c r="H48" s="2">
        <f t="shared" si="25"/>
        <v>12.499995637523922</v>
      </c>
      <c r="I48" s="2">
        <f t="shared" si="26"/>
        <v>12.499995637523922</v>
      </c>
      <c r="J48" s="2">
        <f t="shared" si="27"/>
        <v>12.499995637523922</v>
      </c>
      <c r="K48" s="2">
        <f t="shared" si="28"/>
        <v>12.499995637523922</v>
      </c>
      <c r="M48" s="2">
        <f>LN(H48)/16</f>
        <v>0.15785801845688177</v>
      </c>
    </row>
    <row r="49" spans="1:13" x14ac:dyDescent="0.2">
      <c r="A49" s="2">
        <f>7/8</f>
        <v>0.875</v>
      </c>
      <c r="B49" s="2">
        <v>0.62831899999999996</v>
      </c>
      <c r="C49" s="2">
        <v>0.62831899999999996</v>
      </c>
      <c r="D49" s="2">
        <v>0.62831899999999996</v>
      </c>
      <c r="E49" s="2">
        <v>0.62831899999999996</v>
      </c>
      <c r="G49" s="2">
        <f>7/8</f>
        <v>0.875</v>
      </c>
      <c r="H49" s="2">
        <f t="shared" si="25"/>
        <v>9.9999925311499194</v>
      </c>
      <c r="I49" s="2">
        <f t="shared" si="26"/>
        <v>9.9999925311499194</v>
      </c>
      <c r="J49" s="2">
        <f t="shared" si="27"/>
        <v>9.9999925311499194</v>
      </c>
      <c r="K49" s="2">
        <f t="shared" si="28"/>
        <v>9.9999925311499194</v>
      </c>
      <c r="M49" s="2">
        <f>LN(H49)/16</f>
        <v>0.14391152163179741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2AC5-C2B3-41D1-B8C2-1B422B861875}">
  <dimension ref="A1:K9"/>
  <sheetViews>
    <sheetView zoomScale="130" zoomScaleNormal="130" workbookViewId="0">
      <selection activeCell="D5" sqref="D5:E5"/>
    </sheetView>
  </sheetViews>
  <sheetFormatPr defaultColWidth="12.625" defaultRowHeight="14.25" x14ac:dyDescent="0.2"/>
  <sheetData>
    <row r="1" spans="1:11" x14ac:dyDescent="0.2">
      <c r="A1" s="2" t="s">
        <v>4</v>
      </c>
      <c r="B1" s="2" t="s">
        <v>12</v>
      </c>
      <c r="C1" s="2" t="s">
        <v>18</v>
      </c>
      <c r="D1" s="2"/>
      <c r="E1" s="2"/>
      <c r="F1" s="2"/>
      <c r="G1" s="2" t="s">
        <v>4</v>
      </c>
      <c r="H1" s="2" t="s">
        <v>10</v>
      </c>
      <c r="I1" s="2"/>
      <c r="J1" s="2"/>
      <c r="K1" s="2"/>
    </row>
    <row r="2" spans="1:11" x14ac:dyDescent="0.2">
      <c r="A2" s="2" t="s">
        <v>15</v>
      </c>
      <c r="B2" s="2" t="s">
        <v>0</v>
      </c>
      <c r="C2" s="2" t="s">
        <v>1</v>
      </c>
      <c r="D2" s="2" t="s">
        <v>2</v>
      </c>
      <c r="E2" s="2" t="s">
        <v>3</v>
      </c>
      <c r="F2" s="2"/>
      <c r="G2" s="2" t="s">
        <v>5</v>
      </c>
      <c r="H2" s="2" t="s">
        <v>0</v>
      </c>
      <c r="I2" s="2" t="s">
        <v>1</v>
      </c>
      <c r="J2" s="2" t="s">
        <v>2</v>
      </c>
      <c r="K2" s="2" t="s">
        <v>3</v>
      </c>
    </row>
    <row r="3" spans="1:11" x14ac:dyDescent="0.2">
      <c r="A3" s="2">
        <v>0.3</v>
      </c>
      <c r="B3" s="2">
        <v>5.8643100000000002E-3</v>
      </c>
      <c r="C3" s="2">
        <v>5.8643100000000002E-3</v>
      </c>
      <c r="D3" s="2">
        <v>1.17286E-2</v>
      </c>
      <c r="E3" s="2">
        <v>1.17286E-2</v>
      </c>
      <c r="F3" s="2"/>
      <c r="G3" s="2">
        <v>0</v>
      </c>
      <c r="H3" s="2">
        <f>2*PI()/B3</f>
        <v>1071.4278929967184</v>
      </c>
      <c r="I3" s="2">
        <f>2*PI()/C3</f>
        <v>1071.4278929967184</v>
      </c>
      <c r="J3" s="2">
        <f>2*PI()/D3</f>
        <v>535.7148600156529</v>
      </c>
      <c r="K3" s="2">
        <f>2*PI()/E3</f>
        <v>535.7148600156529</v>
      </c>
    </row>
    <row r="4" spans="1:11" x14ac:dyDescent="0.2">
      <c r="A4" s="2">
        <v>0.4</v>
      </c>
      <c r="B4" s="2">
        <v>3.35103E-2</v>
      </c>
      <c r="C4" s="2">
        <v>3.35103E-2</v>
      </c>
      <c r="D4" s="2">
        <v>6.70206E-2</v>
      </c>
      <c r="E4" s="2">
        <v>6.70206E-2</v>
      </c>
      <c r="F4" s="2"/>
      <c r="G4" s="2">
        <f>1/7</f>
        <v>0.14285714285714285</v>
      </c>
      <c r="H4" s="2">
        <f>2*PI()/B4</f>
        <v>187.5001210726131</v>
      </c>
      <c r="I4" s="2">
        <f>2*PI()/C4</f>
        <v>187.5001210726131</v>
      </c>
      <c r="J4" s="2">
        <f>2*PI()/D4</f>
        <v>93.750060536306549</v>
      </c>
      <c r="K4" s="2">
        <f>2*PI()/E4</f>
        <v>93.750060536306549</v>
      </c>
    </row>
    <row r="5" spans="1:11" x14ac:dyDescent="0.2">
      <c r="A5" s="2">
        <v>0.5</v>
      </c>
      <c r="B5" s="2">
        <v>0.113097</v>
      </c>
      <c r="C5" s="2">
        <v>0.113097</v>
      </c>
      <c r="D5" s="2">
        <v>0.22619500000000001</v>
      </c>
      <c r="E5" s="2">
        <v>0.22619500000000001</v>
      </c>
      <c r="F5" s="2"/>
      <c r="G5" s="2">
        <f>2/7</f>
        <v>0.2857142857142857</v>
      </c>
      <c r="H5" s="2">
        <f>2*PI()/B5</f>
        <v>55.555720374365244</v>
      </c>
      <c r="I5" s="2">
        <f>2*PI()/C5</f>
        <v>55.555720374365244</v>
      </c>
      <c r="J5" s="2">
        <f>2*PI()/D5</f>
        <v>27.777737382256841</v>
      </c>
      <c r="K5" s="2">
        <f>2*PI()/E5</f>
        <v>27.777737382256841</v>
      </c>
    </row>
    <row r="6" spans="1:11" x14ac:dyDescent="0.2">
      <c r="A6" s="2">
        <v>0.6</v>
      </c>
      <c r="B6" s="2"/>
      <c r="C6" s="2"/>
      <c r="D6" s="2"/>
      <c r="E6" s="2"/>
      <c r="F6" s="2"/>
      <c r="G6" s="2">
        <f>3/7</f>
        <v>0.42857142857142855</v>
      </c>
      <c r="H6" s="2" t="e">
        <f>2*PI()/B6</f>
        <v>#DIV/0!</v>
      </c>
      <c r="I6" s="2" t="e">
        <f>2*PI()/C6</f>
        <v>#DIV/0!</v>
      </c>
      <c r="J6" s="2" t="e">
        <f>2*PI()/D6</f>
        <v>#DIV/0!</v>
      </c>
      <c r="K6" s="2" t="e">
        <f>2*PI()/E6</f>
        <v>#DIV/0!</v>
      </c>
    </row>
    <row r="7" spans="1:11" x14ac:dyDescent="0.2">
      <c r="A7" s="2">
        <v>0.7</v>
      </c>
      <c r="B7" s="2"/>
      <c r="C7" s="2"/>
      <c r="D7" s="2"/>
      <c r="E7" s="2"/>
      <c r="F7" s="2"/>
      <c r="G7" s="2">
        <f>4/7</f>
        <v>0.5714285714285714</v>
      </c>
      <c r="H7" s="2" t="e">
        <f>2*PI()/B7</f>
        <v>#DIV/0!</v>
      </c>
      <c r="I7" s="2" t="e">
        <f t="shared" ref="I7:K7" si="0">2*PI()/C7</f>
        <v>#DIV/0!</v>
      </c>
      <c r="J7" s="2" t="e">
        <f t="shared" si="0"/>
        <v>#DIV/0!</v>
      </c>
      <c r="K7" s="2" t="e">
        <f t="shared" si="0"/>
        <v>#DIV/0!</v>
      </c>
    </row>
    <row r="8" spans="1:11" x14ac:dyDescent="0.2">
      <c r="A8" s="2">
        <v>0.8</v>
      </c>
      <c r="B8" s="2"/>
      <c r="C8" s="2"/>
      <c r="D8" s="2"/>
      <c r="E8" s="2"/>
      <c r="F8" s="2"/>
      <c r="G8" s="2">
        <f>5/7</f>
        <v>0.7142857142857143</v>
      </c>
      <c r="H8" s="2" t="e">
        <f>2*PI()/B8</f>
        <v>#DIV/0!</v>
      </c>
      <c r="I8" s="2" t="e">
        <f>2*PI()/C8</f>
        <v>#DIV/0!</v>
      </c>
      <c r="J8" s="2" t="e">
        <f>2*PI()/D8</f>
        <v>#DIV/0!</v>
      </c>
      <c r="K8" s="2" t="e">
        <f>2*PI()/E8</f>
        <v>#DIV/0!</v>
      </c>
    </row>
    <row r="9" spans="1:11" x14ac:dyDescent="0.2">
      <c r="A9" s="2">
        <v>0.9</v>
      </c>
      <c r="B9" s="2"/>
      <c r="C9" s="2"/>
      <c r="D9" s="2"/>
      <c r="E9" s="2"/>
      <c r="F9" s="2"/>
      <c r="G9" s="2">
        <f>6/7</f>
        <v>0.8571428571428571</v>
      </c>
      <c r="H9" s="2" t="e">
        <f>2*PI()/B9</f>
        <v>#DIV/0!</v>
      </c>
      <c r="I9" s="2" t="e">
        <f t="shared" ref="I9:K9" si="1">2*PI()/C9</f>
        <v>#DIV/0!</v>
      </c>
      <c r="J9" s="2" t="e">
        <f t="shared" si="1"/>
        <v>#DIV/0!</v>
      </c>
      <c r="K9" s="2" t="e">
        <f t="shared" si="1"/>
        <v>#DIV/0!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F6A60-620E-4BF6-B758-6E2229F8975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number</vt:lpstr>
      <vt:lpstr>overlap</vt:lpstr>
      <vt:lpstr>p = 2, h = 0.3</vt:lpstr>
      <vt:lpstr>p = 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2021-12-03T02:01:32Z</dcterms:modified>
</cp:coreProperties>
</file>