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drewpepper/Library/Mobile Documents/com~apple~CloudDocs/Documents/t!Ps - Tools/"/>
    </mc:Choice>
  </mc:AlternateContent>
  <xr:revisionPtr revIDLastSave="0" documentId="8_{C00511D5-28F8-F04E-B067-2000C8074B1B}" xr6:coauthVersionLast="47" xr6:coauthVersionMax="47" xr10:uidLastSave="{00000000-0000-0000-0000-000000000000}"/>
  <bookViews>
    <workbookView xWindow="7800" yWindow="1400" windowWidth="39320" windowHeight="23640" tabRatio="500" xr2:uid="{00000000-000D-0000-FFFF-FFFF00000000}"/>
  </bookViews>
  <sheets>
    <sheet name="Master function" sheetId="1" r:id="rId1"/>
    <sheet name="STS vs ft Delaware_SB APC" sheetId="6" r:id="rId2"/>
    <sheet name="STS vs ft Delaware_SB COG" sheetId="7" r:id="rId3"/>
    <sheet name="STS vs ft Delaware_SB Ageron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1" l="1"/>
  <c r="T10" i="1"/>
  <c r="A36" i="1"/>
  <c r="A37" i="1"/>
  <c r="F37" i="1" s="1"/>
  <c r="T4" i="1"/>
  <c r="T5" i="1"/>
  <c r="T6" i="1"/>
  <c r="T7" i="1"/>
  <c r="T8" i="1"/>
  <c r="T9" i="1"/>
  <c r="T3" i="1"/>
  <c r="K21" i="8"/>
  <c r="D21" i="8"/>
  <c r="F21" i="8" s="1"/>
  <c r="M33" i="8"/>
  <c r="L37" i="8"/>
  <c r="M37" i="8" s="1"/>
  <c r="K39" i="8"/>
  <c r="K42" i="8"/>
  <c r="K46" i="8"/>
  <c r="K50" i="8"/>
  <c r="L50" i="8" s="1"/>
  <c r="M50" i="8" s="1"/>
  <c r="K55" i="8"/>
  <c r="L55" i="8" s="1"/>
  <c r="M55" i="8" s="1"/>
  <c r="K58" i="8"/>
  <c r="K62" i="8"/>
  <c r="K71" i="8"/>
  <c r="L71" i="8"/>
  <c r="M71" i="8" s="1"/>
  <c r="K74" i="8"/>
  <c r="M76" i="8"/>
  <c r="L77" i="8"/>
  <c r="M77" i="8" s="1"/>
  <c r="K78" i="8"/>
  <c r="L78" i="8" s="1"/>
  <c r="M78" i="8" s="1"/>
  <c r="K80" i="8"/>
  <c r="L80" i="8"/>
  <c r="M80" i="8" s="1"/>
  <c r="K87" i="8"/>
  <c r="L87" i="8"/>
  <c r="M87" i="8" s="1"/>
  <c r="K90" i="8"/>
  <c r="K91" i="8"/>
  <c r="L91" i="8" s="1"/>
  <c r="M91" i="8" s="1"/>
  <c r="K92" i="8"/>
  <c r="L92" i="8" s="1"/>
  <c r="M92" i="8" s="1"/>
  <c r="K94" i="8"/>
  <c r="K96" i="8"/>
  <c r="L96" i="8" s="1"/>
  <c r="M96" i="8" s="1"/>
  <c r="K103" i="8"/>
  <c r="L103" i="8"/>
  <c r="M103" i="8" s="1"/>
  <c r="K104" i="8"/>
  <c r="L104" i="8" s="1"/>
  <c r="M104" i="8" s="1"/>
  <c r="K106" i="8"/>
  <c r="K110" i="8"/>
  <c r="L110" i="8" s="1"/>
  <c r="M110" i="8" s="1"/>
  <c r="K113" i="8"/>
  <c r="L113" i="8"/>
  <c r="M113" i="8"/>
  <c r="L117" i="8"/>
  <c r="M117" i="8" s="1"/>
  <c r="K119" i="8"/>
  <c r="L119" i="8" s="1"/>
  <c r="M119" i="8" s="1"/>
  <c r="K120" i="8"/>
  <c r="L120" i="8" s="1"/>
  <c r="M120" i="8" s="1"/>
  <c r="K122" i="8"/>
  <c r="K123" i="8"/>
  <c r="L124" i="8"/>
  <c r="M124" i="8"/>
  <c r="L125" i="8"/>
  <c r="M125" i="8" s="1"/>
  <c r="K126" i="8"/>
  <c r="L126" i="8" s="1"/>
  <c r="M126" i="8" s="1"/>
  <c r="K128" i="8"/>
  <c r="L128" i="8" s="1"/>
  <c r="M128" i="8" s="1"/>
  <c r="K130" i="8"/>
  <c r="L130" i="8" s="1"/>
  <c r="M130" i="8"/>
  <c r="E134" i="8"/>
  <c r="A22" i="8"/>
  <c r="A23" i="8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/>
  <c r="A36" i="8" s="1"/>
  <c r="H133" i="8"/>
  <c r="J133" i="8"/>
  <c r="K133" i="8" s="1"/>
  <c r="I133" i="8"/>
  <c r="F133" i="8"/>
  <c r="L133" i="8" s="1"/>
  <c r="M133" i="8" s="1"/>
  <c r="E133" i="8"/>
  <c r="H132" i="8"/>
  <c r="I132" i="8" s="1"/>
  <c r="J132" i="8"/>
  <c r="K132" i="8" s="1"/>
  <c r="L132" i="8" s="1"/>
  <c r="M132" i="8" s="1"/>
  <c r="F132" i="8"/>
  <c r="E132" i="8"/>
  <c r="H131" i="8"/>
  <c r="J131" i="8"/>
  <c r="K131" i="8" s="1"/>
  <c r="I131" i="8"/>
  <c r="F131" i="8"/>
  <c r="E131" i="8"/>
  <c r="H130" i="8"/>
  <c r="J130" i="8"/>
  <c r="I130" i="8" s="1"/>
  <c r="F130" i="8"/>
  <c r="E130" i="8"/>
  <c r="H129" i="8"/>
  <c r="J129" i="8"/>
  <c r="I129" i="8" s="1"/>
  <c r="F129" i="8"/>
  <c r="E129" i="8"/>
  <c r="H128" i="8"/>
  <c r="J128" i="8"/>
  <c r="I128" i="8"/>
  <c r="F128" i="8"/>
  <c r="E128" i="8"/>
  <c r="H127" i="8"/>
  <c r="J127" i="8"/>
  <c r="K127" i="8" s="1"/>
  <c r="L127" i="8" s="1"/>
  <c r="M127" i="8" s="1"/>
  <c r="F127" i="8"/>
  <c r="E127" i="8"/>
  <c r="H126" i="8"/>
  <c r="J126" i="8"/>
  <c r="I126" i="8"/>
  <c r="F126" i="8"/>
  <c r="E126" i="8"/>
  <c r="H125" i="8"/>
  <c r="J125" i="8"/>
  <c r="K125" i="8" s="1"/>
  <c r="I125" i="8"/>
  <c r="F125" i="8"/>
  <c r="E125" i="8"/>
  <c r="H124" i="8"/>
  <c r="J124" i="8"/>
  <c r="K124" i="8" s="1"/>
  <c r="I124" i="8"/>
  <c r="F124" i="8"/>
  <c r="E124" i="8"/>
  <c r="H123" i="8"/>
  <c r="I123" i="8" s="1"/>
  <c r="J123" i="8"/>
  <c r="F123" i="8"/>
  <c r="L123" i="8" s="1"/>
  <c r="M123" i="8" s="1"/>
  <c r="E123" i="8"/>
  <c r="H122" i="8"/>
  <c r="I122" i="8" s="1"/>
  <c r="J122" i="8"/>
  <c r="F122" i="8"/>
  <c r="E122" i="8"/>
  <c r="H121" i="8"/>
  <c r="J121" i="8"/>
  <c r="F121" i="8"/>
  <c r="E121" i="8"/>
  <c r="H120" i="8"/>
  <c r="I120" i="8" s="1"/>
  <c r="J120" i="8"/>
  <c r="F120" i="8"/>
  <c r="E120" i="8"/>
  <c r="H119" i="8"/>
  <c r="J119" i="8"/>
  <c r="I119" i="8" s="1"/>
  <c r="F119" i="8"/>
  <c r="E119" i="8"/>
  <c r="H118" i="8"/>
  <c r="J118" i="8"/>
  <c r="K118" i="8" s="1"/>
  <c r="I118" i="8"/>
  <c r="F118" i="8"/>
  <c r="E118" i="8"/>
  <c r="H117" i="8"/>
  <c r="J117" i="8"/>
  <c r="K117" i="8" s="1"/>
  <c r="I117" i="8"/>
  <c r="F117" i="8"/>
  <c r="E117" i="8"/>
  <c r="H116" i="8"/>
  <c r="I116" i="8" s="1"/>
  <c r="J116" i="8"/>
  <c r="K116" i="8" s="1"/>
  <c r="F116" i="8"/>
  <c r="E116" i="8"/>
  <c r="H115" i="8"/>
  <c r="I115" i="8" s="1"/>
  <c r="J115" i="8"/>
  <c r="K115" i="8" s="1"/>
  <c r="L115" i="8" s="1"/>
  <c r="M115" i="8" s="1"/>
  <c r="F115" i="8"/>
  <c r="E115" i="8"/>
  <c r="H114" i="8"/>
  <c r="J114" i="8"/>
  <c r="K114" i="8" s="1"/>
  <c r="L114" i="8" s="1"/>
  <c r="M114" i="8" s="1"/>
  <c r="F114" i="8"/>
  <c r="E114" i="8"/>
  <c r="H113" i="8"/>
  <c r="J113" i="8"/>
  <c r="I113" i="8" s="1"/>
  <c r="F113" i="8"/>
  <c r="E113" i="8"/>
  <c r="H112" i="8"/>
  <c r="J112" i="8"/>
  <c r="K112" i="8" s="1"/>
  <c r="L112" i="8" s="1"/>
  <c r="M112" i="8" s="1"/>
  <c r="I112" i="8"/>
  <c r="F112" i="8"/>
  <c r="E112" i="8"/>
  <c r="H111" i="8"/>
  <c r="J111" i="8"/>
  <c r="K111" i="8" s="1"/>
  <c r="I111" i="8"/>
  <c r="F111" i="8"/>
  <c r="E111" i="8"/>
  <c r="H110" i="8"/>
  <c r="I110" i="8" s="1"/>
  <c r="J110" i="8"/>
  <c r="F110" i="8"/>
  <c r="E110" i="8"/>
  <c r="H109" i="8"/>
  <c r="J109" i="8"/>
  <c r="K109" i="8" s="1"/>
  <c r="L109" i="8" s="1"/>
  <c r="M109" i="8" s="1"/>
  <c r="I109" i="8"/>
  <c r="F109" i="8"/>
  <c r="E109" i="8"/>
  <c r="H108" i="8"/>
  <c r="J108" i="8"/>
  <c r="K108" i="8" s="1"/>
  <c r="L108" i="8" s="1"/>
  <c r="M108" i="8" s="1"/>
  <c r="I108" i="8"/>
  <c r="F108" i="8"/>
  <c r="E108" i="8"/>
  <c r="H107" i="8"/>
  <c r="I107" i="8" s="1"/>
  <c r="J107" i="8"/>
  <c r="K107" i="8" s="1"/>
  <c r="L107" i="8" s="1"/>
  <c r="M107" i="8" s="1"/>
  <c r="F107" i="8"/>
  <c r="E107" i="8"/>
  <c r="H106" i="8"/>
  <c r="I106" i="8" s="1"/>
  <c r="J106" i="8"/>
  <c r="F106" i="8"/>
  <c r="E106" i="8"/>
  <c r="H105" i="8"/>
  <c r="J105" i="8"/>
  <c r="K105" i="8" s="1"/>
  <c r="L105" i="8" s="1"/>
  <c r="M105" i="8" s="1"/>
  <c r="I105" i="8"/>
  <c r="F105" i="8"/>
  <c r="E105" i="8"/>
  <c r="H104" i="8"/>
  <c r="J104" i="8"/>
  <c r="I104" i="8"/>
  <c r="F104" i="8"/>
  <c r="E104" i="8"/>
  <c r="H103" i="8"/>
  <c r="J103" i="8"/>
  <c r="I103" i="8" s="1"/>
  <c r="F103" i="8"/>
  <c r="E103" i="8"/>
  <c r="H102" i="8"/>
  <c r="J102" i="8"/>
  <c r="K102" i="8" s="1"/>
  <c r="L102" i="8" s="1"/>
  <c r="M102" i="8" s="1"/>
  <c r="F102" i="8"/>
  <c r="E102" i="8"/>
  <c r="H101" i="8"/>
  <c r="J101" i="8"/>
  <c r="K101" i="8" s="1"/>
  <c r="L101" i="8" s="1"/>
  <c r="M101" i="8" s="1"/>
  <c r="I101" i="8"/>
  <c r="F101" i="8"/>
  <c r="E101" i="8"/>
  <c r="H100" i="8"/>
  <c r="I100" i="8" s="1"/>
  <c r="J100" i="8"/>
  <c r="K100" i="8" s="1"/>
  <c r="L100" i="8" s="1"/>
  <c r="M100" i="8" s="1"/>
  <c r="F100" i="8"/>
  <c r="E100" i="8"/>
  <c r="H99" i="8"/>
  <c r="I99" i="8" s="1"/>
  <c r="J99" i="8"/>
  <c r="K99" i="8" s="1"/>
  <c r="F99" i="8"/>
  <c r="E99" i="8"/>
  <c r="H98" i="8"/>
  <c r="I98" i="8" s="1"/>
  <c r="J98" i="8"/>
  <c r="K98" i="8" s="1"/>
  <c r="L98" i="8" s="1"/>
  <c r="M98" i="8" s="1"/>
  <c r="F98" i="8"/>
  <c r="E98" i="8"/>
  <c r="H97" i="8"/>
  <c r="J97" i="8"/>
  <c r="F97" i="8"/>
  <c r="E97" i="8"/>
  <c r="H96" i="8"/>
  <c r="J96" i="8"/>
  <c r="I96" i="8"/>
  <c r="F96" i="8"/>
  <c r="E96" i="8"/>
  <c r="H95" i="8"/>
  <c r="I95" i="8" s="1"/>
  <c r="J95" i="8"/>
  <c r="K95" i="8" s="1"/>
  <c r="L95" i="8" s="1"/>
  <c r="M95" i="8" s="1"/>
  <c r="F95" i="8"/>
  <c r="E95" i="8"/>
  <c r="H94" i="8"/>
  <c r="J94" i="8"/>
  <c r="I94" i="8"/>
  <c r="F94" i="8"/>
  <c r="E94" i="8"/>
  <c r="H93" i="8"/>
  <c r="J93" i="8"/>
  <c r="K93" i="8" s="1"/>
  <c r="L93" i="8" s="1"/>
  <c r="M93" i="8" s="1"/>
  <c r="I93" i="8"/>
  <c r="F93" i="8"/>
  <c r="E93" i="8"/>
  <c r="H92" i="8"/>
  <c r="J92" i="8"/>
  <c r="I92" i="8" s="1"/>
  <c r="F92" i="8"/>
  <c r="E92" i="8"/>
  <c r="H91" i="8"/>
  <c r="I91" i="8" s="1"/>
  <c r="J91" i="8"/>
  <c r="F91" i="8"/>
  <c r="E91" i="8"/>
  <c r="H90" i="8"/>
  <c r="I90" i="8" s="1"/>
  <c r="J90" i="8"/>
  <c r="F90" i="8"/>
  <c r="E90" i="8"/>
  <c r="H89" i="8"/>
  <c r="J89" i="8"/>
  <c r="K89" i="8" s="1"/>
  <c r="L89" i="8" s="1"/>
  <c r="M89" i="8" s="1"/>
  <c r="F89" i="8"/>
  <c r="E89" i="8"/>
  <c r="H88" i="8"/>
  <c r="I88" i="8" s="1"/>
  <c r="J88" i="8"/>
  <c r="K88" i="8" s="1"/>
  <c r="L88" i="8" s="1"/>
  <c r="M88" i="8" s="1"/>
  <c r="F88" i="8"/>
  <c r="E88" i="8"/>
  <c r="H87" i="8"/>
  <c r="J87" i="8"/>
  <c r="I87" i="8" s="1"/>
  <c r="F87" i="8"/>
  <c r="E87" i="8"/>
  <c r="H86" i="8"/>
  <c r="J86" i="8"/>
  <c r="K86" i="8" s="1"/>
  <c r="L86" i="8" s="1"/>
  <c r="M86" i="8" s="1"/>
  <c r="F86" i="8"/>
  <c r="E86" i="8"/>
  <c r="H85" i="8"/>
  <c r="J85" i="8"/>
  <c r="K85" i="8" s="1"/>
  <c r="L85" i="8" s="1"/>
  <c r="M85" i="8" s="1"/>
  <c r="F85" i="8"/>
  <c r="E85" i="8"/>
  <c r="H84" i="8"/>
  <c r="I84" i="8" s="1"/>
  <c r="J84" i="8"/>
  <c r="K84" i="8" s="1"/>
  <c r="L84" i="8" s="1"/>
  <c r="M84" i="8" s="1"/>
  <c r="F84" i="8"/>
  <c r="E84" i="8"/>
  <c r="H83" i="8"/>
  <c r="I83" i="8" s="1"/>
  <c r="J83" i="8"/>
  <c r="K83" i="8" s="1"/>
  <c r="L83" i="8" s="1"/>
  <c r="M83" i="8" s="1"/>
  <c r="F83" i="8"/>
  <c r="E83" i="8"/>
  <c r="H82" i="8"/>
  <c r="I82" i="8" s="1"/>
  <c r="J82" i="8"/>
  <c r="K82" i="8" s="1"/>
  <c r="L82" i="8" s="1"/>
  <c r="M82" i="8" s="1"/>
  <c r="F82" i="8"/>
  <c r="E82" i="8"/>
  <c r="H81" i="8"/>
  <c r="J81" i="8"/>
  <c r="F81" i="8"/>
  <c r="E81" i="8"/>
  <c r="H80" i="8"/>
  <c r="J80" i="8"/>
  <c r="I80" i="8" s="1"/>
  <c r="F80" i="8"/>
  <c r="E80" i="8"/>
  <c r="H79" i="8"/>
  <c r="I79" i="8" s="1"/>
  <c r="J79" i="8"/>
  <c r="K79" i="8" s="1"/>
  <c r="F79" i="8"/>
  <c r="E79" i="8"/>
  <c r="H78" i="8"/>
  <c r="I78" i="8" s="1"/>
  <c r="J78" i="8"/>
  <c r="F78" i="8"/>
  <c r="E78" i="8"/>
  <c r="H77" i="8"/>
  <c r="J77" i="8"/>
  <c r="K77" i="8" s="1"/>
  <c r="I77" i="8"/>
  <c r="F77" i="8"/>
  <c r="E77" i="8"/>
  <c r="H76" i="8"/>
  <c r="J76" i="8"/>
  <c r="K76" i="8" s="1"/>
  <c r="L76" i="8" s="1"/>
  <c r="F76" i="8"/>
  <c r="E76" i="8"/>
  <c r="H75" i="8"/>
  <c r="J75" i="8"/>
  <c r="K75" i="8" s="1"/>
  <c r="L75" i="8" s="1"/>
  <c r="M75" i="8" s="1"/>
  <c r="F75" i="8"/>
  <c r="E75" i="8"/>
  <c r="H74" i="8"/>
  <c r="I74" i="8" s="1"/>
  <c r="J74" i="8"/>
  <c r="F74" i="8"/>
  <c r="E74" i="8"/>
  <c r="H73" i="8"/>
  <c r="I73" i="8" s="1"/>
  <c r="J73" i="8"/>
  <c r="K73" i="8" s="1"/>
  <c r="F73" i="8"/>
  <c r="E73" i="8"/>
  <c r="H72" i="8"/>
  <c r="J72" i="8"/>
  <c r="I72" i="8" s="1"/>
  <c r="F72" i="8"/>
  <c r="E72" i="8"/>
  <c r="H71" i="8"/>
  <c r="J71" i="8"/>
  <c r="I71" i="8" s="1"/>
  <c r="F71" i="8"/>
  <c r="E71" i="8"/>
  <c r="H70" i="8"/>
  <c r="J70" i="8"/>
  <c r="K70" i="8" s="1"/>
  <c r="I70" i="8"/>
  <c r="F70" i="8"/>
  <c r="E70" i="8"/>
  <c r="H69" i="8"/>
  <c r="J69" i="8"/>
  <c r="K69" i="8" s="1"/>
  <c r="L69" i="8" s="1"/>
  <c r="M69" i="8" s="1"/>
  <c r="F69" i="8"/>
  <c r="E69" i="8"/>
  <c r="H68" i="8"/>
  <c r="I68" i="8" s="1"/>
  <c r="J68" i="8"/>
  <c r="K68" i="8" s="1"/>
  <c r="L68" i="8" s="1"/>
  <c r="M68" i="8" s="1"/>
  <c r="F68" i="8"/>
  <c r="E68" i="8"/>
  <c r="H67" i="8"/>
  <c r="I67" i="8" s="1"/>
  <c r="J67" i="8"/>
  <c r="K67" i="8" s="1"/>
  <c r="F67" i="8"/>
  <c r="E67" i="8"/>
  <c r="H66" i="8"/>
  <c r="I66" i="8" s="1"/>
  <c r="J66" i="8"/>
  <c r="K66" i="8" s="1"/>
  <c r="L66" i="8" s="1"/>
  <c r="M66" i="8" s="1"/>
  <c r="F66" i="8"/>
  <c r="E66" i="8"/>
  <c r="H65" i="8"/>
  <c r="J65" i="8"/>
  <c r="F65" i="8"/>
  <c r="E65" i="8"/>
  <c r="H64" i="8"/>
  <c r="J64" i="8"/>
  <c r="I64" i="8" s="1"/>
  <c r="F64" i="8"/>
  <c r="E64" i="8"/>
  <c r="H63" i="8"/>
  <c r="J63" i="8"/>
  <c r="K63" i="8" s="1"/>
  <c r="I63" i="8"/>
  <c r="F63" i="8"/>
  <c r="E63" i="8"/>
  <c r="H62" i="8"/>
  <c r="I62" i="8" s="1"/>
  <c r="J62" i="8"/>
  <c r="F62" i="8"/>
  <c r="E62" i="8"/>
  <c r="H61" i="8"/>
  <c r="J61" i="8"/>
  <c r="K61" i="8" s="1"/>
  <c r="I61" i="8"/>
  <c r="F61" i="8"/>
  <c r="E61" i="8"/>
  <c r="H60" i="8"/>
  <c r="J60" i="8"/>
  <c r="K60" i="8" s="1"/>
  <c r="I60" i="8"/>
  <c r="F60" i="8"/>
  <c r="E60" i="8"/>
  <c r="H59" i="8"/>
  <c r="I59" i="8" s="1"/>
  <c r="J59" i="8"/>
  <c r="K59" i="8" s="1"/>
  <c r="L59" i="8" s="1"/>
  <c r="M59" i="8" s="1"/>
  <c r="F59" i="8"/>
  <c r="E59" i="8"/>
  <c r="H58" i="8"/>
  <c r="I58" i="8" s="1"/>
  <c r="J58" i="8"/>
  <c r="F58" i="8"/>
  <c r="E58" i="8"/>
  <c r="H57" i="8"/>
  <c r="I57" i="8" s="1"/>
  <c r="J57" i="8"/>
  <c r="K57" i="8" s="1"/>
  <c r="L57" i="8" s="1"/>
  <c r="M57" i="8" s="1"/>
  <c r="F57" i="8"/>
  <c r="E57" i="8"/>
  <c r="H56" i="8"/>
  <c r="J56" i="8"/>
  <c r="K56" i="8" s="1"/>
  <c r="L56" i="8" s="1"/>
  <c r="M56" i="8" s="1"/>
  <c r="I56" i="8"/>
  <c r="F56" i="8"/>
  <c r="E56" i="8"/>
  <c r="H55" i="8"/>
  <c r="J55" i="8"/>
  <c r="I55" i="8" s="1"/>
  <c r="F55" i="8"/>
  <c r="E55" i="8"/>
  <c r="H54" i="8"/>
  <c r="I54" i="8" s="1"/>
  <c r="J54" i="8"/>
  <c r="K54" i="8" s="1"/>
  <c r="F54" i="8"/>
  <c r="E54" i="8"/>
  <c r="H53" i="8"/>
  <c r="J53" i="8"/>
  <c r="K53" i="8" s="1"/>
  <c r="I53" i="8"/>
  <c r="F53" i="8"/>
  <c r="L53" i="8" s="1"/>
  <c r="M53" i="8" s="1"/>
  <c r="E53" i="8"/>
  <c r="H52" i="8"/>
  <c r="I52" i="8" s="1"/>
  <c r="J52" i="8"/>
  <c r="K52" i="8" s="1"/>
  <c r="L52" i="8" s="1"/>
  <c r="M52" i="8" s="1"/>
  <c r="F52" i="8"/>
  <c r="E52" i="8"/>
  <c r="H51" i="8"/>
  <c r="J51" i="8"/>
  <c r="K51" i="8" s="1"/>
  <c r="I51" i="8"/>
  <c r="F51" i="8"/>
  <c r="E51" i="8"/>
  <c r="H50" i="8"/>
  <c r="I50" i="8" s="1"/>
  <c r="J50" i="8"/>
  <c r="F50" i="8"/>
  <c r="E50" i="8"/>
  <c r="H49" i="8"/>
  <c r="J49" i="8"/>
  <c r="F49" i="8"/>
  <c r="E49" i="8"/>
  <c r="H48" i="8"/>
  <c r="J48" i="8"/>
  <c r="I48" i="8" s="1"/>
  <c r="F48" i="8"/>
  <c r="E48" i="8"/>
  <c r="H47" i="8"/>
  <c r="J47" i="8"/>
  <c r="K47" i="8" s="1"/>
  <c r="L47" i="8" s="1"/>
  <c r="M47" i="8" s="1"/>
  <c r="I47" i="8"/>
  <c r="F47" i="8"/>
  <c r="E47" i="8"/>
  <c r="H46" i="8"/>
  <c r="J46" i="8"/>
  <c r="I46" i="8"/>
  <c r="F46" i="8"/>
  <c r="E46" i="8"/>
  <c r="H45" i="8"/>
  <c r="J45" i="8"/>
  <c r="K45" i="8" s="1"/>
  <c r="I45" i="8"/>
  <c r="F45" i="8"/>
  <c r="E45" i="8"/>
  <c r="H44" i="8"/>
  <c r="I44" i="8" s="1"/>
  <c r="J44" i="8"/>
  <c r="K44" i="8" s="1"/>
  <c r="L44" i="8" s="1"/>
  <c r="M44" i="8" s="1"/>
  <c r="F44" i="8"/>
  <c r="E44" i="8"/>
  <c r="H43" i="8"/>
  <c r="J43" i="8"/>
  <c r="K43" i="8" s="1"/>
  <c r="L43" i="8" s="1"/>
  <c r="M43" i="8" s="1"/>
  <c r="F43" i="8"/>
  <c r="E43" i="8"/>
  <c r="H42" i="8"/>
  <c r="I42" i="8" s="1"/>
  <c r="J42" i="8"/>
  <c r="F42" i="8"/>
  <c r="E42" i="8"/>
  <c r="H41" i="8"/>
  <c r="I41" i="8" s="1"/>
  <c r="J41" i="8"/>
  <c r="K41" i="8" s="1"/>
  <c r="F41" i="8"/>
  <c r="E41" i="8"/>
  <c r="H40" i="8"/>
  <c r="I40" i="8" s="1"/>
  <c r="J40" i="8"/>
  <c r="K40" i="8" s="1"/>
  <c r="L40" i="8" s="1"/>
  <c r="M40" i="8" s="1"/>
  <c r="F40" i="8"/>
  <c r="E40" i="8"/>
  <c r="H39" i="8"/>
  <c r="J39" i="8"/>
  <c r="I39" i="8" s="1"/>
  <c r="F39" i="8"/>
  <c r="E39" i="8"/>
  <c r="H38" i="8"/>
  <c r="I38" i="8" s="1"/>
  <c r="J38" i="8"/>
  <c r="K38" i="8" s="1"/>
  <c r="F38" i="8"/>
  <c r="E38" i="8"/>
  <c r="H37" i="8"/>
  <c r="I37" i="8" s="1"/>
  <c r="J37" i="8"/>
  <c r="K37" i="8" s="1"/>
  <c r="F37" i="8"/>
  <c r="E37" i="8"/>
  <c r="H152" i="8"/>
  <c r="J152" i="8" s="1"/>
  <c r="K152" i="8" s="1"/>
  <c r="F152" i="8"/>
  <c r="F136" i="8"/>
  <c r="L152" i="8"/>
  <c r="M152" i="8" s="1"/>
  <c r="I152" i="8"/>
  <c r="E152" i="8"/>
  <c r="A137" i="8"/>
  <c r="A138" i="8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/>
  <c r="H151" i="8"/>
  <c r="J151" i="8"/>
  <c r="K151" i="8" s="1"/>
  <c r="F151" i="8"/>
  <c r="E151" i="8"/>
  <c r="H150" i="8"/>
  <c r="J150" i="8" s="1"/>
  <c r="K150" i="8" s="1"/>
  <c r="F150" i="8"/>
  <c r="L150" i="8"/>
  <c r="M150" i="8" s="1"/>
  <c r="I150" i="8"/>
  <c r="E150" i="8"/>
  <c r="H149" i="8"/>
  <c r="J149" i="8"/>
  <c r="K149" i="8"/>
  <c r="F149" i="8"/>
  <c r="L149" i="8"/>
  <c r="M149" i="8"/>
  <c r="E149" i="8"/>
  <c r="H148" i="8"/>
  <c r="J148" i="8"/>
  <c r="K148" i="8" s="1"/>
  <c r="L148" i="8" s="1"/>
  <c r="M148" i="8" s="1"/>
  <c r="F148" i="8"/>
  <c r="I148" i="8"/>
  <c r="E148" i="8"/>
  <c r="H147" i="8"/>
  <c r="J147" i="8" s="1"/>
  <c r="K147" i="8" s="1"/>
  <c r="L147" i="8" s="1"/>
  <c r="M147" i="8" s="1"/>
  <c r="F147" i="8"/>
  <c r="E147" i="8"/>
  <c r="H146" i="8"/>
  <c r="J146" i="8" s="1"/>
  <c r="K146" i="8" s="1"/>
  <c r="L146" i="8" s="1"/>
  <c r="M146" i="8" s="1"/>
  <c r="F146" i="8"/>
  <c r="E146" i="8"/>
  <c r="H145" i="8"/>
  <c r="J145" i="8" s="1"/>
  <c r="K145" i="8" s="1"/>
  <c r="L145" i="8" s="1"/>
  <c r="M145" i="8" s="1"/>
  <c r="F145" i="8"/>
  <c r="E145" i="8"/>
  <c r="H144" i="8"/>
  <c r="J144" i="8" s="1"/>
  <c r="K144" i="8" s="1"/>
  <c r="L144" i="8" s="1"/>
  <c r="M144" i="8" s="1"/>
  <c r="F144" i="8"/>
  <c r="E144" i="8"/>
  <c r="H143" i="8"/>
  <c r="J143" i="8"/>
  <c r="K143" i="8" s="1"/>
  <c r="L143" i="8" s="1"/>
  <c r="M143" i="8" s="1"/>
  <c r="F143" i="8"/>
  <c r="E143" i="8"/>
  <c r="H142" i="8"/>
  <c r="J142" i="8"/>
  <c r="K142" i="8" s="1"/>
  <c r="F142" i="8"/>
  <c r="L142" i="8"/>
  <c r="M142" i="8"/>
  <c r="I142" i="8"/>
  <c r="E142" i="8"/>
  <c r="H141" i="8"/>
  <c r="J141" i="8" s="1"/>
  <c r="K141" i="8" s="1"/>
  <c r="L141" i="8" s="1"/>
  <c r="M141" i="8" s="1"/>
  <c r="F141" i="8"/>
  <c r="E141" i="8"/>
  <c r="H140" i="8"/>
  <c r="J140" i="8"/>
  <c r="K140" i="8" s="1"/>
  <c r="F140" i="8"/>
  <c r="L140" i="8"/>
  <c r="M140" i="8"/>
  <c r="I140" i="8"/>
  <c r="E140" i="8"/>
  <c r="H139" i="8"/>
  <c r="F139" i="8"/>
  <c r="E139" i="8"/>
  <c r="H138" i="8"/>
  <c r="J138" i="8"/>
  <c r="K138" i="8" s="1"/>
  <c r="L138" i="8" s="1"/>
  <c r="M138" i="8" s="1"/>
  <c r="F138" i="8"/>
  <c r="I138" i="8"/>
  <c r="E138" i="8"/>
  <c r="F137" i="8"/>
  <c r="E136" i="8"/>
  <c r="H134" i="8"/>
  <c r="J134" i="8"/>
  <c r="I134" i="8" s="1"/>
  <c r="F134" i="8"/>
  <c r="H36" i="8"/>
  <c r="I36" i="8" s="1"/>
  <c r="J36" i="8"/>
  <c r="K36" i="8" s="1"/>
  <c r="L36" i="8" s="1"/>
  <c r="M36" i="8" s="1"/>
  <c r="F36" i="8"/>
  <c r="E36" i="8"/>
  <c r="H35" i="8"/>
  <c r="J35" i="8"/>
  <c r="K35" i="8" s="1"/>
  <c r="I35" i="8"/>
  <c r="F35" i="8"/>
  <c r="E35" i="8"/>
  <c r="H34" i="8"/>
  <c r="J34" i="8"/>
  <c r="K34" i="8" s="1"/>
  <c r="L34" i="8" s="1"/>
  <c r="M34" i="8" s="1"/>
  <c r="F34" i="8"/>
  <c r="E34" i="8"/>
  <c r="H33" i="8"/>
  <c r="J33" i="8"/>
  <c r="K33" i="8" s="1"/>
  <c r="L33" i="8" s="1"/>
  <c r="F33" i="8"/>
  <c r="E33" i="8"/>
  <c r="H32" i="8"/>
  <c r="J32" i="8"/>
  <c r="K32" i="8" s="1"/>
  <c r="I32" i="8"/>
  <c r="F32" i="8"/>
  <c r="E32" i="8"/>
  <c r="H31" i="8"/>
  <c r="J31" i="8"/>
  <c r="K31" i="8" s="1"/>
  <c r="L31" i="8" s="1"/>
  <c r="M31" i="8" s="1"/>
  <c r="I31" i="8"/>
  <c r="F31" i="8"/>
  <c r="E31" i="8"/>
  <c r="H30" i="8"/>
  <c r="J30" i="8"/>
  <c r="K30" i="8" s="1"/>
  <c r="I30" i="8"/>
  <c r="F30" i="8"/>
  <c r="E30" i="8"/>
  <c r="H29" i="8"/>
  <c r="J29" i="8"/>
  <c r="K29" i="8" s="1"/>
  <c r="L29" i="8" s="1"/>
  <c r="M29" i="8" s="1"/>
  <c r="I29" i="8"/>
  <c r="F29" i="8"/>
  <c r="E29" i="8"/>
  <c r="H28" i="8"/>
  <c r="J28" i="8"/>
  <c r="F28" i="8"/>
  <c r="I28" i="8"/>
  <c r="E28" i="8"/>
  <c r="H27" i="8"/>
  <c r="J27" i="8" s="1"/>
  <c r="F27" i="8"/>
  <c r="E27" i="8"/>
  <c r="J26" i="8"/>
  <c r="K26" i="8" s="1"/>
  <c r="L26" i="8" s="1"/>
  <c r="M26" i="8" s="1"/>
  <c r="F26" i="8"/>
  <c r="H26" i="8"/>
  <c r="I26" i="8"/>
  <c r="E26" i="8"/>
  <c r="J25" i="8"/>
  <c r="K25" i="8" s="1"/>
  <c r="L25" i="8" s="1"/>
  <c r="M25" i="8" s="1"/>
  <c r="F25" i="8"/>
  <c r="H25" i="8"/>
  <c r="I25" i="8" s="1"/>
  <c r="E25" i="8"/>
  <c r="J24" i="8"/>
  <c r="K24" i="8" s="1"/>
  <c r="L24" i="8" s="1"/>
  <c r="M24" i="8" s="1"/>
  <c r="F24" i="8"/>
  <c r="H24" i="8"/>
  <c r="I24" i="8"/>
  <c r="E24" i="8"/>
  <c r="J23" i="8"/>
  <c r="I23" i="8" s="1"/>
  <c r="F23" i="8"/>
  <c r="H23" i="8"/>
  <c r="E23" i="8"/>
  <c r="F22" i="8"/>
  <c r="E21" i="8"/>
  <c r="H19" i="8"/>
  <c r="J19" i="8" s="1"/>
  <c r="F19" i="8"/>
  <c r="E19" i="8"/>
  <c r="A4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H18" i="8"/>
  <c r="J18" i="8"/>
  <c r="I18" i="8"/>
  <c r="E18" i="8"/>
  <c r="H17" i="8"/>
  <c r="J17" i="8"/>
  <c r="I17" i="8"/>
  <c r="E17" i="8"/>
  <c r="H16" i="8"/>
  <c r="J16" i="8"/>
  <c r="I16" i="8"/>
  <c r="E16" i="8"/>
  <c r="H15" i="8"/>
  <c r="J15" i="8" s="1"/>
  <c r="E15" i="8"/>
  <c r="H14" i="8"/>
  <c r="J14" i="8"/>
  <c r="I14" i="8"/>
  <c r="E14" i="8"/>
  <c r="H13" i="8"/>
  <c r="J13" i="8" s="1"/>
  <c r="E13" i="8"/>
  <c r="H12" i="8"/>
  <c r="J12" i="8"/>
  <c r="I12" i="8" s="1"/>
  <c r="E12" i="8"/>
  <c r="H11" i="8"/>
  <c r="J11" i="8" s="1"/>
  <c r="E11" i="8"/>
  <c r="H10" i="8"/>
  <c r="J10" i="8"/>
  <c r="I10" i="8"/>
  <c r="E10" i="8"/>
  <c r="H9" i="8"/>
  <c r="J9" i="8"/>
  <c r="I9" i="8" s="1"/>
  <c r="E9" i="8"/>
  <c r="H8" i="8"/>
  <c r="J8" i="8"/>
  <c r="I8" i="8" s="1"/>
  <c r="E8" i="8"/>
  <c r="H7" i="8"/>
  <c r="J7" i="8" s="1"/>
  <c r="E7" i="8"/>
  <c r="H6" i="8"/>
  <c r="J6" i="8"/>
  <c r="I6" i="8"/>
  <c r="E6" i="8"/>
  <c r="H5" i="8"/>
  <c r="E5" i="8"/>
  <c r="F4" i="8"/>
  <c r="F3" i="8"/>
  <c r="E3" i="8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/>
  <c r="A16" i="1" s="1"/>
  <c r="F34" i="1"/>
  <c r="F35" i="1"/>
  <c r="F36" i="1"/>
  <c r="F15" i="1"/>
  <c r="K65" i="7"/>
  <c r="L65" i="7" s="1"/>
  <c r="M65" i="7" s="1"/>
  <c r="K64" i="7"/>
  <c r="J102" i="7"/>
  <c r="K102" i="7"/>
  <c r="F102" i="7"/>
  <c r="L102" i="7" s="1"/>
  <c r="M102" i="7" s="1"/>
  <c r="F93" i="7"/>
  <c r="J103" i="7"/>
  <c r="I103" i="7" s="1"/>
  <c r="F103" i="7"/>
  <c r="E60" i="7"/>
  <c r="F60" i="7"/>
  <c r="H60" i="7"/>
  <c r="J60" i="7"/>
  <c r="I60" i="7"/>
  <c r="K60" i="7"/>
  <c r="F57" i="7"/>
  <c r="L60" i="7"/>
  <c r="M60" i="7"/>
  <c r="E61" i="7"/>
  <c r="F61" i="7"/>
  <c r="H61" i="7"/>
  <c r="I61" i="7" s="1"/>
  <c r="J61" i="7"/>
  <c r="K61" i="7" s="1"/>
  <c r="F132" i="7"/>
  <c r="J132" i="7"/>
  <c r="K132" i="7"/>
  <c r="L132" i="7" s="1"/>
  <c r="M132" i="7" s="1"/>
  <c r="F129" i="7"/>
  <c r="F133" i="7"/>
  <c r="J133" i="7"/>
  <c r="K133" i="7"/>
  <c r="L133" i="7" s="1"/>
  <c r="M133" i="7" s="1"/>
  <c r="M129" i="7"/>
  <c r="F96" i="7"/>
  <c r="J96" i="7"/>
  <c r="K96" i="7" s="1"/>
  <c r="F97" i="7"/>
  <c r="J97" i="7"/>
  <c r="I97" i="7" s="1"/>
  <c r="F98" i="7"/>
  <c r="J98" i="7"/>
  <c r="K98" i="7" s="1"/>
  <c r="F99" i="7"/>
  <c r="F100" i="7"/>
  <c r="J100" i="7"/>
  <c r="K100" i="7" s="1"/>
  <c r="L100" i="7" s="1"/>
  <c r="M100" i="7" s="1"/>
  <c r="F101" i="7"/>
  <c r="J101" i="7"/>
  <c r="I101" i="7" s="1"/>
  <c r="K101" i="7"/>
  <c r="L101" i="7"/>
  <c r="M101" i="7" s="1"/>
  <c r="J95" i="7"/>
  <c r="K95" i="7" s="1"/>
  <c r="F95" i="7"/>
  <c r="F113" i="7"/>
  <c r="J113" i="7"/>
  <c r="K113" i="7" s="1"/>
  <c r="F111" i="7"/>
  <c r="L113" i="7"/>
  <c r="M113" i="7"/>
  <c r="F114" i="7"/>
  <c r="J114" i="7"/>
  <c r="K114" i="7"/>
  <c r="L114" i="7" s="1"/>
  <c r="M114" i="7" s="1"/>
  <c r="F115" i="7"/>
  <c r="J115" i="7"/>
  <c r="K115" i="7" s="1"/>
  <c r="L115" i="7" s="1"/>
  <c r="M115" i="7" s="1"/>
  <c r="F116" i="7"/>
  <c r="J116" i="7"/>
  <c r="K116" i="7" s="1"/>
  <c r="L116" i="7" s="1"/>
  <c r="M116" i="7" s="1"/>
  <c r="F117" i="7"/>
  <c r="J117" i="7"/>
  <c r="I117" i="7" s="1"/>
  <c r="K117" i="7"/>
  <c r="L117" i="7" s="1"/>
  <c r="M117" i="7" s="1"/>
  <c r="F118" i="7"/>
  <c r="J118" i="7"/>
  <c r="I118" i="7" s="1"/>
  <c r="F119" i="7"/>
  <c r="J119" i="7"/>
  <c r="K119" i="7"/>
  <c r="L119" i="7" s="1"/>
  <c r="M119" i="7" s="1"/>
  <c r="F120" i="7"/>
  <c r="J120" i="7"/>
  <c r="K120" i="7" s="1"/>
  <c r="L120" i="7" s="1"/>
  <c r="M120" i="7" s="1"/>
  <c r="F121" i="7"/>
  <c r="J121" i="7"/>
  <c r="K121" i="7"/>
  <c r="L121" i="7"/>
  <c r="M121" i="7" s="1"/>
  <c r="F122" i="7"/>
  <c r="J122" i="7"/>
  <c r="K122" i="7" s="1"/>
  <c r="F77" i="7"/>
  <c r="J77" i="7"/>
  <c r="K77" i="7"/>
  <c r="F75" i="7"/>
  <c r="L77" i="7"/>
  <c r="M77" i="7"/>
  <c r="F78" i="7"/>
  <c r="J78" i="7"/>
  <c r="K78" i="7"/>
  <c r="L78" i="7" s="1"/>
  <c r="M78" i="7" s="1"/>
  <c r="F79" i="7"/>
  <c r="F83" i="7"/>
  <c r="F82" i="7"/>
  <c r="J82" i="7"/>
  <c r="K82" i="7" s="1"/>
  <c r="L82" i="7" s="1"/>
  <c r="M82" i="7" s="1"/>
  <c r="F81" i="7"/>
  <c r="F80" i="7"/>
  <c r="J80" i="7"/>
  <c r="K80" i="7"/>
  <c r="L80" i="7"/>
  <c r="M80" i="7" s="1"/>
  <c r="F59" i="7"/>
  <c r="H59" i="7"/>
  <c r="J59" i="7"/>
  <c r="K59" i="7" s="1"/>
  <c r="L59" i="7" s="1"/>
  <c r="M59" i="7" s="1"/>
  <c r="H62" i="7"/>
  <c r="J62" i="7"/>
  <c r="K62" i="7" s="1"/>
  <c r="H63" i="7"/>
  <c r="J63" i="7"/>
  <c r="K63" i="7" s="1"/>
  <c r="H64" i="7"/>
  <c r="J64" i="7"/>
  <c r="H65" i="7"/>
  <c r="J65" i="7"/>
  <c r="H149" i="7"/>
  <c r="I149" i="7" s="1"/>
  <c r="J149" i="7"/>
  <c r="K149" i="7" s="1"/>
  <c r="L149" i="7" s="1"/>
  <c r="M149" i="7" s="1"/>
  <c r="F149" i="7"/>
  <c r="F147" i="7"/>
  <c r="H150" i="7"/>
  <c r="J150" i="7"/>
  <c r="I150" i="7" s="1"/>
  <c r="K150" i="7"/>
  <c r="F150" i="7"/>
  <c r="H151" i="7"/>
  <c r="J151" i="7" s="1"/>
  <c r="K151" i="7" s="1"/>
  <c r="L151" i="7" s="1"/>
  <c r="M151" i="7" s="1"/>
  <c r="F151" i="7"/>
  <c r="H152" i="7"/>
  <c r="F152" i="7"/>
  <c r="H153" i="7"/>
  <c r="J153" i="7" s="1"/>
  <c r="K153" i="7" s="1"/>
  <c r="F153" i="7"/>
  <c r="L153" i="7"/>
  <c r="M153" i="7"/>
  <c r="H154" i="7"/>
  <c r="J154" i="7"/>
  <c r="K154" i="7" s="1"/>
  <c r="L154" i="7" s="1"/>
  <c r="M154" i="7" s="1"/>
  <c r="F154" i="7"/>
  <c r="H155" i="7"/>
  <c r="J155" i="7" s="1"/>
  <c r="K155" i="7" s="1"/>
  <c r="F155" i="7"/>
  <c r="L155" i="7"/>
  <c r="M155" i="7" s="1"/>
  <c r="H156" i="7"/>
  <c r="J156" i="7"/>
  <c r="K156" i="7"/>
  <c r="L156" i="7" s="1"/>
  <c r="M156" i="7" s="1"/>
  <c r="F156" i="7"/>
  <c r="H157" i="7"/>
  <c r="J157" i="7" s="1"/>
  <c r="K157" i="7" s="1"/>
  <c r="L157" i="7" s="1"/>
  <c r="M157" i="7" s="1"/>
  <c r="F157" i="7"/>
  <c r="H158" i="7"/>
  <c r="J158" i="7"/>
  <c r="K158" i="7"/>
  <c r="F158" i="7"/>
  <c r="L158" i="7"/>
  <c r="M158" i="7" s="1"/>
  <c r="H159" i="7"/>
  <c r="J159" i="7"/>
  <c r="K159" i="7"/>
  <c r="L159" i="7" s="1"/>
  <c r="M159" i="7" s="1"/>
  <c r="F159" i="7"/>
  <c r="H160" i="7"/>
  <c r="F160" i="7"/>
  <c r="H161" i="7"/>
  <c r="J161" i="7" s="1"/>
  <c r="K161" i="7" s="1"/>
  <c r="L161" i="7" s="1"/>
  <c r="M161" i="7" s="1"/>
  <c r="F161" i="7"/>
  <c r="H162" i="7"/>
  <c r="J162" i="7"/>
  <c r="K162" i="7"/>
  <c r="F162" i="7"/>
  <c r="L162" i="7"/>
  <c r="M162" i="7" s="1"/>
  <c r="H163" i="7"/>
  <c r="J163" i="7" s="1"/>
  <c r="K163" i="7" s="1"/>
  <c r="F163" i="7"/>
  <c r="L163" i="7"/>
  <c r="M163" i="7"/>
  <c r="J23" i="7"/>
  <c r="K23" i="7" s="1"/>
  <c r="L23" i="7" s="1"/>
  <c r="M23" i="7" s="1"/>
  <c r="F23" i="7"/>
  <c r="F21" i="7"/>
  <c r="J24" i="7"/>
  <c r="K24" i="7"/>
  <c r="L24" i="7" s="1"/>
  <c r="M24" i="7" s="1"/>
  <c r="F24" i="7"/>
  <c r="J25" i="7"/>
  <c r="K25" i="7"/>
  <c r="L25" i="7" s="1"/>
  <c r="M25" i="7" s="1"/>
  <c r="F25" i="7"/>
  <c r="J26" i="7"/>
  <c r="K26" i="7" s="1"/>
  <c r="L26" i="7" s="1"/>
  <c r="M26" i="7" s="1"/>
  <c r="F26" i="7"/>
  <c r="J27" i="7"/>
  <c r="K27" i="7"/>
  <c r="F27" i="7"/>
  <c r="J28" i="7"/>
  <c r="K28" i="7" s="1"/>
  <c r="F28" i="7"/>
  <c r="L28" i="7"/>
  <c r="M28" i="7"/>
  <c r="J41" i="7"/>
  <c r="K41" i="7"/>
  <c r="L41" i="7" s="1"/>
  <c r="M41" i="7" s="1"/>
  <c r="F41" i="7"/>
  <c r="F39" i="7"/>
  <c r="L43" i="7" s="1"/>
  <c r="M43" i="7" s="1"/>
  <c r="J42" i="7"/>
  <c r="K42" i="7"/>
  <c r="F42" i="7"/>
  <c r="J43" i="7"/>
  <c r="K43" i="7"/>
  <c r="F43" i="7"/>
  <c r="J44" i="7"/>
  <c r="K44" i="7" s="1"/>
  <c r="F44" i="7"/>
  <c r="L44" i="7"/>
  <c r="M44" i="7"/>
  <c r="J99" i="7"/>
  <c r="E101" i="7"/>
  <c r="E100" i="7"/>
  <c r="E99" i="7"/>
  <c r="E98" i="7"/>
  <c r="E97" i="7"/>
  <c r="E96" i="7"/>
  <c r="E95" i="7"/>
  <c r="E133" i="7"/>
  <c r="E132" i="7"/>
  <c r="F131" i="7"/>
  <c r="E131" i="7"/>
  <c r="E5" i="7"/>
  <c r="E6" i="7"/>
  <c r="E7" i="7"/>
  <c r="I163" i="7"/>
  <c r="E163" i="7"/>
  <c r="A148" i="7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I162" i="7"/>
  <c r="E162" i="7"/>
  <c r="E161" i="7"/>
  <c r="E160" i="7"/>
  <c r="E159" i="7"/>
  <c r="I158" i="7"/>
  <c r="E158" i="7"/>
  <c r="E157" i="7"/>
  <c r="E156" i="7"/>
  <c r="I155" i="7"/>
  <c r="E155" i="7"/>
  <c r="I154" i="7"/>
  <c r="E154" i="7"/>
  <c r="E153" i="7"/>
  <c r="E152" i="7"/>
  <c r="I151" i="7"/>
  <c r="E151" i="7"/>
  <c r="E150" i="7"/>
  <c r="E149" i="7"/>
  <c r="F148" i="7"/>
  <c r="E147" i="7"/>
  <c r="H55" i="7"/>
  <c r="J55" i="7"/>
  <c r="I55" i="7"/>
  <c r="F55" i="7"/>
  <c r="E55" i="7"/>
  <c r="A40" i="7"/>
  <c r="A41" i="7" s="1"/>
  <c r="A42" i="7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H54" i="7"/>
  <c r="J54" i="7" s="1"/>
  <c r="I54" i="7"/>
  <c r="F54" i="7"/>
  <c r="E54" i="7"/>
  <c r="H53" i="7"/>
  <c r="J53" i="7"/>
  <c r="I53" i="7" s="1"/>
  <c r="F53" i="7"/>
  <c r="E53" i="7"/>
  <c r="H52" i="7"/>
  <c r="J52" i="7"/>
  <c r="I52" i="7" s="1"/>
  <c r="F52" i="7"/>
  <c r="E52" i="7"/>
  <c r="H51" i="7"/>
  <c r="J51" i="7"/>
  <c r="F51" i="7"/>
  <c r="E51" i="7"/>
  <c r="H50" i="7"/>
  <c r="J50" i="7" s="1"/>
  <c r="F50" i="7"/>
  <c r="E50" i="7"/>
  <c r="H49" i="7"/>
  <c r="F49" i="7"/>
  <c r="E49" i="7"/>
  <c r="H48" i="7"/>
  <c r="J48" i="7"/>
  <c r="I48" i="7" s="1"/>
  <c r="F48" i="7"/>
  <c r="E48" i="7"/>
  <c r="H47" i="7"/>
  <c r="F47" i="7"/>
  <c r="E47" i="7"/>
  <c r="H46" i="7"/>
  <c r="J46" i="7" s="1"/>
  <c r="F46" i="7"/>
  <c r="E46" i="7"/>
  <c r="H45" i="7"/>
  <c r="J45" i="7" s="1"/>
  <c r="F45" i="7"/>
  <c r="I45" i="7"/>
  <c r="E45" i="7"/>
  <c r="H44" i="7"/>
  <c r="I44" i="7"/>
  <c r="E44" i="7"/>
  <c r="H43" i="7"/>
  <c r="I43" i="7" s="1"/>
  <c r="E43" i="7"/>
  <c r="H42" i="7"/>
  <c r="I42" i="7"/>
  <c r="E42" i="7"/>
  <c r="H41" i="7"/>
  <c r="E41" i="7"/>
  <c r="F40" i="7"/>
  <c r="E39" i="7"/>
  <c r="H37" i="7"/>
  <c r="J37" i="7" s="1"/>
  <c r="F37" i="7"/>
  <c r="E37" i="7"/>
  <c r="A22" i="7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H36" i="7"/>
  <c r="J36" i="7"/>
  <c r="I36" i="7" s="1"/>
  <c r="F36" i="7"/>
  <c r="E36" i="7"/>
  <c r="H35" i="7"/>
  <c r="J35" i="7"/>
  <c r="I35" i="7"/>
  <c r="F35" i="7"/>
  <c r="E35" i="7"/>
  <c r="H34" i="7"/>
  <c r="J34" i="7"/>
  <c r="F34" i="7"/>
  <c r="E34" i="7"/>
  <c r="H33" i="7"/>
  <c r="J33" i="7" s="1"/>
  <c r="I33" i="7" s="1"/>
  <c r="F33" i="7"/>
  <c r="E33" i="7"/>
  <c r="H32" i="7"/>
  <c r="J32" i="7" s="1"/>
  <c r="F32" i="7"/>
  <c r="E32" i="7"/>
  <c r="H31" i="7"/>
  <c r="J31" i="7"/>
  <c r="I31" i="7" s="1"/>
  <c r="F31" i="7"/>
  <c r="E31" i="7"/>
  <c r="H30" i="7"/>
  <c r="I30" i="7" s="1"/>
  <c r="J30" i="7"/>
  <c r="F30" i="7"/>
  <c r="E30" i="7"/>
  <c r="H29" i="7"/>
  <c r="J29" i="7"/>
  <c r="I29" i="7" s="1"/>
  <c r="F29" i="7"/>
  <c r="E29" i="7"/>
  <c r="H28" i="7"/>
  <c r="I28" i="7" s="1"/>
  <c r="E28" i="7"/>
  <c r="H27" i="7"/>
  <c r="E27" i="7"/>
  <c r="H26" i="7"/>
  <c r="I26" i="7" s="1"/>
  <c r="E26" i="7"/>
  <c r="H25" i="7"/>
  <c r="I25" i="7" s="1"/>
  <c r="E25" i="7"/>
  <c r="H24" i="7"/>
  <c r="I24" i="7" s="1"/>
  <c r="E24" i="7"/>
  <c r="H23" i="7"/>
  <c r="I23" i="7"/>
  <c r="E23" i="7"/>
  <c r="F22" i="7"/>
  <c r="E21" i="7"/>
  <c r="H73" i="7"/>
  <c r="J73" i="7"/>
  <c r="I73" i="7"/>
  <c r="F73" i="7"/>
  <c r="E73" i="7"/>
  <c r="A58" i="7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H72" i="7"/>
  <c r="J72" i="7"/>
  <c r="I72" i="7"/>
  <c r="F72" i="7"/>
  <c r="E72" i="7"/>
  <c r="H71" i="7"/>
  <c r="J71" i="7"/>
  <c r="I71" i="7"/>
  <c r="F71" i="7"/>
  <c r="E71" i="7"/>
  <c r="H70" i="7"/>
  <c r="J70" i="7" s="1"/>
  <c r="I70" i="7"/>
  <c r="F70" i="7"/>
  <c r="E70" i="7"/>
  <c r="H69" i="7"/>
  <c r="J69" i="7"/>
  <c r="I69" i="7"/>
  <c r="F69" i="7"/>
  <c r="E69" i="7"/>
  <c r="H68" i="7"/>
  <c r="J68" i="7"/>
  <c r="I68" i="7"/>
  <c r="F68" i="7"/>
  <c r="E68" i="7"/>
  <c r="H67" i="7"/>
  <c r="J67" i="7"/>
  <c r="F67" i="7"/>
  <c r="E67" i="7"/>
  <c r="H66" i="7"/>
  <c r="F66" i="7"/>
  <c r="E66" i="7"/>
  <c r="F65" i="7"/>
  <c r="I65" i="7"/>
  <c r="E65" i="7"/>
  <c r="F64" i="7"/>
  <c r="I64" i="7"/>
  <c r="E64" i="7"/>
  <c r="F63" i="7"/>
  <c r="I63" i="7"/>
  <c r="E63" i="7"/>
  <c r="F62" i="7"/>
  <c r="I62" i="7"/>
  <c r="E62" i="7"/>
  <c r="E59" i="7"/>
  <c r="F58" i="7"/>
  <c r="E57" i="7"/>
  <c r="H91" i="7"/>
  <c r="I91" i="7" s="1"/>
  <c r="J91" i="7"/>
  <c r="F91" i="7"/>
  <c r="E91" i="7"/>
  <c r="A76" i="7"/>
  <c r="A77" i="7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H90" i="7"/>
  <c r="J90" i="7"/>
  <c r="I90" i="7"/>
  <c r="F90" i="7"/>
  <c r="E90" i="7"/>
  <c r="H89" i="7"/>
  <c r="J89" i="7" s="1"/>
  <c r="F89" i="7"/>
  <c r="E89" i="7"/>
  <c r="H88" i="7"/>
  <c r="J88" i="7" s="1"/>
  <c r="I88" i="7" s="1"/>
  <c r="F88" i="7"/>
  <c r="E88" i="7"/>
  <c r="H87" i="7"/>
  <c r="J87" i="7" s="1"/>
  <c r="I87" i="7"/>
  <c r="F87" i="7"/>
  <c r="E87" i="7"/>
  <c r="H86" i="7"/>
  <c r="J86" i="7"/>
  <c r="F86" i="7"/>
  <c r="E86" i="7"/>
  <c r="H85" i="7"/>
  <c r="J85" i="7" s="1"/>
  <c r="I85" i="7" s="1"/>
  <c r="F85" i="7"/>
  <c r="E85" i="7"/>
  <c r="H84" i="7"/>
  <c r="J84" i="7" s="1"/>
  <c r="F84" i="7"/>
  <c r="E84" i="7"/>
  <c r="H83" i="7"/>
  <c r="J83" i="7"/>
  <c r="I83" i="7"/>
  <c r="E83" i="7"/>
  <c r="H82" i="7"/>
  <c r="I82" i="7"/>
  <c r="E82" i="7"/>
  <c r="J81" i="7"/>
  <c r="H81" i="7"/>
  <c r="I81" i="7"/>
  <c r="E81" i="7"/>
  <c r="H80" i="7"/>
  <c r="I80" i="7"/>
  <c r="E80" i="7"/>
  <c r="J79" i="7"/>
  <c r="H79" i="7"/>
  <c r="I79" i="7" s="1"/>
  <c r="E79" i="7"/>
  <c r="H78" i="7"/>
  <c r="I78" i="7" s="1"/>
  <c r="E78" i="7"/>
  <c r="H77" i="7"/>
  <c r="I77" i="7"/>
  <c r="E77" i="7"/>
  <c r="F76" i="7"/>
  <c r="E75" i="7"/>
  <c r="H127" i="7"/>
  <c r="J127" i="7" s="1"/>
  <c r="I127" i="7" s="1"/>
  <c r="F127" i="7"/>
  <c r="E127" i="7"/>
  <c r="A112" i="7"/>
  <c r="A113" i="7" s="1"/>
  <c r="A114" i="7"/>
  <c r="A115" i="7"/>
  <c r="A116" i="7" s="1"/>
  <c r="A117" i="7"/>
  <c r="A118" i="7"/>
  <c r="A119" i="7" s="1"/>
  <c r="A120" i="7" s="1"/>
  <c r="A121" i="7" s="1"/>
  <c r="A122" i="7" s="1"/>
  <c r="A123" i="7" s="1"/>
  <c r="A124" i="7" s="1"/>
  <c r="A125" i="7" s="1"/>
  <c r="A126" i="7" s="1"/>
  <c r="A127" i="7" s="1"/>
  <c r="H126" i="7"/>
  <c r="J126" i="7" s="1"/>
  <c r="F126" i="7"/>
  <c r="E126" i="7"/>
  <c r="H125" i="7"/>
  <c r="J125" i="7"/>
  <c r="I125" i="7" s="1"/>
  <c r="F125" i="7"/>
  <c r="E125" i="7"/>
  <c r="H124" i="7"/>
  <c r="J124" i="7"/>
  <c r="F124" i="7"/>
  <c r="E124" i="7"/>
  <c r="H123" i="7"/>
  <c r="J123" i="7"/>
  <c r="I123" i="7"/>
  <c r="F123" i="7"/>
  <c r="E123" i="7"/>
  <c r="H122" i="7"/>
  <c r="I122" i="7" s="1"/>
  <c r="E122" i="7"/>
  <c r="H121" i="7"/>
  <c r="I121" i="7" s="1"/>
  <c r="E121" i="7"/>
  <c r="H120" i="7"/>
  <c r="I120" i="7"/>
  <c r="E120" i="7"/>
  <c r="H119" i="7"/>
  <c r="I119" i="7" s="1"/>
  <c r="E119" i="7"/>
  <c r="H118" i="7"/>
  <c r="E118" i="7"/>
  <c r="H117" i="7"/>
  <c r="E117" i="7"/>
  <c r="H116" i="7"/>
  <c r="I116" i="7" s="1"/>
  <c r="E116" i="7"/>
  <c r="H115" i="7"/>
  <c r="I115" i="7"/>
  <c r="E115" i="7"/>
  <c r="H114" i="7"/>
  <c r="E114" i="7"/>
  <c r="H113" i="7"/>
  <c r="I113" i="7"/>
  <c r="E113" i="7"/>
  <c r="F112" i="7"/>
  <c r="E111" i="7"/>
  <c r="H109" i="7"/>
  <c r="J109" i="7"/>
  <c r="I109" i="7"/>
  <c r="F109" i="7"/>
  <c r="E109" i="7"/>
  <c r="A94" i="7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H108" i="7"/>
  <c r="J108" i="7" s="1"/>
  <c r="I108" i="7"/>
  <c r="F108" i="7"/>
  <c r="E108" i="7"/>
  <c r="H107" i="7"/>
  <c r="J107" i="7"/>
  <c r="I107" i="7"/>
  <c r="F107" i="7"/>
  <c r="E107" i="7"/>
  <c r="H106" i="7"/>
  <c r="J106" i="7" s="1"/>
  <c r="F106" i="7"/>
  <c r="E106" i="7"/>
  <c r="H105" i="7"/>
  <c r="J105" i="7" s="1"/>
  <c r="F105" i="7"/>
  <c r="E105" i="7"/>
  <c r="H104" i="7"/>
  <c r="F104" i="7"/>
  <c r="E104" i="7"/>
  <c r="H103" i="7"/>
  <c r="E103" i="7"/>
  <c r="H102" i="7"/>
  <c r="I102" i="7"/>
  <c r="E102" i="7"/>
  <c r="H101" i="7"/>
  <c r="H100" i="7"/>
  <c r="I100" i="7" s="1"/>
  <c r="H99" i="7"/>
  <c r="I99" i="7" s="1"/>
  <c r="H98" i="7"/>
  <c r="I98" i="7"/>
  <c r="H97" i="7"/>
  <c r="H96" i="7"/>
  <c r="I96" i="7"/>
  <c r="H95" i="7"/>
  <c r="I95" i="7" s="1"/>
  <c r="F94" i="7"/>
  <c r="E93" i="7"/>
  <c r="H145" i="7"/>
  <c r="F145" i="7"/>
  <c r="E145" i="7"/>
  <c r="A130" i="7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/>
  <c r="A145" i="7"/>
  <c r="H144" i="7"/>
  <c r="J144" i="7" s="1"/>
  <c r="I144" i="7"/>
  <c r="E144" i="7"/>
  <c r="H143" i="7"/>
  <c r="J143" i="7" s="1"/>
  <c r="I143" i="7" s="1"/>
  <c r="E143" i="7"/>
  <c r="H142" i="7"/>
  <c r="I142" i="7" s="1"/>
  <c r="J142" i="7"/>
  <c r="E142" i="7"/>
  <c r="H141" i="7"/>
  <c r="I141" i="7" s="1"/>
  <c r="J141" i="7"/>
  <c r="E141" i="7"/>
  <c r="H140" i="7"/>
  <c r="J140" i="7" s="1"/>
  <c r="E140" i="7"/>
  <c r="H139" i="7"/>
  <c r="E139" i="7"/>
  <c r="H138" i="7"/>
  <c r="J138" i="7"/>
  <c r="I138" i="7"/>
  <c r="E138" i="7"/>
  <c r="H137" i="7"/>
  <c r="J137" i="7"/>
  <c r="I137" i="7"/>
  <c r="E137" i="7"/>
  <c r="H136" i="7"/>
  <c r="J136" i="7" s="1"/>
  <c r="E136" i="7"/>
  <c r="H135" i="7"/>
  <c r="J135" i="7" s="1"/>
  <c r="E135" i="7"/>
  <c r="H134" i="7"/>
  <c r="J134" i="7" s="1"/>
  <c r="I134" i="7" s="1"/>
  <c r="E134" i="7"/>
  <c r="H133" i="7"/>
  <c r="I133" i="7"/>
  <c r="H132" i="7"/>
  <c r="I132" i="7"/>
  <c r="J131" i="7"/>
  <c r="H131" i="7"/>
  <c r="I131" i="7"/>
  <c r="F130" i="7"/>
  <c r="E129" i="7"/>
  <c r="H19" i="7"/>
  <c r="F19" i="7"/>
  <c r="E19" i="7"/>
  <c r="A4" i="7"/>
  <c r="A5" i="7"/>
  <c r="A6" i="7" s="1"/>
  <c r="A7" i="7" s="1"/>
  <c r="A8" i="7"/>
  <c r="A9" i="7"/>
  <c r="A10" i="7"/>
  <c r="A11" i="7" s="1"/>
  <c r="A12" i="7"/>
  <c r="A13" i="7"/>
  <c r="A14" i="7"/>
  <c r="A15" i="7" s="1"/>
  <c r="A16" i="7" s="1"/>
  <c r="A17" i="7" s="1"/>
  <c r="A18" i="7" s="1"/>
  <c r="A19" i="7" s="1"/>
  <c r="H18" i="7"/>
  <c r="J18" i="7"/>
  <c r="I18" i="7"/>
  <c r="E18" i="7"/>
  <c r="H17" i="7"/>
  <c r="J17" i="7"/>
  <c r="I17" i="7" s="1"/>
  <c r="E17" i="7"/>
  <c r="H16" i="7"/>
  <c r="J16" i="7"/>
  <c r="I16" i="7"/>
  <c r="E16" i="7"/>
  <c r="H15" i="7"/>
  <c r="E15" i="7"/>
  <c r="H14" i="7"/>
  <c r="J14" i="7"/>
  <c r="I14" i="7"/>
  <c r="E14" i="7"/>
  <c r="H13" i="7"/>
  <c r="J13" i="7"/>
  <c r="I13" i="7" s="1"/>
  <c r="E13" i="7"/>
  <c r="H12" i="7"/>
  <c r="J12" i="7"/>
  <c r="I12" i="7"/>
  <c r="E12" i="7"/>
  <c r="H11" i="7"/>
  <c r="E11" i="7"/>
  <c r="H10" i="7"/>
  <c r="J10" i="7"/>
  <c r="I10" i="7"/>
  <c r="E10" i="7"/>
  <c r="H9" i="7"/>
  <c r="J9" i="7"/>
  <c r="I9" i="7"/>
  <c r="E9" i="7"/>
  <c r="H8" i="7"/>
  <c r="J8" i="7"/>
  <c r="I8" i="7" s="1"/>
  <c r="E8" i="7"/>
  <c r="H7" i="7"/>
  <c r="H6" i="7"/>
  <c r="J6" i="7"/>
  <c r="I6" i="7"/>
  <c r="H5" i="7"/>
  <c r="J5" i="7" s="1"/>
  <c r="F4" i="7"/>
  <c r="F3" i="7"/>
  <c r="E3" i="7"/>
  <c r="M205" i="6"/>
  <c r="L175" i="6"/>
  <c r="M175" i="6" s="1"/>
  <c r="L176" i="6"/>
  <c r="M176" i="6" s="1"/>
  <c r="L177" i="6"/>
  <c r="M177" i="6" s="1"/>
  <c r="M79" i="6"/>
  <c r="K151" i="6"/>
  <c r="L151" i="6" s="1"/>
  <c r="M151" i="6" s="1"/>
  <c r="K154" i="6"/>
  <c r="L154" i="6" s="1"/>
  <c r="M154" i="6" s="1"/>
  <c r="K132" i="6"/>
  <c r="L132" i="6" s="1"/>
  <c r="M132" i="6" s="1"/>
  <c r="K114" i="6"/>
  <c r="L114" i="6" s="1"/>
  <c r="M114" i="6" s="1"/>
  <c r="K115" i="6"/>
  <c r="L115" i="6" s="1"/>
  <c r="M115" i="6" s="1"/>
  <c r="K116" i="6"/>
  <c r="K98" i="6"/>
  <c r="L98" i="6" s="1"/>
  <c r="M98" i="6" s="1"/>
  <c r="K79" i="6"/>
  <c r="L79" i="6"/>
  <c r="K80" i="6"/>
  <c r="L59" i="6"/>
  <c r="M59" i="6" s="1"/>
  <c r="K42" i="6"/>
  <c r="J188" i="6"/>
  <c r="K188" i="6" s="1"/>
  <c r="L188" i="6" s="1"/>
  <c r="M188" i="6" s="1"/>
  <c r="H217" i="6"/>
  <c r="I217" i="6" s="1"/>
  <c r="J217" i="6"/>
  <c r="F217" i="6"/>
  <c r="E217" i="6"/>
  <c r="A202" i="6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H216" i="6"/>
  <c r="J216" i="6"/>
  <c r="I216" i="6"/>
  <c r="F216" i="6"/>
  <c r="E216" i="6"/>
  <c r="H215" i="6"/>
  <c r="J215" i="6"/>
  <c r="F215" i="6"/>
  <c r="E215" i="6"/>
  <c r="H214" i="6"/>
  <c r="J214" i="6"/>
  <c r="I214" i="6"/>
  <c r="F214" i="6"/>
  <c r="E214" i="6"/>
  <c r="H213" i="6"/>
  <c r="J213" i="6"/>
  <c r="I213" i="6"/>
  <c r="F213" i="6"/>
  <c r="E213" i="6"/>
  <c r="H212" i="6"/>
  <c r="F212" i="6"/>
  <c r="E212" i="6"/>
  <c r="H211" i="6"/>
  <c r="J211" i="6" s="1"/>
  <c r="I211" i="6" s="1"/>
  <c r="F211" i="6"/>
  <c r="E211" i="6"/>
  <c r="H210" i="6"/>
  <c r="J210" i="6"/>
  <c r="I210" i="6"/>
  <c r="F210" i="6"/>
  <c r="E210" i="6"/>
  <c r="H209" i="6"/>
  <c r="J209" i="6"/>
  <c r="I209" i="6"/>
  <c r="F209" i="6"/>
  <c r="E209" i="6"/>
  <c r="H208" i="6"/>
  <c r="J208" i="6"/>
  <c r="I208" i="6" s="1"/>
  <c r="F208" i="6"/>
  <c r="E208" i="6"/>
  <c r="H207" i="6"/>
  <c r="J207" i="6"/>
  <c r="I207" i="6"/>
  <c r="F207" i="6"/>
  <c r="E207" i="6"/>
  <c r="H206" i="6"/>
  <c r="J206" i="6" s="1"/>
  <c r="F206" i="6"/>
  <c r="E206" i="6"/>
  <c r="H205" i="6"/>
  <c r="J205" i="6"/>
  <c r="K205" i="6"/>
  <c r="L205" i="6" s="1"/>
  <c r="I205" i="6"/>
  <c r="F205" i="6"/>
  <c r="E205" i="6"/>
  <c r="H204" i="6"/>
  <c r="J204" i="6"/>
  <c r="K204" i="6"/>
  <c r="I204" i="6"/>
  <c r="F204" i="6"/>
  <c r="E204" i="6"/>
  <c r="H203" i="6"/>
  <c r="J203" i="6"/>
  <c r="K203" i="6"/>
  <c r="L203" i="6" s="1"/>
  <c r="M203" i="6" s="1"/>
  <c r="I203" i="6"/>
  <c r="F203" i="6"/>
  <c r="E203" i="6"/>
  <c r="F202" i="6"/>
  <c r="F201" i="6"/>
  <c r="E201" i="6"/>
  <c r="J175" i="6"/>
  <c r="K175" i="6"/>
  <c r="J176" i="6"/>
  <c r="K176" i="6"/>
  <c r="J177" i="6"/>
  <c r="K177" i="6"/>
  <c r="K173" i="6"/>
  <c r="L173" i="6" s="1"/>
  <c r="M173" i="6" s="1"/>
  <c r="F199" i="6"/>
  <c r="E199" i="6"/>
  <c r="F181" i="6"/>
  <c r="E181" i="6"/>
  <c r="F163" i="6"/>
  <c r="E163" i="6"/>
  <c r="F145" i="6"/>
  <c r="E145" i="6"/>
  <c r="F127" i="6"/>
  <c r="E127" i="6"/>
  <c r="F109" i="6"/>
  <c r="E109" i="6"/>
  <c r="F91" i="6"/>
  <c r="E91" i="6"/>
  <c r="H199" i="6"/>
  <c r="J199" i="6"/>
  <c r="I199" i="6" s="1"/>
  <c r="A184" i="6"/>
  <c r="A185" i="6" s="1"/>
  <c r="A186" i="6" s="1"/>
  <c r="A187" i="6" s="1"/>
  <c r="A188" i="6" s="1"/>
  <c r="A189" i="6" s="1"/>
  <c r="A190" i="6" s="1"/>
  <c r="A191" i="6" s="1"/>
  <c r="A192" i="6" s="1"/>
  <c r="A193" i="6"/>
  <c r="A194" i="6"/>
  <c r="A195" i="6"/>
  <c r="A196" i="6" s="1"/>
  <c r="A197" i="6" s="1"/>
  <c r="A198" i="6" s="1"/>
  <c r="A199" i="6" s="1"/>
  <c r="H198" i="6"/>
  <c r="F198" i="6"/>
  <c r="E198" i="6"/>
  <c r="H197" i="6"/>
  <c r="I197" i="6" s="1"/>
  <c r="J197" i="6"/>
  <c r="F197" i="6"/>
  <c r="E197" i="6"/>
  <c r="H196" i="6"/>
  <c r="J196" i="6"/>
  <c r="I196" i="6" s="1"/>
  <c r="F196" i="6"/>
  <c r="E196" i="6"/>
  <c r="H195" i="6"/>
  <c r="J195" i="6" s="1"/>
  <c r="F195" i="6"/>
  <c r="E195" i="6"/>
  <c r="H194" i="6"/>
  <c r="J194" i="6"/>
  <c r="I194" i="6"/>
  <c r="F194" i="6"/>
  <c r="E194" i="6"/>
  <c r="H193" i="6"/>
  <c r="J193" i="6"/>
  <c r="F193" i="6"/>
  <c r="E193" i="6"/>
  <c r="H192" i="6"/>
  <c r="J192" i="6"/>
  <c r="F192" i="6"/>
  <c r="E192" i="6"/>
  <c r="H191" i="6"/>
  <c r="J191" i="6"/>
  <c r="I191" i="6"/>
  <c r="F191" i="6"/>
  <c r="E191" i="6"/>
  <c r="H190" i="6"/>
  <c r="J190" i="6"/>
  <c r="I190" i="6" s="1"/>
  <c r="F190" i="6"/>
  <c r="E190" i="6"/>
  <c r="H189" i="6"/>
  <c r="J189" i="6"/>
  <c r="I189" i="6" s="1"/>
  <c r="F189" i="6"/>
  <c r="E189" i="6"/>
  <c r="H188" i="6"/>
  <c r="I188" i="6"/>
  <c r="F188" i="6"/>
  <c r="E188" i="6"/>
  <c r="H187" i="6"/>
  <c r="J187" i="6"/>
  <c r="K187" i="6"/>
  <c r="I187" i="6"/>
  <c r="F187" i="6"/>
  <c r="E187" i="6"/>
  <c r="H186" i="6"/>
  <c r="J186" i="6"/>
  <c r="K186" i="6"/>
  <c r="L186" i="6" s="1"/>
  <c r="M186" i="6" s="1"/>
  <c r="I186" i="6"/>
  <c r="F186" i="6"/>
  <c r="E186" i="6"/>
  <c r="H185" i="6"/>
  <c r="J185" i="6"/>
  <c r="I185" i="6" s="1"/>
  <c r="F185" i="6"/>
  <c r="E185" i="6"/>
  <c r="F184" i="6"/>
  <c r="F183" i="6"/>
  <c r="E183" i="6"/>
  <c r="H19" i="6"/>
  <c r="I19" i="6" s="1"/>
  <c r="J19" i="6"/>
  <c r="F19" i="6"/>
  <c r="E19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H18" i="6"/>
  <c r="J18" i="6"/>
  <c r="E18" i="6"/>
  <c r="H17" i="6"/>
  <c r="J17" i="6" s="1"/>
  <c r="I17" i="6" s="1"/>
  <c r="E17" i="6"/>
  <c r="H16" i="6"/>
  <c r="J16" i="6"/>
  <c r="I16" i="6"/>
  <c r="E16" i="6"/>
  <c r="H15" i="6"/>
  <c r="E15" i="6"/>
  <c r="H14" i="6"/>
  <c r="J14" i="6"/>
  <c r="E14" i="6"/>
  <c r="H13" i="6"/>
  <c r="J13" i="6" s="1"/>
  <c r="I13" i="6" s="1"/>
  <c r="E13" i="6"/>
  <c r="H12" i="6"/>
  <c r="J12" i="6"/>
  <c r="I12" i="6"/>
  <c r="E12" i="6"/>
  <c r="H11" i="6"/>
  <c r="J11" i="6"/>
  <c r="I11" i="6"/>
  <c r="E11" i="6"/>
  <c r="H10" i="6"/>
  <c r="J10" i="6" s="1"/>
  <c r="E10" i="6"/>
  <c r="H9" i="6"/>
  <c r="J9" i="6" s="1"/>
  <c r="I9" i="6" s="1"/>
  <c r="E9" i="6"/>
  <c r="H8" i="6"/>
  <c r="J8" i="6"/>
  <c r="I8" i="6"/>
  <c r="E8" i="6"/>
  <c r="H7" i="6"/>
  <c r="J7" i="6" s="1"/>
  <c r="E7" i="6"/>
  <c r="H6" i="6"/>
  <c r="J6" i="6"/>
  <c r="E6" i="6"/>
  <c r="H5" i="6"/>
  <c r="J5" i="6" s="1"/>
  <c r="I5" i="6" s="1"/>
  <c r="E5" i="6"/>
  <c r="F4" i="6"/>
  <c r="F3" i="6"/>
  <c r="E3" i="6"/>
  <c r="J95" i="6"/>
  <c r="K95" i="6"/>
  <c r="L95" i="6" s="1"/>
  <c r="M95" i="6" s="1"/>
  <c r="J99" i="6"/>
  <c r="K99" i="6" s="1"/>
  <c r="J100" i="6"/>
  <c r="K100" i="6" s="1"/>
  <c r="J101" i="6"/>
  <c r="H109" i="6"/>
  <c r="J109" i="6"/>
  <c r="A94" i="6"/>
  <c r="A95" i="6"/>
  <c r="A96" i="6" s="1"/>
  <c r="A97" i="6" s="1"/>
  <c r="A98" i="6" s="1"/>
  <c r="A99" i="6" s="1"/>
  <c r="A100" i="6" s="1"/>
  <c r="A101" i="6"/>
  <c r="A102" i="6"/>
  <c r="A103" i="6" s="1"/>
  <c r="A104" i="6" s="1"/>
  <c r="A105" i="6" s="1"/>
  <c r="A106" i="6" s="1"/>
  <c r="A107" i="6" s="1"/>
  <c r="A108" i="6" s="1"/>
  <c r="A109" i="6" s="1"/>
  <c r="H108" i="6"/>
  <c r="J108" i="6"/>
  <c r="I108" i="6" s="1"/>
  <c r="F108" i="6"/>
  <c r="E108" i="6"/>
  <c r="H107" i="6"/>
  <c r="J107" i="6"/>
  <c r="I107" i="6"/>
  <c r="F107" i="6"/>
  <c r="E107" i="6"/>
  <c r="H106" i="6"/>
  <c r="F106" i="6"/>
  <c r="E106" i="6"/>
  <c r="H105" i="6"/>
  <c r="J105" i="6"/>
  <c r="I105" i="6"/>
  <c r="F105" i="6"/>
  <c r="E105" i="6"/>
  <c r="H104" i="6"/>
  <c r="J104" i="6" s="1"/>
  <c r="I104" i="6" s="1"/>
  <c r="F104" i="6"/>
  <c r="E104" i="6"/>
  <c r="H103" i="6"/>
  <c r="F103" i="6"/>
  <c r="E103" i="6"/>
  <c r="H102" i="6"/>
  <c r="F102" i="6"/>
  <c r="E102" i="6"/>
  <c r="H101" i="6"/>
  <c r="F101" i="6"/>
  <c r="E101" i="6"/>
  <c r="H100" i="6"/>
  <c r="I100" i="6" s="1"/>
  <c r="F100" i="6"/>
  <c r="E100" i="6"/>
  <c r="H99" i="6"/>
  <c r="I99" i="6"/>
  <c r="F99" i="6"/>
  <c r="E99" i="6"/>
  <c r="J98" i="6"/>
  <c r="H98" i="6"/>
  <c r="I98" i="6"/>
  <c r="F98" i="6"/>
  <c r="E98" i="6"/>
  <c r="H97" i="6"/>
  <c r="J97" i="6" s="1"/>
  <c r="I97" i="6" s="1"/>
  <c r="F97" i="6"/>
  <c r="E97" i="6"/>
  <c r="J96" i="6"/>
  <c r="H96" i="6"/>
  <c r="I96" i="6"/>
  <c r="F96" i="6"/>
  <c r="E96" i="6"/>
  <c r="H95" i="6"/>
  <c r="I95" i="6" s="1"/>
  <c r="F95" i="6"/>
  <c r="E95" i="6"/>
  <c r="F94" i="6"/>
  <c r="F93" i="6"/>
  <c r="E93" i="6"/>
  <c r="F73" i="6"/>
  <c r="E73" i="6"/>
  <c r="J63" i="6"/>
  <c r="K63" i="6" s="1"/>
  <c r="J64" i="6"/>
  <c r="K64" i="6" s="1"/>
  <c r="J65" i="6"/>
  <c r="J66" i="6"/>
  <c r="K66" i="6" s="1"/>
  <c r="L66" i="6" s="1"/>
  <c r="M66" i="6" s="1"/>
  <c r="F55" i="6"/>
  <c r="E55" i="6"/>
  <c r="F37" i="6"/>
  <c r="J153" i="6"/>
  <c r="K153" i="6" s="1"/>
  <c r="L153" i="6" s="1"/>
  <c r="M153" i="6" s="1"/>
  <c r="J154" i="6"/>
  <c r="H73" i="6"/>
  <c r="J73" i="6"/>
  <c r="I73" i="6" s="1"/>
  <c r="A58" i="6"/>
  <c r="A59" i="6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H72" i="6"/>
  <c r="I72" i="6" s="1"/>
  <c r="J72" i="6"/>
  <c r="F72" i="6"/>
  <c r="E72" i="6"/>
  <c r="H71" i="6"/>
  <c r="J71" i="6"/>
  <c r="I71" i="6"/>
  <c r="F71" i="6"/>
  <c r="E71" i="6"/>
  <c r="H70" i="6"/>
  <c r="J70" i="6"/>
  <c r="F70" i="6"/>
  <c r="E70" i="6"/>
  <c r="H69" i="6"/>
  <c r="J69" i="6"/>
  <c r="I69" i="6"/>
  <c r="F69" i="6"/>
  <c r="E69" i="6"/>
  <c r="H68" i="6"/>
  <c r="J68" i="6"/>
  <c r="I68" i="6"/>
  <c r="F68" i="6"/>
  <c r="E68" i="6"/>
  <c r="H67" i="6"/>
  <c r="J67" i="6" s="1"/>
  <c r="I67" i="6" s="1"/>
  <c r="F67" i="6"/>
  <c r="E67" i="6"/>
  <c r="H66" i="6"/>
  <c r="F66" i="6"/>
  <c r="E66" i="6"/>
  <c r="H65" i="6"/>
  <c r="F65" i="6"/>
  <c r="E65" i="6"/>
  <c r="H64" i="6"/>
  <c r="I64" i="6"/>
  <c r="F64" i="6"/>
  <c r="E64" i="6"/>
  <c r="H63" i="6"/>
  <c r="I63" i="6" s="1"/>
  <c r="F63" i="6"/>
  <c r="E63" i="6"/>
  <c r="H62" i="6"/>
  <c r="J62" i="6"/>
  <c r="I62" i="6"/>
  <c r="F62" i="6"/>
  <c r="E62" i="6"/>
  <c r="J61" i="6"/>
  <c r="K61" i="6" s="1"/>
  <c r="H61" i="6"/>
  <c r="I61" i="6"/>
  <c r="F61" i="6"/>
  <c r="E61" i="6"/>
  <c r="J60" i="6"/>
  <c r="K60" i="6" s="1"/>
  <c r="L60" i="6" s="1"/>
  <c r="M60" i="6" s="1"/>
  <c r="H60" i="6"/>
  <c r="F60" i="6"/>
  <c r="E60" i="6"/>
  <c r="J59" i="6"/>
  <c r="K59" i="6"/>
  <c r="H59" i="6"/>
  <c r="I59" i="6"/>
  <c r="F59" i="6"/>
  <c r="E59" i="6"/>
  <c r="F58" i="6"/>
  <c r="F57" i="6"/>
  <c r="E57" i="6"/>
  <c r="H181" i="6"/>
  <c r="J181" i="6" s="1"/>
  <c r="I181" i="6" s="1"/>
  <c r="A166" i="6"/>
  <c r="A167" i="6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/>
  <c r="A181" i="6" s="1"/>
  <c r="H180" i="6"/>
  <c r="J180" i="6"/>
  <c r="I180" i="6" s="1"/>
  <c r="F180" i="6"/>
  <c r="E180" i="6"/>
  <c r="H179" i="6"/>
  <c r="J179" i="6" s="1"/>
  <c r="I179" i="6" s="1"/>
  <c r="F179" i="6"/>
  <c r="E179" i="6"/>
  <c r="H178" i="6"/>
  <c r="J178" i="6"/>
  <c r="I178" i="6" s="1"/>
  <c r="F178" i="6"/>
  <c r="E178" i="6"/>
  <c r="H177" i="6"/>
  <c r="I177" i="6"/>
  <c r="F177" i="6"/>
  <c r="E177" i="6"/>
  <c r="H176" i="6"/>
  <c r="I176" i="6" s="1"/>
  <c r="F176" i="6"/>
  <c r="E176" i="6"/>
  <c r="H175" i="6"/>
  <c r="I175" i="6"/>
  <c r="F175" i="6"/>
  <c r="E175" i="6"/>
  <c r="H174" i="6"/>
  <c r="J174" i="6"/>
  <c r="F174" i="6"/>
  <c r="E174" i="6"/>
  <c r="H173" i="6"/>
  <c r="I173" i="6" s="1"/>
  <c r="J173" i="6"/>
  <c r="F173" i="6"/>
  <c r="E173" i="6"/>
  <c r="H172" i="6"/>
  <c r="J172" i="6"/>
  <c r="K172" i="6" s="1"/>
  <c r="L172" i="6" s="1"/>
  <c r="M172" i="6" s="1"/>
  <c r="I172" i="6"/>
  <c r="F172" i="6"/>
  <c r="E172" i="6"/>
  <c r="H171" i="6"/>
  <c r="J171" i="6"/>
  <c r="K171" i="6" s="1"/>
  <c r="L171" i="6" s="1"/>
  <c r="M171" i="6" s="1"/>
  <c r="I171" i="6"/>
  <c r="F171" i="6"/>
  <c r="E171" i="6"/>
  <c r="H170" i="6"/>
  <c r="J170" i="6"/>
  <c r="I170" i="6"/>
  <c r="F170" i="6"/>
  <c r="E170" i="6"/>
  <c r="H169" i="6"/>
  <c r="J169" i="6"/>
  <c r="I169" i="6" s="1"/>
  <c r="F169" i="6"/>
  <c r="E169" i="6"/>
  <c r="H168" i="6"/>
  <c r="J168" i="6"/>
  <c r="I168" i="6"/>
  <c r="F168" i="6"/>
  <c r="E168" i="6"/>
  <c r="H167" i="6"/>
  <c r="J167" i="6"/>
  <c r="I167" i="6"/>
  <c r="F167" i="6"/>
  <c r="E167" i="6"/>
  <c r="F166" i="6"/>
  <c r="F165" i="6"/>
  <c r="E165" i="6"/>
  <c r="J134" i="6"/>
  <c r="K134" i="6" s="1"/>
  <c r="J135" i="6"/>
  <c r="K135" i="6" s="1"/>
  <c r="L135" i="6" s="1"/>
  <c r="M135" i="6" s="1"/>
  <c r="J136" i="6"/>
  <c r="K136" i="6" s="1"/>
  <c r="L136" i="6" s="1"/>
  <c r="M136" i="6" s="1"/>
  <c r="H163" i="6"/>
  <c r="J163" i="6"/>
  <c r="I163" i="6"/>
  <c r="A148" i="6"/>
  <c r="A149" i="6"/>
  <c r="A150" i="6" s="1"/>
  <c r="A151" i="6" s="1"/>
  <c r="A152" i="6" s="1"/>
  <c r="A153" i="6" s="1"/>
  <c r="A154" i="6"/>
  <c r="A155" i="6" s="1"/>
  <c r="A156" i="6" s="1"/>
  <c r="A157" i="6" s="1"/>
  <c r="A158" i="6" s="1"/>
  <c r="A159" i="6" s="1"/>
  <c r="A160" i="6" s="1"/>
  <c r="A161" i="6" s="1"/>
  <c r="A162" i="6" s="1"/>
  <c r="A163" i="6" s="1"/>
  <c r="H162" i="6"/>
  <c r="F162" i="6"/>
  <c r="E162" i="6"/>
  <c r="H161" i="6"/>
  <c r="J161" i="6" s="1"/>
  <c r="F161" i="6"/>
  <c r="E161" i="6"/>
  <c r="H160" i="6"/>
  <c r="J160" i="6" s="1"/>
  <c r="I160" i="6" s="1"/>
  <c r="F160" i="6"/>
  <c r="E160" i="6"/>
  <c r="H159" i="6"/>
  <c r="J159" i="6"/>
  <c r="F159" i="6"/>
  <c r="E159" i="6"/>
  <c r="H158" i="6"/>
  <c r="F158" i="6"/>
  <c r="E158" i="6"/>
  <c r="H157" i="6"/>
  <c r="J157" i="6"/>
  <c r="I157" i="6" s="1"/>
  <c r="F157" i="6"/>
  <c r="E157" i="6"/>
  <c r="H156" i="6"/>
  <c r="J156" i="6"/>
  <c r="I156" i="6"/>
  <c r="F156" i="6"/>
  <c r="E156" i="6"/>
  <c r="H155" i="6"/>
  <c r="J155" i="6"/>
  <c r="I155" i="6"/>
  <c r="F155" i="6"/>
  <c r="E155" i="6"/>
  <c r="H154" i="6"/>
  <c r="I154" i="6"/>
  <c r="F154" i="6"/>
  <c r="E154" i="6"/>
  <c r="H153" i="6"/>
  <c r="F153" i="6"/>
  <c r="E153" i="6"/>
  <c r="H152" i="6"/>
  <c r="J152" i="6"/>
  <c r="I152" i="6"/>
  <c r="F152" i="6"/>
  <c r="E152" i="6"/>
  <c r="H151" i="6"/>
  <c r="J151" i="6"/>
  <c r="F151" i="6"/>
  <c r="E151" i="6"/>
  <c r="H150" i="6"/>
  <c r="J150" i="6"/>
  <c r="K150" i="6" s="1"/>
  <c r="I150" i="6"/>
  <c r="F150" i="6"/>
  <c r="E150" i="6"/>
  <c r="H149" i="6"/>
  <c r="J149" i="6"/>
  <c r="K149" i="6"/>
  <c r="I149" i="6"/>
  <c r="F149" i="6"/>
  <c r="E149" i="6"/>
  <c r="F148" i="6"/>
  <c r="F147" i="6"/>
  <c r="E147" i="6"/>
  <c r="J116" i="6"/>
  <c r="J80" i="6"/>
  <c r="H145" i="6"/>
  <c r="J145" i="6" s="1"/>
  <c r="I145" i="6" s="1"/>
  <c r="A130" i="6"/>
  <c r="A131" i="6"/>
  <c r="A132" i="6"/>
  <c r="A133" i="6" s="1"/>
  <c r="A134" i="6" s="1"/>
  <c r="A135" i="6"/>
  <c r="A136" i="6"/>
  <c r="A137" i="6"/>
  <c r="A138" i="6" s="1"/>
  <c r="A139" i="6" s="1"/>
  <c r="A140" i="6" s="1"/>
  <c r="A141" i="6" s="1"/>
  <c r="A142" i="6" s="1"/>
  <c r="A143" i="6" s="1"/>
  <c r="A144" i="6" s="1"/>
  <c r="A145" i="6"/>
  <c r="H144" i="6"/>
  <c r="J144" i="6"/>
  <c r="I144" i="6" s="1"/>
  <c r="F144" i="6"/>
  <c r="E144" i="6"/>
  <c r="H143" i="6"/>
  <c r="J143" i="6"/>
  <c r="I143" i="6"/>
  <c r="F143" i="6"/>
  <c r="E143" i="6"/>
  <c r="H142" i="6"/>
  <c r="J142" i="6" s="1"/>
  <c r="I142" i="6" s="1"/>
  <c r="F142" i="6"/>
  <c r="E142" i="6"/>
  <c r="H141" i="6"/>
  <c r="J141" i="6" s="1"/>
  <c r="I141" i="6" s="1"/>
  <c r="F141" i="6"/>
  <c r="E141" i="6"/>
  <c r="H140" i="6"/>
  <c r="I140" i="6" s="1"/>
  <c r="J140" i="6"/>
  <c r="F140" i="6"/>
  <c r="E140" i="6"/>
  <c r="H139" i="6"/>
  <c r="F139" i="6"/>
  <c r="E139" i="6"/>
  <c r="H138" i="6"/>
  <c r="J138" i="6"/>
  <c r="I138" i="6" s="1"/>
  <c r="F138" i="6"/>
  <c r="E138" i="6"/>
  <c r="H137" i="6"/>
  <c r="J137" i="6" s="1"/>
  <c r="I137" i="6"/>
  <c r="F137" i="6"/>
  <c r="E137" i="6"/>
  <c r="H136" i="6"/>
  <c r="I136" i="6"/>
  <c r="F136" i="6"/>
  <c r="E136" i="6"/>
  <c r="H135" i="6"/>
  <c r="I135" i="6" s="1"/>
  <c r="F135" i="6"/>
  <c r="E135" i="6"/>
  <c r="H134" i="6"/>
  <c r="I134" i="6"/>
  <c r="F134" i="6"/>
  <c r="E134" i="6"/>
  <c r="H133" i="6"/>
  <c r="J133" i="6"/>
  <c r="K133" i="6" s="1"/>
  <c r="I133" i="6"/>
  <c r="F133" i="6"/>
  <c r="E133" i="6"/>
  <c r="H132" i="6"/>
  <c r="I132" i="6" s="1"/>
  <c r="J132" i="6"/>
  <c r="F132" i="6"/>
  <c r="E132" i="6"/>
  <c r="H131" i="6"/>
  <c r="J131" i="6"/>
  <c r="I131" i="6" s="1"/>
  <c r="F131" i="6"/>
  <c r="E131" i="6"/>
  <c r="F130" i="6"/>
  <c r="F129" i="6"/>
  <c r="E129" i="6"/>
  <c r="H127" i="6"/>
  <c r="J127" i="6"/>
  <c r="I127" i="6"/>
  <c r="A112" i="6"/>
  <c r="A113" i="6" s="1"/>
  <c r="A114" i="6" s="1"/>
  <c r="A115" i="6"/>
  <c r="A116" i="6"/>
  <c r="A117" i="6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H126" i="6"/>
  <c r="F126" i="6"/>
  <c r="E126" i="6"/>
  <c r="H125" i="6"/>
  <c r="J125" i="6"/>
  <c r="I125" i="6"/>
  <c r="F125" i="6"/>
  <c r="E125" i="6"/>
  <c r="H124" i="6"/>
  <c r="F124" i="6"/>
  <c r="E124" i="6"/>
  <c r="H123" i="6"/>
  <c r="J123" i="6"/>
  <c r="F123" i="6"/>
  <c r="E123" i="6"/>
  <c r="H122" i="6"/>
  <c r="J122" i="6" s="1"/>
  <c r="F122" i="6"/>
  <c r="E122" i="6"/>
  <c r="H121" i="6"/>
  <c r="J121" i="6"/>
  <c r="I121" i="6"/>
  <c r="F121" i="6"/>
  <c r="E121" i="6"/>
  <c r="H120" i="6"/>
  <c r="J120" i="6"/>
  <c r="F120" i="6"/>
  <c r="E120" i="6"/>
  <c r="H119" i="6"/>
  <c r="J119" i="6"/>
  <c r="I119" i="6" s="1"/>
  <c r="F119" i="6"/>
  <c r="E119" i="6"/>
  <c r="H118" i="6"/>
  <c r="J118" i="6"/>
  <c r="I118" i="6"/>
  <c r="F118" i="6"/>
  <c r="E118" i="6"/>
  <c r="H117" i="6"/>
  <c r="J117" i="6"/>
  <c r="I117" i="6"/>
  <c r="F117" i="6"/>
  <c r="E117" i="6"/>
  <c r="H116" i="6"/>
  <c r="I116" i="6"/>
  <c r="F116" i="6"/>
  <c r="L116" i="6" s="1"/>
  <c r="M116" i="6" s="1"/>
  <c r="E116" i="6"/>
  <c r="H115" i="6"/>
  <c r="J115" i="6"/>
  <c r="I115" i="6"/>
  <c r="F115" i="6"/>
  <c r="E115" i="6"/>
  <c r="H114" i="6"/>
  <c r="I114" i="6" s="1"/>
  <c r="J114" i="6"/>
  <c r="F114" i="6"/>
  <c r="E114" i="6"/>
  <c r="H113" i="6"/>
  <c r="I113" i="6" s="1"/>
  <c r="J113" i="6"/>
  <c r="K113" i="6" s="1"/>
  <c r="F113" i="6"/>
  <c r="L113" i="6" s="1"/>
  <c r="M113" i="6" s="1"/>
  <c r="E113" i="6"/>
  <c r="F112" i="6"/>
  <c r="F111" i="6"/>
  <c r="E111" i="6"/>
  <c r="F80" i="6"/>
  <c r="L80" i="6" s="1"/>
  <c r="M80" i="6" s="1"/>
  <c r="F81" i="6"/>
  <c r="F82" i="6"/>
  <c r="F83" i="6"/>
  <c r="F84" i="6"/>
  <c r="F85" i="6"/>
  <c r="F86" i="6"/>
  <c r="F87" i="6"/>
  <c r="F88" i="6"/>
  <c r="F89" i="6"/>
  <c r="F90" i="6"/>
  <c r="F44" i="6"/>
  <c r="H44" i="6"/>
  <c r="J44" i="6"/>
  <c r="I44" i="6" s="1"/>
  <c r="F45" i="6"/>
  <c r="H45" i="6"/>
  <c r="J45" i="6"/>
  <c r="I45" i="6"/>
  <c r="F46" i="6"/>
  <c r="H46" i="6"/>
  <c r="J46" i="6" s="1"/>
  <c r="I46" i="6"/>
  <c r="F47" i="6"/>
  <c r="H47" i="6"/>
  <c r="J47" i="6" s="1"/>
  <c r="I47" i="6"/>
  <c r="F48" i="6"/>
  <c r="H48" i="6"/>
  <c r="J48" i="6"/>
  <c r="I48" i="6" s="1"/>
  <c r="F49" i="6"/>
  <c r="H49" i="6"/>
  <c r="J49" i="6"/>
  <c r="I49" i="6"/>
  <c r="F50" i="6"/>
  <c r="H50" i="6"/>
  <c r="F51" i="6"/>
  <c r="H51" i="6"/>
  <c r="J51" i="6" s="1"/>
  <c r="I51" i="6"/>
  <c r="F52" i="6"/>
  <c r="H52" i="6"/>
  <c r="J52" i="6"/>
  <c r="F53" i="6"/>
  <c r="H53" i="6"/>
  <c r="J53" i="6" s="1"/>
  <c r="I53" i="6" s="1"/>
  <c r="F54" i="6"/>
  <c r="H54" i="6"/>
  <c r="J54" i="6"/>
  <c r="H55" i="6"/>
  <c r="H91" i="6"/>
  <c r="J91" i="6"/>
  <c r="I91" i="6"/>
  <c r="A76" i="6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H90" i="6"/>
  <c r="J90" i="6"/>
  <c r="I90" i="6"/>
  <c r="E90" i="6"/>
  <c r="H89" i="6"/>
  <c r="J89" i="6"/>
  <c r="I89" i="6"/>
  <c r="E89" i="6"/>
  <c r="H88" i="6"/>
  <c r="J88" i="6"/>
  <c r="I88" i="6"/>
  <c r="E88" i="6"/>
  <c r="H87" i="6"/>
  <c r="J87" i="6"/>
  <c r="I87" i="6" s="1"/>
  <c r="E87" i="6"/>
  <c r="H86" i="6"/>
  <c r="J86" i="6"/>
  <c r="I86" i="6"/>
  <c r="E86" i="6"/>
  <c r="H85" i="6"/>
  <c r="J85" i="6"/>
  <c r="I85" i="6"/>
  <c r="E85" i="6"/>
  <c r="H84" i="6"/>
  <c r="E84" i="6"/>
  <c r="H83" i="6"/>
  <c r="J83" i="6"/>
  <c r="I83" i="6" s="1"/>
  <c r="E83" i="6"/>
  <c r="H82" i="6"/>
  <c r="J82" i="6"/>
  <c r="I82" i="6"/>
  <c r="E82" i="6"/>
  <c r="H81" i="6"/>
  <c r="J81" i="6"/>
  <c r="I81" i="6"/>
  <c r="E81" i="6"/>
  <c r="H80" i="6"/>
  <c r="I80" i="6"/>
  <c r="E80" i="6"/>
  <c r="H79" i="6"/>
  <c r="J79" i="6"/>
  <c r="I79" i="6"/>
  <c r="F79" i="6"/>
  <c r="E79" i="6"/>
  <c r="H78" i="6"/>
  <c r="J78" i="6"/>
  <c r="K78" i="6" s="1"/>
  <c r="L78" i="6" s="1"/>
  <c r="M78" i="6" s="1"/>
  <c r="I78" i="6"/>
  <c r="F78" i="6"/>
  <c r="E78" i="6"/>
  <c r="H77" i="6"/>
  <c r="J77" i="6"/>
  <c r="K77" i="6"/>
  <c r="I77" i="6"/>
  <c r="F77" i="6"/>
  <c r="E77" i="6"/>
  <c r="F76" i="6"/>
  <c r="F75" i="6"/>
  <c r="E75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 s="1"/>
  <c r="A53" i="6" s="1"/>
  <c r="A54" i="6" s="1"/>
  <c r="A55" i="6" s="1"/>
  <c r="E54" i="6"/>
  <c r="E53" i="6"/>
  <c r="E52" i="6"/>
  <c r="E51" i="6"/>
  <c r="E50" i="6"/>
  <c r="E49" i="6"/>
  <c r="E48" i="6"/>
  <c r="E47" i="6"/>
  <c r="E46" i="6"/>
  <c r="E45" i="6"/>
  <c r="E44" i="6"/>
  <c r="H43" i="6"/>
  <c r="J43" i="6"/>
  <c r="K43" i="6" s="1"/>
  <c r="L43" i="6" s="1"/>
  <c r="M43" i="6" s="1"/>
  <c r="F43" i="6"/>
  <c r="E43" i="6"/>
  <c r="H42" i="6"/>
  <c r="J42" i="6"/>
  <c r="F42" i="6"/>
  <c r="E42" i="6"/>
  <c r="H41" i="6"/>
  <c r="J41" i="6"/>
  <c r="K41" i="6"/>
  <c r="I41" i="6"/>
  <c r="F41" i="6"/>
  <c r="E41" i="6"/>
  <c r="F40" i="6"/>
  <c r="F39" i="6"/>
  <c r="L42" i="6" s="1"/>
  <c r="M42" i="6" s="1"/>
  <c r="E39" i="6"/>
  <c r="H37" i="6"/>
  <c r="J37" i="6"/>
  <c r="E37" i="6"/>
  <c r="A22" i="6"/>
  <c r="A23" i="6" s="1"/>
  <c r="A24" i="6" s="1"/>
  <c r="A25" i="6" s="1"/>
  <c r="A26" i="6" s="1"/>
  <c r="A27" i="6" s="1"/>
  <c r="A28" i="6" s="1"/>
  <c r="A29" i="6" s="1"/>
  <c r="A30" i="6" s="1"/>
  <c r="A31" i="6" s="1"/>
  <c r="A32" i="6"/>
  <c r="A33" i="6"/>
  <c r="A34" i="6"/>
  <c r="A35" i="6"/>
  <c r="A36" i="6"/>
  <c r="A37" i="6" s="1"/>
  <c r="H36" i="6"/>
  <c r="J36" i="6" s="1"/>
  <c r="I36" i="6"/>
  <c r="E36" i="6"/>
  <c r="H35" i="6"/>
  <c r="J35" i="6" s="1"/>
  <c r="E35" i="6"/>
  <c r="H34" i="6"/>
  <c r="J34" i="6"/>
  <c r="I34" i="6"/>
  <c r="E34" i="6"/>
  <c r="H33" i="6"/>
  <c r="J33" i="6"/>
  <c r="I33" i="6"/>
  <c r="E33" i="6"/>
  <c r="H32" i="6"/>
  <c r="J32" i="6" s="1"/>
  <c r="I32" i="6"/>
  <c r="E32" i="6"/>
  <c r="H31" i="6"/>
  <c r="J31" i="6"/>
  <c r="I31" i="6" s="1"/>
  <c r="E31" i="6"/>
  <c r="H30" i="6"/>
  <c r="J30" i="6"/>
  <c r="I30" i="6"/>
  <c r="E30" i="6"/>
  <c r="H29" i="6"/>
  <c r="J29" i="6"/>
  <c r="I29" i="6"/>
  <c r="E29" i="6"/>
  <c r="H28" i="6"/>
  <c r="J28" i="6" s="1"/>
  <c r="I28" i="6" s="1"/>
  <c r="E28" i="6"/>
  <c r="H27" i="6"/>
  <c r="J27" i="6" s="1"/>
  <c r="I27" i="6" s="1"/>
  <c r="E27" i="6"/>
  <c r="H26" i="6"/>
  <c r="J26" i="6"/>
  <c r="I26" i="6"/>
  <c r="E26" i="6"/>
  <c r="H25" i="6"/>
  <c r="J25" i="6"/>
  <c r="I25" i="6"/>
  <c r="E25" i="6"/>
  <c r="H24" i="6"/>
  <c r="J24" i="6" s="1"/>
  <c r="I24" i="6"/>
  <c r="E24" i="6"/>
  <c r="H23" i="6"/>
  <c r="J23" i="6"/>
  <c r="K23" i="6" s="1"/>
  <c r="L23" i="6" s="1"/>
  <c r="M23" i="6" s="1"/>
  <c r="I23" i="6"/>
  <c r="F23" i="6"/>
  <c r="E23" i="6"/>
  <c r="F22" i="6"/>
  <c r="F21" i="6"/>
  <c r="E21" i="6"/>
  <c r="B2" i="1"/>
  <c r="D2" i="1"/>
  <c r="B3" i="1"/>
  <c r="D3" i="1" s="1"/>
  <c r="C3" i="1" s="1"/>
  <c r="B4" i="1"/>
  <c r="D4" i="1"/>
  <c r="B5" i="1"/>
  <c r="D5" i="1"/>
  <c r="B6" i="1"/>
  <c r="D6" i="1" s="1"/>
  <c r="C6" i="1" s="1"/>
  <c r="B7" i="1"/>
  <c r="D7" i="1" s="1"/>
  <c r="C7" i="1" s="1"/>
  <c r="B8" i="1"/>
  <c r="D8" i="1"/>
  <c r="C8" i="1" s="1"/>
  <c r="B9" i="1"/>
  <c r="D9" i="1"/>
  <c r="B10" i="1"/>
  <c r="D10" i="1"/>
  <c r="B11" i="1"/>
  <c r="D11" i="1" s="1"/>
  <c r="C11" i="1" s="1"/>
  <c r="B12" i="1"/>
  <c r="D12" i="1"/>
  <c r="B13" i="1"/>
  <c r="B14" i="1"/>
  <c r="D14" i="1"/>
  <c r="B15" i="1"/>
  <c r="D15" i="1"/>
  <c r="B16" i="1"/>
  <c r="D16" i="1"/>
  <c r="B34" i="1"/>
  <c r="D34" i="1"/>
  <c r="B35" i="1"/>
  <c r="D35" i="1" s="1"/>
  <c r="B36" i="1"/>
  <c r="D36" i="1"/>
  <c r="D37" i="1"/>
  <c r="B37" i="1"/>
  <c r="C37" i="1" s="1"/>
  <c r="C5" i="1"/>
  <c r="C14" i="1"/>
  <c r="C15" i="1"/>
  <c r="C16" i="1"/>
  <c r="C34" i="1"/>
  <c r="C35" i="1"/>
  <c r="C36" i="1"/>
  <c r="C2" i="1"/>
  <c r="I86" i="8" l="1"/>
  <c r="I174" i="6"/>
  <c r="I97" i="8"/>
  <c r="K97" i="8"/>
  <c r="L97" i="8" s="1"/>
  <c r="M97" i="8" s="1"/>
  <c r="I120" i="6"/>
  <c r="J5" i="8"/>
  <c r="I5" i="8" s="1"/>
  <c r="L77" i="6"/>
  <c r="M77" i="6" s="1"/>
  <c r="J158" i="6"/>
  <c r="I158" i="6"/>
  <c r="L150" i="7"/>
  <c r="M150" i="7" s="1"/>
  <c r="M147" i="7" s="1"/>
  <c r="J15" i="6"/>
  <c r="I15" i="6"/>
  <c r="C4" i="1"/>
  <c r="J139" i="7"/>
  <c r="I139" i="7"/>
  <c r="C10" i="1"/>
  <c r="I52" i="6"/>
  <c r="I59" i="7"/>
  <c r="I151" i="6"/>
  <c r="J212" i="6"/>
  <c r="I212" i="6"/>
  <c r="J47" i="7"/>
  <c r="I47" i="7"/>
  <c r="J103" i="6"/>
  <c r="I103" i="6"/>
  <c r="J84" i="6"/>
  <c r="I84" i="6"/>
  <c r="L151" i="8"/>
  <c r="M151" i="8" s="1"/>
  <c r="J162" i="6"/>
  <c r="I162" i="6" s="1"/>
  <c r="C12" i="1"/>
  <c r="I159" i="6"/>
  <c r="I193" i="6"/>
  <c r="J124" i="6"/>
  <c r="I124" i="6" s="1"/>
  <c r="L63" i="8"/>
  <c r="M63" i="8" s="1"/>
  <c r="I37" i="6"/>
  <c r="I43" i="6"/>
  <c r="D13" i="1"/>
  <c r="C13" i="1"/>
  <c r="I35" i="6"/>
  <c r="I54" i="6"/>
  <c r="I122" i="6"/>
  <c r="I153" i="6"/>
  <c r="L134" i="6"/>
  <c r="M134" i="6" s="1"/>
  <c r="I60" i="6"/>
  <c r="I7" i="6"/>
  <c r="I206" i="6"/>
  <c r="L41" i="6"/>
  <c r="M41" i="6" s="1"/>
  <c r="J126" i="6"/>
  <c r="I126" i="6"/>
  <c r="I109" i="6"/>
  <c r="J104" i="7"/>
  <c r="I104" i="7"/>
  <c r="J15" i="7"/>
  <c r="I15" i="7"/>
  <c r="L149" i="6"/>
  <c r="M149" i="6" s="1"/>
  <c r="J145" i="7"/>
  <c r="I145" i="7"/>
  <c r="I161" i="6"/>
  <c r="J106" i="6"/>
  <c r="I106" i="6"/>
  <c r="K101" i="6"/>
  <c r="L101" i="6" s="1"/>
  <c r="M101" i="6" s="1"/>
  <c r="I101" i="6"/>
  <c r="J7" i="7"/>
  <c r="I7" i="7"/>
  <c r="I67" i="7"/>
  <c r="I86" i="7"/>
  <c r="L150" i="6"/>
  <c r="M150" i="6" s="1"/>
  <c r="I192" i="6"/>
  <c r="M75" i="7"/>
  <c r="I114" i="8"/>
  <c r="L133" i="6"/>
  <c r="M133" i="6" s="1"/>
  <c r="A17" i="1"/>
  <c r="F16" i="1"/>
  <c r="L118" i="8"/>
  <c r="M118" i="8" s="1"/>
  <c r="C9" i="1"/>
  <c r="I6" i="6"/>
  <c r="I42" i="6"/>
  <c r="J50" i="6"/>
  <c r="I50" i="6"/>
  <c r="J11" i="7"/>
  <c r="I11" i="7"/>
  <c r="I123" i="6"/>
  <c r="J139" i="6"/>
  <c r="I139" i="6"/>
  <c r="L61" i="6"/>
  <c r="M61" i="6" s="1"/>
  <c r="L100" i="6"/>
  <c r="M100" i="6" s="1"/>
  <c r="L187" i="6"/>
  <c r="M187" i="6" s="1"/>
  <c r="I140" i="7"/>
  <c r="J49" i="7"/>
  <c r="I49" i="7"/>
  <c r="K118" i="7"/>
  <c r="L118" i="7" s="1"/>
  <c r="M118" i="7" s="1"/>
  <c r="K103" i="7"/>
  <c r="L103" i="7" s="1"/>
  <c r="M103" i="7" s="1"/>
  <c r="L99" i="6"/>
  <c r="M99" i="6" s="1"/>
  <c r="L204" i="6"/>
  <c r="M204" i="6" s="1"/>
  <c r="I135" i="7"/>
  <c r="I157" i="7"/>
  <c r="M111" i="7"/>
  <c r="L98" i="7"/>
  <c r="M98" i="7" s="1"/>
  <c r="I49" i="8"/>
  <c r="K49" i="8"/>
  <c r="L49" i="8" s="1"/>
  <c r="M49" i="8" s="1"/>
  <c r="L60" i="8"/>
  <c r="M60" i="8" s="1"/>
  <c r="K65" i="6"/>
  <c r="L65" i="6" s="1"/>
  <c r="M65" i="6" s="1"/>
  <c r="I65" i="6"/>
  <c r="I18" i="6"/>
  <c r="I105" i="7"/>
  <c r="I124" i="7"/>
  <c r="I32" i="7"/>
  <c r="J160" i="7"/>
  <c r="K160" i="7" s="1"/>
  <c r="L160" i="7" s="1"/>
  <c r="M160" i="7" s="1"/>
  <c r="I160" i="7"/>
  <c r="L122" i="7"/>
  <c r="M122" i="7" s="1"/>
  <c r="L61" i="7"/>
  <c r="M61" i="7" s="1"/>
  <c r="M57" i="7" s="1"/>
  <c r="I34" i="8"/>
  <c r="I151" i="8"/>
  <c r="I66" i="6"/>
  <c r="L64" i="6"/>
  <c r="M64" i="6" s="1"/>
  <c r="J19" i="7"/>
  <c r="I19" i="7"/>
  <c r="I136" i="7"/>
  <c r="I41" i="7"/>
  <c r="I50" i="7"/>
  <c r="I153" i="7"/>
  <c r="I144" i="8"/>
  <c r="L63" i="6"/>
  <c r="M63" i="6" s="1"/>
  <c r="J198" i="6"/>
  <c r="I198" i="6"/>
  <c r="I114" i="7"/>
  <c r="I89" i="7"/>
  <c r="I46" i="7"/>
  <c r="K97" i="7"/>
  <c r="L97" i="7" s="1"/>
  <c r="M97" i="7" s="1"/>
  <c r="A38" i="1"/>
  <c r="I14" i="6"/>
  <c r="I70" i="6"/>
  <c r="L63" i="7"/>
  <c r="M63" i="7" s="1"/>
  <c r="A37" i="8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/>
  <c r="J55" i="6"/>
  <c r="I55" i="6"/>
  <c r="J102" i="6"/>
  <c r="I102" i="6" s="1"/>
  <c r="I215" i="6"/>
  <c r="I156" i="7"/>
  <c r="L95" i="7"/>
  <c r="M95" i="7" s="1"/>
  <c r="K121" i="8"/>
  <c r="L121" i="8" s="1"/>
  <c r="M121" i="8" s="1"/>
  <c r="I121" i="8"/>
  <c r="I10" i="6"/>
  <c r="I195" i="6"/>
  <c r="J66" i="7"/>
  <c r="I66" i="7"/>
  <c r="I159" i="7"/>
  <c r="L62" i="7"/>
  <c r="M62" i="7" s="1"/>
  <c r="L96" i="7"/>
  <c r="M96" i="7" s="1"/>
  <c r="I5" i="7"/>
  <c r="I106" i="7"/>
  <c r="I126" i="7"/>
  <c r="I37" i="7"/>
  <c r="I51" i="7"/>
  <c r="I13" i="8"/>
  <c r="I84" i="7"/>
  <c r="J152" i="7"/>
  <c r="K152" i="7" s="1"/>
  <c r="L152" i="7" s="1"/>
  <c r="M152" i="7" s="1"/>
  <c r="I152" i="7"/>
  <c r="L32" i="8"/>
  <c r="M32" i="8" s="1"/>
  <c r="I139" i="8"/>
  <c r="J139" i="8"/>
  <c r="K139" i="8" s="1"/>
  <c r="L139" i="8" s="1"/>
  <c r="M139" i="8" s="1"/>
  <c r="L27" i="7"/>
  <c r="M27" i="7" s="1"/>
  <c r="M21" i="7" s="1"/>
  <c r="I146" i="8"/>
  <c r="I76" i="8"/>
  <c r="I127" i="8"/>
  <c r="L42" i="7"/>
  <c r="M42" i="7" s="1"/>
  <c r="M39" i="7" s="1"/>
  <c r="L64" i="7"/>
  <c r="M64" i="7" s="1"/>
  <c r="L131" i="8"/>
  <c r="M131" i="8" s="1"/>
  <c r="I34" i="7"/>
  <c r="K23" i="8"/>
  <c r="L23" i="8" s="1"/>
  <c r="M23" i="8" s="1"/>
  <c r="I69" i="8"/>
  <c r="I27" i="7"/>
  <c r="I161" i="7"/>
  <c r="L73" i="8"/>
  <c r="M73" i="8" s="1"/>
  <c r="L35" i="8"/>
  <c r="M35" i="8" s="1"/>
  <c r="L70" i="8"/>
  <c r="M70" i="8" s="1"/>
  <c r="L111" i="8"/>
  <c r="M111" i="8" s="1"/>
  <c r="K64" i="8"/>
  <c r="L64" i="8" s="1"/>
  <c r="M64" i="8" s="1"/>
  <c r="I149" i="8"/>
  <c r="I43" i="8"/>
  <c r="L62" i="8"/>
  <c r="M62" i="8" s="1"/>
  <c r="K48" i="8"/>
  <c r="L48" i="8" s="1"/>
  <c r="M48" i="8" s="1"/>
  <c r="L67" i="8"/>
  <c r="M67" i="8" s="1"/>
  <c r="L46" i="8"/>
  <c r="M46" i="8" s="1"/>
  <c r="I19" i="8"/>
  <c r="I147" i="8"/>
  <c r="I81" i="8"/>
  <c r="K81" i="8"/>
  <c r="L81" i="8" s="1"/>
  <c r="M81" i="8" s="1"/>
  <c r="I7" i="8"/>
  <c r="I11" i="8"/>
  <c r="I15" i="8"/>
  <c r="I33" i="8"/>
  <c r="I145" i="8"/>
  <c r="L54" i="8"/>
  <c r="M54" i="8" s="1"/>
  <c r="L61" i="8"/>
  <c r="M61" i="8" s="1"/>
  <c r="I85" i="8"/>
  <c r="I102" i="8"/>
  <c r="K72" i="8"/>
  <c r="L72" i="8" s="1"/>
  <c r="M72" i="8" s="1"/>
  <c r="L42" i="8"/>
  <c r="M42" i="8" s="1"/>
  <c r="L58" i="8"/>
  <c r="M58" i="8" s="1"/>
  <c r="L74" i="8"/>
  <c r="M74" i="8" s="1"/>
  <c r="L90" i="8"/>
  <c r="M90" i="8" s="1"/>
  <c r="L106" i="8"/>
  <c r="M106" i="8" s="1"/>
  <c r="L122" i="8"/>
  <c r="M122" i="8" s="1"/>
  <c r="I27" i="8"/>
  <c r="L30" i="8"/>
  <c r="M30" i="8" s="1"/>
  <c r="I143" i="8"/>
  <c r="L51" i="8"/>
  <c r="M51" i="8" s="1"/>
  <c r="I75" i="8"/>
  <c r="L116" i="8"/>
  <c r="M116" i="8" s="1"/>
  <c r="L41" i="8"/>
  <c r="M41" i="8" s="1"/>
  <c r="I65" i="8"/>
  <c r="K65" i="8"/>
  <c r="L65" i="8" s="1"/>
  <c r="M65" i="8" s="1"/>
  <c r="I89" i="8"/>
  <c r="L99" i="8"/>
  <c r="M99" i="8" s="1"/>
  <c r="K129" i="8"/>
  <c r="L129" i="8" s="1"/>
  <c r="M129" i="8" s="1"/>
  <c r="I141" i="8"/>
  <c r="L94" i="8"/>
  <c r="M94" i="8" s="1"/>
  <c r="L39" i="8"/>
  <c r="M39" i="8" s="1"/>
  <c r="L38" i="8"/>
  <c r="M38" i="8" s="1"/>
  <c r="L45" i="8"/>
  <c r="M45" i="8" s="1"/>
  <c r="L79" i="8"/>
  <c r="M79" i="8" s="1"/>
  <c r="F38" i="1" l="1"/>
  <c r="A39" i="1"/>
  <c r="B38" i="1"/>
  <c r="D38" i="1"/>
  <c r="F17" i="1"/>
  <c r="A18" i="1"/>
  <c r="B17" i="1"/>
  <c r="D17" i="1"/>
  <c r="M136" i="8"/>
  <c r="M21" i="8"/>
  <c r="M93" i="7"/>
  <c r="C17" i="1" l="1"/>
  <c r="F18" i="1"/>
  <c r="A19" i="1"/>
  <c r="B18" i="1"/>
  <c r="C38" i="1"/>
  <c r="E39" i="1"/>
  <c r="A40" i="1"/>
  <c r="F39" i="1"/>
  <c r="B39" i="1"/>
  <c r="D39" i="1"/>
  <c r="A41" i="1" l="1"/>
  <c r="F40" i="1"/>
  <c r="E40" i="1"/>
  <c r="B40" i="1"/>
  <c r="D40" i="1"/>
  <c r="F19" i="1"/>
  <c r="A20" i="1"/>
  <c r="B19" i="1"/>
  <c r="D19" i="1"/>
  <c r="C39" i="1"/>
  <c r="D18" i="1"/>
  <c r="C18" i="1" s="1"/>
  <c r="C19" i="1" l="1"/>
  <c r="A21" i="1"/>
  <c r="F20" i="1"/>
  <c r="B20" i="1"/>
  <c r="D20" i="1"/>
  <c r="C40" i="1"/>
  <c r="E41" i="1"/>
  <c r="A42" i="1"/>
  <c r="F41" i="1"/>
  <c r="B41" i="1"/>
  <c r="D41" i="1"/>
  <c r="E42" i="1" l="1"/>
  <c r="A43" i="1"/>
  <c r="F42" i="1"/>
  <c r="B42" i="1"/>
  <c r="D42" i="1"/>
  <c r="C41" i="1"/>
  <c r="C20" i="1"/>
  <c r="A22" i="1"/>
  <c r="F21" i="1"/>
  <c r="B21" i="1"/>
  <c r="D21" i="1" l="1"/>
  <c r="C21" i="1" s="1"/>
  <c r="A23" i="1"/>
  <c r="F22" i="1"/>
  <c r="B22" i="1"/>
  <c r="C42" i="1"/>
  <c r="E43" i="1"/>
  <c r="A44" i="1"/>
  <c r="F43" i="1"/>
  <c r="B43" i="1"/>
  <c r="D43" i="1"/>
  <c r="D22" i="1" l="1"/>
  <c r="C22" i="1" s="1"/>
  <c r="C43" i="1"/>
  <c r="E44" i="1"/>
  <c r="A45" i="1"/>
  <c r="F44" i="1"/>
  <c r="B44" i="1"/>
  <c r="D44" i="1"/>
  <c r="A24" i="1"/>
  <c r="B23" i="1"/>
  <c r="F23" i="1"/>
  <c r="E45" i="1" l="1"/>
  <c r="A46" i="1"/>
  <c r="F45" i="1"/>
  <c r="B45" i="1"/>
  <c r="D45" i="1"/>
  <c r="D23" i="1"/>
  <c r="C23" i="1" s="1"/>
  <c r="A25" i="1"/>
  <c r="F24" i="1"/>
  <c r="B24" i="1"/>
  <c r="D24" i="1"/>
  <c r="C44" i="1"/>
  <c r="C24" i="1" l="1"/>
  <c r="C45" i="1"/>
  <c r="E46" i="1"/>
  <c r="A47" i="1"/>
  <c r="F46" i="1"/>
  <c r="D46" i="1"/>
  <c r="B46" i="1"/>
  <c r="A26" i="1"/>
  <c r="F25" i="1"/>
  <c r="B25" i="1"/>
  <c r="D25" i="1"/>
  <c r="C25" i="1" l="1"/>
  <c r="C46" i="1"/>
  <c r="E47" i="1"/>
  <c r="A48" i="1"/>
  <c r="F47" i="1"/>
  <c r="D47" i="1"/>
  <c r="B47" i="1"/>
  <c r="A27" i="1"/>
  <c r="B26" i="1"/>
  <c r="F26" i="1"/>
  <c r="C47" i="1" l="1"/>
  <c r="E48" i="1"/>
  <c r="A49" i="1"/>
  <c r="F48" i="1"/>
  <c r="D48" i="1"/>
  <c r="B48" i="1"/>
  <c r="D26" i="1"/>
  <c r="C26" i="1" s="1"/>
  <c r="A28" i="1"/>
  <c r="B27" i="1"/>
  <c r="C27" i="1" s="1"/>
  <c r="D27" i="1"/>
  <c r="F27" i="1"/>
  <c r="F49" i="1" l="1"/>
  <c r="E49" i="1"/>
  <c r="A50" i="1"/>
  <c r="D49" i="1"/>
  <c r="B49" i="1"/>
  <c r="C49" i="1" s="1"/>
  <c r="A29" i="1"/>
  <c r="B28" i="1"/>
  <c r="D28" i="1"/>
  <c r="F28" i="1"/>
  <c r="C48" i="1"/>
  <c r="C28" i="1" l="1"/>
  <c r="A30" i="1"/>
  <c r="F29" i="1"/>
  <c r="D29" i="1"/>
  <c r="B29" i="1"/>
  <c r="E50" i="1"/>
  <c r="A51" i="1"/>
  <c r="F50" i="1"/>
  <c r="D50" i="1"/>
  <c r="B50" i="1"/>
  <c r="C50" i="1" s="1"/>
  <c r="E51" i="1" l="1"/>
  <c r="A52" i="1"/>
  <c r="F51" i="1"/>
  <c r="D51" i="1"/>
  <c r="B51" i="1"/>
  <c r="C51" i="1" s="1"/>
  <c r="C29" i="1"/>
  <c r="F30" i="1"/>
  <c r="A31" i="1"/>
  <c r="B30" i="1"/>
  <c r="C30" i="1" s="1"/>
  <c r="D30" i="1"/>
  <c r="E52" i="1" l="1"/>
  <c r="F52" i="1"/>
  <c r="A53" i="1"/>
  <c r="D52" i="1"/>
  <c r="B52" i="1"/>
  <c r="C52" i="1" s="1"/>
  <c r="F31" i="1"/>
  <c r="A32" i="1"/>
  <c r="B31" i="1"/>
  <c r="D31" i="1" l="1"/>
  <c r="C31" i="1" s="1"/>
  <c r="F32" i="1"/>
  <c r="A33" i="1"/>
  <c r="B32" i="1"/>
  <c r="E53" i="1"/>
  <c r="F53" i="1"/>
  <c r="A54" i="1"/>
  <c r="D53" i="1"/>
  <c r="B53" i="1"/>
  <c r="F33" i="1" l="1"/>
  <c r="B33" i="1"/>
  <c r="C53" i="1"/>
  <c r="E54" i="1"/>
  <c r="F54" i="1"/>
  <c r="A55" i="1"/>
  <c r="B54" i="1"/>
  <c r="D54" i="1"/>
  <c r="D32" i="1"/>
  <c r="C32" i="1" s="1"/>
  <c r="C54" i="1" l="1"/>
  <c r="E55" i="1"/>
  <c r="F55" i="1"/>
  <c r="B55" i="1"/>
  <c r="A56" i="1"/>
  <c r="D55" i="1"/>
  <c r="D33" i="1"/>
  <c r="C33" i="1" s="1"/>
  <c r="E56" i="1" l="1"/>
  <c r="F56" i="1"/>
  <c r="A57" i="1"/>
  <c r="B56" i="1"/>
  <c r="D56" i="1"/>
  <c r="C55" i="1"/>
  <c r="E57" i="1" l="1"/>
  <c r="A58" i="1"/>
  <c r="F57" i="1"/>
  <c r="B57" i="1"/>
  <c r="C57" i="1" s="1"/>
  <c r="D57" i="1"/>
  <c r="C56" i="1"/>
  <c r="E58" i="1" l="1"/>
  <c r="A59" i="1"/>
  <c r="F58" i="1"/>
  <c r="D58" i="1"/>
  <c r="B58" i="1"/>
  <c r="C58" i="1" s="1"/>
  <c r="E59" i="1" l="1"/>
  <c r="A60" i="1"/>
  <c r="F59" i="1"/>
  <c r="B59" i="1"/>
  <c r="C59" i="1" s="1"/>
  <c r="D59" i="1"/>
  <c r="E60" i="1" l="1"/>
  <c r="A61" i="1"/>
  <c r="F60" i="1"/>
  <c r="B60" i="1"/>
  <c r="C60" i="1" s="1"/>
  <c r="D60" i="1"/>
  <c r="E61" i="1" l="1"/>
  <c r="A62" i="1"/>
  <c r="F61" i="1"/>
  <c r="B61" i="1"/>
  <c r="C61" i="1" s="1"/>
  <c r="D61" i="1"/>
  <c r="E62" i="1" l="1"/>
  <c r="A63" i="1"/>
  <c r="F62" i="1"/>
  <c r="B62" i="1"/>
  <c r="D62" i="1"/>
  <c r="C62" i="1" l="1"/>
  <c r="E63" i="1"/>
  <c r="A64" i="1"/>
  <c r="F63" i="1"/>
  <c r="B63" i="1"/>
  <c r="C63" i="1" s="1"/>
  <c r="D63" i="1"/>
  <c r="E64" i="1" l="1"/>
  <c r="A65" i="1"/>
  <c r="F64" i="1"/>
  <c r="D64" i="1"/>
  <c r="B64" i="1"/>
  <c r="C64" i="1" l="1"/>
  <c r="F65" i="1"/>
  <c r="E65" i="1"/>
  <c r="A66" i="1"/>
  <c r="D65" i="1"/>
  <c r="B65" i="1"/>
  <c r="C65" i="1" s="1"/>
  <c r="E66" i="1" l="1"/>
  <c r="A67" i="1"/>
  <c r="F66" i="1"/>
  <c r="D66" i="1"/>
  <c r="B66" i="1"/>
  <c r="C66" i="1" l="1"/>
  <c r="E67" i="1"/>
  <c r="A68" i="1"/>
  <c r="F67" i="1"/>
  <c r="D67" i="1"/>
  <c r="B67" i="1"/>
  <c r="C67" i="1" l="1"/>
  <c r="E68" i="1"/>
  <c r="A69" i="1"/>
  <c r="F68" i="1"/>
  <c r="D68" i="1"/>
  <c r="B68" i="1"/>
  <c r="C68" i="1" s="1"/>
  <c r="E69" i="1" l="1"/>
  <c r="F69" i="1"/>
  <c r="D69" i="1"/>
  <c r="A70" i="1"/>
  <c r="B69" i="1"/>
  <c r="C69" i="1" s="1"/>
  <c r="E70" i="1" l="1"/>
  <c r="D70" i="1"/>
  <c r="F70" i="1"/>
  <c r="A71" i="1"/>
  <c r="B70" i="1"/>
  <c r="C70" i="1" s="1"/>
  <c r="E71" i="1" l="1"/>
  <c r="B71" i="1"/>
  <c r="F71" i="1"/>
  <c r="A72" i="1"/>
  <c r="D71" i="1"/>
  <c r="E72" i="1" l="1"/>
  <c r="F72" i="1"/>
  <c r="B72" i="1"/>
  <c r="C72" i="1" s="1"/>
  <c r="A73" i="1"/>
  <c r="D72" i="1"/>
  <c r="C71" i="1"/>
  <c r="E73" i="1" l="1"/>
  <c r="A74" i="1"/>
  <c r="F73" i="1"/>
  <c r="B73" i="1"/>
  <c r="D73" i="1"/>
  <c r="C73" i="1" l="1"/>
  <c r="E74" i="1"/>
  <c r="F74" i="1"/>
  <c r="B74" i="1"/>
  <c r="D74" i="1"/>
  <c r="A75" i="1"/>
  <c r="E75" i="1" l="1"/>
  <c r="A76" i="1"/>
  <c r="F75" i="1"/>
  <c r="D75" i="1"/>
  <c r="B75" i="1"/>
  <c r="C74" i="1"/>
  <c r="C75" i="1" l="1"/>
  <c r="E76" i="1"/>
  <c r="A77" i="1"/>
  <c r="F76" i="1"/>
  <c r="D76" i="1"/>
  <c r="B76" i="1"/>
  <c r="C76" i="1" l="1"/>
  <c r="E77" i="1"/>
  <c r="A78" i="1"/>
  <c r="F77" i="1"/>
  <c r="B77" i="1"/>
  <c r="C77" i="1" s="1"/>
  <c r="D77" i="1"/>
  <c r="E78" i="1" l="1"/>
  <c r="A79" i="1"/>
  <c r="F78" i="1"/>
  <c r="B78" i="1"/>
  <c r="C78" i="1" s="1"/>
  <c r="D78" i="1"/>
  <c r="E79" i="1" l="1"/>
  <c r="A80" i="1"/>
  <c r="F79" i="1"/>
  <c r="B79" i="1"/>
  <c r="C79" i="1" s="1"/>
  <c r="D79" i="1"/>
  <c r="E80" i="1" l="1"/>
  <c r="A81" i="1"/>
  <c r="F80" i="1"/>
  <c r="D80" i="1"/>
  <c r="B80" i="1"/>
  <c r="C80" i="1" l="1"/>
  <c r="F81" i="1"/>
  <c r="E81" i="1"/>
  <c r="A82" i="1"/>
  <c r="D81" i="1"/>
  <c r="B81" i="1"/>
  <c r="C81" i="1" s="1"/>
  <c r="E82" i="1" l="1"/>
  <c r="A83" i="1"/>
  <c r="F82" i="1"/>
  <c r="D82" i="1"/>
  <c r="B82" i="1"/>
  <c r="C82" i="1" s="1"/>
  <c r="E83" i="1" l="1"/>
  <c r="A84" i="1"/>
  <c r="F83" i="1"/>
  <c r="D83" i="1"/>
  <c r="B83" i="1"/>
  <c r="C83" i="1" s="1"/>
  <c r="E84" i="1" l="1"/>
  <c r="A85" i="1"/>
  <c r="F84" i="1"/>
  <c r="D84" i="1"/>
  <c r="B84" i="1"/>
  <c r="C84" i="1" l="1"/>
  <c r="E85" i="1"/>
  <c r="A86" i="1"/>
  <c r="D85" i="1"/>
  <c r="B85" i="1"/>
  <c r="C85" i="1" s="1"/>
  <c r="F85" i="1"/>
  <c r="E86" i="1" l="1"/>
  <c r="D86" i="1"/>
  <c r="B86" i="1"/>
  <c r="C86" i="1" s="1"/>
  <c r="A87" i="1"/>
  <c r="F86" i="1"/>
  <c r="E87" i="1" l="1"/>
  <c r="A88" i="1"/>
  <c r="B87" i="1"/>
  <c r="D87" i="1"/>
  <c r="F87" i="1"/>
  <c r="C87" i="1" l="1"/>
  <c r="E88" i="1"/>
  <c r="A89" i="1"/>
  <c r="F88" i="1"/>
  <c r="B88" i="1"/>
  <c r="D88" i="1"/>
  <c r="E89" i="1" l="1"/>
  <c r="A90" i="1"/>
  <c r="F89" i="1"/>
  <c r="B89" i="1"/>
  <c r="D89" i="1"/>
  <c r="C88" i="1"/>
  <c r="E90" i="1" l="1"/>
  <c r="A91" i="1"/>
  <c r="F90" i="1"/>
  <c r="B90" i="1"/>
  <c r="D90" i="1"/>
  <c r="C89" i="1"/>
  <c r="E91" i="1" l="1"/>
  <c r="A92" i="1"/>
  <c r="F91" i="1"/>
  <c r="B91" i="1"/>
  <c r="D91" i="1"/>
  <c r="C90" i="1"/>
  <c r="E92" i="1" l="1"/>
  <c r="A93" i="1"/>
  <c r="F92" i="1"/>
  <c r="B92" i="1"/>
  <c r="C92" i="1" s="1"/>
  <c r="D92" i="1"/>
  <c r="C91" i="1"/>
  <c r="F93" i="1" l="1"/>
  <c r="E93" i="1"/>
  <c r="A94" i="1"/>
  <c r="D93" i="1"/>
  <c r="B93" i="1"/>
  <c r="C93" i="1" s="1"/>
  <c r="E94" i="1" l="1"/>
  <c r="A95" i="1"/>
  <c r="F94" i="1"/>
  <c r="D94" i="1"/>
  <c r="B94" i="1"/>
  <c r="C94" i="1" l="1"/>
  <c r="E95" i="1"/>
  <c r="A96" i="1"/>
  <c r="F95" i="1"/>
  <c r="B95" i="1"/>
  <c r="D95" i="1"/>
  <c r="C95" i="1" l="1"/>
  <c r="E96" i="1"/>
  <c r="F96" i="1"/>
  <c r="A97" i="1"/>
  <c r="B96" i="1"/>
  <c r="D96" i="1"/>
  <c r="C96" i="1" l="1"/>
  <c r="F97" i="1"/>
  <c r="E97" i="1"/>
  <c r="A98" i="1"/>
  <c r="B97" i="1"/>
  <c r="D97" i="1"/>
  <c r="C97" i="1" l="1"/>
  <c r="E98" i="1"/>
  <c r="F98" i="1"/>
  <c r="A99" i="1"/>
  <c r="B98" i="1"/>
  <c r="D98" i="1"/>
  <c r="C98" i="1" l="1"/>
  <c r="E99" i="1"/>
  <c r="F99" i="1"/>
  <c r="A100" i="1"/>
  <c r="D99" i="1"/>
  <c r="B99" i="1"/>
  <c r="C99" i="1" s="1"/>
  <c r="E100" i="1" l="1"/>
  <c r="F100" i="1"/>
  <c r="A101" i="1"/>
  <c r="B100" i="1"/>
  <c r="D100" i="1"/>
  <c r="E101" i="1" l="1"/>
  <c r="F101" i="1"/>
  <c r="A102" i="1"/>
  <c r="D101" i="1"/>
  <c r="B101" i="1"/>
  <c r="C101" i="1" s="1"/>
  <c r="C100" i="1"/>
  <c r="E102" i="1" l="1"/>
  <c r="F102" i="1"/>
  <c r="A103" i="1"/>
  <c r="D102" i="1"/>
  <c r="B102" i="1"/>
  <c r="C102" i="1" s="1"/>
  <c r="E103" i="1" l="1"/>
  <c r="F103" i="1"/>
  <c r="A104" i="1"/>
  <c r="B103" i="1"/>
  <c r="D103" i="1"/>
  <c r="C103" i="1" l="1"/>
  <c r="E104" i="1"/>
  <c r="F104" i="1"/>
  <c r="A105" i="1"/>
  <c r="B104" i="1"/>
  <c r="C104" i="1" s="1"/>
  <c r="D104" i="1"/>
  <c r="E105" i="1" l="1"/>
  <c r="A106" i="1"/>
  <c r="F105" i="1"/>
  <c r="D105" i="1"/>
  <c r="B105" i="1"/>
  <c r="C105" i="1" s="1"/>
  <c r="E106" i="1" l="1"/>
  <c r="A107" i="1"/>
  <c r="F106" i="1"/>
  <c r="B106" i="1"/>
  <c r="D106" i="1"/>
  <c r="E107" i="1" l="1"/>
  <c r="A108" i="1"/>
  <c r="F107" i="1"/>
  <c r="B107" i="1"/>
  <c r="D107" i="1"/>
  <c r="C106" i="1"/>
  <c r="C107" i="1" l="1"/>
  <c r="E108" i="1"/>
  <c r="F108" i="1"/>
  <c r="B108" i="1"/>
  <c r="A109" i="1"/>
  <c r="D108" i="1"/>
  <c r="F109" i="1" l="1"/>
  <c r="E109" i="1"/>
  <c r="A110" i="1"/>
  <c r="B109" i="1"/>
  <c r="D109" i="1"/>
  <c r="C108" i="1"/>
  <c r="E110" i="1" l="1"/>
  <c r="A111" i="1"/>
  <c r="F110" i="1"/>
  <c r="D110" i="1"/>
  <c r="B110" i="1"/>
  <c r="C110" i="1" s="1"/>
  <c r="C109" i="1"/>
  <c r="E111" i="1" l="1"/>
  <c r="A112" i="1"/>
  <c r="F111" i="1"/>
  <c r="B111" i="1"/>
  <c r="D111" i="1"/>
  <c r="C111" i="1" l="1"/>
  <c r="E112" i="1"/>
  <c r="A113" i="1"/>
  <c r="F112" i="1"/>
  <c r="B112" i="1"/>
  <c r="D112" i="1"/>
  <c r="C112" i="1" l="1"/>
  <c r="F113" i="1"/>
  <c r="A114" i="1"/>
  <c r="E113" i="1"/>
  <c r="D113" i="1"/>
  <c r="B113" i="1"/>
  <c r="E114" i="1" l="1"/>
  <c r="F114" i="1"/>
  <c r="A115" i="1"/>
  <c r="D114" i="1"/>
  <c r="B114" i="1"/>
  <c r="C114" i="1" s="1"/>
  <c r="C113" i="1"/>
  <c r="E115" i="1" l="1"/>
  <c r="F115" i="1"/>
  <c r="A116" i="1"/>
  <c r="B115" i="1"/>
  <c r="C115" i="1" s="1"/>
  <c r="D115" i="1"/>
  <c r="E116" i="1" l="1"/>
  <c r="F116" i="1"/>
  <c r="A117" i="1"/>
  <c r="B116" i="1"/>
  <c r="D116" i="1"/>
  <c r="E117" i="1" l="1"/>
  <c r="F117" i="1"/>
  <c r="A118" i="1"/>
  <c r="D117" i="1"/>
  <c r="B117" i="1"/>
  <c r="C117" i="1" s="1"/>
  <c r="C116" i="1"/>
  <c r="F118" i="1" l="1"/>
  <c r="E118" i="1"/>
  <c r="A119" i="1"/>
  <c r="D118" i="1"/>
  <c r="B118" i="1"/>
  <c r="C118" i="1" s="1"/>
  <c r="E119" i="1" l="1"/>
  <c r="F119" i="1"/>
  <c r="A120" i="1"/>
  <c r="B119" i="1"/>
  <c r="D119" i="1"/>
  <c r="E120" i="1" l="1"/>
  <c r="F120" i="1"/>
  <c r="A121" i="1"/>
  <c r="B120" i="1"/>
  <c r="D120" i="1"/>
  <c r="C119" i="1"/>
  <c r="E121" i="1" l="1"/>
  <c r="A122" i="1"/>
  <c r="F121" i="1"/>
  <c r="D121" i="1"/>
  <c r="B121" i="1"/>
  <c r="C121" i="1" s="1"/>
  <c r="C120" i="1"/>
  <c r="E122" i="1" l="1"/>
  <c r="F122" i="1"/>
  <c r="D122" i="1"/>
  <c r="B122" i="1"/>
  <c r="A123" i="1"/>
  <c r="E123" i="1" l="1"/>
  <c r="A124" i="1"/>
  <c r="D123" i="1"/>
  <c r="B123" i="1"/>
  <c r="C123" i="1" s="1"/>
  <c r="F123" i="1"/>
  <c r="C122" i="1"/>
  <c r="E124" i="1" l="1"/>
  <c r="A125" i="1"/>
  <c r="F124" i="1"/>
  <c r="D124" i="1"/>
  <c r="B124" i="1"/>
  <c r="C124" i="1" l="1"/>
  <c r="F125" i="1"/>
  <c r="E125" i="1"/>
  <c r="A126" i="1"/>
  <c r="B125" i="1"/>
  <c r="D125" i="1"/>
  <c r="C125" i="1" l="1"/>
  <c r="E126" i="1"/>
  <c r="A127" i="1"/>
  <c r="F126" i="1"/>
  <c r="D126" i="1"/>
  <c r="B126" i="1"/>
  <c r="C126" i="1" s="1"/>
  <c r="E127" i="1" l="1"/>
  <c r="A128" i="1"/>
  <c r="F127" i="1"/>
  <c r="D127" i="1"/>
  <c r="B127" i="1"/>
  <c r="C127" i="1" l="1"/>
  <c r="E128" i="1"/>
  <c r="A129" i="1"/>
  <c r="F128" i="1"/>
  <c r="B128" i="1"/>
  <c r="C128" i="1" s="1"/>
  <c r="D128" i="1"/>
  <c r="A130" i="1" l="1"/>
  <c r="E129" i="1"/>
  <c r="F129" i="1"/>
  <c r="B129" i="1"/>
  <c r="D129" i="1"/>
  <c r="C129" i="1" l="1"/>
  <c r="E130" i="1"/>
  <c r="F130" i="1"/>
  <c r="A131" i="1"/>
  <c r="D130" i="1"/>
  <c r="B130" i="1"/>
  <c r="C130" i="1" l="1"/>
  <c r="E131" i="1"/>
  <c r="F131" i="1"/>
  <c r="A132" i="1"/>
  <c r="D131" i="1"/>
  <c r="B131" i="1"/>
  <c r="C131" i="1" s="1"/>
  <c r="E132" i="1" l="1"/>
  <c r="F132" i="1"/>
  <c r="A133" i="1"/>
  <c r="B132" i="1"/>
  <c r="D132" i="1"/>
  <c r="E133" i="1" l="1"/>
  <c r="F133" i="1"/>
  <c r="A134" i="1"/>
  <c r="D133" i="1"/>
  <c r="B133" i="1"/>
  <c r="C133" i="1" s="1"/>
  <c r="C132" i="1"/>
  <c r="F134" i="1" l="1"/>
  <c r="E134" i="1"/>
  <c r="A135" i="1"/>
  <c r="D134" i="1"/>
  <c r="B134" i="1"/>
  <c r="C134" i="1" s="1"/>
  <c r="E135" i="1" l="1"/>
  <c r="F135" i="1"/>
  <c r="A136" i="1"/>
  <c r="B135" i="1"/>
  <c r="D135" i="1"/>
  <c r="E136" i="1" l="1"/>
  <c r="F136" i="1"/>
  <c r="A137" i="1"/>
  <c r="B136" i="1"/>
  <c r="D136" i="1"/>
  <c r="C135" i="1"/>
  <c r="E137" i="1" l="1"/>
  <c r="A138" i="1"/>
  <c r="F137" i="1"/>
  <c r="B137" i="1"/>
  <c r="C137" i="1" s="1"/>
  <c r="D137" i="1"/>
  <c r="C136" i="1"/>
  <c r="E138" i="1" l="1"/>
  <c r="F138" i="1"/>
  <c r="A139" i="1"/>
  <c r="B138" i="1"/>
  <c r="C138" i="1" s="1"/>
  <c r="D138" i="1"/>
  <c r="E139" i="1" l="1"/>
  <c r="F139" i="1"/>
  <c r="A140" i="1"/>
  <c r="D139" i="1"/>
  <c r="B139" i="1"/>
  <c r="C139" i="1" l="1"/>
  <c r="E140" i="1"/>
  <c r="A141" i="1"/>
  <c r="F140" i="1"/>
  <c r="B140" i="1"/>
  <c r="D140" i="1"/>
  <c r="F141" i="1" l="1"/>
  <c r="E141" i="1"/>
  <c r="A142" i="1"/>
  <c r="D141" i="1"/>
  <c r="B141" i="1"/>
  <c r="C141" i="1" s="1"/>
  <c r="C140" i="1"/>
  <c r="E142" i="1" l="1"/>
  <c r="A143" i="1"/>
  <c r="F142" i="1"/>
  <c r="D142" i="1"/>
  <c r="B142" i="1"/>
  <c r="C142" i="1" l="1"/>
  <c r="E143" i="1"/>
  <c r="A144" i="1"/>
  <c r="F143" i="1"/>
  <c r="D143" i="1"/>
  <c r="B143" i="1"/>
  <c r="C143" i="1" s="1"/>
  <c r="E144" i="1" l="1"/>
  <c r="A145" i="1"/>
  <c r="F144" i="1"/>
  <c r="B144" i="1"/>
  <c r="C144" i="1" s="1"/>
  <c r="D144" i="1"/>
  <c r="A146" i="1" l="1"/>
  <c r="E145" i="1"/>
  <c r="B145" i="1"/>
  <c r="F145" i="1"/>
  <c r="D145" i="1"/>
  <c r="C145" i="1" l="1"/>
  <c r="E146" i="1"/>
  <c r="A147" i="1"/>
  <c r="B146" i="1"/>
  <c r="D146" i="1"/>
  <c r="F146" i="1"/>
  <c r="C146" i="1" l="1"/>
  <c r="E147" i="1"/>
  <c r="F147" i="1"/>
  <c r="A148" i="1"/>
  <c r="B147" i="1"/>
  <c r="D147" i="1"/>
  <c r="C147" i="1" l="1"/>
  <c r="E148" i="1"/>
  <c r="F148" i="1"/>
  <c r="A149" i="1"/>
  <c r="D148" i="1"/>
  <c r="B148" i="1"/>
  <c r="C148" i="1" s="1"/>
  <c r="E149" i="1" l="1"/>
  <c r="F149" i="1"/>
  <c r="A150" i="1"/>
  <c r="D149" i="1"/>
  <c r="B149" i="1"/>
  <c r="C149" i="1" s="1"/>
  <c r="F150" i="1" l="1"/>
  <c r="A151" i="1"/>
  <c r="E150" i="1"/>
  <c r="D150" i="1"/>
  <c r="B150" i="1"/>
  <c r="C150" i="1" l="1"/>
  <c r="E151" i="1"/>
  <c r="F151" i="1"/>
  <c r="A152" i="1"/>
  <c r="B151" i="1"/>
  <c r="D151" i="1"/>
  <c r="C151" i="1" l="1"/>
  <c r="E152" i="1"/>
  <c r="F152" i="1"/>
  <c r="A153" i="1"/>
  <c r="B152" i="1"/>
  <c r="D152" i="1"/>
  <c r="C152" i="1" l="1"/>
  <c r="E153" i="1"/>
  <c r="A154" i="1"/>
  <c r="F153" i="1"/>
  <c r="B153" i="1"/>
  <c r="D153" i="1"/>
  <c r="E154" i="1" l="1"/>
  <c r="F154" i="1"/>
  <c r="A155" i="1"/>
  <c r="D154" i="1"/>
  <c r="B154" i="1"/>
  <c r="C154" i="1" s="1"/>
  <c r="C153" i="1"/>
  <c r="E155" i="1" l="1"/>
  <c r="F155" i="1"/>
  <c r="A156" i="1"/>
  <c r="B155" i="1"/>
  <c r="C155" i="1" s="1"/>
  <c r="D155" i="1"/>
  <c r="E156" i="1" l="1"/>
  <c r="F156" i="1"/>
  <c r="A157" i="1"/>
  <c r="D156" i="1"/>
  <c r="B156" i="1"/>
  <c r="C156" i="1" s="1"/>
  <c r="F157" i="1" l="1"/>
  <c r="E157" i="1"/>
  <c r="A158" i="1"/>
  <c r="B157" i="1"/>
  <c r="D157" i="1"/>
  <c r="C157" i="1" l="1"/>
  <c r="E158" i="1"/>
  <c r="A159" i="1"/>
  <c r="D158" i="1"/>
  <c r="B158" i="1"/>
  <c r="C158" i="1" s="1"/>
  <c r="F158" i="1"/>
  <c r="E159" i="1" l="1"/>
  <c r="A160" i="1"/>
  <c r="F159" i="1"/>
  <c r="B159" i="1"/>
  <c r="C159" i="1" s="1"/>
  <c r="D159" i="1"/>
  <c r="E160" i="1" l="1"/>
  <c r="A161" i="1"/>
  <c r="F160" i="1"/>
  <c r="D160" i="1"/>
  <c r="B160" i="1"/>
  <c r="C160" i="1" s="1"/>
  <c r="A162" i="1" l="1"/>
  <c r="E161" i="1"/>
  <c r="F161" i="1"/>
  <c r="D161" i="1"/>
  <c r="B161" i="1"/>
  <c r="C161" i="1" s="1"/>
  <c r="E162" i="1" l="1"/>
  <c r="A163" i="1"/>
  <c r="F162" i="1"/>
  <c r="D162" i="1"/>
  <c r="B162" i="1"/>
  <c r="C162" i="1" l="1"/>
  <c r="E163" i="1"/>
  <c r="A164" i="1"/>
  <c r="F163" i="1"/>
  <c r="D163" i="1"/>
  <c r="B163" i="1"/>
  <c r="C163" i="1" s="1"/>
  <c r="E164" i="1" l="1"/>
  <c r="F164" i="1"/>
  <c r="A165" i="1"/>
  <c r="B164" i="1"/>
  <c r="D164" i="1"/>
  <c r="E165" i="1" l="1"/>
  <c r="F165" i="1"/>
  <c r="A166" i="1"/>
  <c r="D165" i="1"/>
  <c r="B165" i="1"/>
  <c r="C165" i="1" s="1"/>
  <c r="C164" i="1"/>
  <c r="F166" i="1" l="1"/>
  <c r="A167" i="1"/>
  <c r="E166" i="1"/>
  <c r="D166" i="1"/>
  <c r="B166" i="1"/>
  <c r="C166" i="1" s="1"/>
  <c r="E167" i="1" l="1"/>
  <c r="F167" i="1"/>
  <c r="A168" i="1"/>
  <c r="B167" i="1"/>
  <c r="D167" i="1"/>
  <c r="E168" i="1" l="1"/>
  <c r="F168" i="1"/>
  <c r="A169" i="1"/>
  <c r="D168" i="1"/>
  <c r="B168" i="1"/>
  <c r="C168" i="1" s="1"/>
  <c r="C167" i="1"/>
  <c r="E169" i="1" l="1"/>
  <c r="A170" i="1"/>
  <c r="F169" i="1"/>
  <c r="D169" i="1"/>
  <c r="B169" i="1"/>
  <c r="C169" i="1" s="1"/>
  <c r="E170" i="1" l="1"/>
  <c r="F170" i="1"/>
  <c r="A171" i="1"/>
  <c r="D170" i="1"/>
  <c r="B170" i="1"/>
  <c r="C170" i="1" s="1"/>
  <c r="E171" i="1" l="1"/>
  <c r="F171" i="1"/>
  <c r="A172" i="1"/>
  <c r="D171" i="1"/>
  <c r="B171" i="1"/>
  <c r="C171" i="1" s="1"/>
  <c r="E172" i="1" l="1"/>
  <c r="F172" i="1"/>
  <c r="A173" i="1"/>
  <c r="B172" i="1"/>
  <c r="D172" i="1"/>
  <c r="C172" i="1" l="1"/>
  <c r="E173" i="1"/>
  <c r="F173" i="1"/>
  <c r="A174" i="1"/>
  <c r="D173" i="1"/>
  <c r="B173" i="1"/>
  <c r="C173" i="1" l="1"/>
  <c r="E174" i="1"/>
  <c r="F174" i="1"/>
  <c r="A175" i="1"/>
  <c r="B174" i="1"/>
  <c r="D174" i="1"/>
  <c r="C174" i="1" l="1"/>
  <c r="E175" i="1"/>
  <c r="F175" i="1"/>
  <c r="A176" i="1"/>
  <c r="D175" i="1"/>
  <c r="B175" i="1"/>
  <c r="C175" i="1" s="1"/>
  <c r="E176" i="1" l="1"/>
  <c r="F176" i="1"/>
  <c r="B176" i="1"/>
  <c r="C176" i="1" s="1"/>
  <c r="D176" i="1"/>
  <c r="A177" i="1"/>
  <c r="A178" i="1" l="1"/>
  <c r="E177" i="1"/>
  <c r="F177" i="1"/>
  <c r="D177" i="1"/>
  <c r="B177" i="1"/>
  <c r="C177" i="1" l="1"/>
  <c r="E178" i="1"/>
  <c r="A179" i="1"/>
  <c r="F178" i="1"/>
  <c r="D178" i="1"/>
  <c r="B178" i="1"/>
  <c r="C178" i="1" s="1"/>
  <c r="E179" i="1" l="1"/>
  <c r="A180" i="1"/>
  <c r="F179" i="1"/>
  <c r="B179" i="1"/>
  <c r="C179" i="1" s="1"/>
  <c r="D179" i="1"/>
  <c r="E180" i="1" l="1"/>
  <c r="A181" i="1"/>
  <c r="F180" i="1"/>
  <c r="D180" i="1"/>
  <c r="B180" i="1"/>
  <c r="C180" i="1" s="1"/>
  <c r="E181" i="1" l="1"/>
  <c r="A182" i="1"/>
  <c r="F181" i="1"/>
  <c r="B181" i="1"/>
  <c r="C181" i="1" s="1"/>
  <c r="D181" i="1"/>
  <c r="F182" i="1" l="1"/>
  <c r="A183" i="1"/>
  <c r="E182" i="1"/>
  <c r="D182" i="1"/>
  <c r="B182" i="1"/>
  <c r="C182" i="1" l="1"/>
  <c r="E183" i="1"/>
  <c r="A184" i="1"/>
  <c r="F183" i="1"/>
  <c r="B183" i="1"/>
  <c r="D183" i="1"/>
  <c r="C183" i="1" l="1"/>
  <c r="E184" i="1"/>
  <c r="F184" i="1"/>
  <c r="A185" i="1"/>
  <c r="D184" i="1"/>
  <c r="B184" i="1"/>
  <c r="C184" i="1" s="1"/>
  <c r="E185" i="1" l="1"/>
  <c r="A186" i="1"/>
  <c r="F185" i="1"/>
  <c r="B185" i="1"/>
  <c r="C185" i="1" s="1"/>
  <c r="D185" i="1"/>
  <c r="E186" i="1" l="1"/>
  <c r="F186" i="1"/>
  <c r="A187" i="1"/>
  <c r="B186" i="1"/>
  <c r="D186" i="1"/>
  <c r="C186" i="1" l="1"/>
  <c r="E187" i="1"/>
  <c r="F187" i="1"/>
  <c r="A188" i="1"/>
  <c r="D187" i="1"/>
  <c r="B187" i="1"/>
  <c r="C187" i="1" l="1"/>
  <c r="E188" i="1"/>
  <c r="F188" i="1"/>
  <c r="A189" i="1"/>
  <c r="B188" i="1"/>
  <c r="C188" i="1" s="1"/>
  <c r="D188" i="1"/>
  <c r="E189" i="1" l="1"/>
  <c r="F189" i="1"/>
  <c r="B189" i="1"/>
  <c r="A190" i="1"/>
  <c r="D189" i="1"/>
  <c r="E190" i="1" l="1"/>
  <c r="F190" i="1"/>
  <c r="D190" i="1"/>
  <c r="B190" i="1"/>
  <c r="A191" i="1"/>
  <c r="C189" i="1"/>
  <c r="E191" i="1" l="1"/>
  <c r="F191" i="1"/>
  <c r="D191" i="1"/>
  <c r="B191" i="1"/>
  <c r="C191" i="1" s="1"/>
  <c r="A192" i="1"/>
  <c r="C190" i="1"/>
  <c r="E192" i="1" l="1"/>
  <c r="F192" i="1"/>
  <c r="A193" i="1"/>
  <c r="D192" i="1"/>
  <c r="B192" i="1"/>
  <c r="C192" i="1" s="1"/>
  <c r="F193" i="1" l="1"/>
  <c r="A194" i="1"/>
  <c r="E193" i="1"/>
  <c r="D193" i="1"/>
  <c r="B193" i="1"/>
  <c r="C193" i="1" s="1"/>
  <c r="E194" i="1" l="1"/>
  <c r="A195" i="1"/>
  <c r="F194" i="1"/>
  <c r="D194" i="1"/>
  <c r="B194" i="1"/>
  <c r="C194" i="1" s="1"/>
  <c r="E195" i="1" l="1"/>
  <c r="F195" i="1"/>
  <c r="A196" i="1"/>
  <c r="B195" i="1"/>
  <c r="D195" i="1"/>
  <c r="E196" i="1" l="1"/>
  <c r="F196" i="1"/>
  <c r="A197" i="1"/>
  <c r="D196" i="1"/>
  <c r="B196" i="1"/>
  <c r="C196" i="1" s="1"/>
  <c r="C195" i="1"/>
  <c r="E197" i="1" l="1"/>
  <c r="F197" i="1"/>
  <c r="A198" i="1"/>
  <c r="D197" i="1"/>
  <c r="B197" i="1"/>
  <c r="C197" i="1" s="1"/>
  <c r="F198" i="1" l="1"/>
  <c r="E198" i="1"/>
  <c r="A199" i="1"/>
  <c r="D198" i="1"/>
  <c r="B198" i="1"/>
  <c r="C198" i="1" s="1"/>
  <c r="E199" i="1" l="1"/>
  <c r="F199" i="1"/>
  <c r="A200" i="1"/>
  <c r="B199" i="1"/>
  <c r="D199" i="1"/>
  <c r="E200" i="1" l="1"/>
  <c r="F200" i="1"/>
  <c r="A201" i="1"/>
  <c r="D200" i="1"/>
  <c r="B200" i="1"/>
  <c r="C200" i="1" s="1"/>
  <c r="C199" i="1"/>
  <c r="E201" i="1" l="1"/>
  <c r="F201" i="1"/>
  <c r="A202" i="1"/>
  <c r="D201" i="1"/>
  <c r="B201" i="1"/>
  <c r="C201" i="1" s="1"/>
  <c r="E202" i="1" l="1"/>
  <c r="F202" i="1"/>
  <c r="A203" i="1"/>
  <c r="D202" i="1"/>
  <c r="B202" i="1"/>
  <c r="C202" i="1" s="1"/>
  <c r="E203" i="1" l="1"/>
  <c r="F203" i="1"/>
  <c r="A204" i="1"/>
  <c r="B203" i="1"/>
  <c r="C203" i="1" s="1"/>
  <c r="D203" i="1"/>
  <c r="E204" i="1" l="1"/>
  <c r="F204" i="1"/>
  <c r="A205" i="1"/>
  <c r="D204" i="1"/>
  <c r="B204" i="1"/>
  <c r="C204" i="1" s="1"/>
  <c r="E205" i="1" l="1"/>
  <c r="F205" i="1"/>
  <c r="A206" i="1"/>
  <c r="B205" i="1"/>
  <c r="D205" i="1"/>
  <c r="F206" i="1" l="1"/>
  <c r="E206" i="1"/>
  <c r="A207" i="1"/>
  <c r="B206" i="1"/>
  <c r="D206" i="1"/>
  <c r="C205" i="1"/>
  <c r="E207" i="1" l="1"/>
  <c r="F207" i="1"/>
  <c r="A208" i="1"/>
  <c r="D207" i="1"/>
  <c r="B207" i="1"/>
  <c r="C207" i="1" s="1"/>
  <c r="C206" i="1"/>
  <c r="E208" i="1" l="1"/>
  <c r="F208" i="1"/>
  <c r="B208" i="1"/>
  <c r="D208" i="1"/>
  <c r="A209" i="1"/>
  <c r="E209" i="1" l="1"/>
  <c r="D209" i="1"/>
  <c r="B209" i="1"/>
  <c r="C209" i="1" s="1"/>
  <c r="F209" i="1"/>
  <c r="A210" i="1"/>
  <c r="C208" i="1"/>
  <c r="E210" i="1" l="1"/>
  <c r="F210" i="1"/>
  <c r="A211" i="1"/>
  <c r="B210" i="1"/>
  <c r="D210" i="1"/>
  <c r="E211" i="1" l="1"/>
  <c r="A212" i="1"/>
  <c r="F211" i="1"/>
  <c r="D211" i="1"/>
  <c r="B211" i="1"/>
  <c r="C211" i="1" s="1"/>
  <c r="C210" i="1"/>
  <c r="E212" i="1" l="1"/>
  <c r="F212" i="1"/>
  <c r="A213" i="1"/>
  <c r="D212" i="1"/>
  <c r="B212" i="1"/>
  <c r="C212" i="1" s="1"/>
  <c r="E213" i="1" l="1"/>
  <c r="F213" i="1"/>
  <c r="A214" i="1"/>
  <c r="B213" i="1"/>
  <c r="C213" i="1" s="1"/>
  <c r="D213" i="1"/>
  <c r="F214" i="1" l="1"/>
  <c r="E214" i="1"/>
  <c r="A215" i="1"/>
  <c r="D214" i="1"/>
  <c r="B214" i="1"/>
  <c r="C214" i="1" s="1"/>
  <c r="E215" i="1" l="1"/>
  <c r="F215" i="1"/>
  <c r="A216" i="1"/>
  <c r="B215" i="1"/>
  <c r="D215" i="1"/>
  <c r="E216" i="1" l="1"/>
  <c r="F216" i="1"/>
  <c r="A217" i="1"/>
  <c r="B216" i="1"/>
  <c r="C216" i="1" s="1"/>
  <c r="D216" i="1"/>
  <c r="C215" i="1"/>
  <c r="E217" i="1" l="1"/>
  <c r="F217" i="1"/>
  <c r="A218" i="1"/>
  <c r="D217" i="1"/>
  <c r="B217" i="1"/>
  <c r="C217" i="1" l="1"/>
  <c r="E218" i="1"/>
  <c r="F218" i="1"/>
  <c r="A219" i="1"/>
  <c r="B218" i="1"/>
  <c r="D218" i="1"/>
  <c r="C218" i="1" l="1"/>
  <c r="E219" i="1"/>
  <c r="F219" i="1"/>
  <c r="A220" i="1"/>
  <c r="D219" i="1"/>
  <c r="B219" i="1"/>
  <c r="C219" i="1" s="1"/>
  <c r="E220" i="1" l="1"/>
  <c r="F220" i="1"/>
  <c r="A221" i="1"/>
  <c r="D220" i="1"/>
  <c r="B220" i="1"/>
  <c r="C220" i="1" l="1"/>
  <c r="E221" i="1"/>
  <c r="F221" i="1"/>
  <c r="A222" i="1"/>
  <c r="B221" i="1"/>
  <c r="D221" i="1"/>
  <c r="C221" i="1" l="1"/>
  <c r="F222" i="1"/>
  <c r="E222" i="1"/>
  <c r="A223" i="1"/>
  <c r="B222" i="1"/>
  <c r="D222" i="1"/>
  <c r="E223" i="1" l="1"/>
  <c r="F223" i="1"/>
  <c r="A224" i="1"/>
  <c r="B223" i="1"/>
  <c r="D223" i="1"/>
  <c r="C222" i="1"/>
  <c r="C223" i="1" l="1"/>
  <c r="E224" i="1"/>
  <c r="F224" i="1"/>
  <c r="A225" i="1"/>
  <c r="D224" i="1"/>
  <c r="B224" i="1"/>
  <c r="C224" i="1" s="1"/>
  <c r="E225" i="1" l="1"/>
  <c r="F225" i="1"/>
  <c r="A226" i="1"/>
  <c r="B225" i="1"/>
  <c r="D225" i="1"/>
  <c r="C225" i="1" l="1"/>
  <c r="E226" i="1"/>
  <c r="F226" i="1"/>
  <c r="A227" i="1"/>
  <c r="D226" i="1"/>
  <c r="B226" i="1"/>
  <c r="C226" i="1" s="1"/>
  <c r="E227" i="1" l="1"/>
  <c r="F227" i="1"/>
  <c r="A228" i="1"/>
  <c r="B227" i="1"/>
  <c r="D227" i="1"/>
  <c r="C227" i="1" l="1"/>
  <c r="E228" i="1"/>
  <c r="A229" i="1"/>
  <c r="F228" i="1"/>
  <c r="D228" i="1"/>
  <c r="B228" i="1"/>
  <c r="C228" i="1" s="1"/>
  <c r="E229" i="1" l="1"/>
  <c r="F229" i="1"/>
  <c r="A230" i="1"/>
  <c r="B229" i="1"/>
  <c r="D229" i="1"/>
  <c r="F230" i="1" l="1"/>
  <c r="A231" i="1"/>
  <c r="E230" i="1"/>
  <c r="D230" i="1"/>
  <c r="B230" i="1"/>
  <c r="C230" i="1" s="1"/>
  <c r="C229" i="1"/>
  <c r="E231" i="1" l="1"/>
  <c r="F231" i="1"/>
  <c r="A232" i="1"/>
  <c r="B231" i="1"/>
  <c r="D231" i="1"/>
  <c r="E232" i="1" l="1"/>
  <c r="F232" i="1"/>
  <c r="A233" i="1"/>
  <c r="B232" i="1"/>
  <c r="D232" i="1"/>
  <c r="C231" i="1"/>
  <c r="C232" i="1" l="1"/>
  <c r="E233" i="1"/>
  <c r="F233" i="1"/>
  <c r="A234" i="1"/>
  <c r="D233" i="1"/>
  <c r="B233" i="1"/>
  <c r="C233" i="1" s="1"/>
  <c r="E234" i="1" l="1"/>
  <c r="F234" i="1"/>
  <c r="A235" i="1"/>
  <c r="D234" i="1"/>
  <c r="B234" i="1"/>
  <c r="C234" i="1" s="1"/>
  <c r="E235" i="1" l="1"/>
  <c r="A236" i="1"/>
  <c r="D235" i="1"/>
  <c r="B235" i="1"/>
  <c r="C235" i="1" s="1"/>
  <c r="F235" i="1"/>
  <c r="E236" i="1" l="1"/>
  <c r="F236" i="1"/>
  <c r="A237" i="1"/>
  <c r="D236" i="1"/>
  <c r="B236" i="1"/>
  <c r="C236" i="1" s="1"/>
  <c r="E237" i="1" l="1"/>
  <c r="F237" i="1"/>
  <c r="A238" i="1"/>
  <c r="B237" i="1"/>
  <c r="D237" i="1"/>
  <c r="F238" i="1" l="1"/>
  <c r="E238" i="1"/>
  <c r="A239" i="1"/>
  <c r="D238" i="1"/>
  <c r="B238" i="1"/>
  <c r="C238" i="1" s="1"/>
  <c r="C237" i="1"/>
  <c r="E239" i="1" l="1"/>
  <c r="F239" i="1"/>
  <c r="A240" i="1"/>
  <c r="B239" i="1"/>
  <c r="C239" i="1" s="1"/>
  <c r="D239" i="1"/>
  <c r="E240" i="1" l="1"/>
  <c r="F240" i="1"/>
  <c r="A241" i="1"/>
  <c r="B240" i="1"/>
  <c r="D240" i="1"/>
  <c r="C240" i="1" l="1"/>
  <c r="E241" i="1"/>
  <c r="F241" i="1"/>
  <c r="A242" i="1"/>
  <c r="D241" i="1"/>
  <c r="B241" i="1"/>
  <c r="C241" i="1" s="1"/>
  <c r="E242" i="1" l="1"/>
  <c r="F242" i="1"/>
  <c r="A243" i="1"/>
  <c r="D242" i="1"/>
  <c r="B242" i="1"/>
  <c r="C242" i="1" s="1"/>
  <c r="E243" i="1" l="1"/>
  <c r="F243" i="1"/>
  <c r="A244" i="1"/>
  <c r="D243" i="1"/>
  <c r="B243" i="1"/>
  <c r="C243" i="1" s="1"/>
  <c r="E244" i="1" l="1"/>
  <c r="F244" i="1"/>
  <c r="A245" i="1"/>
  <c r="B244" i="1"/>
  <c r="D244" i="1"/>
  <c r="A246" i="1" l="1"/>
  <c r="E245" i="1"/>
  <c r="F245" i="1"/>
  <c r="D245" i="1"/>
  <c r="B245" i="1"/>
  <c r="C245" i="1" s="1"/>
  <c r="C244" i="1"/>
  <c r="F246" i="1" l="1"/>
  <c r="A247" i="1"/>
  <c r="E246" i="1"/>
  <c r="D246" i="1"/>
  <c r="B246" i="1"/>
  <c r="C246" i="1" s="1"/>
  <c r="E247" i="1" l="1"/>
  <c r="F247" i="1"/>
  <c r="A248" i="1"/>
  <c r="B247" i="1"/>
  <c r="D247" i="1"/>
  <c r="C247" i="1" l="1"/>
  <c r="E248" i="1"/>
  <c r="F248" i="1"/>
  <c r="A249" i="1"/>
  <c r="D248" i="1"/>
  <c r="B248" i="1"/>
  <c r="C248" i="1" s="1"/>
  <c r="E249" i="1" l="1"/>
  <c r="F249" i="1"/>
  <c r="A250" i="1"/>
  <c r="D249" i="1"/>
  <c r="B249" i="1"/>
  <c r="C249" i="1" s="1"/>
  <c r="E250" i="1" l="1"/>
  <c r="F250" i="1"/>
  <c r="A251" i="1"/>
  <c r="B250" i="1"/>
  <c r="D250" i="1"/>
  <c r="C250" i="1" l="1"/>
  <c r="E251" i="1"/>
  <c r="F251" i="1"/>
  <c r="A252" i="1"/>
  <c r="D251" i="1"/>
  <c r="B251" i="1"/>
  <c r="C251" i="1" s="1"/>
  <c r="E252" i="1" l="1"/>
  <c r="F252" i="1"/>
  <c r="A253" i="1"/>
  <c r="D252" i="1"/>
  <c r="B252" i="1"/>
  <c r="C252" i="1" s="1"/>
  <c r="E253" i="1" l="1"/>
  <c r="A254" i="1"/>
  <c r="F253" i="1"/>
  <c r="D253" i="1"/>
  <c r="B253" i="1"/>
  <c r="C253" i="1" l="1"/>
  <c r="F254" i="1"/>
  <c r="E254" i="1"/>
  <c r="A255" i="1"/>
  <c r="D254" i="1"/>
  <c r="B254" i="1"/>
  <c r="C254" i="1" s="1"/>
  <c r="E255" i="1" l="1"/>
  <c r="F255" i="1"/>
  <c r="A256" i="1"/>
  <c r="B255" i="1"/>
  <c r="D255" i="1"/>
  <c r="C255" i="1" l="1"/>
  <c r="E256" i="1"/>
  <c r="F256" i="1"/>
  <c r="B256" i="1"/>
  <c r="D256" i="1"/>
  <c r="C256" i="1" l="1"/>
</calcChain>
</file>

<file path=xl/sharedStrings.xml><?xml version="1.0" encoding="utf-8"?>
<sst xmlns="http://schemas.openxmlformats.org/spreadsheetml/2006/main" count="352" uniqueCount="97">
  <si>
    <t>Py2HC Tmax _C</t>
  </si>
  <si>
    <t>HI-om max _wptC</t>
  </si>
  <si>
    <t>HI max / HI 0</t>
  </si>
  <si>
    <t>Tmax-om</t>
  </si>
  <si>
    <t>Tmax-om vs. STS OfA</t>
  </si>
  <si>
    <t>Tmax-om vs. STS Blend</t>
  </si>
  <si>
    <t>Tmax-om vs. STS Of A-B or B</t>
  </si>
  <si>
    <t>Tmax 460 / STS 148 for 3000 GLR inst Expelled - typical high quality A</t>
  </si>
  <si>
    <t>Tmax 466 / STS 156 for 3000 GLR inst Expelled - typical high quality B</t>
  </si>
  <si>
    <t>Tmax 435 / STS 110: expulsion from typical high quality Of_B</t>
  </si>
  <si>
    <t>Above Tmax ~430, in early oil exp window, 1C Tmax = 3 to 4C STS</t>
  </si>
  <si>
    <t>Tmax 430 / STS 100: expulsion from typical high quality Of_A</t>
  </si>
  <si>
    <t>Site _Name</t>
  </si>
  <si>
    <t>Tmax _C</t>
  </si>
  <si>
    <t>STS for Organofacies</t>
  </si>
  <si>
    <t>A</t>
  </si>
  <si>
    <t>A-B or B</t>
  </si>
  <si>
    <t>Don't know</t>
  </si>
  <si>
    <t>Descriptor</t>
  </si>
  <si>
    <t>Paleo-GL</t>
  </si>
  <si>
    <t>GL</t>
  </si>
  <si>
    <t>USED</t>
  </si>
  <si>
    <t>Zdtm</t>
  </si>
  <si>
    <t>_ftBGL</t>
  </si>
  <si>
    <t>_mBGL</t>
  </si>
  <si>
    <t>WFMP_F</t>
  </si>
  <si>
    <t>Byerley 01-33_Anadarko 0002H</t>
  </si>
  <si>
    <t>AT Land 06_Petrohawk 0001H</t>
  </si>
  <si>
    <t>Haley JE 24_0003</t>
  </si>
  <si>
    <t>AVALON</t>
  </si>
  <si>
    <t>BSPGL</t>
  </si>
  <si>
    <t>BSPG1</t>
  </si>
  <si>
    <t>BSPG2</t>
  </si>
  <si>
    <t>WFMP_A</t>
  </si>
  <si>
    <t>WFMP_B</t>
  </si>
  <si>
    <t>WFMP_D</t>
  </si>
  <si>
    <t>Sample _n</t>
  </si>
  <si>
    <t>Red Bluff 13_ RKI 0005H</t>
  </si>
  <si>
    <t>Silvertip 76-09 F_Anadarko 0001H</t>
  </si>
  <si>
    <t>WFMP_A_W1</t>
  </si>
  <si>
    <t>WFMP_A_W2</t>
  </si>
  <si>
    <t>Slackbox 54-02-08_Shell 0001P</t>
  </si>
  <si>
    <t>WFMP_F_BASE_F</t>
  </si>
  <si>
    <t>BSPG3</t>
  </si>
  <si>
    <t>Daltex State 14_ConocoPhillips 0001</t>
  </si>
  <si>
    <t>AVALON +/- BSPGL</t>
  </si>
  <si>
    <t>Intrepid 55-12_Energen 0001H</t>
  </si>
  <si>
    <t>Delaware Sub-Basin</t>
  </si>
  <si>
    <t>Thresher 54-01-07_Anadarko 0001H</t>
  </si>
  <si>
    <t>BSPGL (RE2)</t>
  </si>
  <si>
    <t>BSPG1 (RE2)</t>
  </si>
  <si>
    <t>BSPG2 (RE2)</t>
  </si>
  <si>
    <t>BSPGL (RE6T)</t>
  </si>
  <si>
    <t>BSPG1 (RE6T)</t>
  </si>
  <si>
    <t>BSPG2 (RE6T)</t>
  </si>
  <si>
    <t>BSPG2 (HAWK)</t>
  </si>
  <si>
    <t>WFMP_A (HAWK)</t>
  </si>
  <si>
    <t>WFMP_A_W1 (HAWK)</t>
  </si>
  <si>
    <t>WFMP_A_W2 (HAWK)</t>
  </si>
  <si>
    <t>Toyah Lake 04_Oxy 0004</t>
  </si>
  <si>
    <t>Wiggo 34-177_Anadarko 0001H</t>
  </si>
  <si>
    <t>STS gradient _C/1000</t>
  </si>
  <si>
    <t>STS scalar</t>
  </si>
  <si>
    <t>Brushy Canyon</t>
  </si>
  <si>
    <t>AVALON_U_AV_SH</t>
  </si>
  <si>
    <t>AVALON_L_AV_SH</t>
  </si>
  <si>
    <t>W_A</t>
  </si>
  <si>
    <t>W_B</t>
  </si>
  <si>
    <t>W_C</t>
  </si>
  <si>
    <t>BSPG1_LZ</t>
  </si>
  <si>
    <t>new well</t>
  </si>
  <si>
    <t>W_X</t>
  </si>
  <si>
    <t>W_Y</t>
  </si>
  <si>
    <t>BSPG1 Sh</t>
  </si>
  <si>
    <t>BSPG2 Ss</t>
  </si>
  <si>
    <t>BSPG3 Ss</t>
  </si>
  <si>
    <t>W</t>
  </si>
  <si>
    <t>BSPG Lime</t>
  </si>
  <si>
    <t>Columbus Fee_COG 0023H</t>
  </si>
  <si>
    <t>Brunson_COG 11-0003H</t>
  </si>
  <si>
    <t>Iceman_COG 1401H</t>
  </si>
  <si>
    <t>Sombrero Federal Com_COG  0004H</t>
  </si>
  <si>
    <t>Vast State_COG 0023H</t>
  </si>
  <si>
    <t>Tycoon E_COG Operating LLC 1004H</t>
  </si>
  <si>
    <t>Thunderbird Unit_COG Operating LLC 1401H</t>
  </si>
  <si>
    <t>BSPG 1</t>
  </si>
  <si>
    <t>BSPG 2</t>
  </si>
  <si>
    <t>BSPG 3</t>
  </si>
  <si>
    <t>W_A_FS1</t>
  </si>
  <si>
    <t>W_B_FS1</t>
  </si>
  <si>
    <t>Tmax-om vs. STS Of F</t>
  </si>
  <si>
    <t>Gulf of Mexico Basin</t>
  </si>
  <si>
    <t>Herbst_Ageron 0001H</t>
  </si>
  <si>
    <t>Austin Gp</t>
  </si>
  <si>
    <t>Tmax-om vs. STS Of C</t>
  </si>
  <si>
    <t>QI-om max _wptC</t>
  </si>
  <si>
    <t>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</si>
</sst>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2"/>
      <color theme="1"/>
      <name val="Arial Narrow"/>
      <family val="2"/>
    </font>
    <font>
      <sz val="12"/>
      <color theme="0"/>
      <name val="Arial Narrow"/>
      <family val="2"/>
    </font>
    <font>
      <sz val="12"/>
      <name val="Arial Narrow"/>
      <family val="2"/>
    </font>
    <font>
      <u/>
      <sz val="12"/>
      <color theme="10"/>
      <name val="Arial Narrow"/>
      <family val="2"/>
    </font>
    <font>
      <u/>
      <sz val="12"/>
      <color theme="11"/>
      <name val="Arial Narrow"/>
      <family val="2"/>
    </font>
    <font>
      <sz val="8"/>
      <name val="Arial Narrow"/>
      <family val="2"/>
    </font>
    <font>
      <sz val="12"/>
      <color rgb="FF0000FF"/>
      <name val="Arial Narrow"/>
      <family val="2"/>
    </font>
    <font>
      <sz val="12"/>
      <color rgb="FFFF6600"/>
      <name val="Arial Narrow"/>
      <family val="2"/>
    </font>
    <font>
      <b/>
      <sz val="12"/>
      <color theme="0"/>
      <name val="Arial Narrow"/>
      <family val="2"/>
    </font>
    <font>
      <b/>
      <i/>
      <sz val="12"/>
      <color theme="0"/>
      <name val="Arial Narrow"/>
      <family val="2"/>
    </font>
    <font>
      <i/>
      <sz val="12"/>
      <color theme="0"/>
      <name val="Arial Narrow"/>
      <family val="2"/>
    </font>
    <font>
      <i/>
      <sz val="12"/>
      <color theme="1"/>
      <name val="Arial Narrow"/>
      <family val="2"/>
    </font>
    <font>
      <sz val="12"/>
      <color rgb="FFFFFFFF"/>
      <name val="Arial Narrow"/>
      <family val="2"/>
    </font>
    <font>
      <sz val="12"/>
      <color rgb="FFFF0000"/>
      <name val="Arial Narrow"/>
      <family val="2"/>
    </font>
    <font>
      <sz val="12"/>
      <color rgb="FF008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336699"/>
        <bgColor rgb="FF000000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2" fillId="0" borderId="0" xfId="0" applyFont="1"/>
    <xf numFmtId="1" fontId="1" fillId="2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/>
    <xf numFmtId="0" fontId="0" fillId="0" borderId="0" xfId="0" applyFont="1"/>
    <xf numFmtId="1" fontId="6" fillId="0" borderId="0" xfId="0" applyNumberFormat="1" applyFont="1"/>
    <xf numFmtId="0" fontId="6" fillId="0" borderId="0" xfId="0" applyFont="1"/>
    <xf numFmtId="1" fontId="7" fillId="0" borderId="0" xfId="0" applyNumberFormat="1" applyFont="1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0" fontId="8" fillId="2" borderId="0" xfId="0" applyFont="1" applyFill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164" fontId="8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/>
    <xf numFmtId="164" fontId="1" fillId="3" borderId="2" xfId="0" applyNumberFormat="1" applyFont="1" applyFill="1" applyBorder="1"/>
    <xf numFmtId="1" fontId="1" fillId="3" borderId="2" xfId="0" applyNumberFormat="1" applyFont="1" applyFill="1" applyBorder="1"/>
    <xf numFmtId="1" fontId="8" fillId="2" borderId="2" xfId="0" applyNumberFormat="1" applyFont="1" applyFill="1" applyBorder="1" applyAlignment="1">
      <alignment horizontal="right"/>
    </xf>
    <xf numFmtId="0" fontId="8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1" fontId="9" fillId="3" borderId="2" xfId="0" applyNumberFormat="1" applyFont="1" applyFill="1" applyBorder="1" applyAlignment="1">
      <alignment horizontal="right"/>
    </xf>
    <xf numFmtId="1" fontId="10" fillId="3" borderId="2" xfId="0" applyNumberFormat="1" applyFont="1" applyFill="1" applyBorder="1"/>
    <xf numFmtId="0" fontId="10" fillId="2" borderId="0" xfId="0" applyFont="1" applyFill="1"/>
    <xf numFmtId="0" fontId="11" fillId="0" borderId="0" xfId="0" applyFont="1"/>
    <xf numFmtId="164" fontId="9" fillId="2" borderId="2" xfId="0" applyNumberFormat="1" applyFont="1" applyFill="1" applyBorder="1" applyAlignment="1">
      <alignment horizontal="center" vertical="center" wrapText="1"/>
    </xf>
    <xf numFmtId="164" fontId="10" fillId="3" borderId="2" xfId="0" applyNumberFormat="1" applyFont="1" applyFill="1" applyBorder="1"/>
    <xf numFmtId="164" fontId="10" fillId="2" borderId="0" xfId="0" applyNumberFormat="1" applyFont="1" applyFill="1"/>
    <xf numFmtId="164" fontId="11" fillId="0" borderId="0" xfId="0" applyNumberFormat="1" applyFont="1"/>
    <xf numFmtId="1" fontId="9" fillId="2" borderId="2" xfId="0" applyNumberFormat="1" applyFont="1" applyFill="1" applyBorder="1" applyAlignment="1">
      <alignment horizontal="right"/>
    </xf>
    <xf numFmtId="165" fontId="10" fillId="3" borderId="2" xfId="0" applyNumberFormat="1" applyFont="1" applyFill="1" applyBorder="1"/>
    <xf numFmtId="0" fontId="10" fillId="3" borderId="2" xfId="0" applyFont="1" applyFill="1" applyBorder="1"/>
    <xf numFmtId="2" fontId="9" fillId="2" borderId="2" xfId="0" applyNumberFormat="1" applyFont="1" applyFill="1" applyBorder="1" applyAlignment="1">
      <alignment horizontal="right"/>
    </xf>
    <xf numFmtId="2" fontId="10" fillId="3" borderId="2" xfId="0" applyNumberFormat="1" applyFont="1" applyFill="1" applyBorder="1"/>
    <xf numFmtId="2" fontId="10" fillId="2" borderId="0" xfId="0" applyNumberFormat="1" applyFont="1" applyFill="1"/>
    <xf numFmtId="2" fontId="11" fillId="0" borderId="0" xfId="0" applyNumberFormat="1" applyFont="1"/>
    <xf numFmtId="165" fontId="8" fillId="2" borderId="2" xfId="0" applyNumberFormat="1" applyFont="1" applyFill="1" applyBorder="1" applyAlignment="1">
      <alignment horizontal="right"/>
    </xf>
    <xf numFmtId="2" fontId="8" fillId="2" borderId="2" xfId="0" applyNumberFormat="1" applyFont="1" applyFill="1" applyBorder="1" applyAlignment="1">
      <alignment horizontal="right"/>
    </xf>
    <xf numFmtId="0" fontId="1" fillId="2" borderId="2" xfId="0" applyNumberFormat="1" applyFont="1" applyFill="1" applyBorder="1"/>
    <xf numFmtId="0" fontId="12" fillId="4" borderId="2" xfId="0" applyFont="1" applyFill="1" applyBorder="1"/>
    <xf numFmtId="0" fontId="12" fillId="4" borderId="1" xfId="0" applyFont="1" applyFill="1" applyBorder="1"/>
    <xf numFmtId="1" fontId="13" fillId="0" borderId="0" xfId="0" applyNumberFormat="1" applyFont="1"/>
    <xf numFmtId="1" fontId="14" fillId="0" borderId="0" xfId="0" applyNumberFormat="1" applyFont="1"/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3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4" fontId="8" fillId="2" borderId="4" xfId="0" applyNumberFormat="1" applyFont="1" applyFill="1" applyBorder="1" applyAlignment="1">
      <alignment horizontal="center" vertical="center" wrapText="1"/>
    </xf>
    <xf numFmtId="164" fontId="8" fillId="2" borderId="5" xfId="0" applyNumberFormat="1" applyFont="1" applyFill="1" applyBorder="1" applyAlignment="1">
      <alignment horizontal="center" vertical="center" wrapText="1"/>
    </xf>
    <xf numFmtId="164" fontId="8" fillId="2" borderId="6" xfId="0" applyNumberFormat="1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  <colors>
    <mruColors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Tmax vs.STS: Organofacies A and B</a:t>
            </a:r>
            <a:endParaRPr lang="en-US"/>
          </a:p>
        </c:rich>
      </c:tx>
      <c:layout>
        <c:manualLayout>
          <c:xMode val="edge"/>
          <c:yMode val="edge"/>
          <c:x val="0.158498906386702"/>
          <c:y val="4.41176555731156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263670166229199"/>
          <c:y val="0.106233127283824"/>
          <c:w val="0.78976618547681499"/>
          <c:h val="0.761619916940696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'Master function'!$B$1</c:f>
              <c:strCache>
                <c:ptCount val="1"/>
                <c:pt idx="0">
                  <c:v>Tmax-om vs. STS OfA</c:v>
                </c:pt>
              </c:strCache>
            </c:strRef>
          </c:tx>
          <c:spPr>
            <a:ln w="38100">
              <a:solidFill>
                <a:srgbClr val="000090"/>
              </a:solidFill>
            </a:ln>
          </c:spPr>
          <c:marker>
            <c:symbol val="none"/>
          </c:marker>
          <c:xVal>
            <c:numRef>
              <c:f>'Master function'!$B$2:$B$256</c:f>
              <c:numCache>
                <c:formatCode>0</c:formatCode>
                <c:ptCount val="255"/>
                <c:pt idx="0">
                  <c:v>57.95009499999999</c:v>
                </c:pt>
                <c:pt idx="1">
                  <c:v>58.177334999999999</c:v>
                </c:pt>
                <c:pt idx="2">
                  <c:v>58.460624999999993</c:v>
                </c:pt>
                <c:pt idx="3">
                  <c:v>58.799965</c:v>
                </c:pt>
                <c:pt idx="4">
                  <c:v>59.195354999999992</c:v>
                </c:pt>
                <c:pt idx="5">
                  <c:v>59.646794999999997</c:v>
                </c:pt>
                <c:pt idx="6">
                  <c:v>60.154284999999994</c:v>
                </c:pt>
                <c:pt idx="7">
                  <c:v>60.717824999999998</c:v>
                </c:pt>
                <c:pt idx="8">
                  <c:v>61.337414999999993</c:v>
                </c:pt>
                <c:pt idx="9">
                  <c:v>62.013054999999994</c:v>
                </c:pt>
                <c:pt idx="10">
                  <c:v>62.744744999999995</c:v>
                </c:pt>
                <c:pt idx="11">
                  <c:v>63.532484999999994</c:v>
                </c:pt>
                <c:pt idx="12">
                  <c:v>64.376274999999993</c:v>
                </c:pt>
                <c:pt idx="13">
                  <c:v>65.27611499999999</c:v>
                </c:pt>
                <c:pt idx="14">
                  <c:v>66.232005000000001</c:v>
                </c:pt>
                <c:pt idx="15">
                  <c:v>67.243944999999982</c:v>
                </c:pt>
                <c:pt idx="16">
                  <c:v>68.311934999999991</c:v>
                </c:pt>
                <c:pt idx="17">
                  <c:v>69.435974999999985</c:v>
                </c:pt>
                <c:pt idx="18">
                  <c:v>70.616065000000006</c:v>
                </c:pt>
                <c:pt idx="19">
                  <c:v>71.852204999999998</c:v>
                </c:pt>
                <c:pt idx="20">
                  <c:v>73.144395000000003</c:v>
                </c:pt>
                <c:pt idx="21">
                  <c:v>74.492634999999993</c:v>
                </c:pt>
                <c:pt idx="22">
                  <c:v>75.896924999999996</c:v>
                </c:pt>
                <c:pt idx="23">
                  <c:v>77.357264999999984</c:v>
                </c:pt>
                <c:pt idx="24">
                  <c:v>78.873654999999999</c:v>
                </c:pt>
                <c:pt idx="25">
                  <c:v>80.446094999999985</c:v>
                </c:pt>
                <c:pt idx="26">
                  <c:v>82.074584999999985</c:v>
                </c:pt>
                <c:pt idx="27">
                  <c:v>83.759124999999983</c:v>
                </c:pt>
                <c:pt idx="28">
                  <c:v>85.499714999999981</c:v>
                </c:pt>
                <c:pt idx="29">
                  <c:v>87.296354999999991</c:v>
                </c:pt>
                <c:pt idx="30">
                  <c:v>89.149044999999987</c:v>
                </c:pt>
                <c:pt idx="31">
                  <c:v>91.057784999999996</c:v>
                </c:pt>
                <c:pt idx="32">
                  <c:v>93.022574999999989</c:v>
                </c:pt>
                <c:pt idx="33">
                  <c:v>95.043414999999996</c:v>
                </c:pt>
                <c:pt idx="34">
                  <c:v>97.120304999999988</c:v>
                </c:pt>
                <c:pt idx="35">
                  <c:v>101.66304224276854</c:v>
                </c:pt>
                <c:pt idx="36">
                  <c:v>106.39982256689792</c:v>
                </c:pt>
                <c:pt idx="37">
                  <c:v>110.22541910169208</c:v>
                </c:pt>
                <c:pt idx="38">
                  <c:v>113.45304330183943</c:v>
                </c:pt>
                <c:pt idx="39">
                  <c:v>116.25558525666888</c:v>
                </c:pt>
                <c:pt idx="40">
                  <c:v>118.73915447232211</c:v>
                </c:pt>
                <c:pt idx="41">
                  <c:v>120.97382048129029</c:v>
                </c:pt>
                <c:pt idx="42">
                  <c:v>123.00841063210657</c:v>
                </c:pt>
                <c:pt idx="43">
                  <c:v>124.8783837402369</c:v>
                </c:pt>
                <c:pt idx="44">
                  <c:v>126.61034679359724</c:v>
                </c:pt>
                <c:pt idx="45">
                  <c:v>128.22480278335206</c:v>
                </c:pt>
                <c:pt idx="46">
                  <c:v>129.73790334455327</c:v>
                </c:pt>
                <c:pt idx="47">
                  <c:v>131.16261100116333</c:v>
                </c:pt>
                <c:pt idx="48">
                  <c:v>132.50949545463163</c:v>
                </c:pt>
                <c:pt idx="49">
                  <c:v>133.78729450123828</c:v>
                </c:pt>
                <c:pt idx="50">
                  <c:v>135.00331871515527</c:v>
                </c:pt>
                <c:pt idx="51">
                  <c:v>136.16374955946682</c:v>
                </c:pt>
                <c:pt idx="52">
                  <c:v>137.27386304857035</c:v>
                </c:pt>
                <c:pt idx="53">
                  <c:v>138.33820029901759</c:v>
                </c:pt>
                <c:pt idx="54">
                  <c:v>139.36069947732261</c:v>
                </c:pt>
                <c:pt idx="55">
                  <c:v>140.34479921802205</c:v>
                </c:pt>
                <c:pt idx="56">
                  <c:v>141.29352063784668</c:v>
                </c:pt>
                <c:pt idx="57">
                  <c:v>142.20953307251455</c:v>
                </c:pt>
                <c:pt idx="58">
                  <c:v>143.09520728103382</c:v>
                </c:pt>
                <c:pt idx="59">
                  <c:v>143.95265889144133</c:v>
                </c:pt>
                <c:pt idx="60">
                  <c:v>144.78378416898553</c:v>
                </c:pt>
                <c:pt idx="61">
                  <c:v>145.5902896862664</c:v>
                </c:pt>
                <c:pt idx="62">
                  <c:v>146.37371710717028</c:v>
                </c:pt>
                <c:pt idx="63">
                  <c:v>147.13546402363906</c:v>
                </c:pt>
                <c:pt idx="64">
                  <c:v>147.8768015796673</c:v>
                </c:pt>
                <c:pt idx="65">
                  <c:v>148.5988894618161</c:v>
                </c:pt>
                <c:pt idx="66">
                  <c:v>149.30278871685655</c:v>
                </c:pt>
                <c:pt idx="67">
                  <c:v>149.98947276553375</c:v>
                </c:pt>
                <c:pt idx="68">
                  <c:v>150.65983691012386</c:v>
                </c:pt>
                <c:pt idx="69">
                  <c:v>151.31470657750225</c:v>
                </c:pt>
                <c:pt idx="70">
                  <c:v>151.95484449522129</c:v>
                </c:pt>
                <c:pt idx="71">
                  <c:v>152.58095696290721</c:v>
                </c:pt>
                <c:pt idx="72">
                  <c:v>153.19369935310038</c:v>
                </c:pt>
                <c:pt idx="73">
                  <c:v>153.7936809529505</c:v>
                </c:pt>
                <c:pt idx="74">
                  <c:v>154.38146923976578</c:v>
                </c:pt>
                <c:pt idx="75">
                  <c:v>154.95759366841054</c:v>
                </c:pt>
                <c:pt idx="76">
                  <c:v>155.52254903624984</c:v>
                </c:pt>
                <c:pt idx="77">
                  <c:v>156.07679848121705</c:v>
                </c:pt>
                <c:pt idx="78">
                  <c:v>156.62077616020596</c:v>
                </c:pt>
                <c:pt idx="79">
                  <c:v>157.15488964802879</c:v>
                </c:pt>
                <c:pt idx="80">
                  <c:v>157.67952209137451</c:v>
                </c:pt>
                <c:pt idx="81">
                  <c:v>158.19503414733347</c:v>
                </c:pt>
                <c:pt idx="82">
                  <c:v>158.70176573196147</c:v>
                </c:pt>
                <c:pt idx="83">
                  <c:v>159.20003760089688</c:v>
                </c:pt>
                <c:pt idx="84">
                  <c:v>159.69015278111661</c:v>
                </c:pt>
                <c:pt idx="85">
                  <c:v>160.17239787042354</c:v>
                </c:pt>
                <c:pt idx="86">
                  <c:v>160.64704421913291</c:v>
                </c:pt>
                <c:pt idx="87">
                  <c:v>161.11434900660555</c:v>
                </c:pt>
                <c:pt idx="88">
                  <c:v>161.57455622371472</c:v>
                </c:pt>
                <c:pt idx="89">
                  <c:v>162.02789757098785</c:v>
                </c:pt>
                <c:pt idx="90">
                  <c:v>162.47459328100379</c:v>
                </c:pt>
                <c:pt idx="91">
                  <c:v>162.91485287262122</c:v>
                </c:pt>
                <c:pt idx="92">
                  <c:v>163.34887584374087</c:v>
                </c:pt>
                <c:pt idx="93">
                  <c:v>163.77685230854618</c:v>
                </c:pt>
                <c:pt idx="94">
                  <c:v>164.19896358450319</c:v>
                </c:pt>
                <c:pt idx="95">
                  <c:v>164.61538273382277</c:v>
                </c:pt>
                <c:pt idx="96">
                  <c:v>165.02627506358036</c:v>
                </c:pt>
                <c:pt idx="97">
                  <c:v>165.43179858824266</c:v>
                </c:pt>
                <c:pt idx="98">
                  <c:v>165.83210445795879</c:v>
                </c:pt>
                <c:pt idx="99">
                  <c:v>166.22733735562718</c:v>
                </c:pt>
                <c:pt idx="100">
                  <c:v>166.61763586544447</c:v>
                </c:pt>
                <c:pt idx="101">
                  <c:v>167.00313281537083</c:v>
                </c:pt>
                <c:pt idx="102">
                  <c:v>167.3839555957081</c:v>
                </c:pt>
                <c:pt idx="103">
                  <c:v>167.76022645577132</c:v>
                </c:pt>
                <c:pt idx="104">
                  <c:v>168.13206278044652</c:v>
                </c:pt>
                <c:pt idx="105">
                  <c:v>168.49957734825725</c:v>
                </c:pt>
                <c:pt idx="106">
                  <c:v>168.86287857241078</c:v>
                </c:pt>
                <c:pt idx="107">
                  <c:v>169.22207072616115</c:v>
                </c:pt>
                <c:pt idx="108">
                  <c:v>169.57725415370314</c:v>
                </c:pt>
                <c:pt idx="109">
                  <c:v>169.92852546770317</c:v>
                </c:pt>
                <c:pt idx="110">
                  <c:v>170.27597773447661</c:v>
                </c:pt>
                <c:pt idx="111">
                  <c:v>170.61970064773072</c:v>
                </c:pt>
                <c:pt idx="112">
                  <c:v>170.95978069171503</c:v>
                </c:pt>
                <c:pt idx="113">
                  <c:v>171.29630129454802</c:v>
                </c:pt>
                <c:pt idx="114">
                  <c:v>171.62934297242612</c:v>
                </c:pt>
                <c:pt idx="115">
                  <c:v>171.95898346535998</c:v>
                </c:pt>
                <c:pt idx="116">
                  <c:v>172.28529786503228</c:v>
                </c:pt>
                <c:pt idx="117">
                  <c:v>172.60835873532207</c:v>
                </c:pt>
                <c:pt idx="118">
                  <c:v>172.92823622599727</c:v>
                </c:pt>
                <c:pt idx="119">
                  <c:v>173.24499818003682</c:v>
                </c:pt>
                <c:pt idx="120">
                  <c:v>173.55871023500856</c:v>
                </c:pt>
                <c:pt idx="121">
                  <c:v>173.86943591889579</c:v>
                </c:pt>
                <c:pt idx="122">
                  <c:v>174.17723674073449</c:v>
                </c:pt>
                <c:pt idx="123">
                  <c:v>174.48217227639719</c:v>
                </c:pt>
                <c:pt idx="124">
                  <c:v>174.78430024983331</c:v>
                </c:pt>
                <c:pt idx="125">
                  <c:v>175.0836766100532</c:v>
                </c:pt>
                <c:pt idx="126">
                  <c:v>175.38035560412183</c:v>
                </c:pt>
                <c:pt idx="127">
                  <c:v>175.67438984641001</c:v>
                </c:pt>
                <c:pt idx="128">
                  <c:v>175.9658303843307</c:v>
                </c:pt>
                <c:pt idx="129">
                  <c:v>176.25472676077464</c:v>
                </c:pt>
                <c:pt idx="130">
                  <c:v>176.54112707344294</c:v>
                </c:pt>
                <c:pt idx="131">
                  <c:v>176.82507803126009</c:v>
                </c:pt>
                <c:pt idx="132">
                  <c:v>177.10662500804065</c:v>
                </c:pt>
                <c:pt idx="133">
                  <c:v>177.38581209356693</c:v>
                </c:pt>
                <c:pt idx="134">
                  <c:v>177.6626821422293</c:v>
                </c:pt>
                <c:pt idx="135">
                  <c:v>177.93727681936636</c:v>
                </c:pt>
                <c:pt idx="136">
                  <c:v>178.20963664543581</c:v>
                </c:pt>
                <c:pt idx="137">
                  <c:v>178.47980103813714</c:v>
                </c:pt>
                <c:pt idx="138">
                  <c:v>178.74780835259946</c:v>
                </c:pt>
                <c:pt idx="139">
                  <c:v>179.01369591974111</c:v>
                </c:pt>
                <c:pt idx="140">
                  <c:v>179.27750008289999</c:v>
                </c:pt>
                <c:pt idx="141">
                  <c:v>179.53925623282811</c:v>
                </c:pt>
                <c:pt idx="142">
                  <c:v>179.79899884113786</c:v>
                </c:pt>
                <c:pt idx="143">
                  <c:v>180.05676149228108</c:v>
                </c:pt>
                <c:pt idx="144">
                  <c:v>180.31257691413927</c:v>
                </c:pt>
                <c:pt idx="145">
                  <c:v>180.56647700729533</c:v>
                </c:pt>
                <c:pt idx="146">
                  <c:v>180.81849287305653</c:v>
                </c:pt>
                <c:pt idx="147">
                  <c:v>181.06865484029115</c:v>
                </c:pt>
                <c:pt idx="148">
                  <c:v>181.31699249113962</c:v>
                </c:pt>
                <c:pt idx="149">
                  <c:v>181.56353468565604</c:v>
                </c:pt>
                <c:pt idx="150">
                  <c:v>181.80830958543376</c:v>
                </c:pt>
                <c:pt idx="151">
                  <c:v>182.05134467626516</c:v>
                </c:pt>
                <c:pt idx="152">
                  <c:v>182.29266678988222</c:v>
                </c:pt>
                <c:pt idx="153">
                  <c:v>182.53230212482345</c:v>
                </c:pt>
                <c:pt idx="154">
                  <c:v>182.77027626646839</c:v>
                </c:pt>
                <c:pt idx="155">
                  <c:v>183.00661420627978</c:v>
                </c:pt>
                <c:pt idx="156">
                  <c:v>183.24134036029102</c:v>
                </c:pt>
                <c:pt idx="157">
                  <c:v>183.47447858687394</c:v>
                </c:pt>
                <c:pt idx="158">
                  <c:v>183.70605220382066</c:v>
                </c:pt>
                <c:pt idx="159">
                  <c:v>183.93608400477163</c:v>
                </c:pt>
                <c:pt idx="160">
                  <c:v>184.16459627501874</c:v>
                </c:pt>
                <c:pt idx="161">
                  <c:v>184.39161080671323</c:v>
                </c:pt>
                <c:pt idx="162">
                  <c:v>184.61714891350422</c:v>
                </c:pt>
                <c:pt idx="163">
                  <c:v>184.8412314446341</c:v>
                </c:pt>
                <c:pt idx="164">
                  <c:v>185.06387879851431</c:v>
                </c:pt>
                <c:pt idx="165">
                  <c:v>185.28511093580491</c:v>
                </c:pt>
                <c:pt idx="166">
                  <c:v>185.50494739201957</c:v>
                </c:pt>
                <c:pt idx="167">
                  <c:v>185.72340728967637</c:v>
                </c:pt>
                <c:pt idx="168">
                  <c:v>185.94050935001414</c:v>
                </c:pt>
                <c:pt idx="169">
                  <c:v>186.15627190429302</c:v>
                </c:pt>
                <c:pt idx="170">
                  <c:v>186.37071290469709</c:v>
                </c:pt>
                <c:pt idx="171">
                  <c:v>186.58384993485512</c:v>
                </c:pt>
                <c:pt idx="172">
                  <c:v>186.79570021999652</c:v>
                </c:pt>
                <c:pt idx="173">
                  <c:v>187.00628063675666</c:v>
                </c:pt>
                <c:pt idx="174">
                  <c:v>187.21560772264667</c:v>
                </c:pt>
                <c:pt idx="175">
                  <c:v>187.42369768520129</c:v>
                </c:pt>
                <c:pt idx="176">
                  <c:v>187.63056641081806</c:v>
                </c:pt>
                <c:pt idx="177">
                  <c:v>187.83622947329977</c:v>
                </c:pt>
                <c:pt idx="178">
                  <c:v>188.04070214211279</c:v>
                </c:pt>
                <c:pt idx="179">
                  <c:v>188.24399939037227</c:v>
                </c:pt>
                <c:pt idx="180">
                  <c:v>188.44613590256503</c:v>
                </c:pt>
                <c:pt idx="181">
                  <c:v>188.64712608202058</c:v>
                </c:pt>
                <c:pt idx="182">
                  <c:v>188.84698405813975</c:v>
                </c:pt>
                <c:pt idx="183">
                  <c:v>189.04572369339132</c:v>
                </c:pt>
                <c:pt idx="184">
                  <c:v>189.24335859008409</c:v>
                </c:pt>
                <c:pt idx="185">
                  <c:v>189.43990209692441</c:v>
                </c:pt>
                <c:pt idx="186">
                  <c:v>189.63536731536666</c:v>
                </c:pt>
                <c:pt idx="187">
                  <c:v>189.82976710576432</c:v>
                </c:pt>
                <c:pt idx="188">
                  <c:v>190.02311409332987</c:v>
                </c:pt>
                <c:pt idx="189">
                  <c:v>190.2154206739097</c:v>
                </c:pt>
                <c:pt idx="190">
                  <c:v>190.40669901958196</c:v>
                </c:pt>
                <c:pt idx="191">
                  <c:v>190.59696108408281</c:v>
                </c:pt>
                <c:pt idx="192">
                  <c:v>190.78621860806825</c:v>
                </c:pt>
                <c:pt idx="193">
                  <c:v>190.97448312421682</c:v>
                </c:pt>
                <c:pt idx="194">
                  <c:v>191.16176596217949</c:v>
                </c:pt>
                <c:pt idx="195">
                  <c:v>191.34807825338208</c:v>
                </c:pt>
                <c:pt idx="196">
                  <c:v>191.53343093568481</c:v>
                </c:pt>
                <c:pt idx="197">
                  <c:v>191.71783475790534</c:v>
                </c:pt>
                <c:pt idx="198">
                  <c:v>191.90130028420927</c:v>
                </c:pt>
                <c:pt idx="199">
                  <c:v>192.08383789837231</c:v>
                </c:pt>
                <c:pt idx="200">
                  <c:v>192.26545780792006</c:v>
                </c:pt>
                <c:pt idx="201">
                  <c:v>192.44617004814819</c:v>
                </c:pt>
                <c:pt idx="202">
                  <c:v>192.6259844860279</c:v>
                </c:pt>
                <c:pt idx="203">
                  <c:v>192.80491082400042</c:v>
                </c:pt>
                <c:pt idx="204">
                  <c:v>192.98295860366443</c:v>
                </c:pt>
                <c:pt idx="205">
                  <c:v>193.16013720935973</c:v>
                </c:pt>
                <c:pt idx="206">
                  <c:v>193.336455871651</c:v>
                </c:pt>
                <c:pt idx="207">
                  <c:v>193.51192367071485</c:v>
                </c:pt>
                <c:pt idx="208">
                  <c:v>193.68654953963338</c:v>
                </c:pt>
                <c:pt idx="209">
                  <c:v>193.86034226759713</c:v>
                </c:pt>
                <c:pt idx="210">
                  <c:v>194.03331050302131</c:v>
                </c:pt>
                <c:pt idx="211">
                  <c:v>194.20546275657617</c:v>
                </c:pt>
                <c:pt idx="212">
                  <c:v>194.3768074041372</c:v>
                </c:pt>
                <c:pt idx="213">
                  <c:v>194.54735268965493</c:v>
                </c:pt>
                <c:pt idx="214">
                  <c:v>194.71710672794848</c:v>
                </c:pt>
                <c:pt idx="215">
                  <c:v>194.88607750742551</c:v>
                </c:pt>
                <c:pt idx="216">
                  <c:v>195.05427289272933</c:v>
                </c:pt>
                <c:pt idx="217">
                  <c:v>195.22170062731755</c:v>
                </c:pt>
                <c:pt idx="218">
                  <c:v>195.38836833597276</c:v>
                </c:pt>
                <c:pt idx="219">
                  <c:v>195.55428352724795</c:v>
                </c:pt>
                <c:pt idx="220">
                  <c:v>195.71945359584956</c:v>
                </c:pt>
                <c:pt idx="221">
                  <c:v>195.88388582495816</c:v>
                </c:pt>
                <c:pt idx="222">
                  <c:v>196.04758738849063</c:v>
                </c:pt>
                <c:pt idx="223">
                  <c:v>196.21056535330445</c:v>
                </c:pt>
                <c:pt idx="224">
                  <c:v>196.3728266813466</c:v>
                </c:pt>
                <c:pt idx="225">
                  <c:v>196.53437823174775</c:v>
                </c:pt>
                <c:pt idx="226">
                  <c:v>196.69522676286462</c:v>
                </c:pt>
                <c:pt idx="227">
                  <c:v>196.85537893427139</c:v>
                </c:pt>
                <c:pt idx="228">
                  <c:v>197.01484130870142</c:v>
                </c:pt>
                <c:pt idx="229">
                  <c:v>197.1736203539414</c:v>
                </c:pt>
                <c:pt idx="230">
                  <c:v>197.33172244467912</c:v>
                </c:pt>
                <c:pt idx="231">
                  <c:v>197.48915386430573</c:v>
                </c:pt>
                <c:pt idx="232">
                  <c:v>197.64592080667489</c:v>
                </c:pt>
                <c:pt idx="233">
                  <c:v>197.80202937781868</c:v>
                </c:pt>
                <c:pt idx="234">
                  <c:v>197.9574855976231</c:v>
                </c:pt>
                <c:pt idx="235">
                  <c:v>198.11229540146246</c:v>
                </c:pt>
                <c:pt idx="236">
                  <c:v>198.26646464179592</c:v>
                </c:pt>
                <c:pt idx="237">
                  <c:v>198.41999908972559</c:v>
                </c:pt>
                <c:pt idx="238">
                  <c:v>198.57290443651792</c:v>
                </c:pt>
                <c:pt idx="239">
                  <c:v>198.72518629508969</c:v>
                </c:pt>
                <c:pt idx="240">
                  <c:v>198.87685020145921</c:v>
                </c:pt>
                <c:pt idx="241">
                  <c:v>199.02790161616358</c:v>
                </c:pt>
                <c:pt idx="242">
                  <c:v>199.17834592564347</c:v>
                </c:pt>
                <c:pt idx="243">
                  <c:v>199.32818844359593</c:v>
                </c:pt>
                <c:pt idx="244">
                  <c:v>199.47743441229622</c:v>
                </c:pt>
                <c:pt idx="245">
                  <c:v>199.62608900388946</c:v>
                </c:pt>
                <c:pt idx="246">
                  <c:v>199.77415732165306</c:v>
                </c:pt>
                <c:pt idx="247">
                  <c:v>199.92164440123062</c:v>
                </c:pt>
                <c:pt idx="248">
                  <c:v>200.06855521183815</c:v>
                </c:pt>
                <c:pt idx="249">
                  <c:v>200.21489465744301</c:v>
                </c:pt>
                <c:pt idx="250">
                  <c:v>200.3606675779171</c:v>
                </c:pt>
                <c:pt idx="251">
                  <c:v>200.5058787501641</c:v>
                </c:pt>
                <c:pt idx="252">
                  <c:v>200.65053288922192</c:v>
                </c:pt>
                <c:pt idx="253">
                  <c:v>200.79463464934102</c:v>
                </c:pt>
                <c:pt idx="254">
                  <c:v>200.93818862503912</c:v>
                </c:pt>
              </c:numCache>
            </c:numRef>
          </c:xVal>
          <c:yVal>
            <c:numRef>
              <c:f>'Master function'!$A$2:$A$256</c:f>
              <c:numCache>
                <c:formatCode>General</c:formatCode>
                <c:ptCount val="255"/>
                <c:pt idx="0">
                  <c:v>396</c:v>
                </c:pt>
                <c:pt idx="1">
                  <c:v>397</c:v>
                </c:pt>
                <c:pt idx="2">
                  <c:v>398</c:v>
                </c:pt>
                <c:pt idx="3">
                  <c:v>399</c:v>
                </c:pt>
                <c:pt idx="4">
                  <c:v>400</c:v>
                </c:pt>
                <c:pt idx="5">
                  <c:v>401</c:v>
                </c:pt>
                <c:pt idx="6">
                  <c:v>402</c:v>
                </c:pt>
                <c:pt idx="7">
                  <c:v>403</c:v>
                </c:pt>
                <c:pt idx="8">
                  <c:v>404</c:v>
                </c:pt>
                <c:pt idx="9">
                  <c:v>405</c:v>
                </c:pt>
                <c:pt idx="10">
                  <c:v>406</c:v>
                </c:pt>
                <c:pt idx="11">
                  <c:v>407</c:v>
                </c:pt>
                <c:pt idx="12">
                  <c:v>408</c:v>
                </c:pt>
                <c:pt idx="13">
                  <c:v>409</c:v>
                </c:pt>
                <c:pt idx="14">
                  <c:v>410</c:v>
                </c:pt>
                <c:pt idx="15">
                  <c:v>411</c:v>
                </c:pt>
                <c:pt idx="16">
                  <c:v>412</c:v>
                </c:pt>
                <c:pt idx="17">
                  <c:v>413</c:v>
                </c:pt>
                <c:pt idx="18">
                  <c:v>414</c:v>
                </c:pt>
                <c:pt idx="19">
                  <c:v>415</c:v>
                </c:pt>
                <c:pt idx="20">
                  <c:v>416</c:v>
                </c:pt>
                <c:pt idx="21">
                  <c:v>417</c:v>
                </c:pt>
                <c:pt idx="22">
                  <c:v>418</c:v>
                </c:pt>
                <c:pt idx="23">
                  <c:v>419</c:v>
                </c:pt>
                <c:pt idx="24">
                  <c:v>420</c:v>
                </c:pt>
                <c:pt idx="25">
                  <c:v>421</c:v>
                </c:pt>
                <c:pt idx="26">
                  <c:v>422</c:v>
                </c:pt>
                <c:pt idx="27">
                  <c:v>423</c:v>
                </c:pt>
                <c:pt idx="28">
                  <c:v>424</c:v>
                </c:pt>
                <c:pt idx="29">
                  <c:v>425</c:v>
                </c:pt>
                <c:pt idx="30">
                  <c:v>426</c:v>
                </c:pt>
                <c:pt idx="31">
                  <c:v>427</c:v>
                </c:pt>
                <c:pt idx="32">
                  <c:v>428</c:v>
                </c:pt>
                <c:pt idx="33">
                  <c:v>429</c:v>
                </c:pt>
                <c:pt idx="34">
                  <c:v>430</c:v>
                </c:pt>
                <c:pt idx="35">
                  <c:v>431</c:v>
                </c:pt>
                <c:pt idx="36">
                  <c:v>432</c:v>
                </c:pt>
                <c:pt idx="37">
                  <c:v>433</c:v>
                </c:pt>
                <c:pt idx="38">
                  <c:v>434</c:v>
                </c:pt>
                <c:pt idx="39">
                  <c:v>435</c:v>
                </c:pt>
                <c:pt idx="40">
                  <c:v>436</c:v>
                </c:pt>
                <c:pt idx="41">
                  <c:v>437</c:v>
                </c:pt>
                <c:pt idx="42">
                  <c:v>438</c:v>
                </c:pt>
                <c:pt idx="43">
                  <c:v>439</c:v>
                </c:pt>
                <c:pt idx="44">
                  <c:v>440</c:v>
                </c:pt>
                <c:pt idx="45">
                  <c:v>441</c:v>
                </c:pt>
                <c:pt idx="46">
                  <c:v>442</c:v>
                </c:pt>
                <c:pt idx="47">
                  <c:v>443</c:v>
                </c:pt>
                <c:pt idx="48">
                  <c:v>444</c:v>
                </c:pt>
                <c:pt idx="49">
                  <c:v>445</c:v>
                </c:pt>
                <c:pt idx="50">
                  <c:v>446</c:v>
                </c:pt>
                <c:pt idx="51">
                  <c:v>447</c:v>
                </c:pt>
                <c:pt idx="52">
                  <c:v>448</c:v>
                </c:pt>
                <c:pt idx="53">
                  <c:v>449</c:v>
                </c:pt>
                <c:pt idx="54">
                  <c:v>450</c:v>
                </c:pt>
                <c:pt idx="55">
                  <c:v>451</c:v>
                </c:pt>
                <c:pt idx="56">
                  <c:v>452</c:v>
                </c:pt>
                <c:pt idx="57">
                  <c:v>453</c:v>
                </c:pt>
                <c:pt idx="58">
                  <c:v>454</c:v>
                </c:pt>
                <c:pt idx="59">
                  <c:v>455</c:v>
                </c:pt>
                <c:pt idx="60">
                  <c:v>456</c:v>
                </c:pt>
                <c:pt idx="61">
                  <c:v>457</c:v>
                </c:pt>
                <c:pt idx="62">
                  <c:v>458</c:v>
                </c:pt>
                <c:pt idx="63">
                  <c:v>459</c:v>
                </c:pt>
                <c:pt idx="64">
                  <c:v>460</c:v>
                </c:pt>
                <c:pt idx="65">
                  <c:v>461</c:v>
                </c:pt>
                <c:pt idx="66">
                  <c:v>462</c:v>
                </c:pt>
                <c:pt idx="67">
                  <c:v>463</c:v>
                </c:pt>
                <c:pt idx="68">
                  <c:v>464</c:v>
                </c:pt>
                <c:pt idx="69">
                  <c:v>465</c:v>
                </c:pt>
                <c:pt idx="70">
                  <c:v>466</c:v>
                </c:pt>
                <c:pt idx="71">
                  <c:v>467</c:v>
                </c:pt>
                <c:pt idx="72">
                  <c:v>468</c:v>
                </c:pt>
                <c:pt idx="73">
                  <c:v>469</c:v>
                </c:pt>
                <c:pt idx="74">
                  <c:v>470</c:v>
                </c:pt>
                <c:pt idx="75">
                  <c:v>471</c:v>
                </c:pt>
                <c:pt idx="76">
                  <c:v>472</c:v>
                </c:pt>
                <c:pt idx="77">
                  <c:v>473</c:v>
                </c:pt>
                <c:pt idx="78">
                  <c:v>474</c:v>
                </c:pt>
                <c:pt idx="79">
                  <c:v>475</c:v>
                </c:pt>
                <c:pt idx="80">
                  <c:v>476</c:v>
                </c:pt>
                <c:pt idx="81">
                  <c:v>477</c:v>
                </c:pt>
                <c:pt idx="82">
                  <c:v>478</c:v>
                </c:pt>
                <c:pt idx="83">
                  <c:v>479</c:v>
                </c:pt>
                <c:pt idx="84">
                  <c:v>480</c:v>
                </c:pt>
                <c:pt idx="85">
                  <c:v>481</c:v>
                </c:pt>
                <c:pt idx="86">
                  <c:v>482</c:v>
                </c:pt>
                <c:pt idx="87">
                  <c:v>483</c:v>
                </c:pt>
                <c:pt idx="88">
                  <c:v>484</c:v>
                </c:pt>
                <c:pt idx="89">
                  <c:v>485</c:v>
                </c:pt>
                <c:pt idx="90">
                  <c:v>486</c:v>
                </c:pt>
                <c:pt idx="91">
                  <c:v>487</c:v>
                </c:pt>
                <c:pt idx="92">
                  <c:v>488</c:v>
                </c:pt>
                <c:pt idx="93">
                  <c:v>489</c:v>
                </c:pt>
                <c:pt idx="94">
                  <c:v>490</c:v>
                </c:pt>
                <c:pt idx="95">
                  <c:v>491</c:v>
                </c:pt>
                <c:pt idx="96">
                  <c:v>492</c:v>
                </c:pt>
                <c:pt idx="97">
                  <c:v>493</c:v>
                </c:pt>
                <c:pt idx="98">
                  <c:v>494</c:v>
                </c:pt>
                <c:pt idx="99">
                  <c:v>495</c:v>
                </c:pt>
                <c:pt idx="100">
                  <c:v>496</c:v>
                </c:pt>
                <c:pt idx="101">
                  <c:v>497</c:v>
                </c:pt>
                <c:pt idx="102">
                  <c:v>498</c:v>
                </c:pt>
                <c:pt idx="103">
                  <c:v>499</c:v>
                </c:pt>
                <c:pt idx="104">
                  <c:v>500</c:v>
                </c:pt>
                <c:pt idx="105">
                  <c:v>501</c:v>
                </c:pt>
                <c:pt idx="106">
                  <c:v>502</c:v>
                </c:pt>
                <c:pt idx="107">
                  <c:v>503</c:v>
                </c:pt>
                <c:pt idx="108">
                  <c:v>504</c:v>
                </c:pt>
                <c:pt idx="109">
                  <c:v>505</c:v>
                </c:pt>
                <c:pt idx="110">
                  <c:v>506</c:v>
                </c:pt>
                <c:pt idx="111">
                  <c:v>507</c:v>
                </c:pt>
                <c:pt idx="112">
                  <c:v>508</c:v>
                </c:pt>
                <c:pt idx="113">
                  <c:v>509</c:v>
                </c:pt>
                <c:pt idx="114">
                  <c:v>510</c:v>
                </c:pt>
                <c:pt idx="115">
                  <c:v>511</c:v>
                </c:pt>
                <c:pt idx="116">
                  <c:v>512</c:v>
                </c:pt>
                <c:pt idx="117">
                  <c:v>513</c:v>
                </c:pt>
                <c:pt idx="118">
                  <c:v>514</c:v>
                </c:pt>
                <c:pt idx="119">
                  <c:v>515</c:v>
                </c:pt>
                <c:pt idx="120">
                  <c:v>516</c:v>
                </c:pt>
                <c:pt idx="121">
                  <c:v>517</c:v>
                </c:pt>
                <c:pt idx="122">
                  <c:v>518</c:v>
                </c:pt>
                <c:pt idx="123">
                  <c:v>519</c:v>
                </c:pt>
                <c:pt idx="124">
                  <c:v>520</c:v>
                </c:pt>
                <c:pt idx="125">
                  <c:v>521</c:v>
                </c:pt>
                <c:pt idx="126">
                  <c:v>522</c:v>
                </c:pt>
                <c:pt idx="127">
                  <c:v>523</c:v>
                </c:pt>
                <c:pt idx="128">
                  <c:v>524</c:v>
                </c:pt>
                <c:pt idx="129">
                  <c:v>525</c:v>
                </c:pt>
                <c:pt idx="130">
                  <c:v>526</c:v>
                </c:pt>
                <c:pt idx="131">
                  <c:v>527</c:v>
                </c:pt>
                <c:pt idx="132">
                  <c:v>528</c:v>
                </c:pt>
                <c:pt idx="133">
                  <c:v>529</c:v>
                </c:pt>
                <c:pt idx="134">
                  <c:v>530</c:v>
                </c:pt>
                <c:pt idx="135">
                  <c:v>531</c:v>
                </c:pt>
                <c:pt idx="136">
                  <c:v>532</c:v>
                </c:pt>
                <c:pt idx="137">
                  <c:v>533</c:v>
                </c:pt>
                <c:pt idx="138">
                  <c:v>534</c:v>
                </c:pt>
                <c:pt idx="139">
                  <c:v>535</c:v>
                </c:pt>
                <c:pt idx="140">
                  <c:v>536</c:v>
                </c:pt>
                <c:pt idx="141">
                  <c:v>537</c:v>
                </c:pt>
                <c:pt idx="142">
                  <c:v>538</c:v>
                </c:pt>
                <c:pt idx="143">
                  <c:v>539</c:v>
                </c:pt>
                <c:pt idx="144">
                  <c:v>540</c:v>
                </c:pt>
                <c:pt idx="145">
                  <c:v>541</c:v>
                </c:pt>
                <c:pt idx="146">
                  <c:v>542</c:v>
                </c:pt>
                <c:pt idx="147">
                  <c:v>543</c:v>
                </c:pt>
                <c:pt idx="148">
                  <c:v>544</c:v>
                </c:pt>
                <c:pt idx="149">
                  <c:v>545</c:v>
                </c:pt>
                <c:pt idx="150">
                  <c:v>546</c:v>
                </c:pt>
                <c:pt idx="151">
                  <c:v>547</c:v>
                </c:pt>
                <c:pt idx="152">
                  <c:v>548</c:v>
                </c:pt>
                <c:pt idx="153">
                  <c:v>549</c:v>
                </c:pt>
                <c:pt idx="154">
                  <c:v>550</c:v>
                </c:pt>
                <c:pt idx="155">
                  <c:v>551</c:v>
                </c:pt>
                <c:pt idx="156">
                  <c:v>552</c:v>
                </c:pt>
                <c:pt idx="157">
                  <c:v>553</c:v>
                </c:pt>
                <c:pt idx="158">
                  <c:v>554</c:v>
                </c:pt>
                <c:pt idx="159">
                  <c:v>555</c:v>
                </c:pt>
                <c:pt idx="160">
                  <c:v>556</c:v>
                </c:pt>
                <c:pt idx="161">
                  <c:v>557</c:v>
                </c:pt>
                <c:pt idx="162">
                  <c:v>558</c:v>
                </c:pt>
                <c:pt idx="163">
                  <c:v>559</c:v>
                </c:pt>
                <c:pt idx="164">
                  <c:v>560</c:v>
                </c:pt>
                <c:pt idx="165">
                  <c:v>561</c:v>
                </c:pt>
                <c:pt idx="166">
                  <c:v>562</c:v>
                </c:pt>
                <c:pt idx="167">
                  <c:v>563</c:v>
                </c:pt>
                <c:pt idx="168">
                  <c:v>564</c:v>
                </c:pt>
                <c:pt idx="169">
                  <c:v>565</c:v>
                </c:pt>
                <c:pt idx="170">
                  <c:v>566</c:v>
                </c:pt>
                <c:pt idx="171">
                  <c:v>567</c:v>
                </c:pt>
                <c:pt idx="172">
                  <c:v>568</c:v>
                </c:pt>
                <c:pt idx="173">
                  <c:v>569</c:v>
                </c:pt>
                <c:pt idx="174">
                  <c:v>570</c:v>
                </c:pt>
                <c:pt idx="175">
                  <c:v>571</c:v>
                </c:pt>
                <c:pt idx="176">
                  <c:v>572</c:v>
                </c:pt>
                <c:pt idx="177">
                  <c:v>573</c:v>
                </c:pt>
                <c:pt idx="178">
                  <c:v>574</c:v>
                </c:pt>
                <c:pt idx="179">
                  <c:v>575</c:v>
                </c:pt>
                <c:pt idx="180">
                  <c:v>576</c:v>
                </c:pt>
                <c:pt idx="181">
                  <c:v>577</c:v>
                </c:pt>
                <c:pt idx="182">
                  <c:v>578</c:v>
                </c:pt>
                <c:pt idx="183">
                  <c:v>579</c:v>
                </c:pt>
                <c:pt idx="184">
                  <c:v>580</c:v>
                </c:pt>
                <c:pt idx="185">
                  <c:v>581</c:v>
                </c:pt>
                <c:pt idx="186">
                  <c:v>582</c:v>
                </c:pt>
                <c:pt idx="187">
                  <c:v>583</c:v>
                </c:pt>
                <c:pt idx="188">
                  <c:v>584</c:v>
                </c:pt>
                <c:pt idx="189">
                  <c:v>585</c:v>
                </c:pt>
                <c:pt idx="190">
                  <c:v>586</c:v>
                </c:pt>
                <c:pt idx="191">
                  <c:v>587</c:v>
                </c:pt>
                <c:pt idx="192">
                  <c:v>588</c:v>
                </c:pt>
                <c:pt idx="193">
                  <c:v>589</c:v>
                </c:pt>
                <c:pt idx="194">
                  <c:v>590</c:v>
                </c:pt>
                <c:pt idx="195">
                  <c:v>591</c:v>
                </c:pt>
                <c:pt idx="196">
                  <c:v>592</c:v>
                </c:pt>
                <c:pt idx="197">
                  <c:v>593</c:v>
                </c:pt>
                <c:pt idx="198">
                  <c:v>594</c:v>
                </c:pt>
                <c:pt idx="199">
                  <c:v>595</c:v>
                </c:pt>
                <c:pt idx="200">
                  <c:v>596</c:v>
                </c:pt>
                <c:pt idx="201">
                  <c:v>597</c:v>
                </c:pt>
                <c:pt idx="202">
                  <c:v>598</c:v>
                </c:pt>
                <c:pt idx="203">
                  <c:v>599</c:v>
                </c:pt>
                <c:pt idx="204">
                  <c:v>600</c:v>
                </c:pt>
                <c:pt idx="205">
                  <c:v>601</c:v>
                </c:pt>
                <c:pt idx="206">
                  <c:v>602</c:v>
                </c:pt>
                <c:pt idx="207">
                  <c:v>603</c:v>
                </c:pt>
                <c:pt idx="208">
                  <c:v>604</c:v>
                </c:pt>
                <c:pt idx="209">
                  <c:v>605</c:v>
                </c:pt>
                <c:pt idx="210">
                  <c:v>606</c:v>
                </c:pt>
                <c:pt idx="211">
                  <c:v>607</c:v>
                </c:pt>
                <c:pt idx="212">
                  <c:v>608</c:v>
                </c:pt>
                <c:pt idx="213">
                  <c:v>609</c:v>
                </c:pt>
                <c:pt idx="214">
                  <c:v>610</c:v>
                </c:pt>
                <c:pt idx="215">
                  <c:v>611</c:v>
                </c:pt>
                <c:pt idx="216">
                  <c:v>612</c:v>
                </c:pt>
                <c:pt idx="217">
                  <c:v>613</c:v>
                </c:pt>
                <c:pt idx="218">
                  <c:v>614</c:v>
                </c:pt>
                <c:pt idx="219">
                  <c:v>615</c:v>
                </c:pt>
                <c:pt idx="220">
                  <c:v>616</c:v>
                </c:pt>
                <c:pt idx="221">
                  <c:v>617</c:v>
                </c:pt>
                <c:pt idx="222">
                  <c:v>618</c:v>
                </c:pt>
                <c:pt idx="223">
                  <c:v>619</c:v>
                </c:pt>
                <c:pt idx="224">
                  <c:v>620</c:v>
                </c:pt>
                <c:pt idx="225">
                  <c:v>621</c:v>
                </c:pt>
                <c:pt idx="226">
                  <c:v>622</c:v>
                </c:pt>
                <c:pt idx="227">
                  <c:v>623</c:v>
                </c:pt>
                <c:pt idx="228">
                  <c:v>624</c:v>
                </c:pt>
                <c:pt idx="229">
                  <c:v>625</c:v>
                </c:pt>
                <c:pt idx="230">
                  <c:v>626</c:v>
                </c:pt>
                <c:pt idx="231">
                  <c:v>627</c:v>
                </c:pt>
                <c:pt idx="232">
                  <c:v>628</c:v>
                </c:pt>
                <c:pt idx="233">
                  <c:v>629</c:v>
                </c:pt>
                <c:pt idx="234">
                  <c:v>630</c:v>
                </c:pt>
                <c:pt idx="235">
                  <c:v>631</c:v>
                </c:pt>
                <c:pt idx="236">
                  <c:v>632</c:v>
                </c:pt>
                <c:pt idx="237">
                  <c:v>633</c:v>
                </c:pt>
                <c:pt idx="238">
                  <c:v>634</c:v>
                </c:pt>
                <c:pt idx="239">
                  <c:v>635</c:v>
                </c:pt>
                <c:pt idx="240">
                  <c:v>636</c:v>
                </c:pt>
                <c:pt idx="241">
                  <c:v>637</c:v>
                </c:pt>
                <c:pt idx="242">
                  <c:v>638</c:v>
                </c:pt>
                <c:pt idx="243">
                  <c:v>639</c:v>
                </c:pt>
                <c:pt idx="244">
                  <c:v>640</c:v>
                </c:pt>
                <c:pt idx="245">
                  <c:v>641</c:v>
                </c:pt>
                <c:pt idx="246">
                  <c:v>642</c:v>
                </c:pt>
                <c:pt idx="247">
                  <c:v>643</c:v>
                </c:pt>
                <c:pt idx="248">
                  <c:v>644</c:v>
                </c:pt>
                <c:pt idx="249">
                  <c:v>645</c:v>
                </c:pt>
                <c:pt idx="250">
                  <c:v>646</c:v>
                </c:pt>
                <c:pt idx="251">
                  <c:v>647</c:v>
                </c:pt>
                <c:pt idx="252">
                  <c:v>648</c:v>
                </c:pt>
                <c:pt idx="253">
                  <c:v>649</c:v>
                </c:pt>
                <c:pt idx="254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4-8A4E-8F94-9B85A9EADBCD}"/>
            </c:ext>
          </c:extLst>
        </c:ser>
        <c:ser>
          <c:idx val="2"/>
          <c:order val="1"/>
          <c:tx>
            <c:strRef>
              <c:f>'Master function'!$C$1</c:f>
              <c:strCache>
                <c:ptCount val="1"/>
                <c:pt idx="0">
                  <c:v>Tmax-om vs. STS Blend</c:v>
                </c:pt>
              </c:strCache>
            </c:strRef>
          </c:tx>
          <c:spPr>
            <a:ln w="381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'Master function'!$C$2:$C$256</c:f>
              <c:numCache>
                <c:formatCode>0</c:formatCode>
                <c:ptCount val="255"/>
                <c:pt idx="0">
                  <c:v>57.95009499999999</c:v>
                </c:pt>
                <c:pt idx="1">
                  <c:v>58.177334999999999</c:v>
                </c:pt>
                <c:pt idx="2">
                  <c:v>58.460624999999993</c:v>
                </c:pt>
                <c:pt idx="3">
                  <c:v>58.799965</c:v>
                </c:pt>
                <c:pt idx="4">
                  <c:v>59.195354999999992</c:v>
                </c:pt>
                <c:pt idx="5">
                  <c:v>59.646794999999997</c:v>
                </c:pt>
                <c:pt idx="6">
                  <c:v>60.154284999999994</c:v>
                </c:pt>
                <c:pt idx="7">
                  <c:v>60.717824999999998</c:v>
                </c:pt>
                <c:pt idx="8">
                  <c:v>61.337414999999993</c:v>
                </c:pt>
                <c:pt idx="9">
                  <c:v>62.013054999999994</c:v>
                </c:pt>
                <c:pt idx="10">
                  <c:v>62.744744999999995</c:v>
                </c:pt>
                <c:pt idx="11">
                  <c:v>63.532484999999994</c:v>
                </c:pt>
                <c:pt idx="12">
                  <c:v>64.376274999999993</c:v>
                </c:pt>
                <c:pt idx="13">
                  <c:v>65.27611499999999</c:v>
                </c:pt>
                <c:pt idx="14">
                  <c:v>66.232005000000001</c:v>
                </c:pt>
                <c:pt idx="15">
                  <c:v>67.243944999999982</c:v>
                </c:pt>
                <c:pt idx="16">
                  <c:v>68.311934999999991</c:v>
                </c:pt>
                <c:pt idx="17">
                  <c:v>69.435974999999985</c:v>
                </c:pt>
                <c:pt idx="18">
                  <c:v>70.616065000000006</c:v>
                </c:pt>
                <c:pt idx="19">
                  <c:v>71.852204999999998</c:v>
                </c:pt>
                <c:pt idx="20">
                  <c:v>73.144395000000003</c:v>
                </c:pt>
                <c:pt idx="21">
                  <c:v>74.492634999999993</c:v>
                </c:pt>
                <c:pt idx="22">
                  <c:v>75.896924999999996</c:v>
                </c:pt>
                <c:pt idx="23">
                  <c:v>77.357264999999984</c:v>
                </c:pt>
                <c:pt idx="24">
                  <c:v>78.873654999999999</c:v>
                </c:pt>
                <c:pt idx="25">
                  <c:v>80.446094999999985</c:v>
                </c:pt>
                <c:pt idx="26">
                  <c:v>82.074584999999985</c:v>
                </c:pt>
                <c:pt idx="27">
                  <c:v>83.759124999999983</c:v>
                </c:pt>
                <c:pt idx="28">
                  <c:v>85.499714999999981</c:v>
                </c:pt>
                <c:pt idx="29">
                  <c:v>87.296354999999991</c:v>
                </c:pt>
                <c:pt idx="30">
                  <c:v>89.149044999999987</c:v>
                </c:pt>
                <c:pt idx="31">
                  <c:v>91.057784999999996</c:v>
                </c:pt>
                <c:pt idx="32">
                  <c:v>93.022574999999989</c:v>
                </c:pt>
                <c:pt idx="33">
                  <c:v>95.043414999999996</c:v>
                </c:pt>
                <c:pt idx="34">
                  <c:v>97.120304999999988</c:v>
                </c:pt>
                <c:pt idx="35">
                  <c:v>101.65847501098428</c:v>
                </c:pt>
                <c:pt idx="36">
                  <c:v>105.06807341699897</c:v>
                </c:pt>
                <c:pt idx="37">
                  <c:v>108.00461747604605</c:v>
                </c:pt>
                <c:pt idx="38">
                  <c:v>110.62486522756973</c:v>
                </c:pt>
                <c:pt idx="39">
                  <c:v>113.01541402833445</c:v>
                </c:pt>
                <c:pt idx="40">
                  <c:v>115.22947094351105</c:v>
                </c:pt>
                <c:pt idx="41">
                  <c:v>117.30222305144514</c:v>
                </c:pt>
                <c:pt idx="42">
                  <c:v>119.25823633850328</c:v>
                </c:pt>
                <c:pt idx="43">
                  <c:v>121.11539252451846</c:v>
                </c:pt>
                <c:pt idx="44">
                  <c:v>122.88714741554861</c:v>
                </c:pt>
                <c:pt idx="45">
                  <c:v>124.58390481927603</c:v>
                </c:pt>
                <c:pt idx="46">
                  <c:v>126.21389286532664</c:v>
                </c:pt>
                <c:pt idx="47">
                  <c:v>127.78374512778166</c:v>
                </c:pt>
                <c:pt idx="48">
                  <c:v>129.29889876946584</c:v>
                </c:pt>
                <c:pt idx="49">
                  <c:v>130.76387500061915</c:v>
                </c:pt>
                <c:pt idx="50">
                  <c:v>132.18248142042765</c:v>
                </c:pt>
                <c:pt idx="51">
                  <c:v>133.55796107253343</c:v>
                </c:pt>
                <c:pt idx="52">
                  <c:v>134.89310427623519</c:v>
                </c:pt>
                <c:pt idx="53">
                  <c:v>136.19033390190879</c:v>
                </c:pt>
                <c:pt idx="54">
                  <c:v>137.45177134491132</c:v>
                </c:pt>
                <c:pt idx="55">
                  <c:v>138.67928823461102</c:v>
                </c:pt>
                <c:pt idx="56">
                  <c:v>139.87454744147334</c:v>
                </c:pt>
                <c:pt idx="57">
                  <c:v>141.03903594545727</c:v>
                </c:pt>
                <c:pt idx="58">
                  <c:v>142.17409143816693</c:v>
                </c:pt>
                <c:pt idx="59">
                  <c:v>143.28092404572067</c:v>
                </c:pt>
                <c:pt idx="60">
                  <c:v>144.3606342128428</c:v>
                </c:pt>
                <c:pt idx="61">
                  <c:v>145.41422753793319</c:v>
                </c:pt>
                <c:pt idx="62">
                  <c:v>146.44262716503516</c:v>
                </c:pt>
                <c:pt idx="63">
                  <c:v>147.44668420221956</c:v>
                </c:pt>
                <c:pt idx="64">
                  <c:v>148.42718653358367</c:v>
                </c:pt>
                <c:pt idx="65">
                  <c:v>149.38486631450806</c:v>
                </c:pt>
                <c:pt idx="66">
                  <c:v>150.32040638047829</c:v>
                </c:pt>
                <c:pt idx="67">
                  <c:v>151.2344457539669</c:v>
                </c:pt>
                <c:pt idx="68">
                  <c:v>152.12758439821192</c:v>
                </c:pt>
                <c:pt idx="69">
                  <c:v>153.00038733875112</c:v>
                </c:pt>
                <c:pt idx="70">
                  <c:v>153.85338825146067</c:v>
                </c:pt>
                <c:pt idx="71">
                  <c:v>154.68709259825363</c:v>
                </c:pt>
                <c:pt idx="72">
                  <c:v>155.50198037750022</c:v>
                </c:pt>
                <c:pt idx="73">
                  <c:v>156.29850854487526</c:v>
                </c:pt>
                <c:pt idx="74">
                  <c:v>157.07711315113289</c:v>
                </c:pt>
                <c:pt idx="75">
                  <c:v>157.83821123580529</c:v>
                </c:pt>
                <c:pt idx="76">
                  <c:v>158.58220250967491</c:v>
                </c:pt>
                <c:pt idx="77">
                  <c:v>159.30947085380853</c:v>
                </c:pt>
                <c:pt idx="78">
                  <c:v>160.02038565875301</c:v>
                </c:pt>
                <c:pt idx="79">
                  <c:v>160.71530302401442</c:v>
                </c:pt>
                <c:pt idx="80">
                  <c:v>161.39456683503727</c:v>
                </c:pt>
                <c:pt idx="81">
                  <c:v>162.05850973246675</c:v>
                </c:pt>
                <c:pt idx="82">
                  <c:v>162.70745398643075</c:v>
                </c:pt>
                <c:pt idx="83">
                  <c:v>163.34171228684843</c:v>
                </c:pt>
                <c:pt idx="84">
                  <c:v>163.9615884593083</c:v>
                </c:pt>
                <c:pt idx="85">
                  <c:v>164.56737811481179</c:v>
                </c:pt>
                <c:pt idx="86">
                  <c:v>165.15936924061646</c:v>
                </c:pt>
                <c:pt idx="87">
                  <c:v>165.73784273850276</c:v>
                </c:pt>
                <c:pt idx="88">
                  <c:v>166.30307291600738</c:v>
                </c:pt>
                <c:pt idx="89">
                  <c:v>166.8553279354939</c:v>
                </c:pt>
                <c:pt idx="90">
                  <c:v>167.39487022535189</c:v>
                </c:pt>
                <c:pt idx="91">
                  <c:v>167.92195685711062</c:v>
                </c:pt>
                <c:pt idx="92">
                  <c:v>168.43683989182045</c:v>
                </c:pt>
                <c:pt idx="93">
                  <c:v>168.93976669867311</c:v>
                </c:pt>
                <c:pt idx="94">
                  <c:v>169.43098024850161</c:v>
                </c:pt>
                <c:pt idx="95">
                  <c:v>169.9107193845114</c:v>
                </c:pt>
                <c:pt idx="96">
                  <c:v>170.37921907234016</c:v>
                </c:pt>
                <c:pt idx="97">
                  <c:v>170.83671063132135</c:v>
                </c:pt>
                <c:pt idx="98">
                  <c:v>171.28342194862938</c:v>
                </c:pt>
                <c:pt idx="99">
                  <c:v>171.71957767781362</c:v>
                </c:pt>
                <c:pt idx="100">
                  <c:v>172.14539942307223</c:v>
                </c:pt>
                <c:pt idx="101">
                  <c:v>172.56110591048542</c:v>
                </c:pt>
                <c:pt idx="102">
                  <c:v>172.96691314730407</c:v>
                </c:pt>
                <c:pt idx="103">
                  <c:v>173.36303457028566</c:v>
                </c:pt>
                <c:pt idx="104">
                  <c:v>173.74968118397328</c:v>
                </c:pt>
                <c:pt idx="105">
                  <c:v>174.12706168972863</c:v>
                </c:pt>
                <c:pt idx="106">
                  <c:v>174.49538260625539</c:v>
                </c:pt>
                <c:pt idx="107">
                  <c:v>174.85484838228058</c:v>
                </c:pt>
                <c:pt idx="108">
                  <c:v>175.20566150200159</c:v>
                </c:pt>
                <c:pt idx="109">
                  <c:v>175.5480225838516</c:v>
                </c:pt>
                <c:pt idx="110">
                  <c:v>175.8821304730883</c:v>
                </c:pt>
                <c:pt idx="111">
                  <c:v>176.20818232866537</c:v>
                </c:pt>
                <c:pt idx="112">
                  <c:v>176.52637370480753</c:v>
                </c:pt>
                <c:pt idx="113">
                  <c:v>176.83689862767403</c:v>
                </c:pt>
                <c:pt idx="114">
                  <c:v>177.13994966746307</c:v>
                </c:pt>
                <c:pt idx="115">
                  <c:v>177.43571800628001</c:v>
                </c:pt>
                <c:pt idx="116">
                  <c:v>177.72439350206616</c:v>
                </c:pt>
                <c:pt idx="117">
                  <c:v>178.00616474886101</c:v>
                </c:pt>
                <c:pt idx="118">
                  <c:v>178.28121913364868</c:v>
                </c:pt>
                <c:pt idx="119">
                  <c:v>178.54974289001842</c:v>
                </c:pt>
                <c:pt idx="120">
                  <c:v>178.81192114885431</c:v>
                </c:pt>
                <c:pt idx="121">
                  <c:v>179.0679379862479</c:v>
                </c:pt>
                <c:pt idx="122">
                  <c:v>179.31797646881728</c:v>
                </c:pt>
                <c:pt idx="123">
                  <c:v>179.56221869659859</c:v>
                </c:pt>
                <c:pt idx="124">
                  <c:v>179.80084584366671</c:v>
                </c:pt>
                <c:pt idx="125">
                  <c:v>180.03403819662662</c:v>
                </c:pt>
                <c:pt idx="126">
                  <c:v>180.26197519111093</c:v>
                </c:pt>
                <c:pt idx="127">
                  <c:v>180.48483544640501</c:v>
                </c:pt>
                <c:pt idx="128">
                  <c:v>180.70279679831532</c:v>
                </c:pt>
                <c:pt idx="129">
                  <c:v>180.91603633038733</c:v>
                </c:pt>
                <c:pt idx="130">
                  <c:v>181.12473040357145</c:v>
                </c:pt>
                <c:pt idx="131">
                  <c:v>181.32905468443005</c:v>
                </c:pt>
                <c:pt idx="132">
                  <c:v>181.52918417197031</c:v>
                </c:pt>
                <c:pt idx="133">
                  <c:v>181.72529322318348</c:v>
                </c:pt>
                <c:pt idx="134">
                  <c:v>181.91755557736465</c:v>
                </c:pt>
                <c:pt idx="135">
                  <c:v>182.10614437928319</c:v>
                </c:pt>
                <c:pt idx="136">
                  <c:v>182.29123220126789</c:v>
                </c:pt>
                <c:pt idx="137">
                  <c:v>182.47299106426863</c:v>
                </c:pt>
                <c:pt idx="138">
                  <c:v>182.65159245794973</c:v>
                </c:pt>
                <c:pt idx="139">
                  <c:v>182.82720735987058</c:v>
                </c:pt>
                <c:pt idx="140">
                  <c:v>183.0000062538</c:v>
                </c:pt>
                <c:pt idx="141">
                  <c:v>183.17015914721406</c:v>
                </c:pt>
                <c:pt idx="142">
                  <c:v>183.33783558801895</c:v>
                </c:pt>
                <c:pt idx="143">
                  <c:v>183.50320468054059</c:v>
                </c:pt>
                <c:pt idx="144">
                  <c:v>183.66643510081963</c:v>
                </c:pt>
                <c:pt idx="145">
                  <c:v>183.82769511124769</c:v>
                </c:pt>
                <c:pt idx="146">
                  <c:v>183.98715257457829</c:v>
                </c:pt>
                <c:pt idx="147">
                  <c:v>184.1449749673456</c:v>
                </c:pt>
                <c:pt idx="148">
                  <c:v>184.30132939271977</c:v>
                </c:pt>
                <c:pt idx="149">
                  <c:v>184.45638259282799</c:v>
                </c:pt>
                <c:pt idx="150">
                  <c:v>184.61030096056692</c:v>
                </c:pt>
                <c:pt idx="151">
                  <c:v>184.76325055093261</c:v>
                </c:pt>
                <c:pt idx="152">
                  <c:v>184.91539709189107</c:v>
                </c:pt>
                <c:pt idx="153">
                  <c:v>185.06690599481169</c:v>
                </c:pt>
                <c:pt idx="154">
                  <c:v>185.21794236448423</c:v>
                </c:pt>
                <c:pt idx="155">
                  <c:v>185.36867100873991</c:v>
                </c:pt>
                <c:pt idx="156">
                  <c:v>185.51925644769548</c:v>
                </c:pt>
                <c:pt idx="157">
                  <c:v>185.66986292263698</c:v>
                </c:pt>
                <c:pt idx="158">
                  <c:v>185.82065440456032</c:v>
                </c:pt>
                <c:pt idx="159">
                  <c:v>185.97179460238584</c:v>
                </c:pt>
                <c:pt idx="160">
                  <c:v>186.12344697085939</c:v>
                </c:pt>
                <c:pt idx="161">
                  <c:v>186.27577471815667</c:v>
                </c:pt>
                <c:pt idx="162">
                  <c:v>186.42894081320213</c:v>
                </c:pt>
                <c:pt idx="163">
                  <c:v>186.58310799271703</c:v>
                </c:pt>
                <c:pt idx="164">
                  <c:v>186.73843876800714</c:v>
                </c:pt>
                <c:pt idx="165">
                  <c:v>186.89509543150251</c:v>
                </c:pt>
                <c:pt idx="166">
                  <c:v>187.05324006305983</c:v>
                </c:pt>
                <c:pt idx="167">
                  <c:v>187.21303453603821</c:v>
                </c:pt>
                <c:pt idx="168">
                  <c:v>187.37464052315704</c:v>
                </c:pt>
                <c:pt idx="169">
                  <c:v>187.53821950214655</c:v>
                </c:pt>
                <c:pt idx="170">
                  <c:v>187.70393276119856</c:v>
                </c:pt>
                <c:pt idx="171">
                  <c:v>187.87194140422758</c:v>
                </c:pt>
                <c:pt idx="172">
                  <c:v>188.04240635594829</c:v>
                </c:pt>
                <c:pt idx="173">
                  <c:v>188.21548836677835</c:v>
                </c:pt>
                <c:pt idx="174">
                  <c:v>188.39134801757336</c:v>
                </c:pt>
                <c:pt idx="175">
                  <c:v>188.57014572420064</c:v>
                </c:pt>
                <c:pt idx="176">
                  <c:v>188.75204174195903</c:v>
                </c:pt>
                <c:pt idx="177">
                  <c:v>188.93719616984993</c:v>
                </c:pt>
                <c:pt idx="178">
                  <c:v>189.12576895470636</c:v>
                </c:pt>
                <c:pt idx="179">
                  <c:v>189.31791989518609</c:v>
                </c:pt>
                <c:pt idx="180">
                  <c:v>189.51380864563254</c:v>
                </c:pt>
                <c:pt idx="181">
                  <c:v>189.71359471981032</c:v>
                </c:pt>
                <c:pt idx="182">
                  <c:v>189.91743749451987</c:v>
                </c:pt>
                <c:pt idx="183">
                  <c:v>190.12549621309566</c:v>
                </c:pt>
                <c:pt idx="184">
                  <c:v>190.33792998879207</c:v>
                </c:pt>
                <c:pt idx="185">
                  <c:v>190.55489780806221</c:v>
                </c:pt>
                <c:pt idx="186">
                  <c:v>190.77655853373329</c:v>
                </c:pt>
                <c:pt idx="187">
                  <c:v>191.00307090808218</c:v>
                </c:pt>
                <c:pt idx="188">
                  <c:v>191.23459355581494</c:v>
                </c:pt>
                <c:pt idx="189">
                  <c:v>191.47128498695488</c:v>
                </c:pt>
                <c:pt idx="190">
                  <c:v>191.71330359964099</c:v>
                </c:pt>
                <c:pt idx="191">
                  <c:v>191.96080768284139</c:v>
                </c:pt>
                <c:pt idx="192">
                  <c:v>192.2139554189842</c:v>
                </c:pt>
                <c:pt idx="193">
                  <c:v>192.47290488650839</c:v>
                </c:pt>
                <c:pt idx="194">
                  <c:v>192.73781406233974</c:v>
                </c:pt>
                <c:pt idx="195">
                  <c:v>193.00884082429107</c:v>
                </c:pt>
                <c:pt idx="196">
                  <c:v>193.28614295339241</c:v>
                </c:pt>
                <c:pt idx="197">
                  <c:v>193.56987813615265</c:v>
                </c:pt>
                <c:pt idx="198">
                  <c:v>193.86020396675463</c:v>
                </c:pt>
                <c:pt idx="199">
                  <c:v>194.15727794918615</c:v>
                </c:pt>
                <c:pt idx="200">
                  <c:v>194.46125749931002</c:v>
                </c:pt>
                <c:pt idx="201">
                  <c:v>194.77229994687409</c:v>
                </c:pt>
                <c:pt idx="202">
                  <c:v>195.09056253746391</c:v>
                </c:pt>
                <c:pt idx="203">
                  <c:v>195.41620243440019</c:v>
                </c:pt>
                <c:pt idx="204">
                  <c:v>195.74937672058223</c:v>
                </c:pt>
                <c:pt idx="205">
                  <c:v>196.09024240027986</c:v>
                </c:pt>
                <c:pt idx="206">
                  <c:v>196.43895640087544</c:v>
                </c:pt>
                <c:pt idx="207">
                  <c:v>196.79567557455744</c:v>
                </c:pt>
                <c:pt idx="208">
                  <c:v>197.16055669996661</c:v>
                </c:pt>
                <c:pt idx="209">
                  <c:v>197.53375648379858</c:v>
                </c:pt>
                <c:pt idx="210">
                  <c:v>197.91543156236065</c:v>
                </c:pt>
                <c:pt idx="211">
                  <c:v>198.30573850308804</c:v>
                </c:pt>
                <c:pt idx="212">
                  <c:v>198.70483380601857</c:v>
                </c:pt>
                <c:pt idx="213">
                  <c:v>199.11287390522742</c:v>
                </c:pt>
                <c:pt idx="214">
                  <c:v>199.53001517022426</c:v>
                </c:pt>
                <c:pt idx="215">
                  <c:v>199.95641390731276</c:v>
                </c:pt>
                <c:pt idx="216">
                  <c:v>200.39222636091463</c:v>
                </c:pt>
                <c:pt idx="217">
                  <c:v>200.83760871485873</c:v>
                </c:pt>
                <c:pt idx="218">
                  <c:v>201.29271709363636</c:v>
                </c:pt>
                <c:pt idx="219">
                  <c:v>201.75770756362405</c:v>
                </c:pt>
                <c:pt idx="220">
                  <c:v>202.23273613427477</c:v>
                </c:pt>
                <c:pt idx="221">
                  <c:v>202.71795875927904</c:v>
                </c:pt>
                <c:pt idx="222">
                  <c:v>203.21353133769529</c:v>
                </c:pt>
                <c:pt idx="223">
                  <c:v>203.71960971505223</c:v>
                </c:pt>
                <c:pt idx="224">
                  <c:v>204.23634968442326</c:v>
                </c:pt>
                <c:pt idx="225">
                  <c:v>204.76390698747389</c:v>
                </c:pt>
                <c:pt idx="226">
                  <c:v>205.30243731548234</c:v>
                </c:pt>
                <c:pt idx="227">
                  <c:v>205.8520963103357</c:v>
                </c:pt>
                <c:pt idx="228">
                  <c:v>206.4130395655007</c:v>
                </c:pt>
                <c:pt idx="229">
                  <c:v>206.98542262697072</c:v>
                </c:pt>
                <c:pt idx="230">
                  <c:v>207.56940099418955</c:v>
                </c:pt>
                <c:pt idx="231">
                  <c:v>208.16513012095288</c:v>
                </c:pt>
                <c:pt idx="232">
                  <c:v>208.77276541628748</c:v>
                </c:pt>
                <c:pt idx="233">
                  <c:v>209.39246224530933</c:v>
                </c:pt>
                <c:pt idx="234">
                  <c:v>210.02437593006152</c:v>
                </c:pt>
                <c:pt idx="235">
                  <c:v>210.66866175033118</c:v>
                </c:pt>
                <c:pt idx="236">
                  <c:v>211.32547494444793</c:v>
                </c:pt>
                <c:pt idx="237">
                  <c:v>211.99497071006283</c:v>
                </c:pt>
                <c:pt idx="238">
                  <c:v>212.67730420490898</c:v>
                </c:pt>
                <c:pt idx="239">
                  <c:v>213.37263054754482</c:v>
                </c:pt>
                <c:pt idx="240">
                  <c:v>214.08110481807961</c:v>
                </c:pt>
                <c:pt idx="241">
                  <c:v>214.80288205888183</c:v>
                </c:pt>
                <c:pt idx="242">
                  <c:v>215.5381172752717</c:v>
                </c:pt>
                <c:pt idx="243">
                  <c:v>216.28696543619796</c:v>
                </c:pt>
                <c:pt idx="244">
                  <c:v>217.0495814748981</c:v>
                </c:pt>
                <c:pt idx="245">
                  <c:v>217.8261202895448</c:v>
                </c:pt>
                <c:pt idx="246">
                  <c:v>218.61673674387652</c:v>
                </c:pt>
                <c:pt idx="247">
                  <c:v>219.42158566781529</c:v>
                </c:pt>
                <c:pt idx="248">
                  <c:v>220.24082185806904</c:v>
                </c:pt>
                <c:pt idx="249">
                  <c:v>221.07460007872152</c:v>
                </c:pt>
                <c:pt idx="250">
                  <c:v>221.9230750618085</c:v>
                </c:pt>
                <c:pt idx="251">
                  <c:v>222.78640150788209</c:v>
                </c:pt>
                <c:pt idx="252">
                  <c:v>223.66473408656094</c:v>
                </c:pt>
                <c:pt idx="253">
                  <c:v>224.55822743707051</c:v>
                </c:pt>
                <c:pt idx="254">
                  <c:v>225.46703616876951</c:v>
                </c:pt>
              </c:numCache>
            </c:numRef>
          </c:xVal>
          <c:yVal>
            <c:numRef>
              <c:f>'Master function'!$A$2:$A$256</c:f>
              <c:numCache>
                <c:formatCode>General</c:formatCode>
                <c:ptCount val="255"/>
                <c:pt idx="0">
                  <c:v>396</c:v>
                </c:pt>
                <c:pt idx="1">
                  <c:v>397</c:v>
                </c:pt>
                <c:pt idx="2">
                  <c:v>398</c:v>
                </c:pt>
                <c:pt idx="3">
                  <c:v>399</c:v>
                </c:pt>
                <c:pt idx="4">
                  <c:v>400</c:v>
                </c:pt>
                <c:pt idx="5">
                  <c:v>401</c:v>
                </c:pt>
                <c:pt idx="6">
                  <c:v>402</c:v>
                </c:pt>
                <c:pt idx="7">
                  <c:v>403</c:v>
                </c:pt>
                <c:pt idx="8">
                  <c:v>404</c:v>
                </c:pt>
                <c:pt idx="9">
                  <c:v>405</c:v>
                </c:pt>
                <c:pt idx="10">
                  <c:v>406</c:v>
                </c:pt>
                <c:pt idx="11">
                  <c:v>407</c:v>
                </c:pt>
                <c:pt idx="12">
                  <c:v>408</c:v>
                </c:pt>
                <c:pt idx="13">
                  <c:v>409</c:v>
                </c:pt>
                <c:pt idx="14">
                  <c:v>410</c:v>
                </c:pt>
                <c:pt idx="15">
                  <c:v>411</c:v>
                </c:pt>
                <c:pt idx="16">
                  <c:v>412</c:v>
                </c:pt>
                <c:pt idx="17">
                  <c:v>413</c:v>
                </c:pt>
                <c:pt idx="18">
                  <c:v>414</c:v>
                </c:pt>
                <c:pt idx="19">
                  <c:v>415</c:v>
                </c:pt>
                <c:pt idx="20">
                  <c:v>416</c:v>
                </c:pt>
                <c:pt idx="21">
                  <c:v>417</c:v>
                </c:pt>
                <c:pt idx="22">
                  <c:v>418</c:v>
                </c:pt>
                <c:pt idx="23">
                  <c:v>419</c:v>
                </c:pt>
                <c:pt idx="24">
                  <c:v>420</c:v>
                </c:pt>
                <c:pt idx="25">
                  <c:v>421</c:v>
                </c:pt>
                <c:pt idx="26">
                  <c:v>422</c:v>
                </c:pt>
                <c:pt idx="27">
                  <c:v>423</c:v>
                </c:pt>
                <c:pt idx="28">
                  <c:v>424</c:v>
                </c:pt>
                <c:pt idx="29">
                  <c:v>425</c:v>
                </c:pt>
                <c:pt idx="30">
                  <c:v>426</c:v>
                </c:pt>
                <c:pt idx="31">
                  <c:v>427</c:v>
                </c:pt>
                <c:pt idx="32">
                  <c:v>428</c:v>
                </c:pt>
                <c:pt idx="33">
                  <c:v>429</c:v>
                </c:pt>
                <c:pt idx="34">
                  <c:v>430</c:v>
                </c:pt>
                <c:pt idx="35">
                  <c:v>431</c:v>
                </c:pt>
                <c:pt idx="36">
                  <c:v>432</c:v>
                </c:pt>
                <c:pt idx="37">
                  <c:v>433</c:v>
                </c:pt>
                <c:pt idx="38">
                  <c:v>434</c:v>
                </c:pt>
                <c:pt idx="39">
                  <c:v>435</c:v>
                </c:pt>
                <c:pt idx="40">
                  <c:v>436</c:v>
                </c:pt>
                <c:pt idx="41">
                  <c:v>437</c:v>
                </c:pt>
                <c:pt idx="42">
                  <c:v>438</c:v>
                </c:pt>
                <c:pt idx="43">
                  <c:v>439</c:v>
                </c:pt>
                <c:pt idx="44">
                  <c:v>440</c:v>
                </c:pt>
                <c:pt idx="45">
                  <c:v>441</c:v>
                </c:pt>
                <c:pt idx="46">
                  <c:v>442</c:v>
                </c:pt>
                <c:pt idx="47">
                  <c:v>443</c:v>
                </c:pt>
                <c:pt idx="48">
                  <c:v>444</c:v>
                </c:pt>
                <c:pt idx="49">
                  <c:v>445</c:v>
                </c:pt>
                <c:pt idx="50">
                  <c:v>446</c:v>
                </c:pt>
                <c:pt idx="51">
                  <c:v>447</c:v>
                </c:pt>
                <c:pt idx="52">
                  <c:v>448</c:v>
                </c:pt>
                <c:pt idx="53">
                  <c:v>449</c:v>
                </c:pt>
                <c:pt idx="54">
                  <c:v>450</c:v>
                </c:pt>
                <c:pt idx="55">
                  <c:v>451</c:v>
                </c:pt>
                <c:pt idx="56">
                  <c:v>452</c:v>
                </c:pt>
                <c:pt idx="57">
                  <c:v>453</c:v>
                </c:pt>
                <c:pt idx="58">
                  <c:v>454</c:v>
                </c:pt>
                <c:pt idx="59">
                  <c:v>455</c:v>
                </c:pt>
                <c:pt idx="60">
                  <c:v>456</c:v>
                </c:pt>
                <c:pt idx="61">
                  <c:v>457</c:v>
                </c:pt>
                <c:pt idx="62">
                  <c:v>458</c:v>
                </c:pt>
                <c:pt idx="63">
                  <c:v>459</c:v>
                </c:pt>
                <c:pt idx="64">
                  <c:v>460</c:v>
                </c:pt>
                <c:pt idx="65">
                  <c:v>461</c:v>
                </c:pt>
                <c:pt idx="66">
                  <c:v>462</c:v>
                </c:pt>
                <c:pt idx="67">
                  <c:v>463</c:v>
                </c:pt>
                <c:pt idx="68">
                  <c:v>464</c:v>
                </c:pt>
                <c:pt idx="69">
                  <c:v>465</c:v>
                </c:pt>
                <c:pt idx="70">
                  <c:v>466</c:v>
                </c:pt>
                <c:pt idx="71">
                  <c:v>467</c:v>
                </c:pt>
                <c:pt idx="72">
                  <c:v>468</c:v>
                </c:pt>
                <c:pt idx="73">
                  <c:v>469</c:v>
                </c:pt>
                <c:pt idx="74">
                  <c:v>470</c:v>
                </c:pt>
                <c:pt idx="75">
                  <c:v>471</c:v>
                </c:pt>
                <c:pt idx="76">
                  <c:v>472</c:v>
                </c:pt>
                <c:pt idx="77">
                  <c:v>473</c:v>
                </c:pt>
                <c:pt idx="78">
                  <c:v>474</c:v>
                </c:pt>
                <c:pt idx="79">
                  <c:v>475</c:v>
                </c:pt>
                <c:pt idx="80">
                  <c:v>476</c:v>
                </c:pt>
                <c:pt idx="81">
                  <c:v>477</c:v>
                </c:pt>
                <c:pt idx="82">
                  <c:v>478</c:v>
                </c:pt>
                <c:pt idx="83">
                  <c:v>479</c:v>
                </c:pt>
                <c:pt idx="84">
                  <c:v>480</c:v>
                </c:pt>
                <c:pt idx="85">
                  <c:v>481</c:v>
                </c:pt>
                <c:pt idx="86">
                  <c:v>482</c:v>
                </c:pt>
                <c:pt idx="87">
                  <c:v>483</c:v>
                </c:pt>
                <c:pt idx="88">
                  <c:v>484</c:v>
                </c:pt>
                <c:pt idx="89">
                  <c:v>485</c:v>
                </c:pt>
                <c:pt idx="90">
                  <c:v>486</c:v>
                </c:pt>
                <c:pt idx="91">
                  <c:v>487</c:v>
                </c:pt>
                <c:pt idx="92">
                  <c:v>488</c:v>
                </c:pt>
                <c:pt idx="93">
                  <c:v>489</c:v>
                </c:pt>
                <c:pt idx="94">
                  <c:v>490</c:v>
                </c:pt>
                <c:pt idx="95">
                  <c:v>491</c:v>
                </c:pt>
                <c:pt idx="96">
                  <c:v>492</c:v>
                </c:pt>
                <c:pt idx="97">
                  <c:v>493</c:v>
                </c:pt>
                <c:pt idx="98">
                  <c:v>494</c:v>
                </c:pt>
                <c:pt idx="99">
                  <c:v>495</c:v>
                </c:pt>
                <c:pt idx="100">
                  <c:v>496</c:v>
                </c:pt>
                <c:pt idx="101">
                  <c:v>497</c:v>
                </c:pt>
                <c:pt idx="102">
                  <c:v>498</c:v>
                </c:pt>
                <c:pt idx="103">
                  <c:v>499</c:v>
                </c:pt>
                <c:pt idx="104">
                  <c:v>500</c:v>
                </c:pt>
                <c:pt idx="105">
                  <c:v>501</c:v>
                </c:pt>
                <c:pt idx="106">
                  <c:v>502</c:v>
                </c:pt>
                <c:pt idx="107">
                  <c:v>503</c:v>
                </c:pt>
                <c:pt idx="108">
                  <c:v>504</c:v>
                </c:pt>
                <c:pt idx="109">
                  <c:v>505</c:v>
                </c:pt>
                <c:pt idx="110">
                  <c:v>506</c:v>
                </c:pt>
                <c:pt idx="111">
                  <c:v>507</c:v>
                </c:pt>
                <c:pt idx="112">
                  <c:v>508</c:v>
                </c:pt>
                <c:pt idx="113">
                  <c:v>509</c:v>
                </c:pt>
                <c:pt idx="114">
                  <c:v>510</c:v>
                </c:pt>
                <c:pt idx="115">
                  <c:v>511</c:v>
                </c:pt>
                <c:pt idx="116">
                  <c:v>512</c:v>
                </c:pt>
                <c:pt idx="117">
                  <c:v>513</c:v>
                </c:pt>
                <c:pt idx="118">
                  <c:v>514</c:v>
                </c:pt>
                <c:pt idx="119">
                  <c:v>515</c:v>
                </c:pt>
                <c:pt idx="120">
                  <c:v>516</c:v>
                </c:pt>
                <c:pt idx="121">
                  <c:v>517</c:v>
                </c:pt>
                <c:pt idx="122">
                  <c:v>518</c:v>
                </c:pt>
                <c:pt idx="123">
                  <c:v>519</c:v>
                </c:pt>
                <c:pt idx="124">
                  <c:v>520</c:v>
                </c:pt>
                <c:pt idx="125">
                  <c:v>521</c:v>
                </c:pt>
                <c:pt idx="126">
                  <c:v>522</c:v>
                </c:pt>
                <c:pt idx="127">
                  <c:v>523</c:v>
                </c:pt>
                <c:pt idx="128">
                  <c:v>524</c:v>
                </c:pt>
                <c:pt idx="129">
                  <c:v>525</c:v>
                </c:pt>
                <c:pt idx="130">
                  <c:v>526</c:v>
                </c:pt>
                <c:pt idx="131">
                  <c:v>527</c:v>
                </c:pt>
                <c:pt idx="132">
                  <c:v>528</c:v>
                </c:pt>
                <c:pt idx="133">
                  <c:v>529</c:v>
                </c:pt>
                <c:pt idx="134">
                  <c:v>530</c:v>
                </c:pt>
                <c:pt idx="135">
                  <c:v>531</c:v>
                </c:pt>
                <c:pt idx="136">
                  <c:v>532</c:v>
                </c:pt>
                <c:pt idx="137">
                  <c:v>533</c:v>
                </c:pt>
                <c:pt idx="138">
                  <c:v>534</c:v>
                </c:pt>
                <c:pt idx="139">
                  <c:v>535</c:v>
                </c:pt>
                <c:pt idx="140">
                  <c:v>536</c:v>
                </c:pt>
                <c:pt idx="141">
                  <c:v>537</c:v>
                </c:pt>
                <c:pt idx="142">
                  <c:v>538</c:v>
                </c:pt>
                <c:pt idx="143">
                  <c:v>539</c:v>
                </c:pt>
                <c:pt idx="144">
                  <c:v>540</c:v>
                </c:pt>
                <c:pt idx="145">
                  <c:v>541</c:v>
                </c:pt>
                <c:pt idx="146">
                  <c:v>542</c:v>
                </c:pt>
                <c:pt idx="147">
                  <c:v>543</c:v>
                </c:pt>
                <c:pt idx="148">
                  <c:v>544</c:v>
                </c:pt>
                <c:pt idx="149">
                  <c:v>545</c:v>
                </c:pt>
                <c:pt idx="150">
                  <c:v>546</c:v>
                </c:pt>
                <c:pt idx="151">
                  <c:v>547</c:v>
                </c:pt>
                <c:pt idx="152">
                  <c:v>548</c:v>
                </c:pt>
                <c:pt idx="153">
                  <c:v>549</c:v>
                </c:pt>
                <c:pt idx="154">
                  <c:v>550</c:v>
                </c:pt>
                <c:pt idx="155">
                  <c:v>551</c:v>
                </c:pt>
                <c:pt idx="156">
                  <c:v>552</c:v>
                </c:pt>
                <c:pt idx="157">
                  <c:v>553</c:v>
                </c:pt>
                <c:pt idx="158">
                  <c:v>554</c:v>
                </c:pt>
                <c:pt idx="159">
                  <c:v>555</c:v>
                </c:pt>
                <c:pt idx="160">
                  <c:v>556</c:v>
                </c:pt>
                <c:pt idx="161">
                  <c:v>557</c:v>
                </c:pt>
                <c:pt idx="162">
                  <c:v>558</c:v>
                </c:pt>
                <c:pt idx="163">
                  <c:v>559</c:v>
                </c:pt>
                <c:pt idx="164">
                  <c:v>560</c:v>
                </c:pt>
                <c:pt idx="165">
                  <c:v>561</c:v>
                </c:pt>
                <c:pt idx="166">
                  <c:v>562</c:v>
                </c:pt>
                <c:pt idx="167">
                  <c:v>563</c:v>
                </c:pt>
                <c:pt idx="168">
                  <c:v>564</c:v>
                </c:pt>
                <c:pt idx="169">
                  <c:v>565</c:v>
                </c:pt>
                <c:pt idx="170">
                  <c:v>566</c:v>
                </c:pt>
                <c:pt idx="171">
                  <c:v>567</c:v>
                </c:pt>
                <c:pt idx="172">
                  <c:v>568</c:v>
                </c:pt>
                <c:pt idx="173">
                  <c:v>569</c:v>
                </c:pt>
                <c:pt idx="174">
                  <c:v>570</c:v>
                </c:pt>
                <c:pt idx="175">
                  <c:v>571</c:v>
                </c:pt>
                <c:pt idx="176">
                  <c:v>572</c:v>
                </c:pt>
                <c:pt idx="177">
                  <c:v>573</c:v>
                </c:pt>
                <c:pt idx="178">
                  <c:v>574</c:v>
                </c:pt>
                <c:pt idx="179">
                  <c:v>575</c:v>
                </c:pt>
                <c:pt idx="180">
                  <c:v>576</c:v>
                </c:pt>
                <c:pt idx="181">
                  <c:v>577</c:v>
                </c:pt>
                <c:pt idx="182">
                  <c:v>578</c:v>
                </c:pt>
                <c:pt idx="183">
                  <c:v>579</c:v>
                </c:pt>
                <c:pt idx="184">
                  <c:v>580</c:v>
                </c:pt>
                <c:pt idx="185">
                  <c:v>581</c:v>
                </c:pt>
                <c:pt idx="186">
                  <c:v>582</c:v>
                </c:pt>
                <c:pt idx="187">
                  <c:v>583</c:v>
                </c:pt>
                <c:pt idx="188">
                  <c:v>584</c:v>
                </c:pt>
                <c:pt idx="189">
                  <c:v>585</c:v>
                </c:pt>
                <c:pt idx="190">
                  <c:v>586</c:v>
                </c:pt>
                <c:pt idx="191">
                  <c:v>587</c:v>
                </c:pt>
                <c:pt idx="192">
                  <c:v>588</c:v>
                </c:pt>
                <c:pt idx="193">
                  <c:v>589</c:v>
                </c:pt>
                <c:pt idx="194">
                  <c:v>590</c:v>
                </c:pt>
                <c:pt idx="195">
                  <c:v>591</c:v>
                </c:pt>
                <c:pt idx="196">
                  <c:v>592</c:v>
                </c:pt>
                <c:pt idx="197">
                  <c:v>593</c:v>
                </c:pt>
                <c:pt idx="198">
                  <c:v>594</c:v>
                </c:pt>
                <c:pt idx="199">
                  <c:v>595</c:v>
                </c:pt>
                <c:pt idx="200">
                  <c:v>596</c:v>
                </c:pt>
                <c:pt idx="201">
                  <c:v>597</c:v>
                </c:pt>
                <c:pt idx="202">
                  <c:v>598</c:v>
                </c:pt>
                <c:pt idx="203">
                  <c:v>599</c:v>
                </c:pt>
                <c:pt idx="204">
                  <c:v>600</c:v>
                </c:pt>
                <c:pt idx="205">
                  <c:v>601</c:v>
                </c:pt>
                <c:pt idx="206">
                  <c:v>602</c:v>
                </c:pt>
                <c:pt idx="207">
                  <c:v>603</c:v>
                </c:pt>
                <c:pt idx="208">
                  <c:v>604</c:v>
                </c:pt>
                <c:pt idx="209">
                  <c:v>605</c:v>
                </c:pt>
                <c:pt idx="210">
                  <c:v>606</c:v>
                </c:pt>
                <c:pt idx="211">
                  <c:v>607</c:v>
                </c:pt>
                <c:pt idx="212">
                  <c:v>608</c:v>
                </c:pt>
                <c:pt idx="213">
                  <c:v>609</c:v>
                </c:pt>
                <c:pt idx="214">
                  <c:v>610</c:v>
                </c:pt>
                <c:pt idx="215">
                  <c:v>611</c:v>
                </c:pt>
                <c:pt idx="216">
                  <c:v>612</c:v>
                </c:pt>
                <c:pt idx="217">
                  <c:v>613</c:v>
                </c:pt>
                <c:pt idx="218">
                  <c:v>614</c:v>
                </c:pt>
                <c:pt idx="219">
                  <c:v>615</c:v>
                </c:pt>
                <c:pt idx="220">
                  <c:v>616</c:v>
                </c:pt>
                <c:pt idx="221">
                  <c:v>617</c:v>
                </c:pt>
                <c:pt idx="222">
                  <c:v>618</c:v>
                </c:pt>
                <c:pt idx="223">
                  <c:v>619</c:v>
                </c:pt>
                <c:pt idx="224">
                  <c:v>620</c:v>
                </c:pt>
                <c:pt idx="225">
                  <c:v>621</c:v>
                </c:pt>
                <c:pt idx="226">
                  <c:v>622</c:v>
                </c:pt>
                <c:pt idx="227">
                  <c:v>623</c:v>
                </c:pt>
                <c:pt idx="228">
                  <c:v>624</c:v>
                </c:pt>
                <c:pt idx="229">
                  <c:v>625</c:v>
                </c:pt>
                <c:pt idx="230">
                  <c:v>626</c:v>
                </c:pt>
                <c:pt idx="231">
                  <c:v>627</c:v>
                </c:pt>
                <c:pt idx="232">
                  <c:v>628</c:v>
                </c:pt>
                <c:pt idx="233">
                  <c:v>629</c:v>
                </c:pt>
                <c:pt idx="234">
                  <c:v>630</c:v>
                </c:pt>
                <c:pt idx="235">
                  <c:v>631</c:v>
                </c:pt>
                <c:pt idx="236">
                  <c:v>632</c:v>
                </c:pt>
                <c:pt idx="237">
                  <c:v>633</c:v>
                </c:pt>
                <c:pt idx="238">
                  <c:v>634</c:v>
                </c:pt>
                <c:pt idx="239">
                  <c:v>635</c:v>
                </c:pt>
                <c:pt idx="240">
                  <c:v>636</c:v>
                </c:pt>
                <c:pt idx="241">
                  <c:v>637</c:v>
                </c:pt>
                <c:pt idx="242">
                  <c:v>638</c:v>
                </c:pt>
                <c:pt idx="243">
                  <c:v>639</c:v>
                </c:pt>
                <c:pt idx="244">
                  <c:v>640</c:v>
                </c:pt>
                <c:pt idx="245">
                  <c:v>641</c:v>
                </c:pt>
                <c:pt idx="246">
                  <c:v>642</c:v>
                </c:pt>
                <c:pt idx="247">
                  <c:v>643</c:v>
                </c:pt>
                <c:pt idx="248">
                  <c:v>644</c:v>
                </c:pt>
                <c:pt idx="249">
                  <c:v>645</c:v>
                </c:pt>
                <c:pt idx="250">
                  <c:v>646</c:v>
                </c:pt>
                <c:pt idx="251">
                  <c:v>647</c:v>
                </c:pt>
                <c:pt idx="252">
                  <c:v>648</c:v>
                </c:pt>
                <c:pt idx="253">
                  <c:v>649</c:v>
                </c:pt>
                <c:pt idx="254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4-8A4E-8F94-9B85A9EADBCD}"/>
            </c:ext>
          </c:extLst>
        </c:ser>
        <c:ser>
          <c:idx val="1"/>
          <c:order val="2"/>
          <c:tx>
            <c:strRef>
              <c:f>'Master function'!$D$1</c:f>
              <c:strCache>
                <c:ptCount val="1"/>
                <c:pt idx="0">
                  <c:v>Tmax-om vs. STS Of A-B or B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'Master function'!$D$2:$D$256</c:f>
              <c:numCache>
                <c:formatCode>0</c:formatCode>
                <c:ptCount val="255"/>
                <c:pt idx="0">
                  <c:v>57.95009499999999</c:v>
                </c:pt>
                <c:pt idx="1">
                  <c:v>58.177334999999999</c:v>
                </c:pt>
                <c:pt idx="2">
                  <c:v>58.460624999999993</c:v>
                </c:pt>
                <c:pt idx="3">
                  <c:v>58.799965</c:v>
                </c:pt>
                <c:pt idx="4">
                  <c:v>59.195354999999992</c:v>
                </c:pt>
                <c:pt idx="5">
                  <c:v>59.646794999999997</c:v>
                </c:pt>
                <c:pt idx="6">
                  <c:v>60.154284999999994</c:v>
                </c:pt>
                <c:pt idx="7">
                  <c:v>60.717824999999998</c:v>
                </c:pt>
                <c:pt idx="8">
                  <c:v>61.337414999999993</c:v>
                </c:pt>
                <c:pt idx="9">
                  <c:v>62.013054999999994</c:v>
                </c:pt>
                <c:pt idx="10">
                  <c:v>62.744744999999995</c:v>
                </c:pt>
                <c:pt idx="11">
                  <c:v>63.532484999999994</c:v>
                </c:pt>
                <c:pt idx="12">
                  <c:v>64.376274999999993</c:v>
                </c:pt>
                <c:pt idx="13">
                  <c:v>65.27611499999999</c:v>
                </c:pt>
                <c:pt idx="14">
                  <c:v>66.232005000000001</c:v>
                </c:pt>
                <c:pt idx="15">
                  <c:v>67.243944999999982</c:v>
                </c:pt>
                <c:pt idx="16">
                  <c:v>68.311934999999991</c:v>
                </c:pt>
                <c:pt idx="17">
                  <c:v>69.435974999999985</c:v>
                </c:pt>
                <c:pt idx="18">
                  <c:v>70.616065000000006</c:v>
                </c:pt>
                <c:pt idx="19">
                  <c:v>71.852204999999998</c:v>
                </c:pt>
                <c:pt idx="20">
                  <c:v>73.144395000000003</c:v>
                </c:pt>
                <c:pt idx="21">
                  <c:v>74.492634999999993</c:v>
                </c:pt>
                <c:pt idx="22">
                  <c:v>75.896924999999996</c:v>
                </c:pt>
                <c:pt idx="23">
                  <c:v>77.357264999999984</c:v>
                </c:pt>
                <c:pt idx="24">
                  <c:v>78.873654999999999</c:v>
                </c:pt>
                <c:pt idx="25">
                  <c:v>80.446094999999985</c:v>
                </c:pt>
                <c:pt idx="26">
                  <c:v>82.074584999999985</c:v>
                </c:pt>
                <c:pt idx="27">
                  <c:v>83.759124999999983</c:v>
                </c:pt>
                <c:pt idx="28">
                  <c:v>85.499714999999981</c:v>
                </c:pt>
                <c:pt idx="29">
                  <c:v>87.296354999999991</c:v>
                </c:pt>
                <c:pt idx="30">
                  <c:v>89.149044999999987</c:v>
                </c:pt>
                <c:pt idx="31">
                  <c:v>91.057784999999996</c:v>
                </c:pt>
                <c:pt idx="32">
                  <c:v>93.022574999999989</c:v>
                </c:pt>
                <c:pt idx="33">
                  <c:v>95.043414999999996</c:v>
                </c:pt>
                <c:pt idx="34">
                  <c:v>97.120304999999988</c:v>
                </c:pt>
                <c:pt idx="35">
                  <c:v>101.65390777920001</c:v>
                </c:pt>
                <c:pt idx="36">
                  <c:v>103.73632426710002</c:v>
                </c:pt>
                <c:pt idx="37">
                  <c:v>105.78381585040002</c:v>
                </c:pt>
                <c:pt idx="38">
                  <c:v>107.79668715330003</c:v>
                </c:pt>
                <c:pt idx="39">
                  <c:v>109.77524280000002</c:v>
                </c:pt>
                <c:pt idx="40">
                  <c:v>111.71978741469998</c:v>
                </c:pt>
                <c:pt idx="41">
                  <c:v>113.6306256216</c:v>
                </c:pt>
                <c:pt idx="42">
                  <c:v>115.5080620449</c:v>
                </c:pt>
                <c:pt idx="43">
                  <c:v>117.3524013088</c:v>
                </c:pt>
                <c:pt idx="44">
                  <c:v>119.16394803749999</c:v>
                </c:pt>
                <c:pt idx="45">
                  <c:v>120.94300685520001</c:v>
                </c:pt>
                <c:pt idx="46">
                  <c:v>122.6898823861</c:v>
                </c:pt>
                <c:pt idx="47">
                  <c:v>124.4048792544</c:v>
                </c:pt>
                <c:pt idx="48">
                  <c:v>126.08830208430001</c:v>
                </c:pt>
                <c:pt idx="49">
                  <c:v>127.74045550000001</c:v>
                </c:pt>
                <c:pt idx="50">
                  <c:v>129.36164412570002</c:v>
                </c:pt>
                <c:pt idx="51">
                  <c:v>130.95217258560004</c:v>
                </c:pt>
                <c:pt idx="52">
                  <c:v>132.51234550390004</c:v>
                </c:pt>
                <c:pt idx="53">
                  <c:v>134.04246750480002</c:v>
                </c:pt>
                <c:pt idx="54">
                  <c:v>135.54284321250003</c:v>
                </c:pt>
                <c:pt idx="55">
                  <c:v>137.0137772512</c:v>
                </c:pt>
                <c:pt idx="56">
                  <c:v>138.45557424510002</c:v>
                </c:pt>
                <c:pt idx="57">
                  <c:v>139.8685388184</c:v>
                </c:pt>
                <c:pt idx="58">
                  <c:v>141.25297559530003</c:v>
                </c:pt>
                <c:pt idx="59">
                  <c:v>142.6091892</c:v>
                </c:pt>
                <c:pt idx="60">
                  <c:v>143.93748425670003</c:v>
                </c:pt>
                <c:pt idx="61">
                  <c:v>145.2381653896</c:v>
                </c:pt>
                <c:pt idx="62">
                  <c:v>146.51153722290002</c:v>
                </c:pt>
                <c:pt idx="63">
                  <c:v>147.75790438080003</c:v>
                </c:pt>
                <c:pt idx="64">
                  <c:v>148.97757148750003</c:v>
                </c:pt>
                <c:pt idx="65">
                  <c:v>150.17084316720002</c:v>
                </c:pt>
                <c:pt idx="66">
                  <c:v>151.33802404410005</c:v>
                </c:pt>
                <c:pt idx="67">
                  <c:v>152.47941874240001</c:v>
                </c:pt>
                <c:pt idx="68">
                  <c:v>153.59533188630002</c:v>
                </c:pt>
                <c:pt idx="69">
                  <c:v>154.68606810000003</c:v>
                </c:pt>
                <c:pt idx="70">
                  <c:v>155.75193200770002</c:v>
                </c:pt>
                <c:pt idx="71">
                  <c:v>156.79322823360005</c:v>
                </c:pt>
                <c:pt idx="72">
                  <c:v>157.81026140190002</c:v>
                </c:pt>
                <c:pt idx="73">
                  <c:v>158.80333613680003</c:v>
                </c:pt>
                <c:pt idx="74">
                  <c:v>159.77275706250001</c:v>
                </c:pt>
                <c:pt idx="75">
                  <c:v>160.71882880320004</c:v>
                </c:pt>
                <c:pt idx="76">
                  <c:v>161.64185598310002</c:v>
                </c:pt>
                <c:pt idx="77">
                  <c:v>162.54214322640004</c:v>
                </c:pt>
                <c:pt idx="78">
                  <c:v>163.41999515730004</c:v>
                </c:pt>
                <c:pt idx="79">
                  <c:v>164.27571640000005</c:v>
                </c:pt>
                <c:pt idx="80">
                  <c:v>165.10961157870003</c:v>
                </c:pt>
                <c:pt idx="81">
                  <c:v>165.92198531759999</c:v>
                </c:pt>
                <c:pt idx="82">
                  <c:v>166.71314224090003</c:v>
                </c:pt>
                <c:pt idx="83">
                  <c:v>167.48338697279999</c:v>
                </c:pt>
                <c:pt idx="84">
                  <c:v>168.23302413750002</c:v>
                </c:pt>
                <c:pt idx="85">
                  <c:v>168.96235835920001</c:v>
                </c:pt>
                <c:pt idx="86">
                  <c:v>169.67169426210003</c:v>
                </c:pt>
                <c:pt idx="87">
                  <c:v>170.3613364704</c:v>
                </c:pt>
                <c:pt idx="88">
                  <c:v>171.03158960830004</c:v>
                </c:pt>
                <c:pt idx="89">
                  <c:v>171.68275829999999</c:v>
                </c:pt>
                <c:pt idx="90">
                  <c:v>172.31514716970003</c:v>
                </c:pt>
                <c:pt idx="91">
                  <c:v>172.92906084160001</c:v>
                </c:pt>
                <c:pt idx="92">
                  <c:v>173.52480393990004</c:v>
                </c:pt>
                <c:pt idx="93">
                  <c:v>174.10268108880001</c:v>
                </c:pt>
                <c:pt idx="94">
                  <c:v>174.66299691250003</c:v>
                </c:pt>
                <c:pt idx="95">
                  <c:v>175.20605603520002</c:v>
                </c:pt>
                <c:pt idx="96">
                  <c:v>175.7321630811</c:v>
                </c:pt>
                <c:pt idx="97">
                  <c:v>176.24162267440005</c:v>
                </c:pt>
                <c:pt idx="98">
                  <c:v>176.7347394393</c:v>
                </c:pt>
                <c:pt idx="99">
                  <c:v>177.21181800000002</c:v>
                </c:pt>
                <c:pt idx="100">
                  <c:v>177.6731629807</c:v>
                </c:pt>
                <c:pt idx="101">
                  <c:v>178.11907900560001</c:v>
                </c:pt>
                <c:pt idx="102">
                  <c:v>178.54987069890001</c:v>
                </c:pt>
                <c:pt idx="103">
                  <c:v>178.96584268480004</c:v>
                </c:pt>
                <c:pt idx="104">
                  <c:v>179.36729958750001</c:v>
                </c:pt>
                <c:pt idx="105">
                  <c:v>179.75454603120002</c:v>
                </c:pt>
                <c:pt idx="106">
                  <c:v>180.1278866401</c:v>
                </c:pt>
                <c:pt idx="107">
                  <c:v>180.48762603840004</c:v>
                </c:pt>
                <c:pt idx="108">
                  <c:v>180.83406885030001</c:v>
                </c:pt>
                <c:pt idx="109">
                  <c:v>181.16751970000007</c:v>
                </c:pt>
                <c:pt idx="110">
                  <c:v>181.48828321170001</c:v>
                </c:pt>
                <c:pt idx="111">
                  <c:v>181.79666400960002</c:v>
                </c:pt>
                <c:pt idx="112">
                  <c:v>182.09296671790003</c:v>
                </c:pt>
                <c:pt idx="113">
                  <c:v>182.37749596080002</c:v>
                </c:pt>
                <c:pt idx="114">
                  <c:v>182.65055636250003</c:v>
                </c:pt>
                <c:pt idx="115">
                  <c:v>182.91245254720002</c:v>
                </c:pt>
                <c:pt idx="116">
                  <c:v>183.16348913910002</c:v>
                </c:pt>
                <c:pt idx="117">
                  <c:v>183.40397076239998</c:v>
                </c:pt>
                <c:pt idx="118">
                  <c:v>183.63420204130006</c:v>
                </c:pt>
                <c:pt idx="119">
                  <c:v>183.85448760000003</c:v>
                </c:pt>
                <c:pt idx="120">
                  <c:v>184.06513206270006</c:v>
                </c:pt>
                <c:pt idx="121">
                  <c:v>184.26644005360001</c:v>
                </c:pt>
                <c:pt idx="122">
                  <c:v>184.45871619690007</c:v>
                </c:pt>
                <c:pt idx="123">
                  <c:v>184.64226511679999</c:v>
                </c:pt>
                <c:pt idx="124">
                  <c:v>184.81739143750008</c:v>
                </c:pt>
                <c:pt idx="125">
                  <c:v>184.98439978320005</c:v>
                </c:pt>
                <c:pt idx="126">
                  <c:v>185.14359477810007</c:v>
                </c:pt>
                <c:pt idx="127">
                  <c:v>185.29528104640002</c:v>
                </c:pt>
                <c:pt idx="128">
                  <c:v>185.43976321229997</c:v>
                </c:pt>
                <c:pt idx="129">
                  <c:v>185.57734590000001</c:v>
                </c:pt>
                <c:pt idx="130">
                  <c:v>185.70833373369999</c:v>
                </c:pt>
                <c:pt idx="131">
                  <c:v>185.8330313376</c:v>
                </c:pt>
                <c:pt idx="132">
                  <c:v>185.95174333589995</c:v>
                </c:pt>
                <c:pt idx="133">
                  <c:v>186.06477435280004</c:v>
                </c:pt>
                <c:pt idx="134">
                  <c:v>186.1724290125</c:v>
                </c:pt>
                <c:pt idx="135">
                  <c:v>186.2750119392</c:v>
                </c:pt>
                <c:pt idx="136">
                  <c:v>186.37282775709997</c:v>
                </c:pt>
                <c:pt idx="137">
                  <c:v>186.46618109040008</c:v>
                </c:pt>
                <c:pt idx="138">
                  <c:v>186.5553765633</c:v>
                </c:pt>
                <c:pt idx="139">
                  <c:v>186.64071880000006</c:v>
                </c:pt>
                <c:pt idx="140">
                  <c:v>186.72251242470003</c:v>
                </c:pt>
                <c:pt idx="141">
                  <c:v>186.80106206160002</c:v>
                </c:pt>
                <c:pt idx="142">
                  <c:v>186.87667233490004</c:v>
                </c:pt>
                <c:pt idx="143">
                  <c:v>186.94964786880007</c:v>
                </c:pt>
                <c:pt idx="144">
                  <c:v>187.02029328749995</c:v>
                </c:pt>
                <c:pt idx="145">
                  <c:v>187.08891321520002</c:v>
                </c:pt>
                <c:pt idx="146">
                  <c:v>187.15581227610005</c:v>
                </c:pt>
                <c:pt idx="147">
                  <c:v>187.22129509440003</c:v>
                </c:pt>
                <c:pt idx="148">
                  <c:v>187.28566629429992</c:v>
                </c:pt>
                <c:pt idx="149">
                  <c:v>187.34923049999998</c:v>
                </c:pt>
                <c:pt idx="150">
                  <c:v>187.41229233570004</c:v>
                </c:pt>
                <c:pt idx="151">
                  <c:v>187.47515642560006</c:v>
                </c:pt>
                <c:pt idx="152">
                  <c:v>187.53812739389991</c:v>
                </c:pt>
                <c:pt idx="153">
                  <c:v>187.60150986479994</c:v>
                </c:pt>
                <c:pt idx="154">
                  <c:v>187.66560846250007</c:v>
                </c:pt>
                <c:pt idx="155">
                  <c:v>187.73072781120004</c:v>
                </c:pt>
                <c:pt idx="156">
                  <c:v>187.79717253509995</c:v>
                </c:pt>
                <c:pt idx="157">
                  <c:v>187.86524725840002</c:v>
                </c:pt>
                <c:pt idx="158">
                  <c:v>187.93525660529997</c:v>
                </c:pt>
                <c:pt idx="159">
                  <c:v>188.00750520000008</c:v>
                </c:pt>
                <c:pt idx="160">
                  <c:v>188.08229766670001</c:v>
                </c:pt>
                <c:pt idx="161">
                  <c:v>188.15993862960011</c:v>
                </c:pt>
                <c:pt idx="162">
                  <c:v>188.24073271290001</c:v>
                </c:pt>
                <c:pt idx="163">
                  <c:v>188.32498454079996</c:v>
                </c:pt>
                <c:pt idx="164">
                  <c:v>188.41299873749995</c:v>
                </c:pt>
                <c:pt idx="165">
                  <c:v>188.50507992720009</c:v>
                </c:pt>
                <c:pt idx="166">
                  <c:v>188.60153273410009</c:v>
                </c:pt>
                <c:pt idx="167">
                  <c:v>188.70266178240001</c:v>
                </c:pt>
                <c:pt idx="168">
                  <c:v>188.80877169629997</c:v>
                </c:pt>
                <c:pt idx="169">
                  <c:v>188.92016710000007</c:v>
                </c:pt>
                <c:pt idx="170">
                  <c:v>189.03715261770003</c:v>
                </c:pt>
                <c:pt idx="171">
                  <c:v>189.16003287360002</c:v>
                </c:pt>
                <c:pt idx="172">
                  <c:v>189.28911249190008</c:v>
                </c:pt>
                <c:pt idx="173">
                  <c:v>189.42469609680001</c:v>
                </c:pt>
                <c:pt idx="174">
                  <c:v>189.56708831250006</c:v>
                </c:pt>
                <c:pt idx="175">
                  <c:v>189.71659376319997</c:v>
                </c:pt>
                <c:pt idx="176">
                  <c:v>189.8735170731</c:v>
                </c:pt>
                <c:pt idx="177">
                  <c:v>190.03816286640006</c:v>
                </c:pt>
                <c:pt idx="178">
                  <c:v>190.21083576729995</c:v>
                </c:pt>
                <c:pt idx="179">
                  <c:v>190.39184039999992</c:v>
                </c:pt>
                <c:pt idx="180">
                  <c:v>190.58148138870007</c:v>
                </c:pt>
                <c:pt idx="181">
                  <c:v>190.78006335760006</c:v>
                </c:pt>
                <c:pt idx="182">
                  <c:v>190.98789093089999</c:v>
                </c:pt>
                <c:pt idx="183">
                  <c:v>191.20526873279999</c:v>
                </c:pt>
                <c:pt idx="184">
                  <c:v>191.43250138750005</c:v>
                </c:pt>
                <c:pt idx="185">
                  <c:v>191.6698935192</c:v>
                </c:pt>
                <c:pt idx="186">
                  <c:v>191.91774975209995</c:v>
                </c:pt>
                <c:pt idx="187">
                  <c:v>192.17637471040001</c:v>
                </c:pt>
                <c:pt idx="188">
                  <c:v>192.44607301830001</c:v>
                </c:pt>
                <c:pt idx="189">
                  <c:v>192.72714930000006</c:v>
                </c:pt>
                <c:pt idx="190">
                  <c:v>193.0199081797</c:v>
                </c:pt>
                <c:pt idx="191">
                  <c:v>193.32465428159998</c:v>
                </c:pt>
                <c:pt idx="192">
                  <c:v>193.64169222990012</c:v>
                </c:pt>
                <c:pt idx="193">
                  <c:v>193.97132664879996</c:v>
                </c:pt>
                <c:pt idx="194">
                  <c:v>194.31386216249996</c:v>
                </c:pt>
                <c:pt idx="195">
                  <c:v>194.66960339520006</c:v>
                </c:pt>
                <c:pt idx="196">
                  <c:v>195.03885497110002</c:v>
                </c:pt>
                <c:pt idx="197">
                  <c:v>195.42192151439997</c:v>
                </c:pt>
                <c:pt idx="198">
                  <c:v>195.81910764930001</c:v>
                </c:pt>
                <c:pt idx="199">
                  <c:v>196.23071800000002</c:v>
                </c:pt>
                <c:pt idx="200">
                  <c:v>196.65705719070002</c:v>
                </c:pt>
                <c:pt idx="201">
                  <c:v>197.09842984559998</c:v>
                </c:pt>
                <c:pt idx="202">
                  <c:v>197.55514058889992</c:v>
                </c:pt>
                <c:pt idx="203">
                  <c:v>198.02749404479994</c:v>
                </c:pt>
                <c:pt idx="204">
                  <c:v>198.51579483750004</c:v>
                </c:pt>
                <c:pt idx="205">
                  <c:v>199.02034759119999</c:v>
                </c:pt>
                <c:pt idx="206">
                  <c:v>199.54145693009991</c:v>
                </c:pt>
                <c:pt idx="207">
                  <c:v>200.07942747840002</c:v>
                </c:pt>
                <c:pt idx="208">
                  <c:v>200.63456386029986</c:v>
                </c:pt>
                <c:pt idx="209">
                  <c:v>201.20717070000001</c:v>
                </c:pt>
                <c:pt idx="210">
                  <c:v>201.79755262169999</c:v>
                </c:pt>
                <c:pt idx="211">
                  <c:v>202.40601424959993</c:v>
                </c:pt>
                <c:pt idx="212">
                  <c:v>203.03286020789994</c:v>
                </c:pt>
                <c:pt idx="213">
                  <c:v>203.67839512079991</c:v>
                </c:pt>
                <c:pt idx="214">
                  <c:v>204.34292361250004</c:v>
                </c:pt>
                <c:pt idx="215">
                  <c:v>205.02675030720002</c:v>
                </c:pt>
                <c:pt idx="216">
                  <c:v>205.73017982909994</c:v>
                </c:pt>
                <c:pt idx="217">
                  <c:v>206.45351680239992</c:v>
                </c:pt>
                <c:pt idx="218">
                  <c:v>207.19706585129995</c:v>
                </c:pt>
                <c:pt idx="219">
                  <c:v>207.96113160000016</c:v>
                </c:pt>
                <c:pt idx="220">
                  <c:v>208.74601867269996</c:v>
                </c:pt>
                <c:pt idx="221">
                  <c:v>209.55203169359993</c:v>
                </c:pt>
                <c:pt idx="222">
                  <c:v>210.37947528689995</c:v>
                </c:pt>
                <c:pt idx="223">
                  <c:v>211.22865407680001</c:v>
                </c:pt>
                <c:pt idx="224">
                  <c:v>212.0998726874999</c:v>
                </c:pt>
                <c:pt idx="225">
                  <c:v>212.99343574320005</c:v>
                </c:pt>
                <c:pt idx="226">
                  <c:v>213.90964786810002</c:v>
                </c:pt>
                <c:pt idx="227">
                  <c:v>214.84881368640004</c:v>
                </c:pt>
                <c:pt idx="228">
                  <c:v>215.81123782229997</c:v>
                </c:pt>
                <c:pt idx="229">
                  <c:v>216.79722490000006</c:v>
                </c:pt>
                <c:pt idx="230">
                  <c:v>217.80707954369996</c:v>
                </c:pt>
                <c:pt idx="231">
                  <c:v>218.8411063776</c:v>
                </c:pt>
                <c:pt idx="232">
                  <c:v>219.89961002590007</c:v>
                </c:pt>
                <c:pt idx="233">
                  <c:v>220.98289511279995</c:v>
                </c:pt>
                <c:pt idx="234">
                  <c:v>222.09126626249997</c:v>
                </c:pt>
                <c:pt idx="235">
                  <c:v>223.2250280991999</c:v>
                </c:pt>
                <c:pt idx="236">
                  <c:v>224.38448524709997</c:v>
                </c:pt>
                <c:pt idx="237">
                  <c:v>225.56994233040007</c:v>
                </c:pt>
                <c:pt idx="238">
                  <c:v>226.78170397330007</c:v>
                </c:pt>
                <c:pt idx="239">
                  <c:v>228.02007479999997</c:v>
                </c:pt>
                <c:pt idx="240">
                  <c:v>229.28535943470001</c:v>
                </c:pt>
                <c:pt idx="241">
                  <c:v>230.57786250160007</c:v>
                </c:pt>
                <c:pt idx="242">
                  <c:v>231.89788862489991</c:v>
                </c:pt>
                <c:pt idx="243">
                  <c:v>233.24574242879999</c:v>
                </c:pt>
                <c:pt idx="244">
                  <c:v>234.62172853749996</c:v>
                </c:pt>
                <c:pt idx="245">
                  <c:v>236.02615157520017</c:v>
                </c:pt>
                <c:pt idx="246">
                  <c:v>237.45931616609994</c:v>
                </c:pt>
                <c:pt idx="247">
                  <c:v>238.92152693439994</c:v>
                </c:pt>
                <c:pt idx="248">
                  <c:v>240.41308850429994</c:v>
                </c:pt>
                <c:pt idx="249">
                  <c:v>241.93430550000005</c:v>
                </c:pt>
                <c:pt idx="250">
                  <c:v>243.48548254569994</c:v>
                </c:pt>
                <c:pt idx="251">
                  <c:v>245.06692426560005</c:v>
                </c:pt>
                <c:pt idx="252">
                  <c:v>246.67893528389993</c:v>
                </c:pt>
                <c:pt idx="253">
                  <c:v>248.32182022480004</c:v>
                </c:pt>
                <c:pt idx="254">
                  <c:v>249.9958837124999</c:v>
                </c:pt>
              </c:numCache>
            </c:numRef>
          </c:xVal>
          <c:yVal>
            <c:numRef>
              <c:f>'Master function'!$A$2:$A$256</c:f>
              <c:numCache>
                <c:formatCode>General</c:formatCode>
                <c:ptCount val="255"/>
                <c:pt idx="0">
                  <c:v>396</c:v>
                </c:pt>
                <c:pt idx="1">
                  <c:v>397</c:v>
                </c:pt>
                <c:pt idx="2">
                  <c:v>398</c:v>
                </c:pt>
                <c:pt idx="3">
                  <c:v>399</c:v>
                </c:pt>
                <c:pt idx="4">
                  <c:v>400</c:v>
                </c:pt>
                <c:pt idx="5">
                  <c:v>401</c:v>
                </c:pt>
                <c:pt idx="6">
                  <c:v>402</c:v>
                </c:pt>
                <c:pt idx="7">
                  <c:v>403</c:v>
                </c:pt>
                <c:pt idx="8">
                  <c:v>404</c:v>
                </c:pt>
                <c:pt idx="9">
                  <c:v>405</c:v>
                </c:pt>
                <c:pt idx="10">
                  <c:v>406</c:v>
                </c:pt>
                <c:pt idx="11">
                  <c:v>407</c:v>
                </c:pt>
                <c:pt idx="12">
                  <c:v>408</c:v>
                </c:pt>
                <c:pt idx="13">
                  <c:v>409</c:v>
                </c:pt>
                <c:pt idx="14">
                  <c:v>410</c:v>
                </c:pt>
                <c:pt idx="15">
                  <c:v>411</c:v>
                </c:pt>
                <c:pt idx="16">
                  <c:v>412</c:v>
                </c:pt>
                <c:pt idx="17">
                  <c:v>413</c:v>
                </c:pt>
                <c:pt idx="18">
                  <c:v>414</c:v>
                </c:pt>
                <c:pt idx="19">
                  <c:v>415</c:v>
                </c:pt>
                <c:pt idx="20">
                  <c:v>416</c:v>
                </c:pt>
                <c:pt idx="21">
                  <c:v>417</c:v>
                </c:pt>
                <c:pt idx="22">
                  <c:v>418</c:v>
                </c:pt>
                <c:pt idx="23">
                  <c:v>419</c:v>
                </c:pt>
                <c:pt idx="24">
                  <c:v>420</c:v>
                </c:pt>
                <c:pt idx="25">
                  <c:v>421</c:v>
                </c:pt>
                <c:pt idx="26">
                  <c:v>422</c:v>
                </c:pt>
                <c:pt idx="27">
                  <c:v>423</c:v>
                </c:pt>
                <c:pt idx="28">
                  <c:v>424</c:v>
                </c:pt>
                <c:pt idx="29">
                  <c:v>425</c:v>
                </c:pt>
                <c:pt idx="30">
                  <c:v>426</c:v>
                </c:pt>
                <c:pt idx="31">
                  <c:v>427</c:v>
                </c:pt>
                <c:pt idx="32">
                  <c:v>428</c:v>
                </c:pt>
                <c:pt idx="33">
                  <c:v>429</c:v>
                </c:pt>
                <c:pt idx="34">
                  <c:v>430</c:v>
                </c:pt>
                <c:pt idx="35">
                  <c:v>431</c:v>
                </c:pt>
                <c:pt idx="36">
                  <c:v>432</c:v>
                </c:pt>
                <c:pt idx="37">
                  <c:v>433</c:v>
                </c:pt>
                <c:pt idx="38">
                  <c:v>434</c:v>
                </c:pt>
                <c:pt idx="39">
                  <c:v>435</c:v>
                </c:pt>
                <c:pt idx="40">
                  <c:v>436</c:v>
                </c:pt>
                <c:pt idx="41">
                  <c:v>437</c:v>
                </c:pt>
                <c:pt idx="42">
                  <c:v>438</c:v>
                </c:pt>
                <c:pt idx="43">
                  <c:v>439</c:v>
                </c:pt>
                <c:pt idx="44">
                  <c:v>440</c:v>
                </c:pt>
                <c:pt idx="45">
                  <c:v>441</c:v>
                </c:pt>
                <c:pt idx="46">
                  <c:v>442</c:v>
                </c:pt>
                <c:pt idx="47">
                  <c:v>443</c:v>
                </c:pt>
                <c:pt idx="48">
                  <c:v>444</c:v>
                </c:pt>
                <c:pt idx="49">
                  <c:v>445</c:v>
                </c:pt>
                <c:pt idx="50">
                  <c:v>446</c:v>
                </c:pt>
                <c:pt idx="51">
                  <c:v>447</c:v>
                </c:pt>
                <c:pt idx="52">
                  <c:v>448</c:v>
                </c:pt>
                <c:pt idx="53">
                  <c:v>449</c:v>
                </c:pt>
                <c:pt idx="54">
                  <c:v>450</c:v>
                </c:pt>
                <c:pt idx="55">
                  <c:v>451</c:v>
                </c:pt>
                <c:pt idx="56">
                  <c:v>452</c:v>
                </c:pt>
                <c:pt idx="57">
                  <c:v>453</c:v>
                </c:pt>
                <c:pt idx="58">
                  <c:v>454</c:v>
                </c:pt>
                <c:pt idx="59">
                  <c:v>455</c:v>
                </c:pt>
                <c:pt idx="60">
                  <c:v>456</c:v>
                </c:pt>
                <c:pt idx="61">
                  <c:v>457</c:v>
                </c:pt>
                <c:pt idx="62">
                  <c:v>458</c:v>
                </c:pt>
                <c:pt idx="63">
                  <c:v>459</c:v>
                </c:pt>
                <c:pt idx="64">
                  <c:v>460</c:v>
                </c:pt>
                <c:pt idx="65">
                  <c:v>461</c:v>
                </c:pt>
                <c:pt idx="66">
                  <c:v>462</c:v>
                </c:pt>
                <c:pt idx="67">
                  <c:v>463</c:v>
                </c:pt>
                <c:pt idx="68">
                  <c:v>464</c:v>
                </c:pt>
                <c:pt idx="69">
                  <c:v>465</c:v>
                </c:pt>
                <c:pt idx="70">
                  <c:v>466</c:v>
                </c:pt>
                <c:pt idx="71">
                  <c:v>467</c:v>
                </c:pt>
                <c:pt idx="72">
                  <c:v>468</c:v>
                </c:pt>
                <c:pt idx="73">
                  <c:v>469</c:v>
                </c:pt>
                <c:pt idx="74">
                  <c:v>470</c:v>
                </c:pt>
                <c:pt idx="75">
                  <c:v>471</c:v>
                </c:pt>
                <c:pt idx="76">
                  <c:v>472</c:v>
                </c:pt>
                <c:pt idx="77">
                  <c:v>473</c:v>
                </c:pt>
                <c:pt idx="78">
                  <c:v>474</c:v>
                </c:pt>
                <c:pt idx="79">
                  <c:v>475</c:v>
                </c:pt>
                <c:pt idx="80">
                  <c:v>476</c:v>
                </c:pt>
                <c:pt idx="81">
                  <c:v>477</c:v>
                </c:pt>
                <c:pt idx="82">
                  <c:v>478</c:v>
                </c:pt>
                <c:pt idx="83">
                  <c:v>479</c:v>
                </c:pt>
                <c:pt idx="84">
                  <c:v>480</c:v>
                </c:pt>
                <c:pt idx="85">
                  <c:v>481</c:v>
                </c:pt>
                <c:pt idx="86">
                  <c:v>482</c:v>
                </c:pt>
                <c:pt idx="87">
                  <c:v>483</c:v>
                </c:pt>
                <c:pt idx="88">
                  <c:v>484</c:v>
                </c:pt>
                <c:pt idx="89">
                  <c:v>485</c:v>
                </c:pt>
                <c:pt idx="90">
                  <c:v>486</c:v>
                </c:pt>
                <c:pt idx="91">
                  <c:v>487</c:v>
                </c:pt>
                <c:pt idx="92">
                  <c:v>488</c:v>
                </c:pt>
                <c:pt idx="93">
                  <c:v>489</c:v>
                </c:pt>
                <c:pt idx="94">
                  <c:v>490</c:v>
                </c:pt>
                <c:pt idx="95">
                  <c:v>491</c:v>
                </c:pt>
                <c:pt idx="96">
                  <c:v>492</c:v>
                </c:pt>
                <c:pt idx="97">
                  <c:v>493</c:v>
                </c:pt>
                <c:pt idx="98">
                  <c:v>494</c:v>
                </c:pt>
                <c:pt idx="99">
                  <c:v>495</c:v>
                </c:pt>
                <c:pt idx="100">
                  <c:v>496</c:v>
                </c:pt>
                <c:pt idx="101">
                  <c:v>497</c:v>
                </c:pt>
                <c:pt idx="102">
                  <c:v>498</c:v>
                </c:pt>
                <c:pt idx="103">
                  <c:v>499</c:v>
                </c:pt>
                <c:pt idx="104">
                  <c:v>500</c:v>
                </c:pt>
                <c:pt idx="105">
                  <c:v>501</c:v>
                </c:pt>
                <c:pt idx="106">
                  <c:v>502</c:v>
                </c:pt>
                <c:pt idx="107">
                  <c:v>503</c:v>
                </c:pt>
                <c:pt idx="108">
                  <c:v>504</c:v>
                </c:pt>
                <c:pt idx="109">
                  <c:v>505</c:v>
                </c:pt>
                <c:pt idx="110">
                  <c:v>506</c:v>
                </c:pt>
                <c:pt idx="111">
                  <c:v>507</c:v>
                </c:pt>
                <c:pt idx="112">
                  <c:v>508</c:v>
                </c:pt>
                <c:pt idx="113">
                  <c:v>509</c:v>
                </c:pt>
                <c:pt idx="114">
                  <c:v>510</c:v>
                </c:pt>
                <c:pt idx="115">
                  <c:v>511</c:v>
                </c:pt>
                <c:pt idx="116">
                  <c:v>512</c:v>
                </c:pt>
                <c:pt idx="117">
                  <c:v>513</c:v>
                </c:pt>
                <c:pt idx="118">
                  <c:v>514</c:v>
                </c:pt>
                <c:pt idx="119">
                  <c:v>515</c:v>
                </c:pt>
                <c:pt idx="120">
                  <c:v>516</c:v>
                </c:pt>
                <c:pt idx="121">
                  <c:v>517</c:v>
                </c:pt>
                <c:pt idx="122">
                  <c:v>518</c:v>
                </c:pt>
                <c:pt idx="123">
                  <c:v>519</c:v>
                </c:pt>
                <c:pt idx="124">
                  <c:v>520</c:v>
                </c:pt>
                <c:pt idx="125">
                  <c:v>521</c:v>
                </c:pt>
                <c:pt idx="126">
                  <c:v>522</c:v>
                </c:pt>
                <c:pt idx="127">
                  <c:v>523</c:v>
                </c:pt>
                <c:pt idx="128">
                  <c:v>524</c:v>
                </c:pt>
                <c:pt idx="129">
                  <c:v>525</c:v>
                </c:pt>
                <c:pt idx="130">
                  <c:v>526</c:v>
                </c:pt>
                <c:pt idx="131">
                  <c:v>527</c:v>
                </c:pt>
                <c:pt idx="132">
                  <c:v>528</c:v>
                </c:pt>
                <c:pt idx="133">
                  <c:v>529</c:v>
                </c:pt>
                <c:pt idx="134">
                  <c:v>530</c:v>
                </c:pt>
                <c:pt idx="135">
                  <c:v>531</c:v>
                </c:pt>
                <c:pt idx="136">
                  <c:v>532</c:v>
                </c:pt>
                <c:pt idx="137">
                  <c:v>533</c:v>
                </c:pt>
                <c:pt idx="138">
                  <c:v>534</c:v>
                </c:pt>
                <c:pt idx="139">
                  <c:v>535</c:v>
                </c:pt>
                <c:pt idx="140">
                  <c:v>536</c:v>
                </c:pt>
                <c:pt idx="141">
                  <c:v>537</c:v>
                </c:pt>
                <c:pt idx="142">
                  <c:v>538</c:v>
                </c:pt>
                <c:pt idx="143">
                  <c:v>539</c:v>
                </c:pt>
                <c:pt idx="144">
                  <c:v>540</c:v>
                </c:pt>
                <c:pt idx="145">
                  <c:v>541</c:v>
                </c:pt>
                <c:pt idx="146">
                  <c:v>542</c:v>
                </c:pt>
                <c:pt idx="147">
                  <c:v>543</c:v>
                </c:pt>
                <c:pt idx="148">
                  <c:v>544</c:v>
                </c:pt>
                <c:pt idx="149">
                  <c:v>545</c:v>
                </c:pt>
                <c:pt idx="150">
                  <c:v>546</c:v>
                </c:pt>
                <c:pt idx="151">
                  <c:v>547</c:v>
                </c:pt>
                <c:pt idx="152">
                  <c:v>548</c:v>
                </c:pt>
                <c:pt idx="153">
                  <c:v>549</c:v>
                </c:pt>
                <c:pt idx="154">
                  <c:v>550</c:v>
                </c:pt>
                <c:pt idx="155">
                  <c:v>551</c:v>
                </c:pt>
                <c:pt idx="156">
                  <c:v>552</c:v>
                </c:pt>
                <c:pt idx="157">
                  <c:v>553</c:v>
                </c:pt>
                <c:pt idx="158">
                  <c:v>554</c:v>
                </c:pt>
                <c:pt idx="159">
                  <c:v>555</c:v>
                </c:pt>
                <c:pt idx="160">
                  <c:v>556</c:v>
                </c:pt>
                <c:pt idx="161">
                  <c:v>557</c:v>
                </c:pt>
                <c:pt idx="162">
                  <c:v>558</c:v>
                </c:pt>
                <c:pt idx="163">
                  <c:v>559</c:v>
                </c:pt>
                <c:pt idx="164">
                  <c:v>560</c:v>
                </c:pt>
                <c:pt idx="165">
                  <c:v>561</c:v>
                </c:pt>
                <c:pt idx="166">
                  <c:v>562</c:v>
                </c:pt>
                <c:pt idx="167">
                  <c:v>563</c:v>
                </c:pt>
                <c:pt idx="168">
                  <c:v>564</c:v>
                </c:pt>
                <c:pt idx="169">
                  <c:v>565</c:v>
                </c:pt>
                <c:pt idx="170">
                  <c:v>566</c:v>
                </c:pt>
                <c:pt idx="171">
                  <c:v>567</c:v>
                </c:pt>
                <c:pt idx="172">
                  <c:v>568</c:v>
                </c:pt>
                <c:pt idx="173">
                  <c:v>569</c:v>
                </c:pt>
                <c:pt idx="174">
                  <c:v>570</c:v>
                </c:pt>
                <c:pt idx="175">
                  <c:v>571</c:v>
                </c:pt>
                <c:pt idx="176">
                  <c:v>572</c:v>
                </c:pt>
                <c:pt idx="177">
                  <c:v>573</c:v>
                </c:pt>
                <c:pt idx="178">
                  <c:v>574</c:v>
                </c:pt>
                <c:pt idx="179">
                  <c:v>575</c:v>
                </c:pt>
                <c:pt idx="180">
                  <c:v>576</c:v>
                </c:pt>
                <c:pt idx="181">
                  <c:v>577</c:v>
                </c:pt>
                <c:pt idx="182">
                  <c:v>578</c:v>
                </c:pt>
                <c:pt idx="183">
                  <c:v>579</c:v>
                </c:pt>
                <c:pt idx="184">
                  <c:v>580</c:v>
                </c:pt>
                <c:pt idx="185">
                  <c:v>581</c:v>
                </c:pt>
                <c:pt idx="186">
                  <c:v>582</c:v>
                </c:pt>
                <c:pt idx="187">
                  <c:v>583</c:v>
                </c:pt>
                <c:pt idx="188">
                  <c:v>584</c:v>
                </c:pt>
                <c:pt idx="189">
                  <c:v>585</c:v>
                </c:pt>
                <c:pt idx="190">
                  <c:v>586</c:v>
                </c:pt>
                <c:pt idx="191">
                  <c:v>587</c:v>
                </c:pt>
                <c:pt idx="192">
                  <c:v>588</c:v>
                </c:pt>
                <c:pt idx="193">
                  <c:v>589</c:v>
                </c:pt>
                <c:pt idx="194">
                  <c:v>590</c:v>
                </c:pt>
                <c:pt idx="195">
                  <c:v>591</c:v>
                </c:pt>
                <c:pt idx="196">
                  <c:v>592</c:v>
                </c:pt>
                <c:pt idx="197">
                  <c:v>593</c:v>
                </c:pt>
                <c:pt idx="198">
                  <c:v>594</c:v>
                </c:pt>
                <c:pt idx="199">
                  <c:v>595</c:v>
                </c:pt>
                <c:pt idx="200">
                  <c:v>596</c:v>
                </c:pt>
                <c:pt idx="201">
                  <c:v>597</c:v>
                </c:pt>
                <c:pt idx="202">
                  <c:v>598</c:v>
                </c:pt>
                <c:pt idx="203">
                  <c:v>599</c:v>
                </c:pt>
                <c:pt idx="204">
                  <c:v>600</c:v>
                </c:pt>
                <c:pt idx="205">
                  <c:v>601</c:v>
                </c:pt>
                <c:pt idx="206">
                  <c:v>602</c:v>
                </c:pt>
                <c:pt idx="207">
                  <c:v>603</c:v>
                </c:pt>
                <c:pt idx="208">
                  <c:v>604</c:v>
                </c:pt>
                <c:pt idx="209">
                  <c:v>605</c:v>
                </c:pt>
                <c:pt idx="210">
                  <c:v>606</c:v>
                </c:pt>
                <c:pt idx="211">
                  <c:v>607</c:v>
                </c:pt>
                <c:pt idx="212">
                  <c:v>608</c:v>
                </c:pt>
                <c:pt idx="213">
                  <c:v>609</c:v>
                </c:pt>
                <c:pt idx="214">
                  <c:v>610</c:v>
                </c:pt>
                <c:pt idx="215">
                  <c:v>611</c:v>
                </c:pt>
                <c:pt idx="216">
                  <c:v>612</c:v>
                </c:pt>
                <c:pt idx="217">
                  <c:v>613</c:v>
                </c:pt>
                <c:pt idx="218">
                  <c:v>614</c:v>
                </c:pt>
                <c:pt idx="219">
                  <c:v>615</c:v>
                </c:pt>
                <c:pt idx="220">
                  <c:v>616</c:v>
                </c:pt>
                <c:pt idx="221">
                  <c:v>617</c:v>
                </c:pt>
                <c:pt idx="222">
                  <c:v>618</c:v>
                </c:pt>
                <c:pt idx="223">
                  <c:v>619</c:v>
                </c:pt>
                <c:pt idx="224">
                  <c:v>620</c:v>
                </c:pt>
                <c:pt idx="225">
                  <c:v>621</c:v>
                </c:pt>
                <c:pt idx="226">
                  <c:v>622</c:v>
                </c:pt>
                <c:pt idx="227">
                  <c:v>623</c:v>
                </c:pt>
                <c:pt idx="228">
                  <c:v>624</c:v>
                </c:pt>
                <c:pt idx="229">
                  <c:v>625</c:v>
                </c:pt>
                <c:pt idx="230">
                  <c:v>626</c:v>
                </c:pt>
                <c:pt idx="231">
                  <c:v>627</c:v>
                </c:pt>
                <c:pt idx="232">
                  <c:v>628</c:v>
                </c:pt>
                <c:pt idx="233">
                  <c:v>629</c:v>
                </c:pt>
                <c:pt idx="234">
                  <c:v>630</c:v>
                </c:pt>
                <c:pt idx="235">
                  <c:v>631</c:v>
                </c:pt>
                <c:pt idx="236">
                  <c:v>632</c:v>
                </c:pt>
                <c:pt idx="237">
                  <c:v>633</c:v>
                </c:pt>
                <c:pt idx="238">
                  <c:v>634</c:v>
                </c:pt>
                <c:pt idx="239">
                  <c:v>635</c:v>
                </c:pt>
                <c:pt idx="240">
                  <c:v>636</c:v>
                </c:pt>
                <c:pt idx="241">
                  <c:v>637</c:v>
                </c:pt>
                <c:pt idx="242">
                  <c:v>638</c:v>
                </c:pt>
                <c:pt idx="243">
                  <c:v>639</c:v>
                </c:pt>
                <c:pt idx="244">
                  <c:v>640</c:v>
                </c:pt>
                <c:pt idx="245">
                  <c:v>641</c:v>
                </c:pt>
                <c:pt idx="246">
                  <c:v>642</c:v>
                </c:pt>
                <c:pt idx="247">
                  <c:v>643</c:v>
                </c:pt>
                <c:pt idx="248">
                  <c:v>644</c:v>
                </c:pt>
                <c:pt idx="249">
                  <c:v>645</c:v>
                </c:pt>
                <c:pt idx="250">
                  <c:v>646</c:v>
                </c:pt>
                <c:pt idx="251">
                  <c:v>647</c:v>
                </c:pt>
                <c:pt idx="252">
                  <c:v>648</c:v>
                </c:pt>
                <c:pt idx="253">
                  <c:v>649</c:v>
                </c:pt>
                <c:pt idx="254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4-8A4E-8F94-9B85A9EAD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361736"/>
        <c:axId val="1822307096"/>
      </c:scatterChart>
      <c:valAx>
        <c:axId val="-2062361736"/>
        <c:scaling>
          <c:orientation val="minMax"/>
          <c:max val="250"/>
          <c:min val="5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Standard Thermal Stress _C at 2C/MY</a:t>
                </a:r>
              </a:p>
            </c:rich>
          </c:tx>
          <c:layout>
            <c:manualLayout>
              <c:xMode val="edge"/>
              <c:yMode val="edge"/>
              <c:x val="0.251899387576553"/>
              <c:y val="0.9330763694860719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822307096"/>
        <c:crosses val="autoZero"/>
        <c:crossBetween val="midCat"/>
        <c:majorUnit val="25"/>
        <c:minorUnit val="5"/>
      </c:valAx>
      <c:valAx>
        <c:axId val="1822307096"/>
        <c:scaling>
          <c:orientation val="minMax"/>
          <c:max val="650"/>
          <c:min val="39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Py2HC Tmax-om  _C</a:t>
                </a:r>
              </a:p>
            </c:rich>
          </c:tx>
          <c:layout>
            <c:manualLayout>
              <c:xMode val="edge"/>
              <c:yMode val="edge"/>
              <c:x val="6.1113298337707803E-3"/>
              <c:y val="0.386158947873451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62361736"/>
        <c:crosses val="autoZero"/>
        <c:crossBetween val="midCat"/>
        <c:majorUnit val="20"/>
        <c:minorUnit val="5"/>
      </c:valAx>
    </c:plotArea>
    <c:legend>
      <c:legendPos val="r"/>
      <c:layout>
        <c:manualLayout>
          <c:xMode val="edge"/>
          <c:yMode val="edge"/>
          <c:x val="0.178892825896763"/>
          <c:y val="0.13734756394695899"/>
          <c:w val="0.34405905511811002"/>
          <c:h val="0.36862966725933399"/>
        </c:manualLayout>
      </c:layout>
      <c:overlay val="0"/>
      <c:spPr>
        <a:solidFill>
          <a:schemeClr val="bg1"/>
        </a:solidFill>
        <a:ln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txPr>
    <a:bodyPr/>
    <a:lstStyle/>
    <a:p>
      <a:pPr>
        <a:defRPr sz="1400"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APC'!$A$165</c:f>
          <c:strCache>
            <c:ptCount val="1"/>
            <c:pt idx="0">
              <c:v>Thresher 54-01-07_Anadarko 0001H</c:v>
            </c:pt>
          </c:strCache>
        </c:strRef>
      </c:tx>
      <c:layout>
        <c:manualLayout>
          <c:xMode val="edge"/>
          <c:yMode val="edge"/>
          <c:x val="0.93028998675392005"/>
          <c:y val="0.29961590728784099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1802603077764699E-2"/>
                  <c:y val="0.58981262127256495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APC'!$F$165:$F$182</c:f>
              <c:numCache>
                <c:formatCode>0.000</c:formatCode>
                <c:ptCount val="18"/>
                <c:pt idx="0">
                  <c:v>-5000</c:v>
                </c:pt>
                <c:pt idx="1">
                  <c:v>0</c:v>
                </c:pt>
                <c:pt idx="2">
                  <c:v>9333.5</c:v>
                </c:pt>
                <c:pt idx="3">
                  <c:v>9474.3080000000009</c:v>
                </c:pt>
                <c:pt idx="4">
                  <c:v>10028.385</c:v>
                </c:pt>
                <c:pt idx="5">
                  <c:v>9333.5</c:v>
                </c:pt>
                <c:pt idx="6">
                  <c:v>9474.3080000000009</c:v>
                </c:pt>
                <c:pt idx="7">
                  <c:v>10028.385</c:v>
                </c:pt>
                <c:pt idx="8">
                  <c:v>10177.606</c:v>
                </c:pt>
                <c:pt idx="9">
                  <c:v>11507.831</c:v>
                </c:pt>
                <c:pt idx="10">
                  <c:v>11542.41</c:v>
                </c:pt>
                <c:pt idx="11">
                  <c:v>11600.3</c:v>
                </c:pt>
                <c:pt idx="12">
                  <c:v>11658.231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14000</c:v>
                </c:pt>
              </c:numCache>
            </c:numRef>
          </c:xVal>
          <c:yVal>
            <c:numRef>
              <c:f>'STS vs ft Delaware_SB APC'!$K$165:$K$182</c:f>
              <c:numCache>
                <c:formatCode>0</c:formatCode>
                <c:ptCount val="18"/>
                <c:pt idx="0">
                  <c:v>21</c:v>
                </c:pt>
                <c:pt idx="6">
                  <c:v>141.25297559530003</c:v>
                </c:pt>
                <c:pt idx="7">
                  <c:v>150.17084316720002</c:v>
                </c:pt>
                <c:pt idx="8">
                  <c:v>153.59533188630002</c:v>
                </c:pt>
                <c:pt idx="10">
                  <c:v>153.59533188630002</c:v>
                </c:pt>
                <c:pt idx="11">
                  <c:v>168.23302413750002</c:v>
                </c:pt>
                <c:pt idx="12">
                  <c:v>163.41999515730004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A-8945-A760-2B0CD95A2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824072"/>
        <c:axId val="-2090065112"/>
      </c:scatterChart>
      <c:valAx>
        <c:axId val="-2090824072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-2090065112"/>
        <c:crosses val="autoZero"/>
        <c:crossBetween val="midCat"/>
        <c:majorUnit val="2000"/>
        <c:minorUnit val="500"/>
      </c:valAx>
      <c:valAx>
        <c:axId val="-2090065112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-2090824072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APC'!$A$57</c:f>
          <c:strCache>
            <c:ptCount val="1"/>
            <c:pt idx="0">
              <c:v>Daltex State 14_ConocoPhillips 0001</c:v>
            </c:pt>
          </c:strCache>
        </c:strRef>
      </c:tx>
      <c:layout>
        <c:manualLayout>
          <c:xMode val="edge"/>
          <c:yMode val="edge"/>
          <c:x val="0.90622934708625502"/>
          <c:y val="0.16001082653350299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197851361301E-2"/>
                  <c:y val="0.58522924438431001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APC'!$F$57:$F$74</c:f>
              <c:numCache>
                <c:formatCode>0.000</c:formatCode>
                <c:ptCount val="18"/>
                <c:pt idx="0">
                  <c:v>-5000</c:v>
                </c:pt>
                <c:pt idx="1">
                  <c:v>0</c:v>
                </c:pt>
                <c:pt idx="2">
                  <c:v>6291.4040000000005</c:v>
                </c:pt>
                <c:pt idx="3">
                  <c:v>6552.2529999999997</c:v>
                </c:pt>
                <c:pt idx="4">
                  <c:v>6919.4380000000001</c:v>
                </c:pt>
                <c:pt idx="5">
                  <c:v>8507.7000000000007</c:v>
                </c:pt>
                <c:pt idx="6">
                  <c:v>8580.8950000000004</c:v>
                </c:pt>
                <c:pt idx="7">
                  <c:v>8700.5869999999995</c:v>
                </c:pt>
                <c:pt idx="8">
                  <c:v>9514.31</c:v>
                </c:pt>
                <c:pt idx="9">
                  <c:v>9624.2369999999992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14000</c:v>
                </c:pt>
              </c:numCache>
            </c:numRef>
          </c:xVal>
          <c:yVal>
            <c:numRef>
              <c:f>'STS vs ft Delaware_SB APC'!$K$57:$K$74</c:f>
              <c:numCache>
                <c:formatCode>0</c:formatCode>
                <c:ptCount val="18"/>
                <c:pt idx="0">
                  <c:v>21</c:v>
                </c:pt>
                <c:pt idx="2">
                  <c:v>138.45557424510002</c:v>
                </c:pt>
                <c:pt idx="3">
                  <c:v>141.25297559530003</c:v>
                </c:pt>
                <c:pt idx="4">
                  <c:v>141.25297559530003</c:v>
                </c:pt>
                <c:pt idx="6">
                  <c:v>154.68606810000003</c:v>
                </c:pt>
                <c:pt idx="7">
                  <c:v>161.64185598310002</c:v>
                </c:pt>
                <c:pt idx="8">
                  <c:v>164.27571640000005</c:v>
                </c:pt>
                <c:pt idx="9">
                  <c:v>171.03158960830004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0-E546-BDC9-F2453C022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458216"/>
        <c:axId val="1822449704"/>
      </c:scatterChart>
      <c:valAx>
        <c:axId val="1822458216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822449704"/>
        <c:crosses val="autoZero"/>
        <c:crossBetween val="midCat"/>
        <c:majorUnit val="2000"/>
        <c:minorUnit val="500"/>
      </c:valAx>
      <c:valAx>
        <c:axId val="1822449704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1822458216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APC'!$A$75</c:f>
          <c:strCache>
            <c:ptCount val="1"/>
            <c:pt idx="0">
              <c:v>Haley JE 24_0003</c:v>
            </c:pt>
          </c:strCache>
        </c:strRef>
      </c:tx>
      <c:layout>
        <c:manualLayout>
          <c:xMode val="edge"/>
          <c:yMode val="edge"/>
          <c:x val="0.93284971302848296"/>
          <c:y val="0.218950086094961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19785111987017E-2"/>
                  <c:y val="0.58939269839503095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APC'!$F$93:$F$110</c:f>
              <c:numCache>
                <c:formatCode>0.000</c:formatCode>
                <c:ptCount val="18"/>
                <c:pt idx="0">
                  <c:v>-5000</c:v>
                </c:pt>
                <c:pt idx="1">
                  <c:v>0</c:v>
                </c:pt>
                <c:pt idx="2">
                  <c:v>8000.6670000000004</c:v>
                </c:pt>
                <c:pt idx="3">
                  <c:v>8967</c:v>
                </c:pt>
                <c:pt idx="4">
                  <c:v>10577</c:v>
                </c:pt>
                <c:pt idx="5">
                  <c:v>10712.727000000001</c:v>
                </c:pt>
                <c:pt idx="6">
                  <c:v>10952.583000000001</c:v>
                </c:pt>
                <c:pt idx="7">
                  <c:v>11360.526</c:v>
                </c:pt>
                <c:pt idx="8">
                  <c:v>11901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14000</c:v>
                </c:pt>
              </c:numCache>
            </c:numRef>
          </c:xVal>
          <c:yVal>
            <c:numRef>
              <c:f>'STS vs ft Delaware_SB APC'!$K$93:$K$110</c:f>
              <c:numCache>
                <c:formatCode>0</c:formatCode>
                <c:ptCount val="18"/>
                <c:pt idx="0">
                  <c:v>21</c:v>
                </c:pt>
                <c:pt idx="2">
                  <c:v>130.95217258560004</c:v>
                </c:pt>
                <c:pt idx="5">
                  <c:v>148.97757148750003</c:v>
                </c:pt>
                <c:pt idx="6">
                  <c:v>147.75790438080003</c:v>
                </c:pt>
                <c:pt idx="7">
                  <c:v>147.75790438080003</c:v>
                </c:pt>
                <c:pt idx="8">
                  <c:v>151.33802404410005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FD-4A43-98BE-012DE94BA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169896"/>
        <c:axId val="-2090701224"/>
      </c:scatterChart>
      <c:valAx>
        <c:axId val="-2090169896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-2090701224"/>
        <c:crosses val="autoZero"/>
        <c:crossBetween val="midCat"/>
        <c:majorUnit val="2000"/>
        <c:minorUnit val="500"/>
      </c:valAx>
      <c:valAx>
        <c:axId val="-2090701224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-2090169896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APC'!$A$3</c:f>
          <c:strCache>
            <c:ptCount val="1"/>
            <c:pt idx="0">
              <c:v>Delaware Sub-Basin</c:v>
            </c:pt>
          </c:strCache>
        </c:strRef>
      </c:tx>
      <c:layout>
        <c:manualLayout>
          <c:xMode val="edge"/>
          <c:yMode val="edge"/>
          <c:x val="0.92679203010076905"/>
          <c:y val="0.19590270861128101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intercept val="61"/>
            <c:dispRSqr val="0"/>
            <c:dispEq val="1"/>
            <c:trendlineLbl>
              <c:layout>
                <c:manualLayout>
                  <c:x val="1.96576939844606E-2"/>
                  <c:y val="0.58555129054727795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APC'!$F$21:$F$380</c:f>
              <c:numCache>
                <c:formatCode>0.000</c:formatCode>
                <c:ptCount val="360"/>
                <c:pt idx="0">
                  <c:v>-5000</c:v>
                </c:pt>
                <c:pt idx="1">
                  <c:v>0</c:v>
                </c:pt>
                <c:pt idx="2">
                  <c:v>9417.3819999999996</c:v>
                </c:pt>
                <c:pt idx="16">
                  <c:v>14000</c:v>
                </c:pt>
                <c:pt idx="18">
                  <c:v>-5000</c:v>
                </c:pt>
                <c:pt idx="19">
                  <c:v>0</c:v>
                </c:pt>
                <c:pt idx="20">
                  <c:v>11534.5</c:v>
                </c:pt>
                <c:pt idx="21">
                  <c:v>11751.929</c:v>
                </c:pt>
                <c:pt idx="22">
                  <c:v>12225.636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14000</c:v>
                </c:pt>
                <c:pt idx="36">
                  <c:v>-5000</c:v>
                </c:pt>
                <c:pt idx="37">
                  <c:v>0</c:v>
                </c:pt>
                <c:pt idx="38">
                  <c:v>6291.4040000000005</c:v>
                </c:pt>
                <c:pt idx="39">
                  <c:v>6552.2529999999997</c:v>
                </c:pt>
                <c:pt idx="40">
                  <c:v>6919.4380000000001</c:v>
                </c:pt>
                <c:pt idx="41">
                  <c:v>8507.7000000000007</c:v>
                </c:pt>
                <c:pt idx="42">
                  <c:v>8580.8950000000004</c:v>
                </c:pt>
                <c:pt idx="43">
                  <c:v>8700.5869999999995</c:v>
                </c:pt>
                <c:pt idx="44">
                  <c:v>9514.31</c:v>
                </c:pt>
                <c:pt idx="45">
                  <c:v>9624.2369999999992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14000</c:v>
                </c:pt>
                <c:pt idx="54">
                  <c:v>-5000</c:v>
                </c:pt>
                <c:pt idx="55">
                  <c:v>0</c:v>
                </c:pt>
                <c:pt idx="56">
                  <c:v>9167.8130000000001</c:v>
                </c:pt>
                <c:pt idx="57">
                  <c:v>9780.2999999999993</c:v>
                </c:pt>
                <c:pt idx="58">
                  <c:v>10220.833000000001</c:v>
                </c:pt>
                <c:pt idx="59">
                  <c:v>10768.5</c:v>
                </c:pt>
                <c:pt idx="60">
                  <c:v>11896.5</c:v>
                </c:pt>
                <c:pt idx="61">
                  <c:v>12194.25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14000</c:v>
                </c:pt>
                <c:pt idx="72">
                  <c:v>-5000</c:v>
                </c:pt>
                <c:pt idx="73">
                  <c:v>0</c:v>
                </c:pt>
                <c:pt idx="74">
                  <c:v>8000.6670000000004</c:v>
                </c:pt>
                <c:pt idx="75">
                  <c:v>8967</c:v>
                </c:pt>
                <c:pt idx="76">
                  <c:v>10577</c:v>
                </c:pt>
                <c:pt idx="77">
                  <c:v>10712.727000000001</c:v>
                </c:pt>
                <c:pt idx="78">
                  <c:v>10952.583000000001</c:v>
                </c:pt>
                <c:pt idx="79">
                  <c:v>11360.526</c:v>
                </c:pt>
                <c:pt idx="80">
                  <c:v>11901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14000</c:v>
                </c:pt>
                <c:pt idx="90">
                  <c:v>-5000</c:v>
                </c:pt>
                <c:pt idx="91">
                  <c:v>0</c:v>
                </c:pt>
                <c:pt idx="92">
                  <c:v>10272.1</c:v>
                </c:pt>
                <c:pt idx="93">
                  <c:v>10543.55</c:v>
                </c:pt>
                <c:pt idx="94">
                  <c:v>10963.85</c:v>
                </c:pt>
                <c:pt idx="95">
                  <c:v>11740.041999999999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14000</c:v>
                </c:pt>
                <c:pt idx="108">
                  <c:v>-5000</c:v>
                </c:pt>
                <c:pt idx="109">
                  <c:v>0</c:v>
                </c:pt>
                <c:pt idx="110">
                  <c:v>12203.028</c:v>
                </c:pt>
                <c:pt idx="111">
                  <c:v>12239.233</c:v>
                </c:pt>
                <c:pt idx="112">
                  <c:v>12291.965</c:v>
                </c:pt>
                <c:pt idx="113">
                  <c:v>12468.933999999999</c:v>
                </c:pt>
                <c:pt idx="114">
                  <c:v>12745.54</c:v>
                </c:pt>
                <c:pt idx="115">
                  <c:v>13165.788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14000</c:v>
                </c:pt>
                <c:pt idx="126">
                  <c:v>-5000</c:v>
                </c:pt>
                <c:pt idx="127">
                  <c:v>0</c:v>
                </c:pt>
                <c:pt idx="128">
                  <c:v>8613.1</c:v>
                </c:pt>
                <c:pt idx="129">
                  <c:v>9122.6190000000006</c:v>
                </c:pt>
                <c:pt idx="130">
                  <c:v>9790.2880000000005</c:v>
                </c:pt>
                <c:pt idx="131">
                  <c:v>0</c:v>
                </c:pt>
                <c:pt idx="132">
                  <c:v>11799.036</c:v>
                </c:pt>
                <c:pt idx="133">
                  <c:v>12052.174000000001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14000</c:v>
                </c:pt>
                <c:pt idx="144">
                  <c:v>-5000</c:v>
                </c:pt>
                <c:pt idx="145">
                  <c:v>0</c:v>
                </c:pt>
                <c:pt idx="146">
                  <c:v>9333.5</c:v>
                </c:pt>
                <c:pt idx="147">
                  <c:v>9474.3080000000009</c:v>
                </c:pt>
                <c:pt idx="148">
                  <c:v>10028.385</c:v>
                </c:pt>
                <c:pt idx="149">
                  <c:v>9333.5</c:v>
                </c:pt>
                <c:pt idx="150">
                  <c:v>9474.3080000000009</c:v>
                </c:pt>
                <c:pt idx="151">
                  <c:v>10028.385</c:v>
                </c:pt>
                <c:pt idx="152">
                  <c:v>10177.606</c:v>
                </c:pt>
                <c:pt idx="153">
                  <c:v>11507.831</c:v>
                </c:pt>
                <c:pt idx="154">
                  <c:v>11542.41</c:v>
                </c:pt>
                <c:pt idx="155">
                  <c:v>11600.3</c:v>
                </c:pt>
                <c:pt idx="156">
                  <c:v>11658.231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14000</c:v>
                </c:pt>
                <c:pt idx="162">
                  <c:v>-5000</c:v>
                </c:pt>
                <c:pt idx="163">
                  <c:v>0</c:v>
                </c:pt>
                <c:pt idx="164">
                  <c:v>10486.5</c:v>
                </c:pt>
                <c:pt idx="165">
                  <c:v>10515.5</c:v>
                </c:pt>
                <c:pt idx="166">
                  <c:v>10632.8</c:v>
                </c:pt>
                <c:pt idx="167">
                  <c:v>10852.791999999999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14000</c:v>
                </c:pt>
                <c:pt idx="180">
                  <c:v>-5000</c:v>
                </c:pt>
                <c:pt idx="181">
                  <c:v>0</c:v>
                </c:pt>
                <c:pt idx="182">
                  <c:v>11190.5</c:v>
                </c:pt>
                <c:pt idx="183">
                  <c:v>11300.221</c:v>
                </c:pt>
                <c:pt idx="184">
                  <c:v>11492.5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14000</c:v>
                </c:pt>
              </c:numCache>
            </c:numRef>
          </c:xVal>
          <c:yVal>
            <c:numRef>
              <c:f>'STS vs ft Delaware_SB APC'!$K$21:$K$380</c:f>
              <c:numCache>
                <c:formatCode>0</c:formatCode>
                <c:ptCount val="360"/>
                <c:pt idx="0">
                  <c:v>21</c:v>
                </c:pt>
                <c:pt idx="2">
                  <c:v>160.71882880320004</c:v>
                </c:pt>
                <c:pt idx="18">
                  <c:v>21</c:v>
                </c:pt>
                <c:pt idx="20">
                  <c:v>135.54284321250003</c:v>
                </c:pt>
                <c:pt idx="21">
                  <c:v>142.6091892</c:v>
                </c:pt>
                <c:pt idx="22">
                  <c:v>148.97757148750003</c:v>
                </c:pt>
                <c:pt idx="36">
                  <c:v>21</c:v>
                </c:pt>
                <c:pt idx="38">
                  <c:v>138.45557424510002</c:v>
                </c:pt>
                <c:pt idx="39">
                  <c:v>141.25297559530003</c:v>
                </c:pt>
                <c:pt idx="40">
                  <c:v>141.25297559530003</c:v>
                </c:pt>
                <c:pt idx="42">
                  <c:v>154.68606810000003</c:v>
                </c:pt>
                <c:pt idx="43">
                  <c:v>161.64185598310002</c:v>
                </c:pt>
                <c:pt idx="44">
                  <c:v>164.27571640000005</c:v>
                </c:pt>
                <c:pt idx="45">
                  <c:v>171.03158960830004</c:v>
                </c:pt>
                <c:pt idx="54">
                  <c:v>21</c:v>
                </c:pt>
                <c:pt idx="56">
                  <c:v>119.16394803749999</c:v>
                </c:pt>
                <c:pt idx="57">
                  <c:v>127.74045550000001</c:v>
                </c:pt>
                <c:pt idx="58">
                  <c:v>124.4048792544</c:v>
                </c:pt>
                <c:pt idx="59">
                  <c:v>130.95217258560004</c:v>
                </c:pt>
                <c:pt idx="72">
                  <c:v>21</c:v>
                </c:pt>
                <c:pt idx="74">
                  <c:v>130.95217258560004</c:v>
                </c:pt>
                <c:pt idx="77">
                  <c:v>148.97757148750003</c:v>
                </c:pt>
                <c:pt idx="78">
                  <c:v>147.75790438080003</c:v>
                </c:pt>
                <c:pt idx="79">
                  <c:v>147.75790438080003</c:v>
                </c:pt>
                <c:pt idx="80">
                  <c:v>151.33802404410005</c:v>
                </c:pt>
                <c:pt idx="90">
                  <c:v>21</c:v>
                </c:pt>
                <c:pt idx="92">
                  <c:v>150.17084316720002</c:v>
                </c:pt>
                <c:pt idx="93">
                  <c:v>147.75790438080003</c:v>
                </c:pt>
                <c:pt idx="94">
                  <c:v>150.17084316720002</c:v>
                </c:pt>
                <c:pt idx="95">
                  <c:v>147.75790438080003</c:v>
                </c:pt>
                <c:pt idx="108">
                  <c:v>21</c:v>
                </c:pt>
                <c:pt idx="111">
                  <c:v>152.47941874240001</c:v>
                </c:pt>
                <c:pt idx="112">
                  <c:v>153.59533188630002</c:v>
                </c:pt>
                <c:pt idx="113">
                  <c:v>148.97757148750003</c:v>
                </c:pt>
                <c:pt idx="114">
                  <c:v>153.59533188630002</c:v>
                </c:pt>
                <c:pt idx="115">
                  <c:v>156.79322823360005</c:v>
                </c:pt>
                <c:pt idx="126">
                  <c:v>21</c:v>
                </c:pt>
                <c:pt idx="128">
                  <c:v>130.95217258560004</c:v>
                </c:pt>
                <c:pt idx="129">
                  <c:v>137.0137772512</c:v>
                </c:pt>
                <c:pt idx="130">
                  <c:v>134.04246750480002</c:v>
                </c:pt>
                <c:pt idx="132">
                  <c:v>150.17084316720002</c:v>
                </c:pt>
                <c:pt idx="133">
                  <c:v>151.33802404410005</c:v>
                </c:pt>
                <c:pt idx="144">
                  <c:v>21</c:v>
                </c:pt>
                <c:pt idx="150">
                  <c:v>141.25297559530003</c:v>
                </c:pt>
                <c:pt idx="151">
                  <c:v>150.17084316720002</c:v>
                </c:pt>
                <c:pt idx="152">
                  <c:v>153.59533188630002</c:v>
                </c:pt>
                <c:pt idx="154">
                  <c:v>153.59533188630002</c:v>
                </c:pt>
                <c:pt idx="155">
                  <c:v>168.23302413750002</c:v>
                </c:pt>
                <c:pt idx="156">
                  <c:v>163.41999515730004</c:v>
                </c:pt>
                <c:pt idx="162">
                  <c:v>21</c:v>
                </c:pt>
                <c:pt idx="165">
                  <c:v>129.36164412570002</c:v>
                </c:pt>
                <c:pt idx="166">
                  <c:v>130.95217258560004</c:v>
                </c:pt>
                <c:pt idx="167">
                  <c:v>134.04246750480002</c:v>
                </c:pt>
                <c:pt idx="180">
                  <c:v>21</c:v>
                </c:pt>
                <c:pt idx="182">
                  <c:v>137.0137772512</c:v>
                </c:pt>
                <c:pt idx="183">
                  <c:v>138.45557424510002</c:v>
                </c:pt>
                <c:pt idx="184">
                  <c:v>142.6091892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6-3647-83C3-F3F2C2A8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702168"/>
        <c:axId val="-2090713736"/>
      </c:scatterChart>
      <c:valAx>
        <c:axId val="-2090702168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-2090713736"/>
        <c:crosses val="autoZero"/>
        <c:crossBetween val="midCat"/>
        <c:majorUnit val="2000"/>
        <c:minorUnit val="500"/>
      </c:valAx>
      <c:valAx>
        <c:axId val="-2090713736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-2090702168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APC'!$A$183</c:f>
          <c:strCache>
            <c:ptCount val="1"/>
            <c:pt idx="0">
              <c:v>Toyah Lake 04_Oxy 0004</c:v>
            </c:pt>
          </c:strCache>
        </c:strRef>
      </c:tx>
      <c:layout>
        <c:manualLayout>
          <c:xMode val="edge"/>
          <c:yMode val="edge"/>
          <c:x val="0.90679135954324797"/>
          <c:y val="0.19669351534606899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1802603077764699E-2"/>
                  <c:y val="0.54293132350932805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APC'!$F$183:$F$200</c:f>
              <c:numCache>
                <c:formatCode>0.000</c:formatCode>
                <c:ptCount val="18"/>
                <c:pt idx="0">
                  <c:v>-5000</c:v>
                </c:pt>
                <c:pt idx="1">
                  <c:v>0</c:v>
                </c:pt>
                <c:pt idx="2">
                  <c:v>10486.5</c:v>
                </c:pt>
                <c:pt idx="3">
                  <c:v>10515.5</c:v>
                </c:pt>
                <c:pt idx="4">
                  <c:v>10632.8</c:v>
                </c:pt>
                <c:pt idx="5">
                  <c:v>10852.791999999999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14000</c:v>
                </c:pt>
              </c:numCache>
            </c:numRef>
          </c:xVal>
          <c:yVal>
            <c:numRef>
              <c:f>'STS vs ft Delaware_SB APC'!$K$183:$K$200</c:f>
              <c:numCache>
                <c:formatCode>0</c:formatCode>
                <c:ptCount val="18"/>
                <c:pt idx="0">
                  <c:v>21</c:v>
                </c:pt>
                <c:pt idx="3">
                  <c:v>129.36164412570002</c:v>
                </c:pt>
                <c:pt idx="4">
                  <c:v>130.95217258560004</c:v>
                </c:pt>
                <c:pt idx="5">
                  <c:v>134.04246750480002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C-9741-AE4C-446025DD8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931704"/>
        <c:axId val="1824649464"/>
      </c:scatterChart>
      <c:valAx>
        <c:axId val="1824931704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824649464"/>
        <c:crosses val="autoZero"/>
        <c:crossBetween val="midCat"/>
        <c:majorUnit val="2000"/>
        <c:minorUnit val="500"/>
      </c:valAx>
      <c:valAx>
        <c:axId val="1824649464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1824931704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APC'!$A$165</c:f>
          <c:strCache>
            <c:ptCount val="1"/>
            <c:pt idx="0">
              <c:v>Thresher 54-01-07_Anadarko 0001H</c:v>
            </c:pt>
          </c:strCache>
        </c:strRef>
      </c:tx>
      <c:layout>
        <c:manualLayout>
          <c:xMode val="edge"/>
          <c:yMode val="edge"/>
          <c:x val="0.86400677299129403"/>
          <c:y val="0.22337711063787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6895982366480301E-2"/>
                  <c:y val="0.55951387231794603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APC'!$F$201:$F$218</c:f>
              <c:numCache>
                <c:formatCode>0.000</c:formatCode>
                <c:ptCount val="18"/>
                <c:pt idx="0">
                  <c:v>-5000</c:v>
                </c:pt>
                <c:pt idx="1">
                  <c:v>0</c:v>
                </c:pt>
                <c:pt idx="2">
                  <c:v>11190.5</c:v>
                </c:pt>
                <c:pt idx="3">
                  <c:v>11300.221</c:v>
                </c:pt>
                <c:pt idx="4">
                  <c:v>11492.5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14000</c:v>
                </c:pt>
              </c:numCache>
            </c:numRef>
          </c:xVal>
          <c:yVal>
            <c:numRef>
              <c:f>'STS vs ft Delaware_SB APC'!$K$201:$K$218</c:f>
              <c:numCache>
                <c:formatCode>0</c:formatCode>
                <c:ptCount val="18"/>
                <c:pt idx="0">
                  <c:v>21</c:v>
                </c:pt>
                <c:pt idx="2">
                  <c:v>137.0137772512</c:v>
                </c:pt>
                <c:pt idx="3">
                  <c:v>138.45557424510002</c:v>
                </c:pt>
                <c:pt idx="4">
                  <c:v>142.6091892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6-E447-83BE-F635683EE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145000"/>
        <c:axId val="1825407384"/>
      </c:scatterChart>
      <c:valAx>
        <c:axId val="1825145000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825407384"/>
        <c:crosses val="autoZero"/>
        <c:crossBetween val="midCat"/>
        <c:majorUnit val="2000"/>
        <c:minorUnit val="500"/>
      </c:valAx>
      <c:valAx>
        <c:axId val="1825407384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1825145000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COG'!$A$129</c:f>
          <c:strCache>
            <c:ptCount val="1"/>
            <c:pt idx="0">
              <c:v>Vast State_COG 0023H</c:v>
            </c:pt>
          </c:strCache>
        </c:strRef>
      </c:tx>
      <c:layout>
        <c:manualLayout>
          <c:xMode val="edge"/>
          <c:yMode val="edge"/>
          <c:x val="0.90631421990426997"/>
          <c:y val="0.19590270861128101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96576939844606E-2"/>
                  <c:y val="0.58555129054727795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COG'!$F$129:$F$146</c:f>
              <c:numCache>
                <c:formatCode>0.000</c:formatCode>
                <c:ptCount val="18"/>
                <c:pt idx="0">
                  <c:v>-5000</c:v>
                </c:pt>
                <c:pt idx="1">
                  <c:v>0</c:v>
                </c:pt>
                <c:pt idx="2">
                  <c:v>9161</c:v>
                </c:pt>
                <c:pt idx="3">
                  <c:v>9581.7189999999991</c:v>
                </c:pt>
                <c:pt idx="4">
                  <c:v>10390.186</c:v>
                </c:pt>
                <c:pt idx="16">
                  <c:v>14000</c:v>
                </c:pt>
              </c:numCache>
            </c:numRef>
          </c:xVal>
          <c:yVal>
            <c:numRef>
              <c:f>'STS vs ft Delaware_SB COG'!$K$129:$K$146</c:f>
              <c:numCache>
                <c:formatCode>0</c:formatCode>
                <c:ptCount val="18"/>
                <c:pt idx="0">
                  <c:v>21</c:v>
                </c:pt>
                <c:pt idx="3">
                  <c:v>135.54284321250003</c:v>
                </c:pt>
                <c:pt idx="4">
                  <c:v>138.45557424510002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A-CE42-9CBF-C03246668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110264"/>
        <c:axId val="1825487592"/>
      </c:scatterChart>
      <c:valAx>
        <c:axId val="1825110264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825487592"/>
        <c:crosses val="autoZero"/>
        <c:crossBetween val="midCat"/>
        <c:majorUnit val="2000"/>
        <c:minorUnit val="500"/>
      </c:valAx>
      <c:valAx>
        <c:axId val="1825487592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1825110264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COG'!$A$93</c:f>
          <c:strCache>
            <c:ptCount val="1"/>
            <c:pt idx="0">
              <c:v>Thunderbird Unit_COG Operating LLC 1401H</c:v>
            </c:pt>
          </c:strCache>
        </c:strRef>
      </c:tx>
      <c:layout>
        <c:manualLayout>
          <c:xMode val="edge"/>
          <c:yMode val="edge"/>
          <c:x val="0.86331061693837396"/>
          <c:y val="0.23431500441741401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197851361301E-2"/>
                  <c:y val="0.55811553511201395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COG'!$F$93:$F$110</c:f>
              <c:numCache>
                <c:formatCode>0.000</c:formatCode>
                <c:ptCount val="18"/>
                <c:pt idx="0">
                  <c:v>-5000</c:v>
                </c:pt>
                <c:pt idx="1">
                  <c:v>0</c:v>
                </c:pt>
                <c:pt idx="2">
                  <c:v>8351</c:v>
                </c:pt>
                <c:pt idx="3">
                  <c:v>8953.893</c:v>
                </c:pt>
                <c:pt idx="4">
                  <c:v>9533.32</c:v>
                </c:pt>
                <c:pt idx="5">
                  <c:v>10056.75</c:v>
                </c:pt>
                <c:pt idx="6">
                  <c:v>10191.33</c:v>
                </c:pt>
                <c:pt idx="7">
                  <c:v>10333.531000000001</c:v>
                </c:pt>
                <c:pt idx="8">
                  <c:v>10474.625</c:v>
                </c:pt>
                <c:pt idx="9">
                  <c:v>10623.438</c:v>
                </c:pt>
                <c:pt idx="10">
                  <c:v>11091.218999999999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14000</c:v>
                </c:pt>
              </c:numCache>
            </c:numRef>
          </c:xVal>
          <c:yVal>
            <c:numRef>
              <c:f>'STS vs ft Delaware_SB COG'!$K$93:$K$110</c:f>
              <c:numCache>
                <c:formatCode>0</c:formatCode>
                <c:ptCount val="18"/>
                <c:pt idx="0">
                  <c:v>21</c:v>
                </c:pt>
                <c:pt idx="2">
                  <c:v>129.36164412570002</c:v>
                </c:pt>
                <c:pt idx="3">
                  <c:v>129.36164412570002</c:v>
                </c:pt>
                <c:pt idx="4">
                  <c:v>134.04246750480002</c:v>
                </c:pt>
                <c:pt idx="5">
                  <c:v>134.04246750480002</c:v>
                </c:pt>
                <c:pt idx="7">
                  <c:v>135.54284321250003</c:v>
                </c:pt>
                <c:pt idx="8">
                  <c:v>135.54284321250003</c:v>
                </c:pt>
                <c:pt idx="9">
                  <c:v>137.0137772512</c:v>
                </c:pt>
                <c:pt idx="10">
                  <c:v>145.2381653896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D-B447-9400-044D8F5D3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452824"/>
        <c:axId val="1825004392"/>
      </c:scatterChart>
      <c:valAx>
        <c:axId val="1825452824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825004392"/>
        <c:crosses val="autoZero"/>
        <c:crossBetween val="midCat"/>
        <c:majorUnit val="2000"/>
        <c:minorUnit val="500"/>
      </c:valAx>
      <c:valAx>
        <c:axId val="1825004392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1825452824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COG'!$A$75</c:f>
          <c:strCache>
            <c:ptCount val="1"/>
            <c:pt idx="0">
              <c:v>Sombrero Federal Com_COG  0004H</c:v>
            </c:pt>
          </c:strCache>
        </c:strRef>
      </c:tx>
      <c:layout>
        <c:manualLayout>
          <c:xMode val="edge"/>
          <c:yMode val="edge"/>
          <c:x val="0.93284971302848296"/>
          <c:y val="0.218950086094961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66053676049105E-2"/>
                  <c:y val="0.53456351520401502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COG'!$F$75:$F$92</c:f>
              <c:numCache>
                <c:formatCode>0.000</c:formatCode>
                <c:ptCount val="18"/>
                <c:pt idx="0">
                  <c:v>-5000</c:v>
                </c:pt>
                <c:pt idx="1">
                  <c:v>0</c:v>
                </c:pt>
                <c:pt idx="2">
                  <c:v>9523.375</c:v>
                </c:pt>
                <c:pt idx="3">
                  <c:v>9912.4</c:v>
                </c:pt>
                <c:pt idx="4">
                  <c:v>10788.333000000001</c:v>
                </c:pt>
                <c:pt idx="5">
                  <c:v>11461.4</c:v>
                </c:pt>
                <c:pt idx="6">
                  <c:v>12429.333000000001</c:v>
                </c:pt>
                <c:pt idx="7">
                  <c:v>12576.6</c:v>
                </c:pt>
                <c:pt idx="8">
                  <c:v>12640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14000</c:v>
                </c:pt>
              </c:numCache>
            </c:numRef>
          </c:xVal>
          <c:yVal>
            <c:numRef>
              <c:f>'STS vs ft Delaware_SB COG'!$K$75:$K$92</c:f>
              <c:numCache>
                <c:formatCode>0</c:formatCode>
                <c:ptCount val="18"/>
                <c:pt idx="0">
                  <c:v>21</c:v>
                </c:pt>
                <c:pt idx="2">
                  <c:v>126.08830208430001</c:v>
                </c:pt>
                <c:pt idx="3">
                  <c:v>134.04246750480002</c:v>
                </c:pt>
                <c:pt idx="5">
                  <c:v>145.2381653896</c:v>
                </c:pt>
                <c:pt idx="7">
                  <c:v>142.6091892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6-D245-BA73-E21DA71D4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833688"/>
        <c:axId val="1824656040"/>
      </c:scatterChart>
      <c:valAx>
        <c:axId val="1824833688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824656040"/>
        <c:crosses val="autoZero"/>
        <c:crossBetween val="midCat"/>
        <c:majorUnit val="2000"/>
        <c:minorUnit val="500"/>
      </c:valAx>
      <c:valAx>
        <c:axId val="1824656040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1824833688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COG'!$A$21</c:f>
          <c:strCache>
            <c:ptCount val="1"/>
            <c:pt idx="0">
              <c:v>Brunson_COG 11-0003H</c:v>
            </c:pt>
          </c:strCache>
        </c:strRef>
      </c:tx>
      <c:layout>
        <c:manualLayout>
          <c:xMode val="edge"/>
          <c:yMode val="edge"/>
          <c:x val="0.90631421990426997"/>
          <c:y val="0.215108856514347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2.0874979913225102E-2"/>
                  <c:y val="0.53483338822190996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COG'!$F$21:$F$38</c:f>
              <c:numCache>
                <c:formatCode>0.000</c:formatCode>
                <c:ptCount val="18"/>
                <c:pt idx="0">
                  <c:v>-5000</c:v>
                </c:pt>
                <c:pt idx="1">
                  <c:v>0</c:v>
                </c:pt>
                <c:pt idx="2">
                  <c:v>9672.857</c:v>
                </c:pt>
                <c:pt idx="3">
                  <c:v>10162.02</c:v>
                </c:pt>
                <c:pt idx="4">
                  <c:v>10800.764999999999</c:v>
                </c:pt>
                <c:pt idx="5">
                  <c:v>11671.986999999999</c:v>
                </c:pt>
                <c:pt idx="6">
                  <c:v>12434.529</c:v>
                </c:pt>
                <c:pt idx="7">
                  <c:v>12642.666999999999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14000</c:v>
                </c:pt>
              </c:numCache>
            </c:numRef>
          </c:xVal>
          <c:yVal>
            <c:numRef>
              <c:f>'STS vs ft Delaware_SB COG'!$K$21:$K$38</c:f>
              <c:numCache>
                <c:formatCode>0</c:formatCode>
                <c:ptCount val="18"/>
                <c:pt idx="0">
                  <c:v>21</c:v>
                </c:pt>
                <c:pt idx="2">
                  <c:v>124.4048792544</c:v>
                </c:pt>
                <c:pt idx="3">
                  <c:v>129.36164412570002</c:v>
                </c:pt>
                <c:pt idx="4">
                  <c:v>127.74045550000001</c:v>
                </c:pt>
                <c:pt idx="5">
                  <c:v>137.0137772512</c:v>
                </c:pt>
                <c:pt idx="6">
                  <c:v>132.51234550390004</c:v>
                </c:pt>
                <c:pt idx="7">
                  <c:v>146.51153722290002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4-E643-A815-1F14F6F25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471672"/>
        <c:axId val="1824668872"/>
      </c:scatterChart>
      <c:valAx>
        <c:axId val="1825471672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824668872"/>
        <c:crosses val="autoZero"/>
        <c:crossBetween val="midCat"/>
        <c:majorUnit val="2000"/>
        <c:minorUnit val="500"/>
      </c:valAx>
      <c:valAx>
        <c:axId val="1824668872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1825471672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STS vs. Tmax-om: Organofacies A, B, Cf and F</a:t>
            </a:r>
            <a:endParaRPr lang="en-US"/>
          </a:p>
        </c:rich>
      </c:tx>
      <c:layout>
        <c:manualLayout>
          <c:xMode val="edge"/>
          <c:yMode val="edge"/>
          <c:x val="9.1334686385933797E-2"/>
          <c:y val="5.66624333248665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674003530305998E-2"/>
          <c:y val="0.106233127283824"/>
          <c:w val="0.85972889515039597"/>
          <c:h val="0.76161991694069697"/>
        </c:manualLayout>
      </c:layout>
      <c:scatterChart>
        <c:scatterStyle val="lineMarker"/>
        <c:varyColors val="0"/>
        <c:ser>
          <c:idx val="0"/>
          <c:order val="0"/>
          <c:tx>
            <c:v>STS vs. Tmax-om Of_A</c:v>
          </c:tx>
          <c:spPr>
            <a:ln w="38100">
              <a:solidFill>
                <a:srgbClr val="000090"/>
              </a:solidFill>
            </a:ln>
          </c:spPr>
          <c:marker>
            <c:symbol val="none"/>
          </c:marker>
          <c:xVal>
            <c:numRef>
              <c:f>'Master function'!$A$2:$A$256</c:f>
              <c:numCache>
                <c:formatCode>General</c:formatCode>
                <c:ptCount val="255"/>
                <c:pt idx="0">
                  <c:v>396</c:v>
                </c:pt>
                <c:pt idx="1">
                  <c:v>397</c:v>
                </c:pt>
                <c:pt idx="2">
                  <c:v>398</c:v>
                </c:pt>
                <c:pt idx="3">
                  <c:v>399</c:v>
                </c:pt>
                <c:pt idx="4">
                  <c:v>400</c:v>
                </c:pt>
                <c:pt idx="5">
                  <c:v>401</c:v>
                </c:pt>
                <c:pt idx="6">
                  <c:v>402</c:v>
                </c:pt>
                <c:pt idx="7">
                  <c:v>403</c:v>
                </c:pt>
                <c:pt idx="8">
                  <c:v>404</c:v>
                </c:pt>
                <c:pt idx="9">
                  <c:v>405</c:v>
                </c:pt>
                <c:pt idx="10">
                  <c:v>406</c:v>
                </c:pt>
                <c:pt idx="11">
                  <c:v>407</c:v>
                </c:pt>
                <c:pt idx="12">
                  <c:v>408</c:v>
                </c:pt>
                <c:pt idx="13">
                  <c:v>409</c:v>
                </c:pt>
                <c:pt idx="14">
                  <c:v>410</c:v>
                </c:pt>
                <c:pt idx="15">
                  <c:v>411</c:v>
                </c:pt>
                <c:pt idx="16">
                  <c:v>412</c:v>
                </c:pt>
                <c:pt idx="17">
                  <c:v>413</c:v>
                </c:pt>
                <c:pt idx="18">
                  <c:v>414</c:v>
                </c:pt>
                <c:pt idx="19">
                  <c:v>415</c:v>
                </c:pt>
                <c:pt idx="20">
                  <c:v>416</c:v>
                </c:pt>
                <c:pt idx="21">
                  <c:v>417</c:v>
                </c:pt>
                <c:pt idx="22">
                  <c:v>418</c:v>
                </c:pt>
                <c:pt idx="23">
                  <c:v>419</c:v>
                </c:pt>
                <c:pt idx="24">
                  <c:v>420</c:v>
                </c:pt>
                <c:pt idx="25">
                  <c:v>421</c:v>
                </c:pt>
                <c:pt idx="26">
                  <c:v>422</c:v>
                </c:pt>
                <c:pt idx="27">
                  <c:v>423</c:v>
                </c:pt>
                <c:pt idx="28">
                  <c:v>424</c:v>
                </c:pt>
                <c:pt idx="29">
                  <c:v>425</c:v>
                </c:pt>
                <c:pt idx="30">
                  <c:v>426</c:v>
                </c:pt>
                <c:pt idx="31">
                  <c:v>427</c:v>
                </c:pt>
                <c:pt idx="32">
                  <c:v>428</c:v>
                </c:pt>
                <c:pt idx="33">
                  <c:v>429</c:v>
                </c:pt>
                <c:pt idx="34">
                  <c:v>430</c:v>
                </c:pt>
                <c:pt idx="35">
                  <c:v>431</c:v>
                </c:pt>
                <c:pt idx="36">
                  <c:v>432</c:v>
                </c:pt>
                <c:pt idx="37">
                  <c:v>433</c:v>
                </c:pt>
                <c:pt idx="38">
                  <c:v>434</c:v>
                </c:pt>
                <c:pt idx="39">
                  <c:v>435</c:v>
                </c:pt>
                <c:pt idx="40">
                  <c:v>436</c:v>
                </c:pt>
                <c:pt idx="41">
                  <c:v>437</c:v>
                </c:pt>
                <c:pt idx="42">
                  <c:v>438</c:v>
                </c:pt>
                <c:pt idx="43">
                  <c:v>439</c:v>
                </c:pt>
                <c:pt idx="44">
                  <c:v>440</c:v>
                </c:pt>
                <c:pt idx="45">
                  <c:v>441</c:v>
                </c:pt>
                <c:pt idx="46">
                  <c:v>442</c:v>
                </c:pt>
                <c:pt idx="47">
                  <c:v>443</c:v>
                </c:pt>
                <c:pt idx="48">
                  <c:v>444</c:v>
                </c:pt>
                <c:pt idx="49">
                  <c:v>445</c:v>
                </c:pt>
                <c:pt idx="50">
                  <c:v>446</c:v>
                </c:pt>
                <c:pt idx="51">
                  <c:v>447</c:v>
                </c:pt>
                <c:pt idx="52">
                  <c:v>448</c:v>
                </c:pt>
                <c:pt idx="53">
                  <c:v>449</c:v>
                </c:pt>
                <c:pt idx="54">
                  <c:v>450</c:v>
                </c:pt>
                <c:pt idx="55">
                  <c:v>451</c:v>
                </c:pt>
                <c:pt idx="56">
                  <c:v>452</c:v>
                </c:pt>
                <c:pt idx="57">
                  <c:v>453</c:v>
                </c:pt>
                <c:pt idx="58">
                  <c:v>454</c:v>
                </c:pt>
                <c:pt idx="59">
                  <c:v>455</c:v>
                </c:pt>
                <c:pt idx="60">
                  <c:v>456</c:v>
                </c:pt>
                <c:pt idx="61">
                  <c:v>457</c:v>
                </c:pt>
                <c:pt idx="62">
                  <c:v>458</c:v>
                </c:pt>
                <c:pt idx="63">
                  <c:v>459</c:v>
                </c:pt>
                <c:pt idx="64">
                  <c:v>460</c:v>
                </c:pt>
                <c:pt idx="65">
                  <c:v>461</c:v>
                </c:pt>
                <c:pt idx="66">
                  <c:v>462</c:v>
                </c:pt>
                <c:pt idx="67">
                  <c:v>463</c:v>
                </c:pt>
                <c:pt idx="68">
                  <c:v>464</c:v>
                </c:pt>
                <c:pt idx="69">
                  <c:v>465</c:v>
                </c:pt>
                <c:pt idx="70">
                  <c:v>466</c:v>
                </c:pt>
                <c:pt idx="71">
                  <c:v>467</c:v>
                </c:pt>
                <c:pt idx="72">
                  <c:v>468</c:v>
                </c:pt>
                <c:pt idx="73">
                  <c:v>469</c:v>
                </c:pt>
                <c:pt idx="74">
                  <c:v>470</c:v>
                </c:pt>
                <c:pt idx="75">
                  <c:v>471</c:v>
                </c:pt>
                <c:pt idx="76">
                  <c:v>472</c:v>
                </c:pt>
                <c:pt idx="77">
                  <c:v>473</c:v>
                </c:pt>
                <c:pt idx="78">
                  <c:v>474</c:v>
                </c:pt>
                <c:pt idx="79">
                  <c:v>475</c:v>
                </c:pt>
                <c:pt idx="80">
                  <c:v>476</c:v>
                </c:pt>
                <c:pt idx="81">
                  <c:v>477</c:v>
                </c:pt>
                <c:pt idx="82">
                  <c:v>478</c:v>
                </c:pt>
                <c:pt idx="83">
                  <c:v>479</c:v>
                </c:pt>
                <c:pt idx="84">
                  <c:v>480</c:v>
                </c:pt>
                <c:pt idx="85">
                  <c:v>481</c:v>
                </c:pt>
                <c:pt idx="86">
                  <c:v>482</c:v>
                </c:pt>
                <c:pt idx="87">
                  <c:v>483</c:v>
                </c:pt>
                <c:pt idx="88">
                  <c:v>484</c:v>
                </c:pt>
                <c:pt idx="89">
                  <c:v>485</c:v>
                </c:pt>
                <c:pt idx="90">
                  <c:v>486</c:v>
                </c:pt>
                <c:pt idx="91">
                  <c:v>487</c:v>
                </c:pt>
                <c:pt idx="92">
                  <c:v>488</c:v>
                </c:pt>
                <c:pt idx="93">
                  <c:v>489</c:v>
                </c:pt>
                <c:pt idx="94">
                  <c:v>490</c:v>
                </c:pt>
                <c:pt idx="95">
                  <c:v>491</c:v>
                </c:pt>
                <c:pt idx="96">
                  <c:v>492</c:v>
                </c:pt>
                <c:pt idx="97">
                  <c:v>493</c:v>
                </c:pt>
                <c:pt idx="98">
                  <c:v>494</c:v>
                </c:pt>
                <c:pt idx="99">
                  <c:v>495</c:v>
                </c:pt>
                <c:pt idx="100">
                  <c:v>496</c:v>
                </c:pt>
                <c:pt idx="101">
                  <c:v>497</c:v>
                </c:pt>
                <c:pt idx="102">
                  <c:v>498</c:v>
                </c:pt>
                <c:pt idx="103">
                  <c:v>499</c:v>
                </c:pt>
                <c:pt idx="104">
                  <c:v>500</c:v>
                </c:pt>
                <c:pt idx="105">
                  <c:v>501</c:v>
                </c:pt>
                <c:pt idx="106">
                  <c:v>502</c:v>
                </c:pt>
                <c:pt idx="107">
                  <c:v>503</c:v>
                </c:pt>
                <c:pt idx="108">
                  <c:v>504</c:v>
                </c:pt>
                <c:pt idx="109">
                  <c:v>505</c:v>
                </c:pt>
                <c:pt idx="110">
                  <c:v>506</c:v>
                </c:pt>
                <c:pt idx="111">
                  <c:v>507</c:v>
                </c:pt>
                <c:pt idx="112">
                  <c:v>508</c:v>
                </c:pt>
                <c:pt idx="113">
                  <c:v>509</c:v>
                </c:pt>
                <c:pt idx="114">
                  <c:v>510</c:v>
                </c:pt>
                <c:pt idx="115">
                  <c:v>511</c:v>
                </c:pt>
                <c:pt idx="116">
                  <c:v>512</c:v>
                </c:pt>
                <c:pt idx="117">
                  <c:v>513</c:v>
                </c:pt>
                <c:pt idx="118">
                  <c:v>514</c:v>
                </c:pt>
                <c:pt idx="119">
                  <c:v>515</c:v>
                </c:pt>
                <c:pt idx="120">
                  <c:v>516</c:v>
                </c:pt>
                <c:pt idx="121">
                  <c:v>517</c:v>
                </c:pt>
                <c:pt idx="122">
                  <c:v>518</c:v>
                </c:pt>
                <c:pt idx="123">
                  <c:v>519</c:v>
                </c:pt>
                <c:pt idx="124">
                  <c:v>520</c:v>
                </c:pt>
                <c:pt idx="125">
                  <c:v>521</c:v>
                </c:pt>
                <c:pt idx="126">
                  <c:v>522</c:v>
                </c:pt>
                <c:pt idx="127">
                  <c:v>523</c:v>
                </c:pt>
                <c:pt idx="128">
                  <c:v>524</c:v>
                </c:pt>
                <c:pt idx="129">
                  <c:v>525</c:v>
                </c:pt>
                <c:pt idx="130">
                  <c:v>526</c:v>
                </c:pt>
                <c:pt idx="131">
                  <c:v>527</c:v>
                </c:pt>
                <c:pt idx="132">
                  <c:v>528</c:v>
                </c:pt>
                <c:pt idx="133">
                  <c:v>529</c:v>
                </c:pt>
                <c:pt idx="134">
                  <c:v>530</c:v>
                </c:pt>
                <c:pt idx="135">
                  <c:v>531</c:v>
                </c:pt>
                <c:pt idx="136">
                  <c:v>532</c:v>
                </c:pt>
                <c:pt idx="137">
                  <c:v>533</c:v>
                </c:pt>
                <c:pt idx="138">
                  <c:v>534</c:v>
                </c:pt>
                <c:pt idx="139">
                  <c:v>535</c:v>
                </c:pt>
                <c:pt idx="140">
                  <c:v>536</c:v>
                </c:pt>
                <c:pt idx="141">
                  <c:v>537</c:v>
                </c:pt>
                <c:pt idx="142">
                  <c:v>538</c:v>
                </c:pt>
                <c:pt idx="143">
                  <c:v>539</c:v>
                </c:pt>
                <c:pt idx="144">
                  <c:v>540</c:v>
                </c:pt>
                <c:pt idx="145">
                  <c:v>541</c:v>
                </c:pt>
                <c:pt idx="146">
                  <c:v>542</c:v>
                </c:pt>
                <c:pt idx="147">
                  <c:v>543</c:v>
                </c:pt>
                <c:pt idx="148">
                  <c:v>544</c:v>
                </c:pt>
                <c:pt idx="149">
                  <c:v>545</c:v>
                </c:pt>
                <c:pt idx="150">
                  <c:v>546</c:v>
                </c:pt>
                <c:pt idx="151">
                  <c:v>547</c:v>
                </c:pt>
                <c:pt idx="152">
                  <c:v>548</c:v>
                </c:pt>
                <c:pt idx="153">
                  <c:v>549</c:v>
                </c:pt>
                <c:pt idx="154">
                  <c:v>550</c:v>
                </c:pt>
                <c:pt idx="155">
                  <c:v>551</c:v>
                </c:pt>
                <c:pt idx="156">
                  <c:v>552</c:v>
                </c:pt>
                <c:pt idx="157">
                  <c:v>553</c:v>
                </c:pt>
                <c:pt idx="158">
                  <c:v>554</c:v>
                </c:pt>
                <c:pt idx="159">
                  <c:v>555</c:v>
                </c:pt>
                <c:pt idx="160">
                  <c:v>556</c:v>
                </c:pt>
                <c:pt idx="161">
                  <c:v>557</c:v>
                </c:pt>
                <c:pt idx="162">
                  <c:v>558</c:v>
                </c:pt>
                <c:pt idx="163">
                  <c:v>559</c:v>
                </c:pt>
                <c:pt idx="164">
                  <c:v>560</c:v>
                </c:pt>
                <c:pt idx="165">
                  <c:v>561</c:v>
                </c:pt>
                <c:pt idx="166">
                  <c:v>562</c:v>
                </c:pt>
                <c:pt idx="167">
                  <c:v>563</c:v>
                </c:pt>
                <c:pt idx="168">
                  <c:v>564</c:v>
                </c:pt>
                <c:pt idx="169">
                  <c:v>565</c:v>
                </c:pt>
                <c:pt idx="170">
                  <c:v>566</c:v>
                </c:pt>
                <c:pt idx="171">
                  <c:v>567</c:v>
                </c:pt>
                <c:pt idx="172">
                  <c:v>568</c:v>
                </c:pt>
                <c:pt idx="173">
                  <c:v>569</c:v>
                </c:pt>
                <c:pt idx="174">
                  <c:v>570</c:v>
                </c:pt>
                <c:pt idx="175">
                  <c:v>571</c:v>
                </c:pt>
                <c:pt idx="176">
                  <c:v>572</c:v>
                </c:pt>
                <c:pt idx="177">
                  <c:v>573</c:v>
                </c:pt>
                <c:pt idx="178">
                  <c:v>574</c:v>
                </c:pt>
                <c:pt idx="179">
                  <c:v>575</c:v>
                </c:pt>
                <c:pt idx="180">
                  <c:v>576</c:v>
                </c:pt>
                <c:pt idx="181">
                  <c:v>577</c:v>
                </c:pt>
                <c:pt idx="182">
                  <c:v>578</c:v>
                </c:pt>
                <c:pt idx="183">
                  <c:v>579</c:v>
                </c:pt>
                <c:pt idx="184">
                  <c:v>580</c:v>
                </c:pt>
                <c:pt idx="185">
                  <c:v>581</c:v>
                </c:pt>
                <c:pt idx="186">
                  <c:v>582</c:v>
                </c:pt>
                <c:pt idx="187">
                  <c:v>583</c:v>
                </c:pt>
                <c:pt idx="188">
                  <c:v>584</c:v>
                </c:pt>
                <c:pt idx="189">
                  <c:v>585</c:v>
                </c:pt>
                <c:pt idx="190">
                  <c:v>586</c:v>
                </c:pt>
                <c:pt idx="191">
                  <c:v>587</c:v>
                </c:pt>
                <c:pt idx="192">
                  <c:v>588</c:v>
                </c:pt>
                <c:pt idx="193">
                  <c:v>589</c:v>
                </c:pt>
                <c:pt idx="194">
                  <c:v>590</c:v>
                </c:pt>
                <c:pt idx="195">
                  <c:v>591</c:v>
                </c:pt>
                <c:pt idx="196">
                  <c:v>592</c:v>
                </c:pt>
                <c:pt idx="197">
                  <c:v>593</c:v>
                </c:pt>
                <c:pt idx="198">
                  <c:v>594</c:v>
                </c:pt>
                <c:pt idx="199">
                  <c:v>595</c:v>
                </c:pt>
                <c:pt idx="200">
                  <c:v>596</c:v>
                </c:pt>
                <c:pt idx="201">
                  <c:v>597</c:v>
                </c:pt>
                <c:pt idx="202">
                  <c:v>598</c:v>
                </c:pt>
                <c:pt idx="203">
                  <c:v>599</c:v>
                </c:pt>
                <c:pt idx="204">
                  <c:v>600</c:v>
                </c:pt>
                <c:pt idx="205">
                  <c:v>601</c:v>
                </c:pt>
                <c:pt idx="206">
                  <c:v>602</c:v>
                </c:pt>
                <c:pt idx="207">
                  <c:v>603</c:v>
                </c:pt>
                <c:pt idx="208">
                  <c:v>604</c:v>
                </c:pt>
                <c:pt idx="209">
                  <c:v>605</c:v>
                </c:pt>
                <c:pt idx="210">
                  <c:v>606</c:v>
                </c:pt>
                <c:pt idx="211">
                  <c:v>607</c:v>
                </c:pt>
                <c:pt idx="212">
                  <c:v>608</c:v>
                </c:pt>
                <c:pt idx="213">
                  <c:v>609</c:v>
                </c:pt>
                <c:pt idx="214">
                  <c:v>610</c:v>
                </c:pt>
                <c:pt idx="215">
                  <c:v>611</c:v>
                </c:pt>
                <c:pt idx="216">
                  <c:v>612</c:v>
                </c:pt>
                <c:pt idx="217">
                  <c:v>613</c:v>
                </c:pt>
                <c:pt idx="218">
                  <c:v>614</c:v>
                </c:pt>
                <c:pt idx="219">
                  <c:v>615</c:v>
                </c:pt>
                <c:pt idx="220">
                  <c:v>616</c:v>
                </c:pt>
                <c:pt idx="221">
                  <c:v>617</c:v>
                </c:pt>
                <c:pt idx="222">
                  <c:v>618</c:v>
                </c:pt>
                <c:pt idx="223">
                  <c:v>619</c:v>
                </c:pt>
                <c:pt idx="224">
                  <c:v>620</c:v>
                </c:pt>
                <c:pt idx="225">
                  <c:v>621</c:v>
                </c:pt>
                <c:pt idx="226">
                  <c:v>622</c:v>
                </c:pt>
                <c:pt idx="227">
                  <c:v>623</c:v>
                </c:pt>
                <c:pt idx="228">
                  <c:v>624</c:v>
                </c:pt>
                <c:pt idx="229">
                  <c:v>625</c:v>
                </c:pt>
                <c:pt idx="230">
                  <c:v>626</c:v>
                </c:pt>
                <c:pt idx="231">
                  <c:v>627</c:v>
                </c:pt>
                <c:pt idx="232">
                  <c:v>628</c:v>
                </c:pt>
                <c:pt idx="233">
                  <c:v>629</c:v>
                </c:pt>
                <c:pt idx="234">
                  <c:v>630</c:v>
                </c:pt>
                <c:pt idx="235">
                  <c:v>631</c:v>
                </c:pt>
                <c:pt idx="236">
                  <c:v>632</c:v>
                </c:pt>
                <c:pt idx="237">
                  <c:v>633</c:v>
                </c:pt>
                <c:pt idx="238">
                  <c:v>634</c:v>
                </c:pt>
                <c:pt idx="239">
                  <c:v>635</c:v>
                </c:pt>
                <c:pt idx="240">
                  <c:v>636</c:v>
                </c:pt>
                <c:pt idx="241">
                  <c:v>637</c:v>
                </c:pt>
                <c:pt idx="242">
                  <c:v>638</c:v>
                </c:pt>
                <c:pt idx="243">
                  <c:v>639</c:v>
                </c:pt>
                <c:pt idx="244">
                  <c:v>640</c:v>
                </c:pt>
                <c:pt idx="245">
                  <c:v>641</c:v>
                </c:pt>
                <c:pt idx="246">
                  <c:v>642</c:v>
                </c:pt>
                <c:pt idx="247">
                  <c:v>643</c:v>
                </c:pt>
                <c:pt idx="248">
                  <c:v>644</c:v>
                </c:pt>
                <c:pt idx="249">
                  <c:v>645</c:v>
                </c:pt>
                <c:pt idx="250">
                  <c:v>646</c:v>
                </c:pt>
                <c:pt idx="251">
                  <c:v>647</c:v>
                </c:pt>
                <c:pt idx="252">
                  <c:v>648</c:v>
                </c:pt>
                <c:pt idx="253">
                  <c:v>649</c:v>
                </c:pt>
                <c:pt idx="254">
                  <c:v>650</c:v>
                </c:pt>
              </c:numCache>
            </c:numRef>
          </c:xVal>
          <c:yVal>
            <c:numRef>
              <c:f>'Master function'!$B$2:$B$256</c:f>
              <c:numCache>
                <c:formatCode>0</c:formatCode>
                <c:ptCount val="255"/>
                <c:pt idx="0">
                  <c:v>57.95009499999999</c:v>
                </c:pt>
                <c:pt idx="1">
                  <c:v>58.177334999999999</c:v>
                </c:pt>
                <c:pt idx="2">
                  <c:v>58.460624999999993</c:v>
                </c:pt>
                <c:pt idx="3">
                  <c:v>58.799965</c:v>
                </c:pt>
                <c:pt idx="4">
                  <c:v>59.195354999999992</c:v>
                </c:pt>
                <c:pt idx="5">
                  <c:v>59.646794999999997</c:v>
                </c:pt>
                <c:pt idx="6">
                  <c:v>60.154284999999994</c:v>
                </c:pt>
                <c:pt idx="7">
                  <c:v>60.717824999999998</c:v>
                </c:pt>
                <c:pt idx="8">
                  <c:v>61.337414999999993</c:v>
                </c:pt>
                <c:pt idx="9">
                  <c:v>62.013054999999994</c:v>
                </c:pt>
                <c:pt idx="10">
                  <c:v>62.744744999999995</c:v>
                </c:pt>
                <c:pt idx="11">
                  <c:v>63.532484999999994</c:v>
                </c:pt>
                <c:pt idx="12">
                  <c:v>64.376274999999993</c:v>
                </c:pt>
                <c:pt idx="13">
                  <c:v>65.27611499999999</c:v>
                </c:pt>
                <c:pt idx="14">
                  <c:v>66.232005000000001</c:v>
                </c:pt>
                <c:pt idx="15">
                  <c:v>67.243944999999982</c:v>
                </c:pt>
                <c:pt idx="16">
                  <c:v>68.311934999999991</c:v>
                </c:pt>
                <c:pt idx="17">
                  <c:v>69.435974999999985</c:v>
                </c:pt>
                <c:pt idx="18">
                  <c:v>70.616065000000006</c:v>
                </c:pt>
                <c:pt idx="19">
                  <c:v>71.852204999999998</c:v>
                </c:pt>
                <c:pt idx="20">
                  <c:v>73.144395000000003</c:v>
                </c:pt>
                <c:pt idx="21">
                  <c:v>74.492634999999993</c:v>
                </c:pt>
                <c:pt idx="22">
                  <c:v>75.896924999999996</c:v>
                </c:pt>
                <c:pt idx="23">
                  <c:v>77.357264999999984</c:v>
                </c:pt>
                <c:pt idx="24">
                  <c:v>78.873654999999999</c:v>
                </c:pt>
                <c:pt idx="25">
                  <c:v>80.446094999999985</c:v>
                </c:pt>
                <c:pt idx="26">
                  <c:v>82.074584999999985</c:v>
                </c:pt>
                <c:pt idx="27">
                  <c:v>83.759124999999983</c:v>
                </c:pt>
                <c:pt idx="28">
                  <c:v>85.499714999999981</c:v>
                </c:pt>
                <c:pt idx="29">
                  <c:v>87.296354999999991</c:v>
                </c:pt>
                <c:pt idx="30">
                  <c:v>89.149044999999987</c:v>
                </c:pt>
                <c:pt idx="31">
                  <c:v>91.057784999999996</c:v>
                </c:pt>
                <c:pt idx="32">
                  <c:v>93.022574999999989</c:v>
                </c:pt>
                <c:pt idx="33">
                  <c:v>95.043414999999996</c:v>
                </c:pt>
                <c:pt idx="34">
                  <c:v>97.120304999999988</c:v>
                </c:pt>
                <c:pt idx="35">
                  <c:v>101.66304224276854</c:v>
                </c:pt>
                <c:pt idx="36">
                  <c:v>106.39982256689792</c:v>
                </c:pt>
                <c:pt idx="37">
                  <c:v>110.22541910169208</c:v>
                </c:pt>
                <c:pt idx="38">
                  <c:v>113.45304330183943</c:v>
                </c:pt>
                <c:pt idx="39">
                  <c:v>116.25558525666888</c:v>
                </c:pt>
                <c:pt idx="40">
                  <c:v>118.73915447232211</c:v>
                </c:pt>
                <c:pt idx="41">
                  <c:v>120.97382048129029</c:v>
                </c:pt>
                <c:pt idx="42">
                  <c:v>123.00841063210657</c:v>
                </c:pt>
                <c:pt idx="43">
                  <c:v>124.8783837402369</c:v>
                </c:pt>
                <c:pt idx="44">
                  <c:v>126.61034679359724</c:v>
                </c:pt>
                <c:pt idx="45">
                  <c:v>128.22480278335206</c:v>
                </c:pt>
                <c:pt idx="46">
                  <c:v>129.73790334455327</c:v>
                </c:pt>
                <c:pt idx="47">
                  <c:v>131.16261100116333</c:v>
                </c:pt>
                <c:pt idx="48">
                  <c:v>132.50949545463163</c:v>
                </c:pt>
                <c:pt idx="49">
                  <c:v>133.78729450123828</c:v>
                </c:pt>
                <c:pt idx="50">
                  <c:v>135.00331871515527</c:v>
                </c:pt>
                <c:pt idx="51">
                  <c:v>136.16374955946682</c:v>
                </c:pt>
                <c:pt idx="52">
                  <c:v>137.27386304857035</c:v>
                </c:pt>
                <c:pt idx="53">
                  <c:v>138.33820029901759</c:v>
                </c:pt>
                <c:pt idx="54">
                  <c:v>139.36069947732261</c:v>
                </c:pt>
                <c:pt idx="55">
                  <c:v>140.34479921802205</c:v>
                </c:pt>
                <c:pt idx="56">
                  <c:v>141.29352063784668</c:v>
                </c:pt>
                <c:pt idx="57">
                  <c:v>142.20953307251455</c:v>
                </c:pt>
                <c:pt idx="58">
                  <c:v>143.09520728103382</c:v>
                </c:pt>
                <c:pt idx="59">
                  <c:v>143.95265889144133</c:v>
                </c:pt>
                <c:pt idx="60">
                  <c:v>144.78378416898553</c:v>
                </c:pt>
                <c:pt idx="61">
                  <c:v>145.5902896862664</c:v>
                </c:pt>
                <c:pt idx="62">
                  <c:v>146.37371710717028</c:v>
                </c:pt>
                <c:pt idx="63">
                  <c:v>147.13546402363906</c:v>
                </c:pt>
                <c:pt idx="64">
                  <c:v>147.8768015796673</c:v>
                </c:pt>
                <c:pt idx="65">
                  <c:v>148.5988894618161</c:v>
                </c:pt>
                <c:pt idx="66">
                  <c:v>149.30278871685655</c:v>
                </c:pt>
                <c:pt idx="67">
                  <c:v>149.98947276553375</c:v>
                </c:pt>
                <c:pt idx="68">
                  <c:v>150.65983691012386</c:v>
                </c:pt>
                <c:pt idx="69">
                  <c:v>151.31470657750225</c:v>
                </c:pt>
                <c:pt idx="70">
                  <c:v>151.95484449522129</c:v>
                </c:pt>
                <c:pt idx="71">
                  <c:v>152.58095696290721</c:v>
                </c:pt>
                <c:pt idx="72">
                  <c:v>153.19369935310038</c:v>
                </c:pt>
                <c:pt idx="73">
                  <c:v>153.7936809529505</c:v>
                </c:pt>
                <c:pt idx="74">
                  <c:v>154.38146923976578</c:v>
                </c:pt>
                <c:pt idx="75">
                  <c:v>154.95759366841054</c:v>
                </c:pt>
                <c:pt idx="76">
                  <c:v>155.52254903624984</c:v>
                </c:pt>
                <c:pt idx="77">
                  <c:v>156.07679848121705</c:v>
                </c:pt>
                <c:pt idx="78">
                  <c:v>156.62077616020596</c:v>
                </c:pt>
                <c:pt idx="79">
                  <c:v>157.15488964802879</c:v>
                </c:pt>
                <c:pt idx="80">
                  <c:v>157.67952209137451</c:v>
                </c:pt>
                <c:pt idx="81">
                  <c:v>158.19503414733347</c:v>
                </c:pt>
                <c:pt idx="82">
                  <c:v>158.70176573196147</c:v>
                </c:pt>
                <c:pt idx="83">
                  <c:v>159.20003760089688</c:v>
                </c:pt>
                <c:pt idx="84">
                  <c:v>159.69015278111661</c:v>
                </c:pt>
                <c:pt idx="85">
                  <c:v>160.17239787042354</c:v>
                </c:pt>
                <c:pt idx="86">
                  <c:v>160.64704421913291</c:v>
                </c:pt>
                <c:pt idx="87">
                  <c:v>161.11434900660555</c:v>
                </c:pt>
                <c:pt idx="88">
                  <c:v>161.57455622371472</c:v>
                </c:pt>
                <c:pt idx="89">
                  <c:v>162.02789757098785</c:v>
                </c:pt>
                <c:pt idx="90">
                  <c:v>162.47459328100379</c:v>
                </c:pt>
                <c:pt idx="91">
                  <c:v>162.91485287262122</c:v>
                </c:pt>
                <c:pt idx="92">
                  <c:v>163.34887584374087</c:v>
                </c:pt>
                <c:pt idx="93">
                  <c:v>163.77685230854618</c:v>
                </c:pt>
                <c:pt idx="94">
                  <c:v>164.19896358450319</c:v>
                </c:pt>
                <c:pt idx="95">
                  <c:v>164.61538273382277</c:v>
                </c:pt>
                <c:pt idx="96">
                  <c:v>165.02627506358036</c:v>
                </c:pt>
                <c:pt idx="97">
                  <c:v>165.43179858824266</c:v>
                </c:pt>
                <c:pt idx="98">
                  <c:v>165.83210445795879</c:v>
                </c:pt>
                <c:pt idx="99">
                  <c:v>166.22733735562718</c:v>
                </c:pt>
                <c:pt idx="100">
                  <c:v>166.61763586544447</c:v>
                </c:pt>
                <c:pt idx="101">
                  <c:v>167.00313281537083</c:v>
                </c:pt>
                <c:pt idx="102">
                  <c:v>167.3839555957081</c:v>
                </c:pt>
                <c:pt idx="103">
                  <c:v>167.76022645577132</c:v>
                </c:pt>
                <c:pt idx="104">
                  <c:v>168.13206278044652</c:v>
                </c:pt>
                <c:pt idx="105">
                  <c:v>168.49957734825725</c:v>
                </c:pt>
                <c:pt idx="106">
                  <c:v>168.86287857241078</c:v>
                </c:pt>
                <c:pt idx="107">
                  <c:v>169.22207072616115</c:v>
                </c:pt>
                <c:pt idx="108">
                  <c:v>169.57725415370314</c:v>
                </c:pt>
                <c:pt idx="109">
                  <c:v>169.92852546770317</c:v>
                </c:pt>
                <c:pt idx="110">
                  <c:v>170.27597773447661</c:v>
                </c:pt>
                <c:pt idx="111">
                  <c:v>170.61970064773072</c:v>
                </c:pt>
                <c:pt idx="112">
                  <c:v>170.95978069171503</c:v>
                </c:pt>
                <c:pt idx="113">
                  <c:v>171.29630129454802</c:v>
                </c:pt>
                <c:pt idx="114">
                  <c:v>171.62934297242612</c:v>
                </c:pt>
                <c:pt idx="115">
                  <c:v>171.95898346535998</c:v>
                </c:pt>
                <c:pt idx="116">
                  <c:v>172.28529786503228</c:v>
                </c:pt>
                <c:pt idx="117">
                  <c:v>172.60835873532207</c:v>
                </c:pt>
                <c:pt idx="118">
                  <c:v>172.92823622599727</c:v>
                </c:pt>
                <c:pt idx="119">
                  <c:v>173.24499818003682</c:v>
                </c:pt>
                <c:pt idx="120">
                  <c:v>173.55871023500856</c:v>
                </c:pt>
                <c:pt idx="121">
                  <c:v>173.86943591889579</c:v>
                </c:pt>
                <c:pt idx="122">
                  <c:v>174.17723674073449</c:v>
                </c:pt>
                <c:pt idx="123">
                  <c:v>174.48217227639719</c:v>
                </c:pt>
                <c:pt idx="124">
                  <c:v>174.78430024983331</c:v>
                </c:pt>
                <c:pt idx="125">
                  <c:v>175.0836766100532</c:v>
                </c:pt>
                <c:pt idx="126">
                  <c:v>175.38035560412183</c:v>
                </c:pt>
                <c:pt idx="127">
                  <c:v>175.67438984641001</c:v>
                </c:pt>
                <c:pt idx="128">
                  <c:v>175.9658303843307</c:v>
                </c:pt>
                <c:pt idx="129">
                  <c:v>176.25472676077464</c:v>
                </c:pt>
                <c:pt idx="130">
                  <c:v>176.54112707344294</c:v>
                </c:pt>
                <c:pt idx="131">
                  <c:v>176.82507803126009</c:v>
                </c:pt>
                <c:pt idx="132">
                  <c:v>177.10662500804065</c:v>
                </c:pt>
                <c:pt idx="133">
                  <c:v>177.38581209356693</c:v>
                </c:pt>
                <c:pt idx="134">
                  <c:v>177.6626821422293</c:v>
                </c:pt>
                <c:pt idx="135">
                  <c:v>177.93727681936636</c:v>
                </c:pt>
                <c:pt idx="136">
                  <c:v>178.20963664543581</c:v>
                </c:pt>
                <c:pt idx="137">
                  <c:v>178.47980103813714</c:v>
                </c:pt>
                <c:pt idx="138">
                  <c:v>178.74780835259946</c:v>
                </c:pt>
                <c:pt idx="139">
                  <c:v>179.01369591974111</c:v>
                </c:pt>
                <c:pt idx="140">
                  <c:v>179.27750008289999</c:v>
                </c:pt>
                <c:pt idx="141">
                  <c:v>179.53925623282811</c:v>
                </c:pt>
                <c:pt idx="142">
                  <c:v>179.79899884113786</c:v>
                </c:pt>
                <c:pt idx="143">
                  <c:v>180.05676149228108</c:v>
                </c:pt>
                <c:pt idx="144">
                  <c:v>180.31257691413927</c:v>
                </c:pt>
                <c:pt idx="145">
                  <c:v>180.56647700729533</c:v>
                </c:pt>
                <c:pt idx="146">
                  <c:v>180.81849287305653</c:v>
                </c:pt>
                <c:pt idx="147">
                  <c:v>181.06865484029115</c:v>
                </c:pt>
                <c:pt idx="148">
                  <c:v>181.31699249113962</c:v>
                </c:pt>
                <c:pt idx="149">
                  <c:v>181.56353468565604</c:v>
                </c:pt>
                <c:pt idx="150">
                  <c:v>181.80830958543376</c:v>
                </c:pt>
                <c:pt idx="151">
                  <c:v>182.05134467626516</c:v>
                </c:pt>
                <c:pt idx="152">
                  <c:v>182.29266678988222</c:v>
                </c:pt>
                <c:pt idx="153">
                  <c:v>182.53230212482345</c:v>
                </c:pt>
                <c:pt idx="154">
                  <c:v>182.77027626646839</c:v>
                </c:pt>
                <c:pt idx="155">
                  <c:v>183.00661420627978</c:v>
                </c:pt>
                <c:pt idx="156">
                  <c:v>183.24134036029102</c:v>
                </c:pt>
                <c:pt idx="157">
                  <c:v>183.47447858687394</c:v>
                </c:pt>
                <c:pt idx="158">
                  <c:v>183.70605220382066</c:v>
                </c:pt>
                <c:pt idx="159">
                  <c:v>183.93608400477163</c:v>
                </c:pt>
                <c:pt idx="160">
                  <c:v>184.16459627501874</c:v>
                </c:pt>
                <c:pt idx="161">
                  <c:v>184.39161080671323</c:v>
                </c:pt>
                <c:pt idx="162">
                  <c:v>184.61714891350422</c:v>
                </c:pt>
                <c:pt idx="163">
                  <c:v>184.8412314446341</c:v>
                </c:pt>
                <c:pt idx="164">
                  <c:v>185.06387879851431</c:v>
                </c:pt>
                <c:pt idx="165">
                  <c:v>185.28511093580491</c:v>
                </c:pt>
                <c:pt idx="166">
                  <c:v>185.50494739201957</c:v>
                </c:pt>
                <c:pt idx="167">
                  <c:v>185.72340728967637</c:v>
                </c:pt>
                <c:pt idx="168">
                  <c:v>185.94050935001414</c:v>
                </c:pt>
                <c:pt idx="169">
                  <c:v>186.15627190429302</c:v>
                </c:pt>
                <c:pt idx="170">
                  <c:v>186.37071290469709</c:v>
                </c:pt>
                <c:pt idx="171">
                  <c:v>186.58384993485512</c:v>
                </c:pt>
                <c:pt idx="172">
                  <c:v>186.79570021999652</c:v>
                </c:pt>
                <c:pt idx="173">
                  <c:v>187.00628063675666</c:v>
                </c:pt>
                <c:pt idx="174">
                  <c:v>187.21560772264667</c:v>
                </c:pt>
                <c:pt idx="175">
                  <c:v>187.42369768520129</c:v>
                </c:pt>
                <c:pt idx="176">
                  <c:v>187.63056641081806</c:v>
                </c:pt>
                <c:pt idx="177">
                  <c:v>187.83622947329977</c:v>
                </c:pt>
                <c:pt idx="178">
                  <c:v>188.04070214211279</c:v>
                </c:pt>
                <c:pt idx="179">
                  <c:v>188.24399939037227</c:v>
                </c:pt>
                <c:pt idx="180">
                  <c:v>188.44613590256503</c:v>
                </c:pt>
                <c:pt idx="181">
                  <c:v>188.64712608202058</c:v>
                </c:pt>
                <c:pt idx="182">
                  <c:v>188.84698405813975</c:v>
                </c:pt>
                <c:pt idx="183">
                  <c:v>189.04572369339132</c:v>
                </c:pt>
                <c:pt idx="184">
                  <c:v>189.24335859008409</c:v>
                </c:pt>
                <c:pt idx="185">
                  <c:v>189.43990209692441</c:v>
                </c:pt>
                <c:pt idx="186">
                  <c:v>189.63536731536666</c:v>
                </c:pt>
                <c:pt idx="187">
                  <c:v>189.82976710576432</c:v>
                </c:pt>
                <c:pt idx="188">
                  <c:v>190.02311409332987</c:v>
                </c:pt>
                <c:pt idx="189">
                  <c:v>190.2154206739097</c:v>
                </c:pt>
                <c:pt idx="190">
                  <c:v>190.40669901958196</c:v>
                </c:pt>
                <c:pt idx="191">
                  <c:v>190.59696108408281</c:v>
                </c:pt>
                <c:pt idx="192">
                  <c:v>190.78621860806825</c:v>
                </c:pt>
                <c:pt idx="193">
                  <c:v>190.97448312421682</c:v>
                </c:pt>
                <c:pt idx="194">
                  <c:v>191.16176596217949</c:v>
                </c:pt>
                <c:pt idx="195">
                  <c:v>191.34807825338208</c:v>
                </c:pt>
                <c:pt idx="196">
                  <c:v>191.53343093568481</c:v>
                </c:pt>
                <c:pt idx="197">
                  <c:v>191.71783475790534</c:v>
                </c:pt>
                <c:pt idx="198">
                  <c:v>191.90130028420927</c:v>
                </c:pt>
                <c:pt idx="199">
                  <c:v>192.08383789837231</c:v>
                </c:pt>
                <c:pt idx="200">
                  <c:v>192.26545780792006</c:v>
                </c:pt>
                <c:pt idx="201">
                  <c:v>192.44617004814819</c:v>
                </c:pt>
                <c:pt idx="202">
                  <c:v>192.6259844860279</c:v>
                </c:pt>
                <c:pt idx="203">
                  <c:v>192.80491082400042</c:v>
                </c:pt>
                <c:pt idx="204">
                  <c:v>192.98295860366443</c:v>
                </c:pt>
                <c:pt idx="205">
                  <c:v>193.16013720935973</c:v>
                </c:pt>
                <c:pt idx="206">
                  <c:v>193.336455871651</c:v>
                </c:pt>
                <c:pt idx="207">
                  <c:v>193.51192367071485</c:v>
                </c:pt>
                <c:pt idx="208">
                  <c:v>193.68654953963338</c:v>
                </c:pt>
                <c:pt idx="209">
                  <c:v>193.86034226759713</c:v>
                </c:pt>
                <c:pt idx="210">
                  <c:v>194.03331050302131</c:v>
                </c:pt>
                <c:pt idx="211">
                  <c:v>194.20546275657617</c:v>
                </c:pt>
                <c:pt idx="212">
                  <c:v>194.3768074041372</c:v>
                </c:pt>
                <c:pt idx="213">
                  <c:v>194.54735268965493</c:v>
                </c:pt>
                <c:pt idx="214">
                  <c:v>194.71710672794848</c:v>
                </c:pt>
                <c:pt idx="215">
                  <c:v>194.88607750742551</c:v>
                </c:pt>
                <c:pt idx="216">
                  <c:v>195.05427289272933</c:v>
                </c:pt>
                <c:pt idx="217">
                  <c:v>195.22170062731755</c:v>
                </c:pt>
                <c:pt idx="218">
                  <c:v>195.38836833597276</c:v>
                </c:pt>
                <c:pt idx="219">
                  <c:v>195.55428352724795</c:v>
                </c:pt>
                <c:pt idx="220">
                  <c:v>195.71945359584956</c:v>
                </c:pt>
                <c:pt idx="221">
                  <c:v>195.88388582495816</c:v>
                </c:pt>
                <c:pt idx="222">
                  <c:v>196.04758738849063</c:v>
                </c:pt>
                <c:pt idx="223">
                  <c:v>196.21056535330445</c:v>
                </c:pt>
                <c:pt idx="224">
                  <c:v>196.3728266813466</c:v>
                </c:pt>
                <c:pt idx="225">
                  <c:v>196.53437823174775</c:v>
                </c:pt>
                <c:pt idx="226">
                  <c:v>196.69522676286462</c:v>
                </c:pt>
                <c:pt idx="227">
                  <c:v>196.85537893427139</c:v>
                </c:pt>
                <c:pt idx="228">
                  <c:v>197.01484130870142</c:v>
                </c:pt>
                <c:pt idx="229">
                  <c:v>197.1736203539414</c:v>
                </c:pt>
                <c:pt idx="230">
                  <c:v>197.33172244467912</c:v>
                </c:pt>
                <c:pt idx="231">
                  <c:v>197.48915386430573</c:v>
                </c:pt>
                <c:pt idx="232">
                  <c:v>197.64592080667489</c:v>
                </c:pt>
                <c:pt idx="233">
                  <c:v>197.80202937781868</c:v>
                </c:pt>
                <c:pt idx="234">
                  <c:v>197.9574855976231</c:v>
                </c:pt>
                <c:pt idx="235">
                  <c:v>198.11229540146246</c:v>
                </c:pt>
                <c:pt idx="236">
                  <c:v>198.26646464179592</c:v>
                </c:pt>
                <c:pt idx="237">
                  <c:v>198.41999908972559</c:v>
                </c:pt>
                <c:pt idx="238">
                  <c:v>198.57290443651792</c:v>
                </c:pt>
                <c:pt idx="239">
                  <c:v>198.72518629508969</c:v>
                </c:pt>
                <c:pt idx="240">
                  <c:v>198.87685020145921</c:v>
                </c:pt>
                <c:pt idx="241">
                  <c:v>199.02790161616358</c:v>
                </c:pt>
                <c:pt idx="242">
                  <c:v>199.17834592564347</c:v>
                </c:pt>
                <c:pt idx="243">
                  <c:v>199.32818844359593</c:v>
                </c:pt>
                <c:pt idx="244">
                  <c:v>199.47743441229622</c:v>
                </c:pt>
                <c:pt idx="245">
                  <c:v>199.62608900388946</c:v>
                </c:pt>
                <c:pt idx="246">
                  <c:v>199.77415732165306</c:v>
                </c:pt>
                <c:pt idx="247">
                  <c:v>199.92164440123062</c:v>
                </c:pt>
                <c:pt idx="248">
                  <c:v>200.06855521183815</c:v>
                </c:pt>
                <c:pt idx="249">
                  <c:v>200.21489465744301</c:v>
                </c:pt>
                <c:pt idx="250">
                  <c:v>200.3606675779171</c:v>
                </c:pt>
                <c:pt idx="251">
                  <c:v>200.5058787501641</c:v>
                </c:pt>
                <c:pt idx="252">
                  <c:v>200.65053288922192</c:v>
                </c:pt>
                <c:pt idx="253">
                  <c:v>200.79463464934102</c:v>
                </c:pt>
                <c:pt idx="254">
                  <c:v>200.93818862503912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4-D84A-AB44-5020A80913A7}"/>
            </c:ext>
          </c:extLst>
        </c:ser>
        <c:ser>
          <c:idx val="1"/>
          <c:order val="1"/>
          <c:tx>
            <c:v>STS vs.Tmax-om Of_A-B or B</c:v>
          </c:tx>
          <c:spPr>
            <a:ln w="38100"/>
          </c:spPr>
          <c:marker>
            <c:symbol val="none"/>
          </c:marker>
          <c:xVal>
            <c:numRef>
              <c:f>'Master function'!$A$2:$A$256</c:f>
              <c:numCache>
                <c:formatCode>General</c:formatCode>
                <c:ptCount val="255"/>
                <c:pt idx="0">
                  <c:v>396</c:v>
                </c:pt>
                <c:pt idx="1">
                  <c:v>397</c:v>
                </c:pt>
                <c:pt idx="2">
                  <c:v>398</c:v>
                </c:pt>
                <c:pt idx="3">
                  <c:v>399</c:v>
                </c:pt>
                <c:pt idx="4">
                  <c:v>400</c:v>
                </c:pt>
                <c:pt idx="5">
                  <c:v>401</c:v>
                </c:pt>
                <c:pt idx="6">
                  <c:v>402</c:v>
                </c:pt>
                <c:pt idx="7">
                  <c:v>403</c:v>
                </c:pt>
                <c:pt idx="8">
                  <c:v>404</c:v>
                </c:pt>
                <c:pt idx="9">
                  <c:v>405</c:v>
                </c:pt>
                <c:pt idx="10">
                  <c:v>406</c:v>
                </c:pt>
                <c:pt idx="11">
                  <c:v>407</c:v>
                </c:pt>
                <c:pt idx="12">
                  <c:v>408</c:v>
                </c:pt>
                <c:pt idx="13">
                  <c:v>409</c:v>
                </c:pt>
                <c:pt idx="14">
                  <c:v>410</c:v>
                </c:pt>
                <c:pt idx="15">
                  <c:v>411</c:v>
                </c:pt>
                <c:pt idx="16">
                  <c:v>412</c:v>
                </c:pt>
                <c:pt idx="17">
                  <c:v>413</c:v>
                </c:pt>
                <c:pt idx="18">
                  <c:v>414</c:v>
                </c:pt>
                <c:pt idx="19">
                  <c:v>415</c:v>
                </c:pt>
                <c:pt idx="20">
                  <c:v>416</c:v>
                </c:pt>
                <c:pt idx="21">
                  <c:v>417</c:v>
                </c:pt>
                <c:pt idx="22">
                  <c:v>418</c:v>
                </c:pt>
                <c:pt idx="23">
                  <c:v>419</c:v>
                </c:pt>
                <c:pt idx="24">
                  <c:v>420</c:v>
                </c:pt>
                <c:pt idx="25">
                  <c:v>421</c:v>
                </c:pt>
                <c:pt idx="26">
                  <c:v>422</c:v>
                </c:pt>
                <c:pt idx="27">
                  <c:v>423</c:v>
                </c:pt>
                <c:pt idx="28">
                  <c:v>424</c:v>
                </c:pt>
                <c:pt idx="29">
                  <c:v>425</c:v>
                </c:pt>
                <c:pt idx="30">
                  <c:v>426</c:v>
                </c:pt>
                <c:pt idx="31">
                  <c:v>427</c:v>
                </c:pt>
                <c:pt idx="32">
                  <c:v>428</c:v>
                </c:pt>
                <c:pt idx="33">
                  <c:v>429</c:v>
                </c:pt>
                <c:pt idx="34">
                  <c:v>430</c:v>
                </c:pt>
                <c:pt idx="35">
                  <c:v>431</c:v>
                </c:pt>
                <c:pt idx="36">
                  <c:v>432</c:v>
                </c:pt>
                <c:pt idx="37">
                  <c:v>433</c:v>
                </c:pt>
                <c:pt idx="38">
                  <c:v>434</c:v>
                </c:pt>
                <c:pt idx="39">
                  <c:v>435</c:v>
                </c:pt>
                <c:pt idx="40">
                  <c:v>436</c:v>
                </c:pt>
                <c:pt idx="41">
                  <c:v>437</c:v>
                </c:pt>
                <c:pt idx="42">
                  <c:v>438</c:v>
                </c:pt>
                <c:pt idx="43">
                  <c:v>439</c:v>
                </c:pt>
                <c:pt idx="44">
                  <c:v>440</c:v>
                </c:pt>
                <c:pt idx="45">
                  <c:v>441</c:v>
                </c:pt>
                <c:pt idx="46">
                  <c:v>442</c:v>
                </c:pt>
                <c:pt idx="47">
                  <c:v>443</c:v>
                </c:pt>
                <c:pt idx="48">
                  <c:v>444</c:v>
                </c:pt>
                <c:pt idx="49">
                  <c:v>445</c:v>
                </c:pt>
                <c:pt idx="50">
                  <c:v>446</c:v>
                </c:pt>
                <c:pt idx="51">
                  <c:v>447</c:v>
                </c:pt>
                <c:pt idx="52">
                  <c:v>448</c:v>
                </c:pt>
                <c:pt idx="53">
                  <c:v>449</c:v>
                </c:pt>
                <c:pt idx="54">
                  <c:v>450</c:v>
                </c:pt>
                <c:pt idx="55">
                  <c:v>451</c:v>
                </c:pt>
                <c:pt idx="56">
                  <c:v>452</c:v>
                </c:pt>
                <c:pt idx="57">
                  <c:v>453</c:v>
                </c:pt>
                <c:pt idx="58">
                  <c:v>454</c:v>
                </c:pt>
                <c:pt idx="59">
                  <c:v>455</c:v>
                </c:pt>
                <c:pt idx="60">
                  <c:v>456</c:v>
                </c:pt>
                <c:pt idx="61">
                  <c:v>457</c:v>
                </c:pt>
                <c:pt idx="62">
                  <c:v>458</c:v>
                </c:pt>
                <c:pt idx="63">
                  <c:v>459</c:v>
                </c:pt>
                <c:pt idx="64">
                  <c:v>460</c:v>
                </c:pt>
                <c:pt idx="65">
                  <c:v>461</c:v>
                </c:pt>
                <c:pt idx="66">
                  <c:v>462</c:v>
                </c:pt>
                <c:pt idx="67">
                  <c:v>463</c:v>
                </c:pt>
                <c:pt idx="68">
                  <c:v>464</c:v>
                </c:pt>
                <c:pt idx="69">
                  <c:v>465</c:v>
                </c:pt>
                <c:pt idx="70">
                  <c:v>466</c:v>
                </c:pt>
                <c:pt idx="71">
                  <c:v>467</c:v>
                </c:pt>
                <c:pt idx="72">
                  <c:v>468</c:v>
                </c:pt>
                <c:pt idx="73">
                  <c:v>469</c:v>
                </c:pt>
                <c:pt idx="74">
                  <c:v>470</c:v>
                </c:pt>
                <c:pt idx="75">
                  <c:v>471</c:v>
                </c:pt>
                <c:pt idx="76">
                  <c:v>472</c:v>
                </c:pt>
                <c:pt idx="77">
                  <c:v>473</c:v>
                </c:pt>
                <c:pt idx="78">
                  <c:v>474</c:v>
                </c:pt>
                <c:pt idx="79">
                  <c:v>475</c:v>
                </c:pt>
                <c:pt idx="80">
                  <c:v>476</c:v>
                </c:pt>
                <c:pt idx="81">
                  <c:v>477</c:v>
                </c:pt>
                <c:pt idx="82">
                  <c:v>478</c:v>
                </c:pt>
                <c:pt idx="83">
                  <c:v>479</c:v>
                </c:pt>
                <c:pt idx="84">
                  <c:v>480</c:v>
                </c:pt>
                <c:pt idx="85">
                  <c:v>481</c:v>
                </c:pt>
                <c:pt idx="86">
                  <c:v>482</c:v>
                </c:pt>
                <c:pt idx="87">
                  <c:v>483</c:v>
                </c:pt>
                <c:pt idx="88">
                  <c:v>484</c:v>
                </c:pt>
                <c:pt idx="89">
                  <c:v>485</c:v>
                </c:pt>
                <c:pt idx="90">
                  <c:v>486</c:v>
                </c:pt>
                <c:pt idx="91">
                  <c:v>487</c:v>
                </c:pt>
                <c:pt idx="92">
                  <c:v>488</c:v>
                </c:pt>
                <c:pt idx="93">
                  <c:v>489</c:v>
                </c:pt>
                <c:pt idx="94">
                  <c:v>490</c:v>
                </c:pt>
                <c:pt idx="95">
                  <c:v>491</c:v>
                </c:pt>
                <c:pt idx="96">
                  <c:v>492</c:v>
                </c:pt>
                <c:pt idx="97">
                  <c:v>493</c:v>
                </c:pt>
                <c:pt idx="98">
                  <c:v>494</c:v>
                </c:pt>
                <c:pt idx="99">
                  <c:v>495</c:v>
                </c:pt>
                <c:pt idx="100">
                  <c:v>496</c:v>
                </c:pt>
                <c:pt idx="101">
                  <c:v>497</c:v>
                </c:pt>
                <c:pt idx="102">
                  <c:v>498</c:v>
                </c:pt>
                <c:pt idx="103">
                  <c:v>499</c:v>
                </c:pt>
                <c:pt idx="104">
                  <c:v>500</c:v>
                </c:pt>
                <c:pt idx="105">
                  <c:v>501</c:v>
                </c:pt>
                <c:pt idx="106">
                  <c:v>502</c:v>
                </c:pt>
                <c:pt idx="107">
                  <c:v>503</c:v>
                </c:pt>
                <c:pt idx="108">
                  <c:v>504</c:v>
                </c:pt>
                <c:pt idx="109">
                  <c:v>505</c:v>
                </c:pt>
                <c:pt idx="110">
                  <c:v>506</c:v>
                </c:pt>
                <c:pt idx="111">
                  <c:v>507</c:v>
                </c:pt>
                <c:pt idx="112">
                  <c:v>508</c:v>
                </c:pt>
                <c:pt idx="113">
                  <c:v>509</c:v>
                </c:pt>
                <c:pt idx="114">
                  <c:v>510</c:v>
                </c:pt>
                <c:pt idx="115">
                  <c:v>511</c:v>
                </c:pt>
                <c:pt idx="116">
                  <c:v>512</c:v>
                </c:pt>
                <c:pt idx="117">
                  <c:v>513</c:v>
                </c:pt>
                <c:pt idx="118">
                  <c:v>514</c:v>
                </c:pt>
                <c:pt idx="119">
                  <c:v>515</c:v>
                </c:pt>
                <c:pt idx="120">
                  <c:v>516</c:v>
                </c:pt>
                <c:pt idx="121">
                  <c:v>517</c:v>
                </c:pt>
                <c:pt idx="122">
                  <c:v>518</c:v>
                </c:pt>
                <c:pt idx="123">
                  <c:v>519</c:v>
                </c:pt>
                <c:pt idx="124">
                  <c:v>520</c:v>
                </c:pt>
                <c:pt idx="125">
                  <c:v>521</c:v>
                </c:pt>
                <c:pt idx="126">
                  <c:v>522</c:v>
                </c:pt>
                <c:pt idx="127">
                  <c:v>523</c:v>
                </c:pt>
                <c:pt idx="128">
                  <c:v>524</c:v>
                </c:pt>
                <c:pt idx="129">
                  <c:v>525</c:v>
                </c:pt>
                <c:pt idx="130">
                  <c:v>526</c:v>
                </c:pt>
                <c:pt idx="131">
                  <c:v>527</c:v>
                </c:pt>
                <c:pt idx="132">
                  <c:v>528</c:v>
                </c:pt>
                <c:pt idx="133">
                  <c:v>529</c:v>
                </c:pt>
                <c:pt idx="134">
                  <c:v>530</c:v>
                </c:pt>
                <c:pt idx="135">
                  <c:v>531</c:v>
                </c:pt>
                <c:pt idx="136">
                  <c:v>532</c:v>
                </c:pt>
                <c:pt idx="137">
                  <c:v>533</c:v>
                </c:pt>
                <c:pt idx="138">
                  <c:v>534</c:v>
                </c:pt>
                <c:pt idx="139">
                  <c:v>535</c:v>
                </c:pt>
                <c:pt idx="140">
                  <c:v>536</c:v>
                </c:pt>
                <c:pt idx="141">
                  <c:v>537</c:v>
                </c:pt>
                <c:pt idx="142">
                  <c:v>538</c:v>
                </c:pt>
                <c:pt idx="143">
                  <c:v>539</c:v>
                </c:pt>
                <c:pt idx="144">
                  <c:v>540</c:v>
                </c:pt>
                <c:pt idx="145">
                  <c:v>541</c:v>
                </c:pt>
                <c:pt idx="146">
                  <c:v>542</c:v>
                </c:pt>
                <c:pt idx="147">
                  <c:v>543</c:v>
                </c:pt>
                <c:pt idx="148">
                  <c:v>544</c:v>
                </c:pt>
                <c:pt idx="149">
                  <c:v>545</c:v>
                </c:pt>
                <c:pt idx="150">
                  <c:v>546</c:v>
                </c:pt>
                <c:pt idx="151">
                  <c:v>547</c:v>
                </c:pt>
                <c:pt idx="152">
                  <c:v>548</c:v>
                </c:pt>
                <c:pt idx="153">
                  <c:v>549</c:v>
                </c:pt>
                <c:pt idx="154">
                  <c:v>550</c:v>
                </c:pt>
                <c:pt idx="155">
                  <c:v>551</c:v>
                </c:pt>
                <c:pt idx="156">
                  <c:v>552</c:v>
                </c:pt>
                <c:pt idx="157">
                  <c:v>553</c:v>
                </c:pt>
                <c:pt idx="158">
                  <c:v>554</c:v>
                </c:pt>
                <c:pt idx="159">
                  <c:v>555</c:v>
                </c:pt>
                <c:pt idx="160">
                  <c:v>556</c:v>
                </c:pt>
                <c:pt idx="161">
                  <c:v>557</c:v>
                </c:pt>
                <c:pt idx="162">
                  <c:v>558</c:v>
                </c:pt>
                <c:pt idx="163">
                  <c:v>559</c:v>
                </c:pt>
                <c:pt idx="164">
                  <c:v>560</c:v>
                </c:pt>
                <c:pt idx="165">
                  <c:v>561</c:v>
                </c:pt>
                <c:pt idx="166">
                  <c:v>562</c:v>
                </c:pt>
                <c:pt idx="167">
                  <c:v>563</c:v>
                </c:pt>
                <c:pt idx="168">
                  <c:v>564</c:v>
                </c:pt>
                <c:pt idx="169">
                  <c:v>565</c:v>
                </c:pt>
                <c:pt idx="170">
                  <c:v>566</c:v>
                </c:pt>
                <c:pt idx="171">
                  <c:v>567</c:v>
                </c:pt>
                <c:pt idx="172">
                  <c:v>568</c:v>
                </c:pt>
                <c:pt idx="173">
                  <c:v>569</c:v>
                </c:pt>
                <c:pt idx="174">
                  <c:v>570</c:v>
                </c:pt>
                <c:pt idx="175">
                  <c:v>571</c:v>
                </c:pt>
                <c:pt idx="176">
                  <c:v>572</c:v>
                </c:pt>
                <c:pt idx="177">
                  <c:v>573</c:v>
                </c:pt>
                <c:pt idx="178">
                  <c:v>574</c:v>
                </c:pt>
                <c:pt idx="179">
                  <c:v>575</c:v>
                </c:pt>
                <c:pt idx="180">
                  <c:v>576</c:v>
                </c:pt>
                <c:pt idx="181">
                  <c:v>577</c:v>
                </c:pt>
                <c:pt idx="182">
                  <c:v>578</c:v>
                </c:pt>
                <c:pt idx="183">
                  <c:v>579</c:v>
                </c:pt>
                <c:pt idx="184">
                  <c:v>580</c:v>
                </c:pt>
                <c:pt idx="185">
                  <c:v>581</c:v>
                </c:pt>
                <c:pt idx="186">
                  <c:v>582</c:v>
                </c:pt>
                <c:pt idx="187">
                  <c:v>583</c:v>
                </c:pt>
                <c:pt idx="188">
                  <c:v>584</c:v>
                </c:pt>
                <c:pt idx="189">
                  <c:v>585</c:v>
                </c:pt>
                <c:pt idx="190">
                  <c:v>586</c:v>
                </c:pt>
                <c:pt idx="191">
                  <c:v>587</c:v>
                </c:pt>
                <c:pt idx="192">
                  <c:v>588</c:v>
                </c:pt>
                <c:pt idx="193">
                  <c:v>589</c:v>
                </c:pt>
                <c:pt idx="194">
                  <c:v>590</c:v>
                </c:pt>
                <c:pt idx="195">
                  <c:v>591</c:v>
                </c:pt>
                <c:pt idx="196">
                  <c:v>592</c:v>
                </c:pt>
                <c:pt idx="197">
                  <c:v>593</c:v>
                </c:pt>
                <c:pt idx="198">
                  <c:v>594</c:v>
                </c:pt>
                <c:pt idx="199">
                  <c:v>595</c:v>
                </c:pt>
                <c:pt idx="200">
                  <c:v>596</c:v>
                </c:pt>
                <c:pt idx="201">
                  <c:v>597</c:v>
                </c:pt>
                <c:pt idx="202">
                  <c:v>598</c:v>
                </c:pt>
                <c:pt idx="203">
                  <c:v>599</c:v>
                </c:pt>
                <c:pt idx="204">
                  <c:v>600</c:v>
                </c:pt>
                <c:pt idx="205">
                  <c:v>601</c:v>
                </c:pt>
                <c:pt idx="206">
                  <c:v>602</c:v>
                </c:pt>
                <c:pt idx="207">
                  <c:v>603</c:v>
                </c:pt>
                <c:pt idx="208">
                  <c:v>604</c:v>
                </c:pt>
                <c:pt idx="209">
                  <c:v>605</c:v>
                </c:pt>
                <c:pt idx="210">
                  <c:v>606</c:v>
                </c:pt>
                <c:pt idx="211">
                  <c:v>607</c:v>
                </c:pt>
                <c:pt idx="212">
                  <c:v>608</c:v>
                </c:pt>
                <c:pt idx="213">
                  <c:v>609</c:v>
                </c:pt>
                <c:pt idx="214">
                  <c:v>610</c:v>
                </c:pt>
                <c:pt idx="215">
                  <c:v>611</c:v>
                </c:pt>
                <c:pt idx="216">
                  <c:v>612</c:v>
                </c:pt>
                <c:pt idx="217">
                  <c:v>613</c:v>
                </c:pt>
                <c:pt idx="218">
                  <c:v>614</c:v>
                </c:pt>
                <c:pt idx="219">
                  <c:v>615</c:v>
                </c:pt>
                <c:pt idx="220">
                  <c:v>616</c:v>
                </c:pt>
                <c:pt idx="221">
                  <c:v>617</c:v>
                </c:pt>
                <c:pt idx="222">
                  <c:v>618</c:v>
                </c:pt>
                <c:pt idx="223">
                  <c:v>619</c:v>
                </c:pt>
                <c:pt idx="224">
                  <c:v>620</c:v>
                </c:pt>
                <c:pt idx="225">
                  <c:v>621</c:v>
                </c:pt>
                <c:pt idx="226">
                  <c:v>622</c:v>
                </c:pt>
                <c:pt idx="227">
                  <c:v>623</c:v>
                </c:pt>
                <c:pt idx="228">
                  <c:v>624</c:v>
                </c:pt>
                <c:pt idx="229">
                  <c:v>625</c:v>
                </c:pt>
                <c:pt idx="230">
                  <c:v>626</c:v>
                </c:pt>
                <c:pt idx="231">
                  <c:v>627</c:v>
                </c:pt>
                <c:pt idx="232">
                  <c:v>628</c:v>
                </c:pt>
                <c:pt idx="233">
                  <c:v>629</c:v>
                </c:pt>
                <c:pt idx="234">
                  <c:v>630</c:v>
                </c:pt>
                <c:pt idx="235">
                  <c:v>631</c:v>
                </c:pt>
                <c:pt idx="236">
                  <c:v>632</c:v>
                </c:pt>
                <c:pt idx="237">
                  <c:v>633</c:v>
                </c:pt>
                <c:pt idx="238">
                  <c:v>634</c:v>
                </c:pt>
                <c:pt idx="239">
                  <c:v>635</c:v>
                </c:pt>
                <c:pt idx="240">
                  <c:v>636</c:v>
                </c:pt>
                <c:pt idx="241">
                  <c:v>637</c:v>
                </c:pt>
                <c:pt idx="242">
                  <c:v>638</c:v>
                </c:pt>
                <c:pt idx="243">
                  <c:v>639</c:v>
                </c:pt>
                <c:pt idx="244">
                  <c:v>640</c:v>
                </c:pt>
                <c:pt idx="245">
                  <c:v>641</c:v>
                </c:pt>
                <c:pt idx="246">
                  <c:v>642</c:v>
                </c:pt>
                <c:pt idx="247">
                  <c:v>643</c:v>
                </c:pt>
                <c:pt idx="248">
                  <c:v>644</c:v>
                </c:pt>
                <c:pt idx="249">
                  <c:v>645</c:v>
                </c:pt>
                <c:pt idx="250">
                  <c:v>646</c:v>
                </c:pt>
                <c:pt idx="251">
                  <c:v>647</c:v>
                </c:pt>
                <c:pt idx="252">
                  <c:v>648</c:v>
                </c:pt>
                <c:pt idx="253">
                  <c:v>649</c:v>
                </c:pt>
                <c:pt idx="254">
                  <c:v>650</c:v>
                </c:pt>
              </c:numCache>
            </c:numRef>
          </c:xVal>
          <c:yVal>
            <c:numRef>
              <c:f>'Master function'!$D$2:$D$256</c:f>
              <c:numCache>
                <c:formatCode>0</c:formatCode>
                <c:ptCount val="255"/>
                <c:pt idx="0">
                  <c:v>57.95009499999999</c:v>
                </c:pt>
                <c:pt idx="1">
                  <c:v>58.177334999999999</c:v>
                </c:pt>
                <c:pt idx="2">
                  <c:v>58.460624999999993</c:v>
                </c:pt>
                <c:pt idx="3">
                  <c:v>58.799965</c:v>
                </c:pt>
                <c:pt idx="4">
                  <c:v>59.195354999999992</c:v>
                </c:pt>
                <c:pt idx="5">
                  <c:v>59.646794999999997</c:v>
                </c:pt>
                <c:pt idx="6">
                  <c:v>60.154284999999994</c:v>
                </c:pt>
                <c:pt idx="7">
                  <c:v>60.717824999999998</c:v>
                </c:pt>
                <c:pt idx="8">
                  <c:v>61.337414999999993</c:v>
                </c:pt>
                <c:pt idx="9">
                  <c:v>62.013054999999994</c:v>
                </c:pt>
                <c:pt idx="10">
                  <c:v>62.744744999999995</c:v>
                </c:pt>
                <c:pt idx="11">
                  <c:v>63.532484999999994</c:v>
                </c:pt>
                <c:pt idx="12">
                  <c:v>64.376274999999993</c:v>
                </c:pt>
                <c:pt idx="13">
                  <c:v>65.27611499999999</c:v>
                </c:pt>
                <c:pt idx="14">
                  <c:v>66.232005000000001</c:v>
                </c:pt>
                <c:pt idx="15">
                  <c:v>67.243944999999982</c:v>
                </c:pt>
                <c:pt idx="16">
                  <c:v>68.311934999999991</c:v>
                </c:pt>
                <c:pt idx="17">
                  <c:v>69.435974999999985</c:v>
                </c:pt>
                <c:pt idx="18">
                  <c:v>70.616065000000006</c:v>
                </c:pt>
                <c:pt idx="19">
                  <c:v>71.852204999999998</c:v>
                </c:pt>
                <c:pt idx="20">
                  <c:v>73.144395000000003</c:v>
                </c:pt>
                <c:pt idx="21">
                  <c:v>74.492634999999993</c:v>
                </c:pt>
                <c:pt idx="22">
                  <c:v>75.896924999999996</c:v>
                </c:pt>
                <c:pt idx="23">
                  <c:v>77.357264999999984</c:v>
                </c:pt>
                <c:pt idx="24">
                  <c:v>78.873654999999999</c:v>
                </c:pt>
                <c:pt idx="25">
                  <c:v>80.446094999999985</c:v>
                </c:pt>
                <c:pt idx="26">
                  <c:v>82.074584999999985</c:v>
                </c:pt>
                <c:pt idx="27">
                  <c:v>83.759124999999983</c:v>
                </c:pt>
                <c:pt idx="28">
                  <c:v>85.499714999999981</c:v>
                </c:pt>
                <c:pt idx="29">
                  <c:v>87.296354999999991</c:v>
                </c:pt>
                <c:pt idx="30">
                  <c:v>89.149044999999987</c:v>
                </c:pt>
                <c:pt idx="31">
                  <c:v>91.057784999999996</c:v>
                </c:pt>
                <c:pt idx="32">
                  <c:v>93.022574999999989</c:v>
                </c:pt>
                <c:pt idx="33">
                  <c:v>95.043414999999996</c:v>
                </c:pt>
                <c:pt idx="34">
                  <c:v>97.120304999999988</c:v>
                </c:pt>
                <c:pt idx="35">
                  <c:v>101.65390777920001</c:v>
                </c:pt>
                <c:pt idx="36">
                  <c:v>103.73632426710002</c:v>
                </c:pt>
                <c:pt idx="37">
                  <c:v>105.78381585040002</c:v>
                </c:pt>
                <c:pt idx="38">
                  <c:v>107.79668715330003</c:v>
                </c:pt>
                <c:pt idx="39">
                  <c:v>109.77524280000002</c:v>
                </c:pt>
                <c:pt idx="40">
                  <c:v>111.71978741469998</c:v>
                </c:pt>
                <c:pt idx="41">
                  <c:v>113.6306256216</c:v>
                </c:pt>
                <c:pt idx="42">
                  <c:v>115.5080620449</c:v>
                </c:pt>
                <c:pt idx="43">
                  <c:v>117.3524013088</c:v>
                </c:pt>
                <c:pt idx="44">
                  <c:v>119.16394803749999</c:v>
                </c:pt>
                <c:pt idx="45">
                  <c:v>120.94300685520001</c:v>
                </c:pt>
                <c:pt idx="46">
                  <c:v>122.6898823861</c:v>
                </c:pt>
                <c:pt idx="47">
                  <c:v>124.4048792544</c:v>
                </c:pt>
                <c:pt idx="48">
                  <c:v>126.08830208430001</c:v>
                </c:pt>
                <c:pt idx="49">
                  <c:v>127.74045550000001</c:v>
                </c:pt>
                <c:pt idx="50">
                  <c:v>129.36164412570002</c:v>
                </c:pt>
                <c:pt idx="51">
                  <c:v>130.95217258560004</c:v>
                </c:pt>
                <c:pt idx="52">
                  <c:v>132.51234550390004</c:v>
                </c:pt>
                <c:pt idx="53">
                  <c:v>134.04246750480002</c:v>
                </c:pt>
                <c:pt idx="54">
                  <c:v>135.54284321250003</c:v>
                </c:pt>
                <c:pt idx="55">
                  <c:v>137.0137772512</c:v>
                </c:pt>
                <c:pt idx="56">
                  <c:v>138.45557424510002</c:v>
                </c:pt>
                <c:pt idx="57">
                  <c:v>139.8685388184</c:v>
                </c:pt>
                <c:pt idx="58">
                  <c:v>141.25297559530003</c:v>
                </c:pt>
                <c:pt idx="59">
                  <c:v>142.6091892</c:v>
                </c:pt>
                <c:pt idx="60">
                  <c:v>143.93748425670003</c:v>
                </c:pt>
                <c:pt idx="61">
                  <c:v>145.2381653896</c:v>
                </c:pt>
                <c:pt idx="62">
                  <c:v>146.51153722290002</c:v>
                </c:pt>
                <c:pt idx="63">
                  <c:v>147.75790438080003</c:v>
                </c:pt>
                <c:pt idx="64">
                  <c:v>148.97757148750003</c:v>
                </c:pt>
                <c:pt idx="65">
                  <c:v>150.17084316720002</c:v>
                </c:pt>
                <c:pt idx="66">
                  <c:v>151.33802404410005</c:v>
                </c:pt>
                <c:pt idx="67">
                  <c:v>152.47941874240001</c:v>
                </c:pt>
                <c:pt idx="68">
                  <c:v>153.59533188630002</c:v>
                </c:pt>
                <c:pt idx="69">
                  <c:v>154.68606810000003</c:v>
                </c:pt>
                <c:pt idx="70">
                  <c:v>155.75193200770002</c:v>
                </c:pt>
                <c:pt idx="71">
                  <c:v>156.79322823360005</c:v>
                </c:pt>
                <c:pt idx="72">
                  <c:v>157.81026140190002</c:v>
                </c:pt>
                <c:pt idx="73">
                  <c:v>158.80333613680003</c:v>
                </c:pt>
                <c:pt idx="74">
                  <c:v>159.77275706250001</c:v>
                </c:pt>
                <c:pt idx="75">
                  <c:v>160.71882880320004</c:v>
                </c:pt>
                <c:pt idx="76">
                  <c:v>161.64185598310002</c:v>
                </c:pt>
                <c:pt idx="77">
                  <c:v>162.54214322640004</c:v>
                </c:pt>
                <c:pt idx="78">
                  <c:v>163.41999515730004</c:v>
                </c:pt>
                <c:pt idx="79">
                  <c:v>164.27571640000005</c:v>
                </c:pt>
                <c:pt idx="80">
                  <c:v>165.10961157870003</c:v>
                </c:pt>
                <c:pt idx="81">
                  <c:v>165.92198531759999</c:v>
                </c:pt>
                <c:pt idx="82">
                  <c:v>166.71314224090003</c:v>
                </c:pt>
                <c:pt idx="83">
                  <c:v>167.48338697279999</c:v>
                </c:pt>
                <c:pt idx="84">
                  <c:v>168.23302413750002</c:v>
                </c:pt>
                <c:pt idx="85">
                  <c:v>168.96235835920001</c:v>
                </c:pt>
                <c:pt idx="86">
                  <c:v>169.67169426210003</c:v>
                </c:pt>
                <c:pt idx="87">
                  <c:v>170.3613364704</c:v>
                </c:pt>
                <c:pt idx="88">
                  <c:v>171.03158960830004</c:v>
                </c:pt>
                <c:pt idx="89">
                  <c:v>171.68275829999999</c:v>
                </c:pt>
                <c:pt idx="90">
                  <c:v>172.31514716970003</c:v>
                </c:pt>
                <c:pt idx="91">
                  <c:v>172.92906084160001</c:v>
                </c:pt>
                <c:pt idx="92">
                  <c:v>173.52480393990004</c:v>
                </c:pt>
                <c:pt idx="93">
                  <c:v>174.10268108880001</c:v>
                </c:pt>
                <c:pt idx="94">
                  <c:v>174.66299691250003</c:v>
                </c:pt>
                <c:pt idx="95">
                  <c:v>175.20605603520002</c:v>
                </c:pt>
                <c:pt idx="96">
                  <c:v>175.7321630811</c:v>
                </c:pt>
                <c:pt idx="97">
                  <c:v>176.24162267440005</c:v>
                </c:pt>
                <c:pt idx="98">
                  <c:v>176.7347394393</c:v>
                </c:pt>
                <c:pt idx="99">
                  <c:v>177.21181800000002</c:v>
                </c:pt>
                <c:pt idx="100">
                  <c:v>177.6731629807</c:v>
                </c:pt>
                <c:pt idx="101">
                  <c:v>178.11907900560001</c:v>
                </c:pt>
                <c:pt idx="102">
                  <c:v>178.54987069890001</c:v>
                </c:pt>
                <c:pt idx="103">
                  <c:v>178.96584268480004</c:v>
                </c:pt>
                <c:pt idx="104">
                  <c:v>179.36729958750001</c:v>
                </c:pt>
                <c:pt idx="105">
                  <c:v>179.75454603120002</c:v>
                </c:pt>
                <c:pt idx="106">
                  <c:v>180.1278866401</c:v>
                </c:pt>
                <c:pt idx="107">
                  <c:v>180.48762603840004</c:v>
                </c:pt>
                <c:pt idx="108">
                  <c:v>180.83406885030001</c:v>
                </c:pt>
                <c:pt idx="109">
                  <c:v>181.16751970000007</c:v>
                </c:pt>
                <c:pt idx="110">
                  <c:v>181.48828321170001</c:v>
                </c:pt>
                <c:pt idx="111">
                  <c:v>181.79666400960002</c:v>
                </c:pt>
                <c:pt idx="112">
                  <c:v>182.09296671790003</c:v>
                </c:pt>
                <c:pt idx="113">
                  <c:v>182.37749596080002</c:v>
                </c:pt>
                <c:pt idx="114">
                  <c:v>182.65055636250003</c:v>
                </c:pt>
                <c:pt idx="115">
                  <c:v>182.91245254720002</c:v>
                </c:pt>
                <c:pt idx="116">
                  <c:v>183.16348913910002</c:v>
                </c:pt>
                <c:pt idx="117">
                  <c:v>183.40397076239998</c:v>
                </c:pt>
                <c:pt idx="118">
                  <c:v>183.63420204130006</c:v>
                </c:pt>
                <c:pt idx="119">
                  <c:v>183.85448760000003</c:v>
                </c:pt>
                <c:pt idx="120">
                  <c:v>184.06513206270006</c:v>
                </c:pt>
                <c:pt idx="121">
                  <c:v>184.26644005360001</c:v>
                </c:pt>
                <c:pt idx="122">
                  <c:v>184.45871619690007</c:v>
                </c:pt>
                <c:pt idx="123">
                  <c:v>184.64226511679999</c:v>
                </c:pt>
                <c:pt idx="124">
                  <c:v>184.81739143750008</c:v>
                </c:pt>
                <c:pt idx="125">
                  <c:v>184.98439978320005</c:v>
                </c:pt>
                <c:pt idx="126">
                  <c:v>185.14359477810007</c:v>
                </c:pt>
                <c:pt idx="127">
                  <c:v>185.29528104640002</c:v>
                </c:pt>
                <c:pt idx="128">
                  <c:v>185.43976321229997</c:v>
                </c:pt>
                <c:pt idx="129">
                  <c:v>185.57734590000001</c:v>
                </c:pt>
                <c:pt idx="130">
                  <c:v>185.70833373369999</c:v>
                </c:pt>
                <c:pt idx="131">
                  <c:v>185.8330313376</c:v>
                </c:pt>
                <c:pt idx="132">
                  <c:v>185.95174333589995</c:v>
                </c:pt>
                <c:pt idx="133">
                  <c:v>186.06477435280004</c:v>
                </c:pt>
                <c:pt idx="134">
                  <c:v>186.1724290125</c:v>
                </c:pt>
                <c:pt idx="135">
                  <c:v>186.2750119392</c:v>
                </c:pt>
                <c:pt idx="136">
                  <c:v>186.37282775709997</c:v>
                </c:pt>
                <c:pt idx="137">
                  <c:v>186.46618109040008</c:v>
                </c:pt>
                <c:pt idx="138">
                  <c:v>186.5553765633</c:v>
                </c:pt>
                <c:pt idx="139">
                  <c:v>186.64071880000006</c:v>
                </c:pt>
                <c:pt idx="140">
                  <c:v>186.72251242470003</c:v>
                </c:pt>
                <c:pt idx="141">
                  <c:v>186.80106206160002</c:v>
                </c:pt>
                <c:pt idx="142">
                  <c:v>186.87667233490004</c:v>
                </c:pt>
                <c:pt idx="143">
                  <c:v>186.94964786880007</c:v>
                </c:pt>
                <c:pt idx="144">
                  <c:v>187.02029328749995</c:v>
                </c:pt>
                <c:pt idx="145">
                  <c:v>187.08891321520002</c:v>
                </c:pt>
                <c:pt idx="146">
                  <c:v>187.15581227610005</c:v>
                </c:pt>
                <c:pt idx="147">
                  <c:v>187.22129509440003</c:v>
                </c:pt>
                <c:pt idx="148">
                  <c:v>187.28566629429992</c:v>
                </c:pt>
                <c:pt idx="149">
                  <c:v>187.34923049999998</c:v>
                </c:pt>
                <c:pt idx="150">
                  <c:v>187.41229233570004</c:v>
                </c:pt>
                <c:pt idx="151">
                  <c:v>187.47515642560006</c:v>
                </c:pt>
                <c:pt idx="152">
                  <c:v>187.53812739389991</c:v>
                </c:pt>
                <c:pt idx="153">
                  <c:v>187.60150986479994</c:v>
                </c:pt>
                <c:pt idx="154">
                  <c:v>187.66560846250007</c:v>
                </c:pt>
                <c:pt idx="155">
                  <c:v>187.73072781120004</c:v>
                </c:pt>
                <c:pt idx="156">
                  <c:v>187.79717253509995</c:v>
                </c:pt>
                <c:pt idx="157">
                  <c:v>187.86524725840002</c:v>
                </c:pt>
                <c:pt idx="158">
                  <c:v>187.93525660529997</c:v>
                </c:pt>
                <c:pt idx="159">
                  <c:v>188.00750520000008</c:v>
                </c:pt>
                <c:pt idx="160">
                  <c:v>188.08229766670001</c:v>
                </c:pt>
                <c:pt idx="161">
                  <c:v>188.15993862960011</c:v>
                </c:pt>
                <c:pt idx="162">
                  <c:v>188.24073271290001</c:v>
                </c:pt>
                <c:pt idx="163">
                  <c:v>188.32498454079996</c:v>
                </c:pt>
                <c:pt idx="164">
                  <c:v>188.41299873749995</c:v>
                </c:pt>
                <c:pt idx="165">
                  <c:v>188.50507992720009</c:v>
                </c:pt>
                <c:pt idx="166">
                  <c:v>188.60153273410009</c:v>
                </c:pt>
                <c:pt idx="167">
                  <c:v>188.70266178240001</c:v>
                </c:pt>
                <c:pt idx="168">
                  <c:v>188.80877169629997</c:v>
                </c:pt>
                <c:pt idx="169">
                  <c:v>188.92016710000007</c:v>
                </c:pt>
                <c:pt idx="170">
                  <c:v>189.03715261770003</c:v>
                </c:pt>
                <c:pt idx="171">
                  <c:v>189.16003287360002</c:v>
                </c:pt>
                <c:pt idx="172">
                  <c:v>189.28911249190008</c:v>
                </c:pt>
                <c:pt idx="173">
                  <c:v>189.42469609680001</c:v>
                </c:pt>
                <c:pt idx="174">
                  <c:v>189.56708831250006</c:v>
                </c:pt>
                <c:pt idx="175">
                  <c:v>189.71659376319997</c:v>
                </c:pt>
                <c:pt idx="176">
                  <c:v>189.8735170731</c:v>
                </c:pt>
                <c:pt idx="177">
                  <c:v>190.03816286640006</c:v>
                </c:pt>
                <c:pt idx="178">
                  <c:v>190.21083576729995</c:v>
                </c:pt>
                <c:pt idx="179">
                  <c:v>190.39184039999992</c:v>
                </c:pt>
                <c:pt idx="180">
                  <c:v>190.58148138870007</c:v>
                </c:pt>
                <c:pt idx="181">
                  <c:v>190.78006335760006</c:v>
                </c:pt>
                <c:pt idx="182">
                  <c:v>190.98789093089999</c:v>
                </c:pt>
                <c:pt idx="183">
                  <c:v>191.20526873279999</c:v>
                </c:pt>
                <c:pt idx="184">
                  <c:v>191.43250138750005</c:v>
                </c:pt>
                <c:pt idx="185">
                  <c:v>191.6698935192</c:v>
                </c:pt>
                <c:pt idx="186">
                  <c:v>191.91774975209995</c:v>
                </c:pt>
                <c:pt idx="187">
                  <c:v>192.17637471040001</c:v>
                </c:pt>
                <c:pt idx="188">
                  <c:v>192.44607301830001</c:v>
                </c:pt>
                <c:pt idx="189">
                  <c:v>192.72714930000006</c:v>
                </c:pt>
                <c:pt idx="190">
                  <c:v>193.0199081797</c:v>
                </c:pt>
                <c:pt idx="191">
                  <c:v>193.32465428159998</c:v>
                </c:pt>
                <c:pt idx="192">
                  <c:v>193.64169222990012</c:v>
                </c:pt>
                <c:pt idx="193">
                  <c:v>193.97132664879996</c:v>
                </c:pt>
                <c:pt idx="194">
                  <c:v>194.31386216249996</c:v>
                </c:pt>
                <c:pt idx="195">
                  <c:v>194.66960339520006</c:v>
                </c:pt>
                <c:pt idx="196">
                  <c:v>195.03885497110002</c:v>
                </c:pt>
                <c:pt idx="197">
                  <c:v>195.42192151439997</c:v>
                </c:pt>
                <c:pt idx="198">
                  <c:v>195.81910764930001</c:v>
                </c:pt>
                <c:pt idx="199">
                  <c:v>196.23071800000002</c:v>
                </c:pt>
                <c:pt idx="200">
                  <c:v>196.65705719070002</c:v>
                </c:pt>
                <c:pt idx="201">
                  <c:v>197.09842984559998</c:v>
                </c:pt>
                <c:pt idx="202">
                  <c:v>197.55514058889992</c:v>
                </c:pt>
                <c:pt idx="203">
                  <c:v>198.02749404479994</c:v>
                </c:pt>
                <c:pt idx="204">
                  <c:v>198.51579483750004</c:v>
                </c:pt>
                <c:pt idx="205">
                  <c:v>199.02034759119999</c:v>
                </c:pt>
                <c:pt idx="206">
                  <c:v>199.54145693009991</c:v>
                </c:pt>
                <c:pt idx="207">
                  <c:v>200.07942747840002</c:v>
                </c:pt>
                <c:pt idx="208">
                  <c:v>200.63456386029986</c:v>
                </c:pt>
                <c:pt idx="209">
                  <c:v>201.20717070000001</c:v>
                </c:pt>
                <c:pt idx="210">
                  <c:v>201.79755262169999</c:v>
                </c:pt>
                <c:pt idx="211">
                  <c:v>202.40601424959993</c:v>
                </c:pt>
                <c:pt idx="212">
                  <c:v>203.03286020789994</c:v>
                </c:pt>
                <c:pt idx="213">
                  <c:v>203.67839512079991</c:v>
                </c:pt>
                <c:pt idx="214">
                  <c:v>204.34292361250004</c:v>
                </c:pt>
                <c:pt idx="215">
                  <c:v>205.02675030720002</c:v>
                </c:pt>
                <c:pt idx="216">
                  <c:v>205.73017982909994</c:v>
                </c:pt>
                <c:pt idx="217">
                  <c:v>206.45351680239992</c:v>
                </c:pt>
                <c:pt idx="218">
                  <c:v>207.19706585129995</c:v>
                </c:pt>
                <c:pt idx="219">
                  <c:v>207.96113160000016</c:v>
                </c:pt>
                <c:pt idx="220">
                  <c:v>208.74601867269996</c:v>
                </c:pt>
                <c:pt idx="221">
                  <c:v>209.55203169359993</c:v>
                </c:pt>
                <c:pt idx="222">
                  <c:v>210.37947528689995</c:v>
                </c:pt>
                <c:pt idx="223">
                  <c:v>211.22865407680001</c:v>
                </c:pt>
                <c:pt idx="224">
                  <c:v>212.0998726874999</c:v>
                </c:pt>
                <c:pt idx="225">
                  <c:v>212.99343574320005</c:v>
                </c:pt>
                <c:pt idx="226">
                  <c:v>213.90964786810002</c:v>
                </c:pt>
                <c:pt idx="227">
                  <c:v>214.84881368640004</c:v>
                </c:pt>
                <c:pt idx="228">
                  <c:v>215.81123782229997</c:v>
                </c:pt>
                <c:pt idx="229">
                  <c:v>216.79722490000006</c:v>
                </c:pt>
                <c:pt idx="230">
                  <c:v>217.80707954369996</c:v>
                </c:pt>
                <c:pt idx="231">
                  <c:v>218.8411063776</c:v>
                </c:pt>
                <c:pt idx="232">
                  <c:v>219.89961002590007</c:v>
                </c:pt>
                <c:pt idx="233">
                  <c:v>220.98289511279995</c:v>
                </c:pt>
                <c:pt idx="234">
                  <c:v>222.09126626249997</c:v>
                </c:pt>
                <c:pt idx="235">
                  <c:v>223.2250280991999</c:v>
                </c:pt>
                <c:pt idx="236">
                  <c:v>224.38448524709997</c:v>
                </c:pt>
                <c:pt idx="237">
                  <c:v>225.56994233040007</c:v>
                </c:pt>
                <c:pt idx="238">
                  <c:v>226.78170397330007</c:v>
                </c:pt>
                <c:pt idx="239">
                  <c:v>228.02007479999997</c:v>
                </c:pt>
                <c:pt idx="240">
                  <c:v>229.28535943470001</c:v>
                </c:pt>
                <c:pt idx="241">
                  <c:v>230.57786250160007</c:v>
                </c:pt>
                <c:pt idx="242">
                  <c:v>231.89788862489991</c:v>
                </c:pt>
                <c:pt idx="243">
                  <c:v>233.24574242879999</c:v>
                </c:pt>
                <c:pt idx="244">
                  <c:v>234.62172853749996</c:v>
                </c:pt>
                <c:pt idx="245">
                  <c:v>236.02615157520017</c:v>
                </c:pt>
                <c:pt idx="246">
                  <c:v>237.45931616609994</c:v>
                </c:pt>
                <c:pt idx="247">
                  <c:v>238.92152693439994</c:v>
                </c:pt>
                <c:pt idx="248">
                  <c:v>240.41308850429994</c:v>
                </c:pt>
                <c:pt idx="249">
                  <c:v>241.93430550000005</c:v>
                </c:pt>
                <c:pt idx="250">
                  <c:v>243.48548254569994</c:v>
                </c:pt>
                <c:pt idx="251">
                  <c:v>245.06692426560005</c:v>
                </c:pt>
                <c:pt idx="252">
                  <c:v>246.67893528389993</c:v>
                </c:pt>
                <c:pt idx="253">
                  <c:v>248.32182022480004</c:v>
                </c:pt>
                <c:pt idx="254">
                  <c:v>249.9958837124999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04-D84A-AB44-5020A80913A7}"/>
            </c:ext>
          </c:extLst>
        </c:ser>
        <c:ser>
          <c:idx val="3"/>
          <c:order val="2"/>
          <c:spPr>
            <a:ln w="381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'Master function'!$A$2:$A$256</c:f>
              <c:numCache>
                <c:formatCode>General</c:formatCode>
                <c:ptCount val="255"/>
                <c:pt idx="0">
                  <c:v>396</c:v>
                </c:pt>
                <c:pt idx="1">
                  <c:v>397</c:v>
                </c:pt>
                <c:pt idx="2">
                  <c:v>398</c:v>
                </c:pt>
                <c:pt idx="3">
                  <c:v>399</c:v>
                </c:pt>
                <c:pt idx="4">
                  <c:v>400</c:v>
                </c:pt>
                <c:pt idx="5">
                  <c:v>401</c:v>
                </c:pt>
                <c:pt idx="6">
                  <c:v>402</c:v>
                </c:pt>
                <c:pt idx="7">
                  <c:v>403</c:v>
                </c:pt>
                <c:pt idx="8">
                  <c:v>404</c:v>
                </c:pt>
                <c:pt idx="9">
                  <c:v>405</c:v>
                </c:pt>
                <c:pt idx="10">
                  <c:v>406</c:v>
                </c:pt>
                <c:pt idx="11">
                  <c:v>407</c:v>
                </c:pt>
                <c:pt idx="12">
                  <c:v>408</c:v>
                </c:pt>
                <c:pt idx="13">
                  <c:v>409</c:v>
                </c:pt>
                <c:pt idx="14">
                  <c:v>410</c:v>
                </c:pt>
                <c:pt idx="15">
                  <c:v>411</c:v>
                </c:pt>
                <c:pt idx="16">
                  <c:v>412</c:v>
                </c:pt>
                <c:pt idx="17">
                  <c:v>413</c:v>
                </c:pt>
                <c:pt idx="18">
                  <c:v>414</c:v>
                </c:pt>
                <c:pt idx="19">
                  <c:v>415</c:v>
                </c:pt>
                <c:pt idx="20">
                  <c:v>416</c:v>
                </c:pt>
                <c:pt idx="21">
                  <c:v>417</c:v>
                </c:pt>
                <c:pt idx="22">
                  <c:v>418</c:v>
                </c:pt>
                <c:pt idx="23">
                  <c:v>419</c:v>
                </c:pt>
                <c:pt idx="24">
                  <c:v>420</c:v>
                </c:pt>
                <c:pt idx="25">
                  <c:v>421</c:v>
                </c:pt>
                <c:pt idx="26">
                  <c:v>422</c:v>
                </c:pt>
                <c:pt idx="27">
                  <c:v>423</c:v>
                </c:pt>
                <c:pt idx="28">
                  <c:v>424</c:v>
                </c:pt>
                <c:pt idx="29">
                  <c:v>425</c:v>
                </c:pt>
                <c:pt idx="30">
                  <c:v>426</c:v>
                </c:pt>
                <c:pt idx="31">
                  <c:v>427</c:v>
                </c:pt>
                <c:pt idx="32">
                  <c:v>428</c:v>
                </c:pt>
                <c:pt idx="33">
                  <c:v>429</c:v>
                </c:pt>
                <c:pt idx="34">
                  <c:v>430</c:v>
                </c:pt>
                <c:pt idx="35">
                  <c:v>431</c:v>
                </c:pt>
                <c:pt idx="36">
                  <c:v>432</c:v>
                </c:pt>
                <c:pt idx="37">
                  <c:v>433</c:v>
                </c:pt>
                <c:pt idx="38">
                  <c:v>434</c:v>
                </c:pt>
                <c:pt idx="39">
                  <c:v>435</c:v>
                </c:pt>
                <c:pt idx="40">
                  <c:v>436</c:v>
                </c:pt>
                <c:pt idx="41">
                  <c:v>437</c:v>
                </c:pt>
                <c:pt idx="42">
                  <c:v>438</c:v>
                </c:pt>
                <c:pt idx="43">
                  <c:v>439</c:v>
                </c:pt>
                <c:pt idx="44">
                  <c:v>440</c:v>
                </c:pt>
                <c:pt idx="45">
                  <c:v>441</c:v>
                </c:pt>
                <c:pt idx="46">
                  <c:v>442</c:v>
                </c:pt>
                <c:pt idx="47">
                  <c:v>443</c:v>
                </c:pt>
                <c:pt idx="48">
                  <c:v>444</c:v>
                </c:pt>
                <c:pt idx="49">
                  <c:v>445</c:v>
                </c:pt>
                <c:pt idx="50">
                  <c:v>446</c:v>
                </c:pt>
                <c:pt idx="51">
                  <c:v>447</c:v>
                </c:pt>
                <c:pt idx="52">
                  <c:v>448</c:v>
                </c:pt>
                <c:pt idx="53">
                  <c:v>449</c:v>
                </c:pt>
                <c:pt idx="54">
                  <c:v>450</c:v>
                </c:pt>
                <c:pt idx="55">
                  <c:v>451</c:v>
                </c:pt>
                <c:pt idx="56">
                  <c:v>452</c:v>
                </c:pt>
                <c:pt idx="57">
                  <c:v>453</c:v>
                </c:pt>
                <c:pt idx="58">
                  <c:v>454</c:v>
                </c:pt>
                <c:pt idx="59">
                  <c:v>455</c:v>
                </c:pt>
                <c:pt idx="60">
                  <c:v>456</c:v>
                </c:pt>
                <c:pt idx="61">
                  <c:v>457</c:v>
                </c:pt>
                <c:pt idx="62">
                  <c:v>458</c:v>
                </c:pt>
                <c:pt idx="63">
                  <c:v>459</c:v>
                </c:pt>
                <c:pt idx="64">
                  <c:v>460</c:v>
                </c:pt>
                <c:pt idx="65">
                  <c:v>461</c:v>
                </c:pt>
                <c:pt idx="66">
                  <c:v>462</c:v>
                </c:pt>
                <c:pt idx="67">
                  <c:v>463</c:v>
                </c:pt>
                <c:pt idx="68">
                  <c:v>464</c:v>
                </c:pt>
                <c:pt idx="69">
                  <c:v>465</c:v>
                </c:pt>
                <c:pt idx="70">
                  <c:v>466</c:v>
                </c:pt>
                <c:pt idx="71">
                  <c:v>467</c:v>
                </c:pt>
                <c:pt idx="72">
                  <c:v>468</c:v>
                </c:pt>
                <c:pt idx="73">
                  <c:v>469</c:v>
                </c:pt>
                <c:pt idx="74">
                  <c:v>470</c:v>
                </c:pt>
                <c:pt idx="75">
                  <c:v>471</c:v>
                </c:pt>
                <c:pt idx="76">
                  <c:v>472</c:v>
                </c:pt>
                <c:pt idx="77">
                  <c:v>473</c:v>
                </c:pt>
                <c:pt idx="78">
                  <c:v>474</c:v>
                </c:pt>
                <c:pt idx="79">
                  <c:v>475</c:v>
                </c:pt>
                <c:pt idx="80">
                  <c:v>476</c:v>
                </c:pt>
                <c:pt idx="81">
                  <c:v>477</c:v>
                </c:pt>
                <c:pt idx="82">
                  <c:v>478</c:v>
                </c:pt>
                <c:pt idx="83">
                  <c:v>479</c:v>
                </c:pt>
                <c:pt idx="84">
                  <c:v>480</c:v>
                </c:pt>
                <c:pt idx="85">
                  <c:v>481</c:v>
                </c:pt>
                <c:pt idx="86">
                  <c:v>482</c:v>
                </c:pt>
                <c:pt idx="87">
                  <c:v>483</c:v>
                </c:pt>
                <c:pt idx="88">
                  <c:v>484</c:v>
                </c:pt>
                <c:pt idx="89">
                  <c:v>485</c:v>
                </c:pt>
                <c:pt idx="90">
                  <c:v>486</c:v>
                </c:pt>
                <c:pt idx="91">
                  <c:v>487</c:v>
                </c:pt>
                <c:pt idx="92">
                  <c:v>488</c:v>
                </c:pt>
                <c:pt idx="93">
                  <c:v>489</c:v>
                </c:pt>
                <c:pt idx="94">
                  <c:v>490</c:v>
                </c:pt>
                <c:pt idx="95">
                  <c:v>491</c:v>
                </c:pt>
                <c:pt idx="96">
                  <c:v>492</c:v>
                </c:pt>
                <c:pt idx="97">
                  <c:v>493</c:v>
                </c:pt>
                <c:pt idx="98">
                  <c:v>494</c:v>
                </c:pt>
                <c:pt idx="99">
                  <c:v>495</c:v>
                </c:pt>
                <c:pt idx="100">
                  <c:v>496</c:v>
                </c:pt>
                <c:pt idx="101">
                  <c:v>497</c:v>
                </c:pt>
                <c:pt idx="102">
                  <c:v>498</c:v>
                </c:pt>
                <c:pt idx="103">
                  <c:v>499</c:v>
                </c:pt>
                <c:pt idx="104">
                  <c:v>500</c:v>
                </c:pt>
                <c:pt idx="105">
                  <c:v>501</c:v>
                </c:pt>
                <c:pt idx="106">
                  <c:v>502</c:v>
                </c:pt>
                <c:pt idx="107">
                  <c:v>503</c:v>
                </c:pt>
                <c:pt idx="108">
                  <c:v>504</c:v>
                </c:pt>
                <c:pt idx="109">
                  <c:v>505</c:v>
                </c:pt>
                <c:pt idx="110">
                  <c:v>506</c:v>
                </c:pt>
                <c:pt idx="111">
                  <c:v>507</c:v>
                </c:pt>
                <c:pt idx="112">
                  <c:v>508</c:v>
                </c:pt>
                <c:pt idx="113">
                  <c:v>509</c:v>
                </c:pt>
                <c:pt idx="114">
                  <c:v>510</c:v>
                </c:pt>
                <c:pt idx="115">
                  <c:v>511</c:v>
                </c:pt>
                <c:pt idx="116">
                  <c:v>512</c:v>
                </c:pt>
                <c:pt idx="117">
                  <c:v>513</c:v>
                </c:pt>
                <c:pt idx="118">
                  <c:v>514</c:v>
                </c:pt>
                <c:pt idx="119">
                  <c:v>515</c:v>
                </c:pt>
                <c:pt idx="120">
                  <c:v>516</c:v>
                </c:pt>
                <c:pt idx="121">
                  <c:v>517</c:v>
                </c:pt>
                <c:pt idx="122">
                  <c:v>518</c:v>
                </c:pt>
                <c:pt idx="123">
                  <c:v>519</c:v>
                </c:pt>
                <c:pt idx="124">
                  <c:v>520</c:v>
                </c:pt>
                <c:pt idx="125">
                  <c:v>521</c:v>
                </c:pt>
                <c:pt idx="126">
                  <c:v>522</c:v>
                </c:pt>
                <c:pt idx="127">
                  <c:v>523</c:v>
                </c:pt>
                <c:pt idx="128">
                  <c:v>524</c:v>
                </c:pt>
                <c:pt idx="129">
                  <c:v>525</c:v>
                </c:pt>
                <c:pt idx="130">
                  <c:v>526</c:v>
                </c:pt>
                <c:pt idx="131">
                  <c:v>527</c:v>
                </c:pt>
                <c:pt idx="132">
                  <c:v>528</c:v>
                </c:pt>
                <c:pt idx="133">
                  <c:v>529</c:v>
                </c:pt>
                <c:pt idx="134">
                  <c:v>530</c:v>
                </c:pt>
                <c:pt idx="135">
                  <c:v>531</c:v>
                </c:pt>
                <c:pt idx="136">
                  <c:v>532</c:v>
                </c:pt>
                <c:pt idx="137">
                  <c:v>533</c:v>
                </c:pt>
                <c:pt idx="138">
                  <c:v>534</c:v>
                </c:pt>
                <c:pt idx="139">
                  <c:v>535</c:v>
                </c:pt>
                <c:pt idx="140">
                  <c:v>536</c:v>
                </c:pt>
                <c:pt idx="141">
                  <c:v>537</c:v>
                </c:pt>
                <c:pt idx="142">
                  <c:v>538</c:v>
                </c:pt>
                <c:pt idx="143">
                  <c:v>539</c:v>
                </c:pt>
                <c:pt idx="144">
                  <c:v>540</c:v>
                </c:pt>
                <c:pt idx="145">
                  <c:v>541</c:v>
                </c:pt>
                <c:pt idx="146">
                  <c:v>542</c:v>
                </c:pt>
                <c:pt idx="147">
                  <c:v>543</c:v>
                </c:pt>
                <c:pt idx="148">
                  <c:v>544</c:v>
                </c:pt>
                <c:pt idx="149">
                  <c:v>545</c:v>
                </c:pt>
                <c:pt idx="150">
                  <c:v>546</c:v>
                </c:pt>
                <c:pt idx="151">
                  <c:v>547</c:v>
                </c:pt>
                <c:pt idx="152">
                  <c:v>548</c:v>
                </c:pt>
                <c:pt idx="153">
                  <c:v>549</c:v>
                </c:pt>
                <c:pt idx="154">
                  <c:v>550</c:v>
                </c:pt>
                <c:pt idx="155">
                  <c:v>551</c:v>
                </c:pt>
                <c:pt idx="156">
                  <c:v>552</c:v>
                </c:pt>
                <c:pt idx="157">
                  <c:v>553</c:v>
                </c:pt>
                <c:pt idx="158">
                  <c:v>554</c:v>
                </c:pt>
                <c:pt idx="159">
                  <c:v>555</c:v>
                </c:pt>
                <c:pt idx="160">
                  <c:v>556</c:v>
                </c:pt>
                <c:pt idx="161">
                  <c:v>557</c:v>
                </c:pt>
                <c:pt idx="162">
                  <c:v>558</c:v>
                </c:pt>
                <c:pt idx="163">
                  <c:v>559</c:v>
                </c:pt>
                <c:pt idx="164">
                  <c:v>560</c:v>
                </c:pt>
                <c:pt idx="165">
                  <c:v>561</c:v>
                </c:pt>
                <c:pt idx="166">
                  <c:v>562</c:v>
                </c:pt>
                <c:pt idx="167">
                  <c:v>563</c:v>
                </c:pt>
                <c:pt idx="168">
                  <c:v>564</c:v>
                </c:pt>
                <c:pt idx="169">
                  <c:v>565</c:v>
                </c:pt>
                <c:pt idx="170">
                  <c:v>566</c:v>
                </c:pt>
                <c:pt idx="171">
                  <c:v>567</c:v>
                </c:pt>
                <c:pt idx="172">
                  <c:v>568</c:v>
                </c:pt>
                <c:pt idx="173">
                  <c:v>569</c:v>
                </c:pt>
                <c:pt idx="174">
                  <c:v>570</c:v>
                </c:pt>
                <c:pt idx="175">
                  <c:v>571</c:v>
                </c:pt>
                <c:pt idx="176">
                  <c:v>572</c:v>
                </c:pt>
                <c:pt idx="177">
                  <c:v>573</c:v>
                </c:pt>
                <c:pt idx="178">
                  <c:v>574</c:v>
                </c:pt>
                <c:pt idx="179">
                  <c:v>575</c:v>
                </c:pt>
                <c:pt idx="180">
                  <c:v>576</c:v>
                </c:pt>
                <c:pt idx="181">
                  <c:v>577</c:v>
                </c:pt>
                <c:pt idx="182">
                  <c:v>578</c:v>
                </c:pt>
                <c:pt idx="183">
                  <c:v>579</c:v>
                </c:pt>
                <c:pt idx="184">
                  <c:v>580</c:v>
                </c:pt>
                <c:pt idx="185">
                  <c:v>581</c:v>
                </c:pt>
                <c:pt idx="186">
                  <c:v>582</c:v>
                </c:pt>
                <c:pt idx="187">
                  <c:v>583</c:v>
                </c:pt>
                <c:pt idx="188">
                  <c:v>584</c:v>
                </c:pt>
                <c:pt idx="189">
                  <c:v>585</c:v>
                </c:pt>
                <c:pt idx="190">
                  <c:v>586</c:v>
                </c:pt>
                <c:pt idx="191">
                  <c:v>587</c:v>
                </c:pt>
                <c:pt idx="192">
                  <c:v>588</c:v>
                </c:pt>
                <c:pt idx="193">
                  <c:v>589</c:v>
                </c:pt>
                <c:pt idx="194">
                  <c:v>590</c:v>
                </c:pt>
                <c:pt idx="195">
                  <c:v>591</c:v>
                </c:pt>
                <c:pt idx="196">
                  <c:v>592</c:v>
                </c:pt>
                <c:pt idx="197">
                  <c:v>593</c:v>
                </c:pt>
                <c:pt idx="198">
                  <c:v>594</c:v>
                </c:pt>
                <c:pt idx="199">
                  <c:v>595</c:v>
                </c:pt>
                <c:pt idx="200">
                  <c:v>596</c:v>
                </c:pt>
                <c:pt idx="201">
                  <c:v>597</c:v>
                </c:pt>
                <c:pt idx="202">
                  <c:v>598</c:v>
                </c:pt>
                <c:pt idx="203">
                  <c:v>599</c:v>
                </c:pt>
                <c:pt idx="204">
                  <c:v>600</c:v>
                </c:pt>
                <c:pt idx="205">
                  <c:v>601</c:v>
                </c:pt>
                <c:pt idx="206">
                  <c:v>602</c:v>
                </c:pt>
                <c:pt idx="207">
                  <c:v>603</c:v>
                </c:pt>
                <c:pt idx="208">
                  <c:v>604</c:v>
                </c:pt>
                <c:pt idx="209">
                  <c:v>605</c:v>
                </c:pt>
                <c:pt idx="210">
                  <c:v>606</c:v>
                </c:pt>
                <c:pt idx="211">
                  <c:v>607</c:v>
                </c:pt>
                <c:pt idx="212">
                  <c:v>608</c:v>
                </c:pt>
                <c:pt idx="213">
                  <c:v>609</c:v>
                </c:pt>
                <c:pt idx="214">
                  <c:v>610</c:v>
                </c:pt>
                <c:pt idx="215">
                  <c:v>611</c:v>
                </c:pt>
                <c:pt idx="216">
                  <c:v>612</c:v>
                </c:pt>
                <c:pt idx="217">
                  <c:v>613</c:v>
                </c:pt>
                <c:pt idx="218">
                  <c:v>614</c:v>
                </c:pt>
                <c:pt idx="219">
                  <c:v>615</c:v>
                </c:pt>
                <c:pt idx="220">
                  <c:v>616</c:v>
                </c:pt>
                <c:pt idx="221">
                  <c:v>617</c:v>
                </c:pt>
                <c:pt idx="222">
                  <c:v>618</c:v>
                </c:pt>
                <c:pt idx="223">
                  <c:v>619</c:v>
                </c:pt>
                <c:pt idx="224">
                  <c:v>620</c:v>
                </c:pt>
                <c:pt idx="225">
                  <c:v>621</c:v>
                </c:pt>
                <c:pt idx="226">
                  <c:v>622</c:v>
                </c:pt>
                <c:pt idx="227">
                  <c:v>623</c:v>
                </c:pt>
                <c:pt idx="228">
                  <c:v>624</c:v>
                </c:pt>
                <c:pt idx="229">
                  <c:v>625</c:v>
                </c:pt>
                <c:pt idx="230">
                  <c:v>626</c:v>
                </c:pt>
                <c:pt idx="231">
                  <c:v>627</c:v>
                </c:pt>
                <c:pt idx="232">
                  <c:v>628</c:v>
                </c:pt>
                <c:pt idx="233">
                  <c:v>629</c:v>
                </c:pt>
                <c:pt idx="234">
                  <c:v>630</c:v>
                </c:pt>
                <c:pt idx="235">
                  <c:v>631</c:v>
                </c:pt>
                <c:pt idx="236">
                  <c:v>632</c:v>
                </c:pt>
                <c:pt idx="237">
                  <c:v>633</c:v>
                </c:pt>
                <c:pt idx="238">
                  <c:v>634</c:v>
                </c:pt>
                <c:pt idx="239">
                  <c:v>635</c:v>
                </c:pt>
                <c:pt idx="240">
                  <c:v>636</c:v>
                </c:pt>
                <c:pt idx="241">
                  <c:v>637</c:v>
                </c:pt>
                <c:pt idx="242">
                  <c:v>638</c:v>
                </c:pt>
                <c:pt idx="243">
                  <c:v>639</c:v>
                </c:pt>
                <c:pt idx="244">
                  <c:v>640</c:v>
                </c:pt>
                <c:pt idx="245">
                  <c:v>641</c:v>
                </c:pt>
                <c:pt idx="246">
                  <c:v>642</c:v>
                </c:pt>
                <c:pt idx="247">
                  <c:v>643</c:v>
                </c:pt>
                <c:pt idx="248">
                  <c:v>644</c:v>
                </c:pt>
                <c:pt idx="249">
                  <c:v>645</c:v>
                </c:pt>
                <c:pt idx="250">
                  <c:v>646</c:v>
                </c:pt>
                <c:pt idx="251">
                  <c:v>647</c:v>
                </c:pt>
                <c:pt idx="252">
                  <c:v>648</c:v>
                </c:pt>
                <c:pt idx="253">
                  <c:v>649</c:v>
                </c:pt>
                <c:pt idx="254">
                  <c:v>650</c:v>
                </c:pt>
              </c:numCache>
            </c:numRef>
          </c:xVal>
          <c:yVal>
            <c:numRef>
              <c:f>'Master function'!$E$2:$E$256</c:f>
              <c:numCache>
                <c:formatCode>0</c:formatCode>
                <c:ptCount val="255"/>
                <c:pt idx="37">
                  <c:v>119.86033466900085</c:v>
                </c:pt>
                <c:pt idx="38">
                  <c:v>120.59225344799984</c:v>
                </c:pt>
                <c:pt idx="39">
                  <c:v>121.31665137499954</c:v>
                </c:pt>
                <c:pt idx="40">
                  <c:v>122.03360787199949</c:v>
                </c:pt>
                <c:pt idx="41">
                  <c:v>122.74320236100016</c:v>
                </c:pt>
                <c:pt idx="42">
                  <c:v>123.44551426400017</c:v>
                </c:pt>
                <c:pt idx="43">
                  <c:v>124.14062300299952</c:v>
                </c:pt>
                <c:pt idx="44">
                  <c:v>124.82860799999912</c:v>
                </c:pt>
                <c:pt idx="45">
                  <c:v>125.50954867699988</c:v>
                </c:pt>
                <c:pt idx="46">
                  <c:v>126.18352445599953</c:v>
                </c:pt>
                <c:pt idx="47">
                  <c:v>126.85061475899897</c:v>
                </c:pt>
                <c:pt idx="48">
                  <c:v>127.51089900800002</c:v>
                </c:pt>
                <c:pt idx="49">
                  <c:v>128.16445662499996</c:v>
                </c:pt>
                <c:pt idx="50">
                  <c:v>128.81136703199923</c:v>
                </c:pt>
                <c:pt idx="51">
                  <c:v>129.45170965099965</c:v>
                </c:pt>
                <c:pt idx="52">
                  <c:v>130.08556390399986</c:v>
                </c:pt>
                <c:pt idx="53">
                  <c:v>130.7130092130003</c:v>
                </c:pt>
                <c:pt idx="54">
                  <c:v>131.33412499999963</c:v>
                </c:pt>
                <c:pt idx="55">
                  <c:v>131.94899068699965</c:v>
                </c:pt>
                <c:pt idx="56">
                  <c:v>132.55768569600036</c:v>
                </c:pt>
                <c:pt idx="57">
                  <c:v>133.1602894490004</c:v>
                </c:pt>
                <c:pt idx="58">
                  <c:v>133.75688136799931</c:v>
                </c:pt>
                <c:pt idx="59">
                  <c:v>134.34754087500028</c:v>
                </c:pt>
                <c:pt idx="60">
                  <c:v>134.93234739199966</c:v>
                </c:pt>
                <c:pt idx="61">
                  <c:v>135.51138034100018</c:v>
                </c:pt>
                <c:pt idx="62">
                  <c:v>136.08471914399956</c:v>
                </c:pt>
                <c:pt idx="63">
                  <c:v>136.65244322300009</c:v>
                </c:pt>
                <c:pt idx="64">
                  <c:v>137.21463199999948</c:v>
                </c:pt>
                <c:pt idx="65">
                  <c:v>137.77136489700001</c:v>
                </c:pt>
                <c:pt idx="66">
                  <c:v>138.32272133599986</c:v>
                </c:pt>
                <c:pt idx="67">
                  <c:v>138.86878073899993</c:v>
                </c:pt>
                <c:pt idx="68">
                  <c:v>139.40962252800023</c:v>
                </c:pt>
                <c:pt idx="69">
                  <c:v>139.94532612499984</c:v>
                </c:pt>
                <c:pt idx="70">
                  <c:v>140.47597095200058</c:v>
                </c:pt>
                <c:pt idx="71">
                  <c:v>141.00163643100018</c:v>
                </c:pt>
                <c:pt idx="72">
                  <c:v>141.522401984</c:v>
                </c:pt>
                <c:pt idx="73">
                  <c:v>142.03834703300004</c:v>
                </c:pt>
                <c:pt idx="74">
                  <c:v>142.54955100000029</c:v>
                </c:pt>
                <c:pt idx="75">
                  <c:v>143.0560933069994</c:v>
                </c:pt>
                <c:pt idx="76">
                  <c:v>143.55805337599963</c:v>
                </c:pt>
                <c:pt idx="77">
                  <c:v>144.05551062899963</c:v>
                </c:pt>
                <c:pt idx="78">
                  <c:v>144.54854448800029</c:v>
                </c:pt>
                <c:pt idx="79">
                  <c:v>145.0372343749998</c:v>
                </c:pt>
                <c:pt idx="80">
                  <c:v>145.52165971199906</c:v>
                </c:pt>
                <c:pt idx="81">
                  <c:v>146.0018999209999</c:v>
                </c:pt>
                <c:pt idx="82">
                  <c:v>146.4780344240005</c:v>
                </c:pt>
                <c:pt idx="83">
                  <c:v>146.95014264299994</c:v>
                </c:pt>
                <c:pt idx="84">
                  <c:v>147.41830400000003</c:v>
                </c:pt>
                <c:pt idx="85">
                  <c:v>147.88259791700079</c:v>
                </c:pt>
                <c:pt idx="86">
                  <c:v>148.34310381599994</c:v>
                </c:pt>
                <c:pt idx="87">
                  <c:v>148.7999011190002</c:v>
                </c:pt>
                <c:pt idx="88">
                  <c:v>149.25306924799975</c:v>
                </c:pt>
                <c:pt idx="89">
                  <c:v>149.70268762500041</c:v>
                </c:pt>
                <c:pt idx="90">
                  <c:v>150.14883567200036</c:v>
                </c:pt>
                <c:pt idx="91">
                  <c:v>150.5915928109996</c:v>
                </c:pt>
                <c:pt idx="92">
                  <c:v>151.03103846399949</c:v>
                </c:pt>
                <c:pt idx="93">
                  <c:v>151.46725205299958</c:v>
                </c:pt>
                <c:pt idx="94">
                  <c:v>151.90031300000032</c:v>
                </c:pt>
                <c:pt idx="95">
                  <c:v>152.33030072699898</c:v>
                </c:pt>
                <c:pt idx="96">
                  <c:v>152.75729465600057</c:v>
                </c:pt>
                <c:pt idx="97">
                  <c:v>153.18137420900007</c:v>
                </c:pt>
                <c:pt idx="98">
                  <c:v>153.60261880799976</c:v>
                </c:pt>
                <c:pt idx="99">
                  <c:v>154.0211078750001</c:v>
                </c:pt>
                <c:pt idx="100">
                  <c:v>154.43692083200017</c:v>
                </c:pt>
                <c:pt idx="101">
                  <c:v>154.85013710099997</c:v>
                </c:pt>
                <c:pt idx="102">
                  <c:v>155.26083610399996</c:v>
                </c:pt>
                <c:pt idx="103">
                  <c:v>155.66909726299968</c:v>
                </c:pt>
                <c:pt idx="104">
                  <c:v>156.07500000000005</c:v>
                </c:pt>
                <c:pt idx="105">
                  <c:v>156.47862373700013</c:v>
                </c:pt>
                <c:pt idx="106">
                  <c:v>156.8800478959995</c:v>
                </c:pt>
                <c:pt idx="107">
                  <c:v>157.2793518990004</c:v>
                </c:pt>
                <c:pt idx="108">
                  <c:v>157.67661516800013</c:v>
                </c:pt>
                <c:pt idx="109">
                  <c:v>158.07191712500048</c:v>
                </c:pt>
                <c:pt idx="110">
                  <c:v>158.46533719199965</c:v>
                </c:pt>
                <c:pt idx="111">
                  <c:v>158.85695479100036</c:v>
                </c:pt>
                <c:pt idx="112">
                  <c:v>159.24684934399988</c:v>
                </c:pt>
                <c:pt idx="113">
                  <c:v>159.63510027299958</c:v>
                </c:pt>
                <c:pt idx="114">
                  <c:v>160.02178699999945</c:v>
                </c:pt>
                <c:pt idx="115">
                  <c:v>160.4069889470004</c:v>
                </c:pt>
                <c:pt idx="116">
                  <c:v>160.79078553600016</c:v>
                </c:pt>
                <c:pt idx="117">
                  <c:v>161.17325618899963</c:v>
                </c:pt>
                <c:pt idx="118">
                  <c:v>161.55448032800064</c:v>
                </c:pt>
                <c:pt idx="119">
                  <c:v>161.93453737500045</c:v>
                </c:pt>
                <c:pt idx="120">
                  <c:v>162.31350675199997</c:v>
                </c:pt>
                <c:pt idx="121">
                  <c:v>162.69146788100011</c:v>
                </c:pt>
                <c:pt idx="122">
                  <c:v>163.06850018400041</c:v>
                </c:pt>
                <c:pt idx="123">
                  <c:v>163.44468308299997</c:v>
                </c:pt>
                <c:pt idx="124">
                  <c:v>163.82009599999969</c:v>
                </c:pt>
                <c:pt idx="125">
                  <c:v>164.19481835699958</c:v>
                </c:pt>
                <c:pt idx="126">
                  <c:v>164.56892957599962</c:v>
                </c:pt>
                <c:pt idx="127">
                  <c:v>164.94250907899982</c:v>
                </c:pt>
                <c:pt idx="128">
                  <c:v>165.31563628800018</c:v>
                </c:pt>
                <c:pt idx="129">
                  <c:v>165.68839062500069</c:v>
                </c:pt>
                <c:pt idx="130">
                  <c:v>166.06085151200045</c:v>
                </c:pt>
                <c:pt idx="131">
                  <c:v>166.43309837099991</c:v>
                </c:pt>
                <c:pt idx="132">
                  <c:v>166.80521062399998</c:v>
                </c:pt>
                <c:pt idx="133">
                  <c:v>167.17726769299975</c:v>
                </c:pt>
                <c:pt idx="134">
                  <c:v>167.54934900000012</c:v>
                </c:pt>
                <c:pt idx="135">
                  <c:v>167.92153396699928</c:v>
                </c:pt>
                <c:pt idx="136">
                  <c:v>168.29390201599949</c:v>
                </c:pt>
                <c:pt idx="137">
                  <c:v>168.66653256900031</c:v>
                </c:pt>
                <c:pt idx="138">
                  <c:v>169.03950504799946</c:v>
                </c:pt>
                <c:pt idx="139">
                  <c:v>169.4128988749992</c:v>
                </c:pt>
                <c:pt idx="140">
                  <c:v>169.786793472</c:v>
                </c:pt>
                <c:pt idx="141">
                  <c:v>170.16126826100049</c:v>
                </c:pt>
                <c:pt idx="142">
                  <c:v>170.53640266400021</c:v>
                </c:pt>
                <c:pt idx="143">
                  <c:v>170.91227610299916</c:v>
                </c:pt>
                <c:pt idx="144">
                  <c:v>171.28896800000052</c:v>
                </c:pt>
                <c:pt idx="145">
                  <c:v>171.66655777700021</c:v>
                </c:pt>
                <c:pt idx="146">
                  <c:v>172.04512485600003</c:v>
                </c:pt>
                <c:pt idx="147">
                  <c:v>172.42474865899908</c:v>
                </c:pt>
                <c:pt idx="148">
                  <c:v>172.80550860800054</c:v>
                </c:pt>
                <c:pt idx="149">
                  <c:v>173.18748412500031</c:v>
                </c:pt>
                <c:pt idx="150">
                  <c:v>173.57075463200022</c:v>
                </c:pt>
                <c:pt idx="151">
                  <c:v>173.9553995509998</c:v>
                </c:pt>
                <c:pt idx="152">
                  <c:v>174.34149830400042</c:v>
                </c:pt>
                <c:pt idx="153">
                  <c:v>174.72913031299981</c:v>
                </c:pt>
                <c:pt idx="154">
                  <c:v>175.11837499999933</c:v>
                </c:pt>
                <c:pt idx="155">
                  <c:v>175.50931178699943</c:v>
                </c:pt>
                <c:pt idx="156">
                  <c:v>175.90202009599966</c:v>
                </c:pt>
                <c:pt idx="157">
                  <c:v>176.29657934899956</c:v>
                </c:pt>
                <c:pt idx="158">
                  <c:v>176.69306896799867</c:v>
                </c:pt>
                <c:pt idx="159">
                  <c:v>177.09156837500018</c:v>
                </c:pt>
                <c:pt idx="160">
                  <c:v>177.4921569920009</c:v>
                </c:pt>
                <c:pt idx="161">
                  <c:v>177.89491424100038</c:v>
                </c:pt>
                <c:pt idx="162">
                  <c:v>178.29991954399998</c:v>
                </c:pt>
                <c:pt idx="163">
                  <c:v>178.70725232300015</c:v>
                </c:pt>
                <c:pt idx="164">
                  <c:v>179.11699199999953</c:v>
                </c:pt>
                <c:pt idx="165">
                  <c:v>179.52921799699948</c:v>
                </c:pt>
                <c:pt idx="166">
                  <c:v>179.94400973600045</c:v>
                </c:pt>
                <c:pt idx="167">
                  <c:v>180.36144663900018</c:v>
                </c:pt>
                <c:pt idx="168">
                  <c:v>180.78160812800002</c:v>
                </c:pt>
                <c:pt idx="169">
                  <c:v>181.2045736249986</c:v>
                </c:pt>
                <c:pt idx="170">
                  <c:v>181.63042255200094</c:v>
                </c:pt>
                <c:pt idx="171">
                  <c:v>182.0592343310002</c:v>
                </c:pt>
                <c:pt idx="172">
                  <c:v>182.49108838399957</c:v>
                </c:pt>
                <c:pt idx="173">
                  <c:v>182.9260641329995</c:v>
                </c:pt>
                <c:pt idx="174">
                  <c:v>183.36424100000045</c:v>
                </c:pt>
                <c:pt idx="175">
                  <c:v>183.80569840700105</c:v>
                </c:pt>
                <c:pt idx="176">
                  <c:v>184.25051577599993</c:v>
                </c:pt>
                <c:pt idx="177">
                  <c:v>184.69877252900028</c:v>
                </c:pt>
                <c:pt idx="178">
                  <c:v>185.15054808799982</c:v>
                </c:pt>
                <c:pt idx="179">
                  <c:v>185.60592187499901</c:v>
                </c:pt>
                <c:pt idx="180">
                  <c:v>186.06497331199921</c:v>
                </c:pt>
                <c:pt idx="181">
                  <c:v>186.52778182099996</c:v>
                </c:pt>
                <c:pt idx="182">
                  <c:v>186.9944268239999</c:v>
                </c:pt>
                <c:pt idx="183">
                  <c:v>187.46498774300039</c:v>
                </c:pt>
                <c:pt idx="184">
                  <c:v>187.93954399999916</c:v>
                </c:pt>
                <c:pt idx="185">
                  <c:v>188.41817501700029</c:v>
                </c:pt>
                <c:pt idx="186">
                  <c:v>188.9009602159997</c:v>
                </c:pt>
                <c:pt idx="187">
                  <c:v>189.38797901899966</c:v>
                </c:pt>
                <c:pt idx="188">
                  <c:v>189.87931084800061</c:v>
                </c:pt>
                <c:pt idx="189">
                  <c:v>190.3750351250003</c:v>
                </c:pt>
                <c:pt idx="190">
                  <c:v>190.87523127200006</c:v>
                </c:pt>
                <c:pt idx="191">
                  <c:v>191.37997871099947</c:v>
                </c:pt>
                <c:pt idx="192">
                  <c:v>191.88935686400077</c:v>
                </c:pt>
                <c:pt idx="193">
                  <c:v>192.40344515299989</c:v>
                </c:pt>
                <c:pt idx="194">
                  <c:v>192.92232300000001</c:v>
                </c:pt>
                <c:pt idx="195">
                  <c:v>193.44606982699884</c:v>
                </c:pt>
                <c:pt idx="196">
                  <c:v>193.97476505600048</c:v>
                </c:pt>
                <c:pt idx="197">
                  <c:v>194.50848810899993</c:v>
                </c:pt>
                <c:pt idx="198">
                  <c:v>195.04731840799946</c:v>
                </c:pt>
                <c:pt idx="199">
                  <c:v>195.59133537500134</c:v>
                </c:pt>
                <c:pt idx="200">
                  <c:v>196.14061843200057</c:v>
                </c:pt>
                <c:pt idx="201">
                  <c:v>196.69524700099942</c:v>
                </c:pt>
                <c:pt idx="202">
                  <c:v>197.25530050399925</c:v>
                </c:pt>
                <c:pt idx="203">
                  <c:v>197.82085836300053</c:v>
                </c:pt>
                <c:pt idx="204">
                  <c:v>198.39200000000005</c:v>
                </c:pt>
                <c:pt idx="205">
                  <c:v>198.9688048369992</c:v>
                </c:pt>
                <c:pt idx="206">
                  <c:v>199.55135229599932</c:v>
                </c:pt>
                <c:pt idx="207">
                  <c:v>200.13972179900088</c:v>
                </c:pt>
                <c:pt idx="208">
                  <c:v>200.73399276799978</c:v>
                </c:pt>
                <c:pt idx="209">
                  <c:v>201.33424462500011</c:v>
                </c:pt>
                <c:pt idx="210">
                  <c:v>201.94055679200051</c:v>
                </c:pt>
                <c:pt idx="211">
                  <c:v>202.5530086909996</c:v>
                </c:pt>
                <c:pt idx="212">
                  <c:v>203.17167974399968</c:v>
                </c:pt>
                <c:pt idx="213">
                  <c:v>203.79664937299935</c:v>
                </c:pt>
                <c:pt idx="214">
                  <c:v>204.427997</c:v>
                </c:pt>
                <c:pt idx="215">
                  <c:v>205.06580204700026</c:v>
                </c:pt>
                <c:pt idx="216">
                  <c:v>205.71014393600058</c:v>
                </c:pt>
                <c:pt idx="217">
                  <c:v>206.36110208899959</c:v>
                </c:pt>
                <c:pt idx="218">
                  <c:v>207.01875592800047</c:v>
                </c:pt>
                <c:pt idx="219">
                  <c:v>207.68318487499914</c:v>
                </c:pt>
                <c:pt idx="220">
                  <c:v>208.35446835199969</c:v>
                </c:pt>
                <c:pt idx="221">
                  <c:v>209.03268578100074</c:v>
                </c:pt>
                <c:pt idx="222">
                  <c:v>209.71791658400002</c:v>
                </c:pt>
                <c:pt idx="223">
                  <c:v>210.41024018299981</c:v>
                </c:pt>
                <c:pt idx="224">
                  <c:v>211.10973599999966</c:v>
                </c:pt>
                <c:pt idx="225">
                  <c:v>211.816483457</c:v>
                </c:pt>
                <c:pt idx="226">
                  <c:v>212.5305619760004</c:v>
                </c:pt>
                <c:pt idx="227">
                  <c:v>213.25205097899948</c:v>
                </c:pt>
                <c:pt idx="228">
                  <c:v>213.9810298879986</c:v>
                </c:pt>
                <c:pt idx="229">
                  <c:v>214.71757812500005</c:v>
                </c:pt>
                <c:pt idx="230">
                  <c:v>215.46177511199971</c:v>
                </c:pt>
                <c:pt idx="231">
                  <c:v>216.21370027099897</c:v>
                </c:pt>
                <c:pt idx="232">
                  <c:v>216.97343302399918</c:v>
                </c:pt>
                <c:pt idx="233">
                  <c:v>217.74105279300079</c:v>
                </c:pt>
                <c:pt idx="234">
                  <c:v>218.51663900000062</c:v>
                </c:pt>
                <c:pt idx="235">
                  <c:v>219.30027106699913</c:v>
                </c:pt>
                <c:pt idx="236">
                  <c:v>220.09202841599949</c:v>
                </c:pt>
                <c:pt idx="237">
                  <c:v>220.89199046899944</c:v>
                </c:pt>
                <c:pt idx="238">
                  <c:v>221.70023664799851</c:v>
                </c:pt>
                <c:pt idx="239">
                  <c:v>222.51684637499898</c:v>
                </c:pt>
                <c:pt idx="240">
                  <c:v>223.34189907200039</c:v>
                </c:pt>
                <c:pt idx="241">
                  <c:v>224.17547416099956</c:v>
                </c:pt>
                <c:pt idx="242">
                  <c:v>225.01765106400057</c:v>
                </c:pt>
                <c:pt idx="243">
                  <c:v>225.86850920299935</c:v>
                </c:pt>
                <c:pt idx="244">
                  <c:v>226.72812799999997</c:v>
                </c:pt>
                <c:pt idx="245">
                  <c:v>227.59658687700107</c:v>
                </c:pt>
                <c:pt idx="246">
                  <c:v>228.47396525599947</c:v>
                </c:pt>
                <c:pt idx="247">
                  <c:v>229.36034255900017</c:v>
                </c:pt>
                <c:pt idx="248">
                  <c:v>230.25579820799999</c:v>
                </c:pt>
                <c:pt idx="249">
                  <c:v>231.16041162500028</c:v>
                </c:pt>
                <c:pt idx="250">
                  <c:v>232.07426223199968</c:v>
                </c:pt>
                <c:pt idx="251">
                  <c:v>232.99742945100047</c:v>
                </c:pt>
                <c:pt idx="252">
                  <c:v>233.92999270399946</c:v>
                </c:pt>
                <c:pt idx="253">
                  <c:v>234.87203141299983</c:v>
                </c:pt>
                <c:pt idx="254">
                  <c:v>235.8236249999984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04-D84A-AB44-5020A80913A7}"/>
            </c:ext>
          </c:extLst>
        </c:ser>
        <c:ser>
          <c:idx val="2"/>
          <c:order val="3"/>
          <c:tx>
            <c:v>STS vs. Tmax-om Of_F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'Master function'!$A$2:$A$256</c:f>
              <c:numCache>
                <c:formatCode>General</c:formatCode>
                <c:ptCount val="255"/>
                <c:pt idx="0">
                  <c:v>396</c:v>
                </c:pt>
                <c:pt idx="1">
                  <c:v>397</c:v>
                </c:pt>
                <c:pt idx="2">
                  <c:v>398</c:v>
                </c:pt>
                <c:pt idx="3">
                  <c:v>399</c:v>
                </c:pt>
                <c:pt idx="4">
                  <c:v>400</c:v>
                </c:pt>
                <c:pt idx="5">
                  <c:v>401</c:v>
                </c:pt>
                <c:pt idx="6">
                  <c:v>402</c:v>
                </c:pt>
                <c:pt idx="7">
                  <c:v>403</c:v>
                </c:pt>
                <c:pt idx="8">
                  <c:v>404</c:v>
                </c:pt>
                <c:pt idx="9">
                  <c:v>405</c:v>
                </c:pt>
                <c:pt idx="10">
                  <c:v>406</c:v>
                </c:pt>
                <c:pt idx="11">
                  <c:v>407</c:v>
                </c:pt>
                <c:pt idx="12">
                  <c:v>408</c:v>
                </c:pt>
                <c:pt idx="13">
                  <c:v>409</c:v>
                </c:pt>
                <c:pt idx="14">
                  <c:v>410</c:v>
                </c:pt>
                <c:pt idx="15">
                  <c:v>411</c:v>
                </c:pt>
                <c:pt idx="16">
                  <c:v>412</c:v>
                </c:pt>
                <c:pt idx="17">
                  <c:v>413</c:v>
                </c:pt>
                <c:pt idx="18">
                  <c:v>414</c:v>
                </c:pt>
                <c:pt idx="19">
                  <c:v>415</c:v>
                </c:pt>
                <c:pt idx="20">
                  <c:v>416</c:v>
                </c:pt>
                <c:pt idx="21">
                  <c:v>417</c:v>
                </c:pt>
                <c:pt idx="22">
                  <c:v>418</c:v>
                </c:pt>
                <c:pt idx="23">
                  <c:v>419</c:v>
                </c:pt>
                <c:pt idx="24">
                  <c:v>420</c:v>
                </c:pt>
                <c:pt idx="25">
                  <c:v>421</c:v>
                </c:pt>
                <c:pt idx="26">
                  <c:v>422</c:v>
                </c:pt>
                <c:pt idx="27">
                  <c:v>423</c:v>
                </c:pt>
                <c:pt idx="28">
                  <c:v>424</c:v>
                </c:pt>
                <c:pt idx="29">
                  <c:v>425</c:v>
                </c:pt>
                <c:pt idx="30">
                  <c:v>426</c:v>
                </c:pt>
                <c:pt idx="31">
                  <c:v>427</c:v>
                </c:pt>
                <c:pt idx="32">
                  <c:v>428</c:v>
                </c:pt>
                <c:pt idx="33">
                  <c:v>429</c:v>
                </c:pt>
                <c:pt idx="34">
                  <c:v>430</c:v>
                </c:pt>
                <c:pt idx="35">
                  <c:v>431</c:v>
                </c:pt>
                <c:pt idx="36">
                  <c:v>432</c:v>
                </c:pt>
                <c:pt idx="37">
                  <c:v>433</c:v>
                </c:pt>
                <c:pt idx="38">
                  <c:v>434</c:v>
                </c:pt>
                <c:pt idx="39">
                  <c:v>435</c:v>
                </c:pt>
                <c:pt idx="40">
                  <c:v>436</c:v>
                </c:pt>
                <c:pt idx="41">
                  <c:v>437</c:v>
                </c:pt>
                <c:pt idx="42">
                  <c:v>438</c:v>
                </c:pt>
                <c:pt idx="43">
                  <c:v>439</c:v>
                </c:pt>
                <c:pt idx="44">
                  <c:v>440</c:v>
                </c:pt>
                <c:pt idx="45">
                  <c:v>441</c:v>
                </c:pt>
                <c:pt idx="46">
                  <c:v>442</c:v>
                </c:pt>
                <c:pt idx="47">
                  <c:v>443</c:v>
                </c:pt>
                <c:pt idx="48">
                  <c:v>444</c:v>
                </c:pt>
                <c:pt idx="49">
                  <c:v>445</c:v>
                </c:pt>
                <c:pt idx="50">
                  <c:v>446</c:v>
                </c:pt>
                <c:pt idx="51">
                  <c:v>447</c:v>
                </c:pt>
                <c:pt idx="52">
                  <c:v>448</c:v>
                </c:pt>
                <c:pt idx="53">
                  <c:v>449</c:v>
                </c:pt>
                <c:pt idx="54">
                  <c:v>450</c:v>
                </c:pt>
                <c:pt idx="55">
                  <c:v>451</c:v>
                </c:pt>
                <c:pt idx="56">
                  <c:v>452</c:v>
                </c:pt>
                <c:pt idx="57">
                  <c:v>453</c:v>
                </c:pt>
                <c:pt idx="58">
                  <c:v>454</c:v>
                </c:pt>
                <c:pt idx="59">
                  <c:v>455</c:v>
                </c:pt>
                <c:pt idx="60">
                  <c:v>456</c:v>
                </c:pt>
                <c:pt idx="61">
                  <c:v>457</c:v>
                </c:pt>
                <c:pt idx="62">
                  <c:v>458</c:v>
                </c:pt>
                <c:pt idx="63">
                  <c:v>459</c:v>
                </c:pt>
                <c:pt idx="64">
                  <c:v>460</c:v>
                </c:pt>
                <c:pt idx="65">
                  <c:v>461</c:v>
                </c:pt>
                <c:pt idx="66">
                  <c:v>462</c:v>
                </c:pt>
                <c:pt idx="67">
                  <c:v>463</c:v>
                </c:pt>
                <c:pt idx="68">
                  <c:v>464</c:v>
                </c:pt>
                <c:pt idx="69">
                  <c:v>465</c:v>
                </c:pt>
                <c:pt idx="70">
                  <c:v>466</c:v>
                </c:pt>
                <c:pt idx="71">
                  <c:v>467</c:v>
                </c:pt>
                <c:pt idx="72">
                  <c:v>468</c:v>
                </c:pt>
                <c:pt idx="73">
                  <c:v>469</c:v>
                </c:pt>
                <c:pt idx="74">
                  <c:v>470</c:v>
                </c:pt>
                <c:pt idx="75">
                  <c:v>471</c:v>
                </c:pt>
                <c:pt idx="76">
                  <c:v>472</c:v>
                </c:pt>
                <c:pt idx="77">
                  <c:v>473</c:v>
                </c:pt>
                <c:pt idx="78">
                  <c:v>474</c:v>
                </c:pt>
                <c:pt idx="79">
                  <c:v>475</c:v>
                </c:pt>
                <c:pt idx="80">
                  <c:v>476</c:v>
                </c:pt>
                <c:pt idx="81">
                  <c:v>477</c:v>
                </c:pt>
                <c:pt idx="82">
                  <c:v>478</c:v>
                </c:pt>
                <c:pt idx="83">
                  <c:v>479</c:v>
                </c:pt>
                <c:pt idx="84">
                  <c:v>480</c:v>
                </c:pt>
                <c:pt idx="85">
                  <c:v>481</c:v>
                </c:pt>
                <c:pt idx="86">
                  <c:v>482</c:v>
                </c:pt>
                <c:pt idx="87">
                  <c:v>483</c:v>
                </c:pt>
                <c:pt idx="88">
                  <c:v>484</c:v>
                </c:pt>
                <c:pt idx="89">
                  <c:v>485</c:v>
                </c:pt>
                <c:pt idx="90">
                  <c:v>486</c:v>
                </c:pt>
                <c:pt idx="91">
                  <c:v>487</c:v>
                </c:pt>
                <c:pt idx="92">
                  <c:v>488</c:v>
                </c:pt>
                <c:pt idx="93">
                  <c:v>489</c:v>
                </c:pt>
                <c:pt idx="94">
                  <c:v>490</c:v>
                </c:pt>
                <c:pt idx="95">
                  <c:v>491</c:v>
                </c:pt>
                <c:pt idx="96">
                  <c:v>492</c:v>
                </c:pt>
                <c:pt idx="97">
                  <c:v>493</c:v>
                </c:pt>
                <c:pt idx="98">
                  <c:v>494</c:v>
                </c:pt>
                <c:pt idx="99">
                  <c:v>495</c:v>
                </c:pt>
                <c:pt idx="100">
                  <c:v>496</c:v>
                </c:pt>
                <c:pt idx="101">
                  <c:v>497</c:v>
                </c:pt>
                <c:pt idx="102">
                  <c:v>498</c:v>
                </c:pt>
                <c:pt idx="103">
                  <c:v>499</c:v>
                </c:pt>
                <c:pt idx="104">
                  <c:v>500</c:v>
                </c:pt>
                <c:pt idx="105">
                  <c:v>501</c:v>
                </c:pt>
                <c:pt idx="106">
                  <c:v>502</c:v>
                </c:pt>
                <c:pt idx="107">
                  <c:v>503</c:v>
                </c:pt>
                <c:pt idx="108">
                  <c:v>504</c:v>
                </c:pt>
                <c:pt idx="109">
                  <c:v>505</c:v>
                </c:pt>
                <c:pt idx="110">
                  <c:v>506</c:v>
                </c:pt>
                <c:pt idx="111">
                  <c:v>507</c:v>
                </c:pt>
                <c:pt idx="112">
                  <c:v>508</c:v>
                </c:pt>
                <c:pt idx="113">
                  <c:v>509</c:v>
                </c:pt>
                <c:pt idx="114">
                  <c:v>510</c:v>
                </c:pt>
                <c:pt idx="115">
                  <c:v>511</c:v>
                </c:pt>
                <c:pt idx="116">
                  <c:v>512</c:v>
                </c:pt>
                <c:pt idx="117">
                  <c:v>513</c:v>
                </c:pt>
                <c:pt idx="118">
                  <c:v>514</c:v>
                </c:pt>
                <c:pt idx="119">
                  <c:v>515</c:v>
                </c:pt>
                <c:pt idx="120">
                  <c:v>516</c:v>
                </c:pt>
                <c:pt idx="121">
                  <c:v>517</c:v>
                </c:pt>
                <c:pt idx="122">
                  <c:v>518</c:v>
                </c:pt>
                <c:pt idx="123">
                  <c:v>519</c:v>
                </c:pt>
                <c:pt idx="124">
                  <c:v>520</c:v>
                </c:pt>
                <c:pt idx="125">
                  <c:v>521</c:v>
                </c:pt>
                <c:pt idx="126">
                  <c:v>522</c:v>
                </c:pt>
                <c:pt idx="127">
                  <c:v>523</c:v>
                </c:pt>
                <c:pt idx="128">
                  <c:v>524</c:v>
                </c:pt>
                <c:pt idx="129">
                  <c:v>525</c:v>
                </c:pt>
                <c:pt idx="130">
                  <c:v>526</c:v>
                </c:pt>
                <c:pt idx="131">
                  <c:v>527</c:v>
                </c:pt>
                <c:pt idx="132">
                  <c:v>528</c:v>
                </c:pt>
                <c:pt idx="133">
                  <c:v>529</c:v>
                </c:pt>
                <c:pt idx="134">
                  <c:v>530</c:v>
                </c:pt>
                <c:pt idx="135">
                  <c:v>531</c:v>
                </c:pt>
                <c:pt idx="136">
                  <c:v>532</c:v>
                </c:pt>
                <c:pt idx="137">
                  <c:v>533</c:v>
                </c:pt>
                <c:pt idx="138">
                  <c:v>534</c:v>
                </c:pt>
                <c:pt idx="139">
                  <c:v>535</c:v>
                </c:pt>
                <c:pt idx="140">
                  <c:v>536</c:v>
                </c:pt>
                <c:pt idx="141">
                  <c:v>537</c:v>
                </c:pt>
                <c:pt idx="142">
                  <c:v>538</c:v>
                </c:pt>
                <c:pt idx="143">
                  <c:v>539</c:v>
                </c:pt>
                <c:pt idx="144">
                  <c:v>540</c:v>
                </c:pt>
                <c:pt idx="145">
                  <c:v>541</c:v>
                </c:pt>
                <c:pt idx="146">
                  <c:v>542</c:v>
                </c:pt>
                <c:pt idx="147">
                  <c:v>543</c:v>
                </c:pt>
                <c:pt idx="148">
                  <c:v>544</c:v>
                </c:pt>
                <c:pt idx="149">
                  <c:v>545</c:v>
                </c:pt>
                <c:pt idx="150">
                  <c:v>546</c:v>
                </c:pt>
                <c:pt idx="151">
                  <c:v>547</c:v>
                </c:pt>
                <c:pt idx="152">
                  <c:v>548</c:v>
                </c:pt>
                <c:pt idx="153">
                  <c:v>549</c:v>
                </c:pt>
                <c:pt idx="154">
                  <c:v>550</c:v>
                </c:pt>
                <c:pt idx="155">
                  <c:v>551</c:v>
                </c:pt>
                <c:pt idx="156">
                  <c:v>552</c:v>
                </c:pt>
                <c:pt idx="157">
                  <c:v>553</c:v>
                </c:pt>
                <c:pt idx="158">
                  <c:v>554</c:v>
                </c:pt>
                <c:pt idx="159">
                  <c:v>555</c:v>
                </c:pt>
                <c:pt idx="160">
                  <c:v>556</c:v>
                </c:pt>
                <c:pt idx="161">
                  <c:v>557</c:v>
                </c:pt>
                <c:pt idx="162">
                  <c:v>558</c:v>
                </c:pt>
                <c:pt idx="163">
                  <c:v>559</c:v>
                </c:pt>
                <c:pt idx="164">
                  <c:v>560</c:v>
                </c:pt>
                <c:pt idx="165">
                  <c:v>561</c:v>
                </c:pt>
                <c:pt idx="166">
                  <c:v>562</c:v>
                </c:pt>
                <c:pt idx="167">
                  <c:v>563</c:v>
                </c:pt>
                <c:pt idx="168">
                  <c:v>564</c:v>
                </c:pt>
                <c:pt idx="169">
                  <c:v>565</c:v>
                </c:pt>
                <c:pt idx="170">
                  <c:v>566</c:v>
                </c:pt>
                <c:pt idx="171">
                  <c:v>567</c:v>
                </c:pt>
                <c:pt idx="172">
                  <c:v>568</c:v>
                </c:pt>
                <c:pt idx="173">
                  <c:v>569</c:v>
                </c:pt>
                <c:pt idx="174">
                  <c:v>570</c:v>
                </c:pt>
                <c:pt idx="175">
                  <c:v>571</c:v>
                </c:pt>
                <c:pt idx="176">
                  <c:v>572</c:v>
                </c:pt>
                <c:pt idx="177">
                  <c:v>573</c:v>
                </c:pt>
                <c:pt idx="178">
                  <c:v>574</c:v>
                </c:pt>
                <c:pt idx="179">
                  <c:v>575</c:v>
                </c:pt>
                <c:pt idx="180">
                  <c:v>576</c:v>
                </c:pt>
                <c:pt idx="181">
                  <c:v>577</c:v>
                </c:pt>
                <c:pt idx="182">
                  <c:v>578</c:v>
                </c:pt>
                <c:pt idx="183">
                  <c:v>579</c:v>
                </c:pt>
                <c:pt idx="184">
                  <c:v>580</c:v>
                </c:pt>
                <c:pt idx="185">
                  <c:v>581</c:v>
                </c:pt>
                <c:pt idx="186">
                  <c:v>582</c:v>
                </c:pt>
                <c:pt idx="187">
                  <c:v>583</c:v>
                </c:pt>
                <c:pt idx="188">
                  <c:v>584</c:v>
                </c:pt>
                <c:pt idx="189">
                  <c:v>585</c:v>
                </c:pt>
                <c:pt idx="190">
                  <c:v>586</c:v>
                </c:pt>
                <c:pt idx="191">
                  <c:v>587</c:v>
                </c:pt>
                <c:pt idx="192">
                  <c:v>588</c:v>
                </c:pt>
                <c:pt idx="193">
                  <c:v>589</c:v>
                </c:pt>
                <c:pt idx="194">
                  <c:v>590</c:v>
                </c:pt>
                <c:pt idx="195">
                  <c:v>591</c:v>
                </c:pt>
                <c:pt idx="196">
                  <c:v>592</c:v>
                </c:pt>
                <c:pt idx="197">
                  <c:v>593</c:v>
                </c:pt>
                <c:pt idx="198">
                  <c:v>594</c:v>
                </c:pt>
                <c:pt idx="199">
                  <c:v>595</c:v>
                </c:pt>
                <c:pt idx="200">
                  <c:v>596</c:v>
                </c:pt>
                <c:pt idx="201">
                  <c:v>597</c:v>
                </c:pt>
                <c:pt idx="202">
                  <c:v>598</c:v>
                </c:pt>
                <c:pt idx="203">
                  <c:v>599</c:v>
                </c:pt>
                <c:pt idx="204">
                  <c:v>600</c:v>
                </c:pt>
                <c:pt idx="205">
                  <c:v>601</c:v>
                </c:pt>
                <c:pt idx="206">
                  <c:v>602</c:v>
                </c:pt>
                <c:pt idx="207">
                  <c:v>603</c:v>
                </c:pt>
                <c:pt idx="208">
                  <c:v>604</c:v>
                </c:pt>
                <c:pt idx="209">
                  <c:v>605</c:v>
                </c:pt>
                <c:pt idx="210">
                  <c:v>606</c:v>
                </c:pt>
                <c:pt idx="211">
                  <c:v>607</c:v>
                </c:pt>
                <c:pt idx="212">
                  <c:v>608</c:v>
                </c:pt>
                <c:pt idx="213">
                  <c:v>609</c:v>
                </c:pt>
                <c:pt idx="214">
                  <c:v>610</c:v>
                </c:pt>
                <c:pt idx="215">
                  <c:v>611</c:v>
                </c:pt>
                <c:pt idx="216">
                  <c:v>612</c:v>
                </c:pt>
                <c:pt idx="217">
                  <c:v>613</c:v>
                </c:pt>
                <c:pt idx="218">
                  <c:v>614</c:v>
                </c:pt>
                <c:pt idx="219">
                  <c:v>615</c:v>
                </c:pt>
                <c:pt idx="220">
                  <c:v>616</c:v>
                </c:pt>
                <c:pt idx="221">
                  <c:v>617</c:v>
                </c:pt>
                <c:pt idx="222">
                  <c:v>618</c:v>
                </c:pt>
                <c:pt idx="223">
                  <c:v>619</c:v>
                </c:pt>
                <c:pt idx="224">
                  <c:v>620</c:v>
                </c:pt>
                <c:pt idx="225">
                  <c:v>621</c:v>
                </c:pt>
                <c:pt idx="226">
                  <c:v>622</c:v>
                </c:pt>
                <c:pt idx="227">
                  <c:v>623</c:v>
                </c:pt>
                <c:pt idx="228">
                  <c:v>624</c:v>
                </c:pt>
                <c:pt idx="229">
                  <c:v>625</c:v>
                </c:pt>
                <c:pt idx="230">
                  <c:v>626</c:v>
                </c:pt>
                <c:pt idx="231">
                  <c:v>627</c:v>
                </c:pt>
                <c:pt idx="232">
                  <c:v>628</c:v>
                </c:pt>
                <c:pt idx="233">
                  <c:v>629</c:v>
                </c:pt>
                <c:pt idx="234">
                  <c:v>630</c:v>
                </c:pt>
                <c:pt idx="235">
                  <c:v>631</c:v>
                </c:pt>
                <c:pt idx="236">
                  <c:v>632</c:v>
                </c:pt>
                <c:pt idx="237">
                  <c:v>633</c:v>
                </c:pt>
                <c:pt idx="238">
                  <c:v>634</c:v>
                </c:pt>
                <c:pt idx="239">
                  <c:v>635</c:v>
                </c:pt>
                <c:pt idx="240">
                  <c:v>636</c:v>
                </c:pt>
                <c:pt idx="241">
                  <c:v>637</c:v>
                </c:pt>
                <c:pt idx="242">
                  <c:v>638</c:v>
                </c:pt>
                <c:pt idx="243">
                  <c:v>639</c:v>
                </c:pt>
                <c:pt idx="244">
                  <c:v>640</c:v>
                </c:pt>
                <c:pt idx="245">
                  <c:v>641</c:v>
                </c:pt>
                <c:pt idx="246">
                  <c:v>642</c:v>
                </c:pt>
                <c:pt idx="247">
                  <c:v>643</c:v>
                </c:pt>
                <c:pt idx="248">
                  <c:v>644</c:v>
                </c:pt>
                <c:pt idx="249">
                  <c:v>645</c:v>
                </c:pt>
                <c:pt idx="250">
                  <c:v>646</c:v>
                </c:pt>
                <c:pt idx="251">
                  <c:v>647</c:v>
                </c:pt>
                <c:pt idx="252">
                  <c:v>648</c:v>
                </c:pt>
                <c:pt idx="253">
                  <c:v>649</c:v>
                </c:pt>
                <c:pt idx="254">
                  <c:v>650</c:v>
                </c:pt>
              </c:numCache>
            </c:numRef>
          </c:xVal>
          <c:yVal>
            <c:numRef>
              <c:f>'Master function'!$F$1:$F$255</c:f>
              <c:numCache>
                <c:formatCode>0</c:formatCode>
                <c:ptCount val="255"/>
                <c:pt idx="0">
                  <c:v>0</c:v>
                </c:pt>
                <c:pt idx="14">
                  <c:v>58.126168226999653</c:v>
                </c:pt>
                <c:pt idx="15">
                  <c:v>60.860722999997961</c:v>
                </c:pt>
                <c:pt idx="16">
                  <c:v>63.559738752997873</c:v>
                </c:pt>
                <c:pt idx="17">
                  <c:v>66.223481663999337</c:v>
                </c:pt>
                <c:pt idx="18">
                  <c:v>68.852217910998661</c:v>
                </c:pt>
                <c:pt idx="19">
                  <c:v>71.446213671997612</c:v>
                </c:pt>
                <c:pt idx="20">
                  <c:v>74.005735124997955</c:v>
                </c:pt>
                <c:pt idx="21">
                  <c:v>76.531048447997819</c:v>
                </c:pt>
                <c:pt idx="22">
                  <c:v>79.022419818998969</c:v>
                </c:pt>
                <c:pt idx="23">
                  <c:v>81.480115415997716</c:v>
                </c:pt>
                <c:pt idx="24">
                  <c:v>83.904401416997644</c:v>
                </c:pt>
                <c:pt idx="25">
                  <c:v>86.295543999998699</c:v>
                </c:pt>
                <c:pt idx="26">
                  <c:v>88.653809342997192</c:v>
                </c:pt>
                <c:pt idx="27">
                  <c:v>90.979463623996708</c:v>
                </c:pt>
                <c:pt idx="28">
                  <c:v>93.27277302100083</c:v>
                </c:pt>
                <c:pt idx="29">
                  <c:v>95.534003712000413</c:v>
                </c:pt>
                <c:pt idx="30">
                  <c:v>97.763421875000859</c:v>
                </c:pt>
                <c:pt idx="31">
                  <c:v>99.961293688000296</c:v>
                </c:pt>
                <c:pt idx="32">
                  <c:v>102.12788532900049</c:v>
                </c:pt>
                <c:pt idx="33">
                  <c:v>104.26346297599957</c:v>
                </c:pt>
                <c:pt idx="34">
                  <c:v>106.36829280699931</c:v>
                </c:pt>
                <c:pt idx="35">
                  <c:v>108.44264099999964</c:v>
                </c:pt>
                <c:pt idx="36">
                  <c:v>110.48677373300052</c:v>
                </c:pt>
                <c:pt idx="37">
                  <c:v>112.50095718400007</c:v>
                </c:pt>
                <c:pt idx="38">
                  <c:v>114.48545753100007</c:v>
                </c:pt>
                <c:pt idx="39">
                  <c:v>116.44054095199863</c:v>
                </c:pt>
                <c:pt idx="40">
                  <c:v>118.36647362499752</c:v>
                </c:pt>
                <c:pt idx="41">
                  <c:v>120.26352172799852</c:v>
                </c:pt>
                <c:pt idx="42">
                  <c:v>122.13195143899793</c:v>
                </c:pt>
                <c:pt idx="43">
                  <c:v>123.97202893599751</c:v>
                </c:pt>
                <c:pt idx="44">
                  <c:v>125.78402039699722</c:v>
                </c:pt>
                <c:pt idx="45">
                  <c:v>127.56819199999882</c:v>
                </c:pt>
                <c:pt idx="46">
                  <c:v>129.32480992299679</c:v>
                </c:pt>
                <c:pt idx="47">
                  <c:v>131.05414034399837</c:v>
                </c:pt>
                <c:pt idx="48">
                  <c:v>132.75644944099804</c:v>
                </c:pt>
                <c:pt idx="49">
                  <c:v>134.43200339199757</c:v>
                </c:pt>
                <c:pt idx="50">
                  <c:v>136.0810683749969</c:v>
                </c:pt>
                <c:pt idx="51">
                  <c:v>137.70391056799781</c:v>
                </c:pt>
                <c:pt idx="52">
                  <c:v>139.30079614899842</c:v>
                </c:pt>
                <c:pt idx="53">
                  <c:v>140.87199129600049</c:v>
                </c:pt>
                <c:pt idx="54">
                  <c:v>142.41776218699852</c:v>
                </c:pt>
                <c:pt idx="55">
                  <c:v>143.93837499999972</c:v>
                </c:pt>
                <c:pt idx="56">
                  <c:v>145.43409591300042</c:v>
                </c:pt>
                <c:pt idx="57">
                  <c:v>146.90519110400055</c:v>
                </c:pt>
                <c:pt idx="58">
                  <c:v>148.35192675100006</c:v>
                </c:pt>
                <c:pt idx="59">
                  <c:v>149.77456903199891</c:v>
                </c:pt>
                <c:pt idx="60">
                  <c:v>151.17338412500067</c:v>
                </c:pt>
                <c:pt idx="61">
                  <c:v>152.54863820799983</c:v>
                </c:pt>
                <c:pt idx="62">
                  <c:v>153.90059745899816</c:v>
                </c:pt>
                <c:pt idx="63">
                  <c:v>155.22952805599925</c:v>
                </c:pt>
                <c:pt idx="64">
                  <c:v>156.53569617699941</c:v>
                </c:pt>
                <c:pt idx="65">
                  <c:v>157.81936799999858</c:v>
                </c:pt>
                <c:pt idx="66">
                  <c:v>159.08080970300034</c:v>
                </c:pt>
                <c:pt idx="67">
                  <c:v>160.32028746399919</c:v>
                </c:pt>
                <c:pt idx="68">
                  <c:v>161.53806746099872</c:v>
                </c:pt>
                <c:pt idx="69">
                  <c:v>162.73441587199886</c:v>
                </c:pt>
                <c:pt idx="70">
                  <c:v>163.90959887499776</c:v>
                </c:pt>
                <c:pt idx="71">
                  <c:v>165.06388264799898</c:v>
                </c:pt>
                <c:pt idx="72">
                  <c:v>166.19753336899703</c:v>
                </c:pt>
                <c:pt idx="73">
                  <c:v>167.3108172159973</c:v>
                </c:pt>
                <c:pt idx="74">
                  <c:v>168.40400036699793</c:v>
                </c:pt>
                <c:pt idx="75">
                  <c:v>169.47734899999705</c:v>
                </c:pt>
                <c:pt idx="76">
                  <c:v>170.53112929299823</c:v>
                </c:pt>
                <c:pt idx="77">
                  <c:v>171.56560742399779</c:v>
                </c:pt>
                <c:pt idx="78">
                  <c:v>172.58104957099749</c:v>
                </c:pt>
                <c:pt idx="79">
                  <c:v>173.57772191200092</c:v>
                </c:pt>
                <c:pt idx="80">
                  <c:v>174.55589062500076</c:v>
                </c:pt>
                <c:pt idx="81">
                  <c:v>175.51582188800057</c:v>
                </c:pt>
                <c:pt idx="82">
                  <c:v>176.4577818789985</c:v>
                </c:pt>
                <c:pt idx="83">
                  <c:v>177.38203677599995</c:v>
                </c:pt>
                <c:pt idx="84">
                  <c:v>178.28885275700122</c:v>
                </c:pt>
                <c:pt idx="85">
                  <c:v>179.17849599999863</c:v>
                </c:pt>
                <c:pt idx="86">
                  <c:v>180.05123268300122</c:v>
                </c:pt>
                <c:pt idx="87">
                  <c:v>180.90732898399801</c:v>
                </c:pt>
                <c:pt idx="88">
                  <c:v>181.74705108099988</c:v>
                </c:pt>
                <c:pt idx="89">
                  <c:v>182.57066515199949</c:v>
                </c:pt>
                <c:pt idx="90">
                  <c:v>183.37843737499861</c:v>
                </c:pt>
                <c:pt idx="91">
                  <c:v>184.17063392799719</c:v>
                </c:pt>
                <c:pt idx="92">
                  <c:v>184.9475209889988</c:v>
                </c:pt>
                <c:pt idx="93">
                  <c:v>185.70936473599613</c:v>
                </c:pt>
                <c:pt idx="94">
                  <c:v>186.45643134699822</c:v>
                </c:pt>
                <c:pt idx="95">
                  <c:v>187.18898699999954</c:v>
                </c:pt>
                <c:pt idx="96">
                  <c:v>187.90729787299824</c:v>
                </c:pt>
                <c:pt idx="97">
                  <c:v>188.61163014399972</c:v>
                </c:pt>
                <c:pt idx="98">
                  <c:v>189.30224999099846</c:v>
                </c:pt>
                <c:pt idx="99">
                  <c:v>189.97942359199806</c:v>
                </c:pt>
                <c:pt idx="100">
                  <c:v>190.64341712499845</c:v>
                </c:pt>
                <c:pt idx="101">
                  <c:v>191.29449676799959</c:v>
                </c:pt>
                <c:pt idx="102">
                  <c:v>191.93292869899597</c:v>
                </c:pt>
                <c:pt idx="103">
                  <c:v>192.55897909599844</c:v>
                </c:pt>
                <c:pt idx="104">
                  <c:v>193.17291413699786</c:v>
                </c:pt>
                <c:pt idx="105">
                  <c:v>193.77499999999964</c:v>
                </c:pt>
                <c:pt idx="106">
                  <c:v>194.36550286300007</c:v>
                </c:pt>
                <c:pt idx="107">
                  <c:v>194.94468890399912</c:v>
                </c:pt>
                <c:pt idx="108">
                  <c:v>195.51282430099855</c:v>
                </c:pt>
                <c:pt idx="109">
                  <c:v>196.07017523200011</c:v>
                </c:pt>
                <c:pt idx="110">
                  <c:v>196.61700787500195</c:v>
                </c:pt>
                <c:pt idx="111">
                  <c:v>197.15358840800036</c:v>
                </c:pt>
                <c:pt idx="112">
                  <c:v>197.68018300900258</c:v>
                </c:pt>
                <c:pt idx="113">
                  <c:v>198.19705785600127</c:v>
                </c:pt>
                <c:pt idx="114">
                  <c:v>198.70447912700001</c:v>
                </c:pt>
                <c:pt idx="115">
                  <c:v>199.20271299999695</c:v>
                </c:pt>
                <c:pt idx="116">
                  <c:v>199.69202565299747</c:v>
                </c:pt>
                <c:pt idx="117">
                  <c:v>200.17268326399972</c:v>
                </c:pt>
                <c:pt idx="118">
                  <c:v>200.64495201099817</c:v>
                </c:pt>
                <c:pt idx="119">
                  <c:v>201.10909807199823</c:v>
                </c:pt>
                <c:pt idx="120">
                  <c:v>201.56538762499986</c:v>
                </c:pt>
                <c:pt idx="121">
                  <c:v>202.01408684799935</c:v>
                </c:pt>
                <c:pt idx="122">
                  <c:v>202.45546191899666</c:v>
                </c:pt>
                <c:pt idx="123">
                  <c:v>202.88977901599901</c:v>
                </c:pt>
                <c:pt idx="124">
                  <c:v>203.31730431699907</c:v>
                </c:pt>
                <c:pt idx="125">
                  <c:v>203.73830399999679</c:v>
                </c:pt>
                <c:pt idx="126">
                  <c:v>204.15304424299757</c:v>
                </c:pt>
                <c:pt idx="127">
                  <c:v>204.56179122399953</c:v>
                </c:pt>
                <c:pt idx="128">
                  <c:v>204.96481112099718</c:v>
                </c:pt>
                <c:pt idx="129">
                  <c:v>205.36237011199773</c:v>
                </c:pt>
                <c:pt idx="130">
                  <c:v>205.75473437499932</c:v>
                </c:pt>
                <c:pt idx="131">
                  <c:v>206.14217008800006</c:v>
                </c:pt>
                <c:pt idx="132">
                  <c:v>206.5249434289999</c:v>
                </c:pt>
                <c:pt idx="133">
                  <c:v>206.9033205759988</c:v>
                </c:pt>
                <c:pt idx="134">
                  <c:v>207.27756770700034</c:v>
                </c:pt>
                <c:pt idx="135">
                  <c:v>207.64795100000083</c:v>
                </c:pt>
                <c:pt idx="136">
                  <c:v>208.01473663300021</c:v>
                </c:pt>
                <c:pt idx="137">
                  <c:v>208.37819078399843</c:v>
                </c:pt>
                <c:pt idx="138">
                  <c:v>208.7385796310009</c:v>
                </c:pt>
                <c:pt idx="139">
                  <c:v>209.09616935199847</c:v>
                </c:pt>
                <c:pt idx="140">
                  <c:v>209.45122612500018</c:v>
                </c:pt>
                <c:pt idx="141">
                  <c:v>209.80401612799869</c:v>
                </c:pt>
                <c:pt idx="142">
                  <c:v>210.15480553899761</c:v>
                </c:pt>
                <c:pt idx="143">
                  <c:v>210.5038605360005</c:v>
                </c:pt>
                <c:pt idx="144">
                  <c:v>210.85144729700005</c:v>
                </c:pt>
                <c:pt idx="145">
                  <c:v>211.19783199999983</c:v>
                </c:pt>
                <c:pt idx="146">
                  <c:v>211.54328082299799</c:v>
                </c:pt>
                <c:pt idx="147">
                  <c:v>211.88805994399991</c:v>
                </c:pt>
                <c:pt idx="148">
                  <c:v>212.23243554100009</c:v>
                </c:pt>
                <c:pt idx="149">
                  <c:v>212.57667379200029</c:v>
                </c:pt>
                <c:pt idx="150">
                  <c:v>212.92104087499865</c:v>
                </c:pt>
                <c:pt idx="151">
                  <c:v>213.26580296799693</c:v>
                </c:pt>
                <c:pt idx="152">
                  <c:v>213.61122624899872</c:v>
                </c:pt>
                <c:pt idx="153">
                  <c:v>213.95757689599668</c:v>
                </c:pt>
                <c:pt idx="154">
                  <c:v>214.30512108699804</c:v>
                </c:pt>
                <c:pt idx="155">
                  <c:v>214.65412499999729</c:v>
                </c:pt>
                <c:pt idx="156">
                  <c:v>215.00485481300166</c:v>
                </c:pt>
                <c:pt idx="157">
                  <c:v>215.35757670400199</c:v>
                </c:pt>
                <c:pt idx="158">
                  <c:v>215.71255685100004</c:v>
                </c:pt>
                <c:pt idx="159">
                  <c:v>216.07006143200124</c:v>
                </c:pt>
                <c:pt idx="160">
                  <c:v>216.43035662500006</c:v>
                </c:pt>
                <c:pt idx="161">
                  <c:v>216.79370860800009</c:v>
                </c:pt>
                <c:pt idx="162">
                  <c:v>217.16038355900127</c:v>
                </c:pt>
                <c:pt idx="163">
                  <c:v>217.53064765600175</c:v>
                </c:pt>
                <c:pt idx="164">
                  <c:v>217.90476707700145</c:v>
                </c:pt>
                <c:pt idx="165">
                  <c:v>218.28300800000034</c:v>
                </c:pt>
                <c:pt idx="166">
                  <c:v>218.66563660299835</c:v>
                </c:pt>
                <c:pt idx="167">
                  <c:v>219.05291906399725</c:v>
                </c:pt>
                <c:pt idx="168">
                  <c:v>219.44512156100063</c:v>
                </c:pt>
                <c:pt idx="169">
                  <c:v>219.84251027199753</c:v>
                </c:pt>
                <c:pt idx="170">
                  <c:v>220.24535137499879</c:v>
                </c:pt>
                <c:pt idx="171">
                  <c:v>220.65391104799892</c:v>
                </c:pt>
                <c:pt idx="172">
                  <c:v>221.06845546899604</c:v>
                </c:pt>
                <c:pt idx="173">
                  <c:v>221.48925081599555</c:v>
                </c:pt>
                <c:pt idx="174">
                  <c:v>221.9165632669974</c:v>
                </c:pt>
                <c:pt idx="175">
                  <c:v>222.35065899999972</c:v>
                </c:pt>
                <c:pt idx="176">
                  <c:v>222.79180419299519</c:v>
                </c:pt>
                <c:pt idx="177">
                  <c:v>223.24026502399829</c:v>
                </c:pt>
                <c:pt idx="178">
                  <c:v>223.69630767099625</c:v>
                </c:pt>
                <c:pt idx="179">
                  <c:v>224.1601983119981</c:v>
                </c:pt>
                <c:pt idx="180">
                  <c:v>224.63220312499652</c:v>
                </c:pt>
                <c:pt idx="181">
                  <c:v>225.11258828799691</c:v>
                </c:pt>
                <c:pt idx="182">
                  <c:v>225.60161997900104</c:v>
                </c:pt>
                <c:pt idx="183">
                  <c:v>226.09956437600158</c:v>
                </c:pt>
                <c:pt idx="184">
                  <c:v>226.60668765700211</c:v>
                </c:pt>
                <c:pt idx="185">
                  <c:v>227.12325600000077</c:v>
                </c:pt>
                <c:pt idx="186">
                  <c:v>227.64953558300112</c:v>
                </c:pt>
                <c:pt idx="187">
                  <c:v>228.18579258399768</c:v>
                </c:pt>
                <c:pt idx="188">
                  <c:v>228.7322931810013</c:v>
                </c:pt>
                <c:pt idx="189">
                  <c:v>229.28930355199918</c:v>
                </c:pt>
                <c:pt idx="190">
                  <c:v>229.85708987500038</c:v>
                </c:pt>
                <c:pt idx="191">
                  <c:v>230.43591832799757</c:v>
                </c:pt>
                <c:pt idx="192">
                  <c:v>231.02605508899978</c:v>
                </c:pt>
                <c:pt idx="193">
                  <c:v>231.62776633599788</c:v>
                </c:pt>
                <c:pt idx="194">
                  <c:v>232.24131824699907</c:v>
                </c:pt>
                <c:pt idx="195">
                  <c:v>232.86697699999786</c:v>
                </c:pt>
                <c:pt idx="196">
                  <c:v>233.50500877299783</c:v>
                </c:pt>
                <c:pt idx="197">
                  <c:v>234.1556797439971</c:v>
                </c:pt>
                <c:pt idx="198">
                  <c:v>234.81925609099926</c:v>
                </c:pt>
                <c:pt idx="199">
                  <c:v>235.49600399199699</c:v>
                </c:pt>
                <c:pt idx="200">
                  <c:v>236.18618962499932</c:v>
                </c:pt>
                <c:pt idx="201">
                  <c:v>236.89007916799528</c:v>
                </c:pt>
                <c:pt idx="202">
                  <c:v>237.60793879899757</c:v>
                </c:pt>
                <c:pt idx="203">
                  <c:v>238.34003469599702</c:v>
                </c:pt>
                <c:pt idx="204">
                  <c:v>239.08663303699905</c:v>
                </c:pt>
                <c:pt idx="205">
                  <c:v>239.84799999999996</c:v>
                </c:pt>
                <c:pt idx="206">
                  <c:v>240.6244017629997</c:v>
                </c:pt>
                <c:pt idx="207">
                  <c:v>241.41610450400003</c:v>
                </c:pt>
                <c:pt idx="208">
                  <c:v>242.22337440099909</c:v>
                </c:pt>
                <c:pt idx="209">
                  <c:v>243.04647763199864</c:v>
                </c:pt>
                <c:pt idx="210">
                  <c:v>243.88568037499681</c:v>
                </c:pt>
                <c:pt idx="211">
                  <c:v>244.741248807999</c:v>
                </c:pt>
                <c:pt idx="212">
                  <c:v>245.6134491089997</c:v>
                </c:pt>
                <c:pt idx="213">
                  <c:v>246.50254745600068</c:v>
                </c:pt>
                <c:pt idx="214">
                  <c:v>247.40881002699643</c:v>
                </c:pt>
                <c:pt idx="215">
                  <c:v>248.33250300000327</c:v>
                </c:pt>
                <c:pt idx="216">
                  <c:v>249.27389255300113</c:v>
                </c:pt>
                <c:pt idx="217">
                  <c:v>250.23324486399906</c:v>
                </c:pt>
                <c:pt idx="218">
                  <c:v>251.21082611099882</c:v>
                </c:pt>
                <c:pt idx="219">
                  <c:v>252.20690247200218</c:v>
                </c:pt>
                <c:pt idx="220">
                  <c:v>253.22174012499636</c:v>
                </c:pt>
                <c:pt idx="221">
                  <c:v>254.25560524799766</c:v>
                </c:pt>
                <c:pt idx="222">
                  <c:v>255.30876401899695</c:v>
                </c:pt>
                <c:pt idx="223">
                  <c:v>256.38148261599963</c:v>
                </c:pt>
                <c:pt idx="224">
                  <c:v>257.47402721699655</c:v>
                </c:pt>
                <c:pt idx="225">
                  <c:v>258.58666400000038</c:v>
                </c:pt>
                <c:pt idx="226">
                  <c:v>259.71965914299835</c:v>
                </c:pt>
                <c:pt idx="227">
                  <c:v>260.87327882399586</c:v>
                </c:pt>
                <c:pt idx="228">
                  <c:v>262.04778922099831</c:v>
                </c:pt>
                <c:pt idx="229">
                  <c:v>263.24345651199656</c:v>
                </c:pt>
                <c:pt idx="230">
                  <c:v>264.460546874996</c:v>
                </c:pt>
                <c:pt idx="231">
                  <c:v>265.69932648799841</c:v>
                </c:pt>
                <c:pt idx="232">
                  <c:v>266.96006152899827</c:v>
                </c:pt>
                <c:pt idx="233">
                  <c:v>268.24301817600099</c:v>
                </c:pt>
                <c:pt idx="234">
                  <c:v>269.54846260700106</c:v>
                </c:pt>
                <c:pt idx="235">
                  <c:v>270.8766609999966</c:v>
                </c:pt>
                <c:pt idx="236">
                  <c:v>272.2278795330003</c:v>
                </c:pt>
                <c:pt idx="237">
                  <c:v>273.60238438400302</c:v>
                </c:pt>
                <c:pt idx="238">
                  <c:v>275.00044173100287</c:v>
                </c:pt>
                <c:pt idx="239">
                  <c:v>276.42231775199798</c:v>
                </c:pt>
                <c:pt idx="240">
                  <c:v>277.8682786249974</c:v>
                </c:pt>
                <c:pt idx="241">
                  <c:v>279.33859052799926</c:v>
                </c:pt>
                <c:pt idx="242">
                  <c:v>280.83351963900168</c:v>
                </c:pt>
                <c:pt idx="243">
                  <c:v>282.35333213600279</c:v>
                </c:pt>
                <c:pt idx="244">
                  <c:v>283.89829419700072</c:v>
                </c:pt>
                <c:pt idx="245">
                  <c:v>285.46867199999724</c:v>
                </c:pt>
                <c:pt idx="246">
                  <c:v>287.06473172299775</c:v>
                </c:pt>
                <c:pt idx="247">
                  <c:v>288.68673954399674</c:v>
                </c:pt>
                <c:pt idx="248">
                  <c:v>290.33496164099597</c:v>
                </c:pt>
                <c:pt idx="249">
                  <c:v>292.00966419199722</c:v>
                </c:pt>
                <c:pt idx="250">
                  <c:v>293.7111133749986</c:v>
                </c:pt>
                <c:pt idx="251">
                  <c:v>295.43957536799826</c:v>
                </c:pt>
                <c:pt idx="252">
                  <c:v>297.19531634899431</c:v>
                </c:pt>
                <c:pt idx="253">
                  <c:v>298.9786024959958</c:v>
                </c:pt>
                <c:pt idx="254">
                  <c:v>300.78969998699722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04-D84A-AB44-5020A809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248104"/>
        <c:axId val="1816453656"/>
      </c:scatterChart>
      <c:valAx>
        <c:axId val="1815248104"/>
        <c:scaling>
          <c:orientation val="minMax"/>
          <c:max val="650"/>
          <c:min val="43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 Narrow"/>
                    <a:ea typeface="+mn-ea"/>
                    <a:cs typeface="Arial Narrow"/>
                  </a:defRPr>
                </a:pPr>
                <a:r>
                  <a:rPr lang="en-US" sz="1800" b="1" i="0" baseline="0">
                    <a:effectLst/>
                    <a:latin typeface="Arial Narrow"/>
                    <a:cs typeface="Arial Narrow"/>
                  </a:rPr>
                  <a:t>Py2HC Tmax-om  _C</a:t>
                </a:r>
                <a:endParaRPr lang="en-US" sz="1800" b="1">
                  <a:effectLst/>
                  <a:latin typeface="Arial Narrow"/>
                  <a:cs typeface="Arial Narrow"/>
                </a:endParaRPr>
              </a:p>
            </c:rich>
          </c:tx>
          <c:layout>
            <c:manualLayout>
              <c:xMode val="edge"/>
              <c:yMode val="edge"/>
              <c:x val="0.41980981828762898"/>
              <c:y val="0.918739451923348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16453656"/>
        <c:crosses val="autoZero"/>
        <c:crossBetween val="midCat"/>
        <c:majorUnit val="20"/>
        <c:minorUnit val="5"/>
      </c:valAx>
      <c:valAx>
        <c:axId val="1816453656"/>
        <c:scaling>
          <c:orientation val="minMax"/>
          <c:max val="250"/>
          <c:min val="7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Standard Thermal Stress _C at 2C/MY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7.51057676024735E-3"/>
              <c:y val="0.2481661163322330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815248104"/>
        <c:crosses val="autoZero"/>
        <c:crossBetween val="midCat"/>
        <c:majorUnit val="20"/>
        <c:minorUnit val="5"/>
      </c:valAx>
    </c:plotArea>
    <c:legend>
      <c:legendPos val="r"/>
      <c:layout>
        <c:manualLayout>
          <c:xMode val="edge"/>
          <c:yMode val="edge"/>
          <c:x val="0.58747489468963399"/>
          <c:y val="0.574623514802585"/>
          <c:w val="0.252154549750435"/>
          <c:h val="0.17132164930996499"/>
        </c:manualLayout>
      </c:layout>
      <c:overlay val="0"/>
      <c:spPr>
        <a:solidFill>
          <a:schemeClr val="bg1"/>
        </a:solidFill>
        <a:ln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txPr>
    <a:bodyPr/>
    <a:lstStyle/>
    <a:p>
      <a:pPr>
        <a:defRPr sz="1400"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COG'!$A$39</c:f>
          <c:strCache>
            <c:ptCount val="1"/>
            <c:pt idx="0">
              <c:v>Columbus Fee_COG 0023H</c:v>
            </c:pt>
          </c:strCache>
        </c:strRef>
      </c:tx>
      <c:layout>
        <c:manualLayout>
          <c:xMode val="edge"/>
          <c:yMode val="edge"/>
          <c:x val="0.90631421990426997"/>
          <c:y val="0.21126762693373399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70979671939771E-2"/>
                  <c:y val="0.55918805480436495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COG'!$F$39:$F$56</c:f>
              <c:numCache>
                <c:formatCode>0.000</c:formatCode>
                <c:ptCount val="18"/>
                <c:pt idx="0">
                  <c:v>-5000</c:v>
                </c:pt>
                <c:pt idx="1">
                  <c:v>0</c:v>
                </c:pt>
                <c:pt idx="2">
                  <c:v>12290.49</c:v>
                </c:pt>
                <c:pt idx="3">
                  <c:v>12395.51</c:v>
                </c:pt>
                <c:pt idx="4">
                  <c:v>12413</c:v>
                </c:pt>
                <c:pt idx="5">
                  <c:v>12675.67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14000</c:v>
                </c:pt>
              </c:numCache>
            </c:numRef>
          </c:xVal>
          <c:yVal>
            <c:numRef>
              <c:f>'STS vs ft Delaware_SB COG'!$K$39:$K$56</c:f>
              <c:numCache>
                <c:formatCode>0</c:formatCode>
                <c:ptCount val="18"/>
                <c:pt idx="0">
                  <c:v>21</c:v>
                </c:pt>
                <c:pt idx="2">
                  <c:v>143.93748425670003</c:v>
                </c:pt>
                <c:pt idx="3">
                  <c:v>146.51153722290002</c:v>
                </c:pt>
                <c:pt idx="4">
                  <c:v>146.51153722290002</c:v>
                </c:pt>
                <c:pt idx="5">
                  <c:v>146.51153722290002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3-F645-A0D2-4F59A2CB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235992"/>
        <c:axId val="1824814104"/>
      </c:scatterChart>
      <c:valAx>
        <c:axId val="1825235992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824814104"/>
        <c:crosses val="autoZero"/>
        <c:crossBetween val="midCat"/>
        <c:majorUnit val="2000"/>
        <c:minorUnit val="500"/>
      </c:valAx>
      <c:valAx>
        <c:axId val="1824814104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1825235992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COG'!$A$147</c:f>
          <c:strCache>
            <c:ptCount val="1"/>
            <c:pt idx="0">
              <c:v>new well</c:v>
            </c:pt>
          </c:strCache>
        </c:strRef>
      </c:tx>
      <c:layout>
        <c:manualLayout>
          <c:xMode val="edge"/>
          <c:yMode val="edge"/>
          <c:x val="0.90631421990426997"/>
          <c:y val="0.215108856514347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9657690022388499E-2"/>
                  <c:y val="0.58492961317483005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COG'!$F$147:$F$164</c:f>
              <c:numCache>
                <c:formatCode>0.000</c:formatCode>
                <c:ptCount val="18"/>
                <c:pt idx="0">
                  <c:v>-5000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14000</c:v>
                </c:pt>
              </c:numCache>
            </c:numRef>
          </c:xVal>
          <c:yVal>
            <c:numRef>
              <c:f>'STS vs ft Delaware_SB COG'!$K$147:$K$164</c:f>
              <c:numCache>
                <c:formatCode>0</c:formatCode>
                <c:ptCount val="18"/>
                <c:pt idx="0">
                  <c:v>21</c:v>
                </c:pt>
                <c:pt idx="2">
                  <c:v>4373.8293550000008</c:v>
                </c:pt>
                <c:pt idx="3">
                  <c:v>4373.8293550000008</c:v>
                </c:pt>
                <c:pt idx="4">
                  <c:v>4373.8293550000008</c:v>
                </c:pt>
                <c:pt idx="5">
                  <c:v>4373.8293550000008</c:v>
                </c:pt>
                <c:pt idx="6">
                  <c:v>4373.8293550000008</c:v>
                </c:pt>
                <c:pt idx="7">
                  <c:v>4373.8293550000008</c:v>
                </c:pt>
                <c:pt idx="8">
                  <c:v>4373.8293550000008</c:v>
                </c:pt>
                <c:pt idx="9">
                  <c:v>4373.8293550000008</c:v>
                </c:pt>
                <c:pt idx="10">
                  <c:v>4373.8293550000008</c:v>
                </c:pt>
                <c:pt idx="11">
                  <c:v>4373.8293550000008</c:v>
                </c:pt>
                <c:pt idx="12">
                  <c:v>4373.8293550000008</c:v>
                </c:pt>
                <c:pt idx="13">
                  <c:v>4373.8293550000008</c:v>
                </c:pt>
                <c:pt idx="14">
                  <c:v>4373.8293550000008</c:v>
                </c:pt>
                <c:pt idx="15">
                  <c:v>4373.8293550000008</c:v>
                </c:pt>
                <c:pt idx="16">
                  <c:v>4373.8293550000008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5-0042-9E6E-E3132B8D5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804808"/>
        <c:axId val="1825291016"/>
      </c:scatterChart>
      <c:valAx>
        <c:axId val="1824804808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825291016"/>
        <c:crosses val="autoZero"/>
        <c:crossBetween val="midCat"/>
        <c:majorUnit val="2000"/>
        <c:minorUnit val="500"/>
      </c:valAx>
      <c:valAx>
        <c:axId val="1825291016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1824804808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COG'!#REF!</c:f>
          <c:strCache>
            <c:ptCount val="1"/>
            <c:pt idx="0">
              <c:v>#REF!</c:v>
            </c:pt>
          </c:strCache>
        </c:strRef>
      </c:tx>
      <c:layout>
        <c:manualLayout>
          <c:xMode val="edge"/>
          <c:yMode val="edge"/>
          <c:x val="0.93028998675392005"/>
          <c:y val="0.29961590728784099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1802603077764699E-2"/>
                  <c:y val="0.58981262127256495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COG'!#REF!</c:f>
            </c:numRef>
          </c:xVal>
          <c:yVal>
            <c:numRef>
              <c:f>'STS vs ft Delaware_SB COG'!#REF!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9B-B643-9461-76BB0D473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890328"/>
        <c:axId val="1825131832"/>
      </c:scatterChart>
      <c:valAx>
        <c:axId val="1813890328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825131832"/>
        <c:crosses val="autoZero"/>
        <c:crossBetween val="midCat"/>
        <c:majorUnit val="2000"/>
        <c:minorUnit val="500"/>
      </c:valAx>
      <c:valAx>
        <c:axId val="1825131832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1813890328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COG'!$A$111</c:f>
          <c:strCache>
            <c:ptCount val="1"/>
            <c:pt idx="0">
              <c:v>Tycoon E_COG Operating LLC 1004H</c:v>
            </c:pt>
          </c:strCache>
        </c:strRef>
      </c:tx>
      <c:layout>
        <c:manualLayout>
          <c:xMode val="edge"/>
          <c:yMode val="edge"/>
          <c:x val="0.90622934708625502"/>
          <c:y val="0.16001082653350299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197851361301E-2"/>
                  <c:y val="0.58522924438431001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COG'!$F$111:$F$128</c:f>
              <c:numCache>
                <c:formatCode>0.000</c:formatCode>
                <c:ptCount val="18"/>
                <c:pt idx="0">
                  <c:v>-5000</c:v>
                </c:pt>
                <c:pt idx="1">
                  <c:v>0</c:v>
                </c:pt>
                <c:pt idx="2">
                  <c:v>7121.25</c:v>
                </c:pt>
                <c:pt idx="3">
                  <c:v>8428.7999999999993</c:v>
                </c:pt>
                <c:pt idx="4">
                  <c:v>8742.5</c:v>
                </c:pt>
                <c:pt idx="5">
                  <c:v>9150.8330000000005</c:v>
                </c:pt>
                <c:pt idx="6">
                  <c:v>9444.9</c:v>
                </c:pt>
                <c:pt idx="7">
                  <c:v>9921.2170000000006</c:v>
                </c:pt>
                <c:pt idx="8">
                  <c:v>10557.28</c:v>
                </c:pt>
                <c:pt idx="9">
                  <c:v>10772.824000000001</c:v>
                </c:pt>
                <c:pt idx="10">
                  <c:v>11004.333000000001</c:v>
                </c:pt>
                <c:pt idx="11">
                  <c:v>11357.143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14000</c:v>
                </c:pt>
              </c:numCache>
            </c:numRef>
          </c:xVal>
          <c:yVal>
            <c:numRef>
              <c:f>'STS vs ft Delaware_SB COG'!$K$111:$K$128</c:f>
              <c:numCache>
                <c:formatCode>0</c:formatCode>
                <c:ptCount val="18"/>
                <c:pt idx="0">
                  <c:v>21</c:v>
                </c:pt>
                <c:pt idx="2">
                  <c:v>113.6306256216</c:v>
                </c:pt>
                <c:pt idx="3">
                  <c:v>129.36164412570002</c:v>
                </c:pt>
                <c:pt idx="4">
                  <c:v>134.04246750480002</c:v>
                </c:pt>
                <c:pt idx="5">
                  <c:v>129.36164412570002</c:v>
                </c:pt>
                <c:pt idx="6">
                  <c:v>134.04246750480002</c:v>
                </c:pt>
                <c:pt idx="7">
                  <c:v>135.54284321250003</c:v>
                </c:pt>
                <c:pt idx="8">
                  <c:v>142.6091892</c:v>
                </c:pt>
                <c:pt idx="9">
                  <c:v>143.93748425670003</c:v>
                </c:pt>
                <c:pt idx="10">
                  <c:v>142.6091892</c:v>
                </c:pt>
                <c:pt idx="11">
                  <c:v>147.75790438080003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FA-C34A-B956-F08A86818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034488"/>
        <c:axId val="1824690984"/>
      </c:scatterChart>
      <c:valAx>
        <c:axId val="1813034488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824690984"/>
        <c:crosses val="autoZero"/>
        <c:crossBetween val="midCat"/>
        <c:majorUnit val="2000"/>
        <c:minorUnit val="500"/>
      </c:valAx>
      <c:valAx>
        <c:axId val="1824690984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1813034488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COG'!$A$57</c:f>
          <c:strCache>
            <c:ptCount val="1"/>
            <c:pt idx="0">
              <c:v>Iceman_COG 1401H</c:v>
            </c:pt>
          </c:strCache>
        </c:strRef>
      </c:tx>
      <c:layout>
        <c:manualLayout>
          <c:xMode val="edge"/>
          <c:yMode val="edge"/>
          <c:x val="0.93284971302848296"/>
          <c:y val="0.218950086094961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19785111987017E-2"/>
                  <c:y val="0.58939269839503095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COG'!$F$57:$F$74</c:f>
              <c:numCache>
                <c:formatCode>0.000</c:formatCode>
                <c:ptCount val="18"/>
                <c:pt idx="0">
                  <c:v>-5000</c:v>
                </c:pt>
                <c:pt idx="1">
                  <c:v>0</c:v>
                </c:pt>
                <c:pt idx="2">
                  <c:v>8252.41</c:v>
                </c:pt>
                <c:pt idx="3">
                  <c:v>9113.6460000000006</c:v>
                </c:pt>
                <c:pt idx="4">
                  <c:v>9743.0519999999997</c:v>
                </c:pt>
                <c:pt idx="5">
                  <c:v>10359.463</c:v>
                </c:pt>
                <c:pt idx="6">
                  <c:v>10564.773999999999</c:v>
                </c:pt>
                <c:pt idx="7">
                  <c:v>10886.619000000001</c:v>
                </c:pt>
                <c:pt idx="8">
                  <c:v>11164.75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14000</c:v>
                </c:pt>
              </c:numCache>
            </c:numRef>
          </c:xVal>
          <c:yVal>
            <c:numRef>
              <c:f>'STS vs ft Delaware_SB COG'!$K$57:$K$74</c:f>
              <c:numCache>
                <c:formatCode>0</c:formatCode>
                <c:ptCount val="18"/>
                <c:pt idx="0">
                  <c:v>21</c:v>
                </c:pt>
                <c:pt idx="2">
                  <c:v>127.74045550000001</c:v>
                </c:pt>
                <c:pt idx="3">
                  <c:v>134.04246750480002</c:v>
                </c:pt>
                <c:pt idx="4">
                  <c:v>138.45557424510002</c:v>
                </c:pt>
                <c:pt idx="5">
                  <c:v>139.8685388184</c:v>
                </c:pt>
                <c:pt idx="6">
                  <c:v>139.8685388184</c:v>
                </c:pt>
                <c:pt idx="7">
                  <c:v>141.25297559530003</c:v>
                </c:pt>
                <c:pt idx="8">
                  <c:v>141.25297559530003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0-134A-B001-CC658B06D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871672"/>
        <c:axId val="1824523400"/>
      </c:scatterChart>
      <c:valAx>
        <c:axId val="1824871672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824523400"/>
        <c:crosses val="autoZero"/>
        <c:crossBetween val="midCat"/>
        <c:majorUnit val="2000"/>
        <c:minorUnit val="500"/>
      </c:valAx>
      <c:valAx>
        <c:axId val="1824523400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1824871672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COG'!$A$3</c:f>
          <c:strCache>
            <c:ptCount val="1"/>
            <c:pt idx="0">
              <c:v>Delaware Sub-Basin</c:v>
            </c:pt>
          </c:strCache>
        </c:strRef>
      </c:tx>
      <c:layout>
        <c:manualLayout>
          <c:xMode val="edge"/>
          <c:yMode val="edge"/>
          <c:x val="0.92679203010076905"/>
          <c:y val="0.19590270861128101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intercept val="58"/>
            <c:dispRSqr val="0"/>
            <c:dispEq val="1"/>
            <c:trendlineLbl>
              <c:layout>
                <c:manualLayout>
                  <c:x val="1.96576939844606E-2"/>
                  <c:y val="0.58555129054727795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COG'!$F$21:$F$146</c:f>
              <c:numCache>
                <c:formatCode>0.000</c:formatCode>
                <c:ptCount val="126"/>
                <c:pt idx="0">
                  <c:v>-5000</c:v>
                </c:pt>
                <c:pt idx="1">
                  <c:v>0</c:v>
                </c:pt>
                <c:pt idx="2">
                  <c:v>9672.857</c:v>
                </c:pt>
                <c:pt idx="3">
                  <c:v>10162.02</c:v>
                </c:pt>
                <c:pt idx="4">
                  <c:v>10800.764999999999</c:v>
                </c:pt>
                <c:pt idx="5">
                  <c:v>11671.986999999999</c:v>
                </c:pt>
                <c:pt idx="6">
                  <c:v>12434.529</c:v>
                </c:pt>
                <c:pt idx="7">
                  <c:v>12642.666999999999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14000</c:v>
                </c:pt>
                <c:pt idx="18">
                  <c:v>-5000</c:v>
                </c:pt>
                <c:pt idx="19">
                  <c:v>0</c:v>
                </c:pt>
                <c:pt idx="20">
                  <c:v>12290.49</c:v>
                </c:pt>
                <c:pt idx="21">
                  <c:v>12395.51</c:v>
                </c:pt>
                <c:pt idx="22">
                  <c:v>12413</c:v>
                </c:pt>
                <c:pt idx="23">
                  <c:v>12675.67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14000</c:v>
                </c:pt>
                <c:pt idx="36">
                  <c:v>-5000</c:v>
                </c:pt>
                <c:pt idx="37">
                  <c:v>0</c:v>
                </c:pt>
                <c:pt idx="38">
                  <c:v>8252.41</c:v>
                </c:pt>
                <c:pt idx="39">
                  <c:v>9113.6460000000006</c:v>
                </c:pt>
                <c:pt idx="40">
                  <c:v>9743.0519999999997</c:v>
                </c:pt>
                <c:pt idx="41">
                  <c:v>10359.463</c:v>
                </c:pt>
                <c:pt idx="42">
                  <c:v>10564.773999999999</c:v>
                </c:pt>
                <c:pt idx="43">
                  <c:v>10886.619000000001</c:v>
                </c:pt>
                <c:pt idx="44">
                  <c:v>11164.75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14000</c:v>
                </c:pt>
                <c:pt idx="54">
                  <c:v>-5000</c:v>
                </c:pt>
                <c:pt idx="55">
                  <c:v>0</c:v>
                </c:pt>
                <c:pt idx="56">
                  <c:v>9523.375</c:v>
                </c:pt>
                <c:pt idx="57">
                  <c:v>9912.4</c:v>
                </c:pt>
                <c:pt idx="58">
                  <c:v>10788.333000000001</c:v>
                </c:pt>
                <c:pt idx="59">
                  <c:v>11461.4</c:v>
                </c:pt>
                <c:pt idx="60">
                  <c:v>12429.333000000001</c:v>
                </c:pt>
                <c:pt idx="61">
                  <c:v>12576.6</c:v>
                </c:pt>
                <c:pt idx="62">
                  <c:v>12640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14000</c:v>
                </c:pt>
                <c:pt idx="72">
                  <c:v>-5000</c:v>
                </c:pt>
                <c:pt idx="73">
                  <c:v>0</c:v>
                </c:pt>
                <c:pt idx="74">
                  <c:v>8351</c:v>
                </c:pt>
                <c:pt idx="75">
                  <c:v>8953.893</c:v>
                </c:pt>
                <c:pt idx="76">
                  <c:v>9533.32</c:v>
                </c:pt>
                <c:pt idx="77">
                  <c:v>10056.75</c:v>
                </c:pt>
                <c:pt idx="78">
                  <c:v>10191.33</c:v>
                </c:pt>
                <c:pt idx="79">
                  <c:v>10333.531000000001</c:v>
                </c:pt>
                <c:pt idx="80">
                  <c:v>10474.625</c:v>
                </c:pt>
                <c:pt idx="81">
                  <c:v>10623.438</c:v>
                </c:pt>
                <c:pt idx="82">
                  <c:v>11091.218999999999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14000</c:v>
                </c:pt>
                <c:pt idx="90">
                  <c:v>-5000</c:v>
                </c:pt>
                <c:pt idx="91">
                  <c:v>0</c:v>
                </c:pt>
                <c:pt idx="92">
                  <c:v>7121.25</c:v>
                </c:pt>
                <c:pt idx="93">
                  <c:v>8428.7999999999993</c:v>
                </c:pt>
                <c:pt idx="94">
                  <c:v>8742.5</c:v>
                </c:pt>
                <c:pt idx="95">
                  <c:v>9150.8330000000005</c:v>
                </c:pt>
                <c:pt idx="96">
                  <c:v>9444.9</c:v>
                </c:pt>
                <c:pt idx="97">
                  <c:v>9921.2170000000006</c:v>
                </c:pt>
                <c:pt idx="98">
                  <c:v>10557.28</c:v>
                </c:pt>
                <c:pt idx="99">
                  <c:v>10772.824000000001</c:v>
                </c:pt>
                <c:pt idx="100">
                  <c:v>11004.333000000001</c:v>
                </c:pt>
                <c:pt idx="101">
                  <c:v>11357.143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14000</c:v>
                </c:pt>
                <c:pt idx="108">
                  <c:v>-5000</c:v>
                </c:pt>
                <c:pt idx="109">
                  <c:v>0</c:v>
                </c:pt>
                <c:pt idx="110">
                  <c:v>9161</c:v>
                </c:pt>
                <c:pt idx="111">
                  <c:v>9581.7189999999991</c:v>
                </c:pt>
                <c:pt idx="112">
                  <c:v>10390.186</c:v>
                </c:pt>
                <c:pt idx="124">
                  <c:v>14000</c:v>
                </c:pt>
              </c:numCache>
            </c:numRef>
          </c:xVal>
          <c:yVal>
            <c:numRef>
              <c:f>'STS vs ft Delaware_SB COG'!$K$21:$K$146</c:f>
              <c:numCache>
                <c:formatCode>0</c:formatCode>
                <c:ptCount val="126"/>
                <c:pt idx="0">
                  <c:v>21</c:v>
                </c:pt>
                <c:pt idx="2">
                  <c:v>124.4048792544</c:v>
                </c:pt>
                <c:pt idx="3">
                  <c:v>129.36164412570002</c:v>
                </c:pt>
                <c:pt idx="4">
                  <c:v>127.74045550000001</c:v>
                </c:pt>
                <c:pt idx="5">
                  <c:v>137.0137772512</c:v>
                </c:pt>
                <c:pt idx="6">
                  <c:v>132.51234550390004</c:v>
                </c:pt>
                <c:pt idx="7">
                  <c:v>146.51153722290002</c:v>
                </c:pt>
                <c:pt idx="18">
                  <c:v>21</c:v>
                </c:pt>
                <c:pt idx="20">
                  <c:v>143.93748425670003</c:v>
                </c:pt>
                <c:pt idx="21">
                  <c:v>146.51153722290002</c:v>
                </c:pt>
                <c:pt idx="22">
                  <c:v>146.51153722290002</c:v>
                </c:pt>
                <c:pt idx="23">
                  <c:v>146.51153722290002</c:v>
                </c:pt>
                <c:pt idx="36">
                  <c:v>21</c:v>
                </c:pt>
                <c:pt idx="38">
                  <c:v>127.74045550000001</c:v>
                </c:pt>
                <c:pt idx="39">
                  <c:v>134.04246750480002</c:v>
                </c:pt>
                <c:pt idx="40">
                  <c:v>138.45557424510002</c:v>
                </c:pt>
                <c:pt idx="41">
                  <c:v>139.8685388184</c:v>
                </c:pt>
                <c:pt idx="42">
                  <c:v>139.8685388184</c:v>
                </c:pt>
                <c:pt idx="43">
                  <c:v>141.25297559530003</c:v>
                </c:pt>
                <c:pt idx="44">
                  <c:v>141.25297559530003</c:v>
                </c:pt>
                <c:pt idx="54">
                  <c:v>21</c:v>
                </c:pt>
                <c:pt idx="56">
                  <c:v>126.08830208430001</c:v>
                </c:pt>
                <c:pt idx="57">
                  <c:v>134.04246750480002</c:v>
                </c:pt>
                <c:pt idx="59">
                  <c:v>145.2381653896</c:v>
                </c:pt>
                <c:pt idx="61">
                  <c:v>142.6091892</c:v>
                </c:pt>
                <c:pt idx="72">
                  <c:v>21</c:v>
                </c:pt>
                <c:pt idx="74">
                  <c:v>129.36164412570002</c:v>
                </c:pt>
                <c:pt idx="75">
                  <c:v>129.36164412570002</c:v>
                </c:pt>
                <c:pt idx="76">
                  <c:v>134.04246750480002</c:v>
                </c:pt>
                <c:pt idx="77">
                  <c:v>134.04246750480002</c:v>
                </c:pt>
                <c:pt idx="79">
                  <c:v>135.54284321250003</c:v>
                </c:pt>
                <c:pt idx="80">
                  <c:v>135.54284321250003</c:v>
                </c:pt>
                <c:pt idx="81">
                  <c:v>137.0137772512</c:v>
                </c:pt>
                <c:pt idx="82">
                  <c:v>145.2381653896</c:v>
                </c:pt>
                <c:pt idx="90">
                  <c:v>21</c:v>
                </c:pt>
                <c:pt idx="92">
                  <c:v>113.6306256216</c:v>
                </c:pt>
                <c:pt idx="93">
                  <c:v>129.36164412570002</c:v>
                </c:pt>
                <c:pt idx="94">
                  <c:v>134.04246750480002</c:v>
                </c:pt>
                <c:pt idx="95">
                  <c:v>129.36164412570002</c:v>
                </c:pt>
                <c:pt idx="96">
                  <c:v>134.04246750480002</c:v>
                </c:pt>
                <c:pt idx="97">
                  <c:v>135.54284321250003</c:v>
                </c:pt>
                <c:pt idx="98">
                  <c:v>142.6091892</c:v>
                </c:pt>
                <c:pt idx="99">
                  <c:v>143.93748425670003</c:v>
                </c:pt>
                <c:pt idx="100">
                  <c:v>142.6091892</c:v>
                </c:pt>
                <c:pt idx="101">
                  <c:v>147.75790438080003</c:v>
                </c:pt>
                <c:pt idx="108">
                  <c:v>21</c:v>
                </c:pt>
                <c:pt idx="111">
                  <c:v>135.54284321250003</c:v>
                </c:pt>
                <c:pt idx="112">
                  <c:v>138.45557424510002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9-E947-A8A1-9DD844C7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939000"/>
        <c:axId val="1824633080"/>
      </c:scatterChart>
      <c:valAx>
        <c:axId val="1824939000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824633080"/>
        <c:crosses val="autoZero"/>
        <c:crossBetween val="midCat"/>
        <c:majorUnit val="2000"/>
        <c:minorUnit val="500"/>
      </c:valAx>
      <c:valAx>
        <c:axId val="1824633080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1824939000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Ageron'!$A$21</c:f>
          <c:strCache>
            <c:ptCount val="1"/>
            <c:pt idx="0">
              <c:v>Herbst_Ageron 0001H</c:v>
            </c:pt>
          </c:strCache>
        </c:strRef>
      </c:tx>
      <c:layout>
        <c:manualLayout>
          <c:xMode val="edge"/>
          <c:yMode val="edge"/>
          <c:x val="0.92162040012855495"/>
          <c:y val="0.21510889347890599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238991242166158"/>
                  <c:y val="0.436848728136501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Ageron'!$F$21:$F$134</c:f>
              <c:numCache>
                <c:formatCode>0.000</c:formatCode>
                <c:ptCount val="114"/>
                <c:pt idx="0">
                  <c:v>-3000</c:v>
                </c:pt>
                <c:pt idx="1">
                  <c:v>0</c:v>
                </c:pt>
                <c:pt idx="2">
                  <c:v>7249.5</c:v>
                </c:pt>
                <c:pt idx="3">
                  <c:v>7252.5</c:v>
                </c:pt>
                <c:pt idx="4">
                  <c:v>7255.5</c:v>
                </c:pt>
                <c:pt idx="5">
                  <c:v>7258.5</c:v>
                </c:pt>
                <c:pt idx="6">
                  <c:v>7261.5</c:v>
                </c:pt>
                <c:pt idx="7">
                  <c:v>7264</c:v>
                </c:pt>
                <c:pt idx="8">
                  <c:v>7266.5</c:v>
                </c:pt>
                <c:pt idx="9">
                  <c:v>7269.5</c:v>
                </c:pt>
                <c:pt idx="10">
                  <c:v>7272.5</c:v>
                </c:pt>
                <c:pt idx="11">
                  <c:v>7275.5</c:v>
                </c:pt>
                <c:pt idx="12">
                  <c:v>7278.5</c:v>
                </c:pt>
                <c:pt idx="13">
                  <c:v>7281.5</c:v>
                </c:pt>
                <c:pt idx="14">
                  <c:v>7284</c:v>
                </c:pt>
                <c:pt idx="15">
                  <c:v>7286.5</c:v>
                </c:pt>
                <c:pt idx="16">
                  <c:v>7289.5</c:v>
                </c:pt>
                <c:pt idx="17">
                  <c:v>7292.5</c:v>
                </c:pt>
                <c:pt idx="18">
                  <c:v>7295.5</c:v>
                </c:pt>
                <c:pt idx="19">
                  <c:v>7298.5</c:v>
                </c:pt>
                <c:pt idx="20">
                  <c:v>7301.5</c:v>
                </c:pt>
                <c:pt idx="21">
                  <c:v>7304.5</c:v>
                </c:pt>
                <c:pt idx="22">
                  <c:v>7307.5</c:v>
                </c:pt>
                <c:pt idx="23">
                  <c:v>7310.5</c:v>
                </c:pt>
                <c:pt idx="24">
                  <c:v>7313.5</c:v>
                </c:pt>
                <c:pt idx="25">
                  <c:v>7316.5</c:v>
                </c:pt>
                <c:pt idx="26">
                  <c:v>7319.5</c:v>
                </c:pt>
                <c:pt idx="27">
                  <c:v>7322.5</c:v>
                </c:pt>
                <c:pt idx="28">
                  <c:v>7325.5</c:v>
                </c:pt>
                <c:pt idx="29">
                  <c:v>7328.5</c:v>
                </c:pt>
                <c:pt idx="30">
                  <c:v>7331.5</c:v>
                </c:pt>
                <c:pt idx="31">
                  <c:v>7334.5</c:v>
                </c:pt>
                <c:pt idx="32">
                  <c:v>7337.5</c:v>
                </c:pt>
                <c:pt idx="33">
                  <c:v>7340.5</c:v>
                </c:pt>
                <c:pt idx="34">
                  <c:v>7343.5</c:v>
                </c:pt>
                <c:pt idx="35">
                  <c:v>7346.5</c:v>
                </c:pt>
                <c:pt idx="36">
                  <c:v>7349.5</c:v>
                </c:pt>
                <c:pt idx="37">
                  <c:v>7352.5</c:v>
                </c:pt>
                <c:pt idx="38">
                  <c:v>7355.5</c:v>
                </c:pt>
                <c:pt idx="39">
                  <c:v>7358.5</c:v>
                </c:pt>
                <c:pt idx="40">
                  <c:v>7361.5</c:v>
                </c:pt>
                <c:pt idx="41">
                  <c:v>7364.5</c:v>
                </c:pt>
                <c:pt idx="42">
                  <c:v>7367.5</c:v>
                </c:pt>
                <c:pt idx="43">
                  <c:v>7370.5</c:v>
                </c:pt>
                <c:pt idx="44">
                  <c:v>7373.5</c:v>
                </c:pt>
                <c:pt idx="45">
                  <c:v>7376.5</c:v>
                </c:pt>
                <c:pt idx="46">
                  <c:v>7378</c:v>
                </c:pt>
                <c:pt idx="47">
                  <c:v>7382.5</c:v>
                </c:pt>
                <c:pt idx="48">
                  <c:v>7385.5</c:v>
                </c:pt>
                <c:pt idx="49">
                  <c:v>7388.5</c:v>
                </c:pt>
                <c:pt idx="50">
                  <c:v>7391.5</c:v>
                </c:pt>
                <c:pt idx="51">
                  <c:v>7394.5</c:v>
                </c:pt>
                <c:pt idx="52">
                  <c:v>7397.5</c:v>
                </c:pt>
                <c:pt idx="53">
                  <c:v>7400.5</c:v>
                </c:pt>
                <c:pt idx="54">
                  <c:v>7403.5</c:v>
                </c:pt>
                <c:pt idx="55">
                  <c:v>7406.5</c:v>
                </c:pt>
                <c:pt idx="56">
                  <c:v>7409.5</c:v>
                </c:pt>
                <c:pt idx="57">
                  <c:v>7412.5</c:v>
                </c:pt>
                <c:pt idx="58">
                  <c:v>7415.5</c:v>
                </c:pt>
                <c:pt idx="59">
                  <c:v>7418.5</c:v>
                </c:pt>
                <c:pt idx="60">
                  <c:v>7421.5</c:v>
                </c:pt>
                <c:pt idx="61">
                  <c:v>7424.5</c:v>
                </c:pt>
                <c:pt idx="62">
                  <c:v>7427.5</c:v>
                </c:pt>
                <c:pt idx="63">
                  <c:v>7430.5</c:v>
                </c:pt>
                <c:pt idx="64">
                  <c:v>7433.5</c:v>
                </c:pt>
                <c:pt idx="65">
                  <c:v>7436.5</c:v>
                </c:pt>
                <c:pt idx="66">
                  <c:v>7439.5</c:v>
                </c:pt>
                <c:pt idx="67">
                  <c:v>7442.5</c:v>
                </c:pt>
                <c:pt idx="68">
                  <c:v>7445.5</c:v>
                </c:pt>
                <c:pt idx="69">
                  <c:v>7448.5</c:v>
                </c:pt>
                <c:pt idx="70">
                  <c:v>7451.5</c:v>
                </c:pt>
                <c:pt idx="71">
                  <c:v>7454.5</c:v>
                </c:pt>
                <c:pt idx="72">
                  <c:v>7457.5</c:v>
                </c:pt>
                <c:pt idx="73">
                  <c:v>7460.5</c:v>
                </c:pt>
                <c:pt idx="74">
                  <c:v>7463.5</c:v>
                </c:pt>
                <c:pt idx="75">
                  <c:v>7466.5</c:v>
                </c:pt>
                <c:pt idx="76">
                  <c:v>7469.5</c:v>
                </c:pt>
                <c:pt idx="77">
                  <c:v>7472.5</c:v>
                </c:pt>
                <c:pt idx="78">
                  <c:v>7478.5</c:v>
                </c:pt>
                <c:pt idx="79">
                  <c:v>7481.5</c:v>
                </c:pt>
                <c:pt idx="80">
                  <c:v>7484.5</c:v>
                </c:pt>
                <c:pt idx="81">
                  <c:v>7487.5</c:v>
                </c:pt>
                <c:pt idx="82">
                  <c:v>7490.5</c:v>
                </c:pt>
                <c:pt idx="83">
                  <c:v>7493.5</c:v>
                </c:pt>
                <c:pt idx="84">
                  <c:v>7496.5</c:v>
                </c:pt>
                <c:pt idx="85">
                  <c:v>7499.5</c:v>
                </c:pt>
                <c:pt idx="86">
                  <c:v>7502.5</c:v>
                </c:pt>
                <c:pt idx="87">
                  <c:v>7505.5</c:v>
                </c:pt>
                <c:pt idx="88">
                  <c:v>7508.5</c:v>
                </c:pt>
                <c:pt idx="89">
                  <c:v>7511.5</c:v>
                </c:pt>
                <c:pt idx="90">
                  <c:v>7514.5</c:v>
                </c:pt>
                <c:pt idx="91">
                  <c:v>7517.5</c:v>
                </c:pt>
                <c:pt idx="92">
                  <c:v>7520.5</c:v>
                </c:pt>
                <c:pt idx="93">
                  <c:v>7523.5</c:v>
                </c:pt>
                <c:pt idx="94">
                  <c:v>7526.5</c:v>
                </c:pt>
                <c:pt idx="95">
                  <c:v>7529.5</c:v>
                </c:pt>
                <c:pt idx="96">
                  <c:v>7532.5</c:v>
                </c:pt>
                <c:pt idx="97">
                  <c:v>7535.5</c:v>
                </c:pt>
                <c:pt idx="98">
                  <c:v>7538.5</c:v>
                </c:pt>
                <c:pt idx="99">
                  <c:v>7541.5</c:v>
                </c:pt>
                <c:pt idx="100">
                  <c:v>7544.5</c:v>
                </c:pt>
                <c:pt idx="101">
                  <c:v>7547.5</c:v>
                </c:pt>
                <c:pt idx="102">
                  <c:v>7550.5</c:v>
                </c:pt>
                <c:pt idx="103">
                  <c:v>7553.5</c:v>
                </c:pt>
                <c:pt idx="104">
                  <c:v>7556.5</c:v>
                </c:pt>
                <c:pt idx="105">
                  <c:v>7559.5</c:v>
                </c:pt>
                <c:pt idx="106">
                  <c:v>7562.5</c:v>
                </c:pt>
                <c:pt idx="107">
                  <c:v>7565.5</c:v>
                </c:pt>
                <c:pt idx="108">
                  <c:v>7568.5</c:v>
                </c:pt>
                <c:pt idx="109">
                  <c:v>7571.5</c:v>
                </c:pt>
                <c:pt idx="110">
                  <c:v>7574.5</c:v>
                </c:pt>
                <c:pt idx="111">
                  <c:v>7577.5</c:v>
                </c:pt>
                <c:pt idx="112">
                  <c:v>7580.5</c:v>
                </c:pt>
                <c:pt idx="113">
                  <c:v>8000</c:v>
                </c:pt>
              </c:numCache>
            </c:numRef>
          </c:xVal>
          <c:yVal>
            <c:numRef>
              <c:f>'STS vs ft Delaware_SB Ageron'!$K$21:$K$134</c:f>
              <c:numCache>
                <c:formatCode>0</c:formatCode>
                <c:ptCount val="114"/>
                <c:pt idx="0">
                  <c:v>21</c:v>
                </c:pt>
                <c:pt idx="2">
                  <c:v>124.4048792544</c:v>
                </c:pt>
                <c:pt idx="3">
                  <c:v>124.4048792544</c:v>
                </c:pt>
                <c:pt idx="4">
                  <c:v>122.6898823861</c:v>
                </c:pt>
                <c:pt idx="5">
                  <c:v>124.4048792544</c:v>
                </c:pt>
                <c:pt idx="8">
                  <c:v>124.4048792544</c:v>
                </c:pt>
                <c:pt idx="9">
                  <c:v>122.6898823861</c:v>
                </c:pt>
                <c:pt idx="10">
                  <c:v>122.6898823861</c:v>
                </c:pt>
                <c:pt idx="11">
                  <c:v>122.6898823861</c:v>
                </c:pt>
                <c:pt idx="12">
                  <c:v>124.4048792544</c:v>
                </c:pt>
                <c:pt idx="13">
                  <c:v>126.08830208430001</c:v>
                </c:pt>
                <c:pt idx="14">
                  <c:v>126.08830208430001</c:v>
                </c:pt>
                <c:pt idx="15">
                  <c:v>122.6898823861</c:v>
                </c:pt>
                <c:pt idx="16">
                  <c:v>124.4048792544</c:v>
                </c:pt>
                <c:pt idx="17">
                  <c:v>122.6898823861</c:v>
                </c:pt>
                <c:pt idx="18">
                  <c:v>124.4048792544</c:v>
                </c:pt>
                <c:pt idx="19">
                  <c:v>126.08830208430001</c:v>
                </c:pt>
                <c:pt idx="20">
                  <c:v>124.4048792544</c:v>
                </c:pt>
                <c:pt idx="21">
                  <c:v>127.74045550000001</c:v>
                </c:pt>
                <c:pt idx="22">
                  <c:v>127.74045550000001</c:v>
                </c:pt>
                <c:pt idx="23">
                  <c:v>124.4048792544</c:v>
                </c:pt>
                <c:pt idx="24">
                  <c:v>124.4048792544</c:v>
                </c:pt>
                <c:pt idx="25">
                  <c:v>126.08830208430001</c:v>
                </c:pt>
                <c:pt idx="26">
                  <c:v>126.08830208430001</c:v>
                </c:pt>
                <c:pt idx="27">
                  <c:v>124.4048792544</c:v>
                </c:pt>
                <c:pt idx="28">
                  <c:v>122.6898823861</c:v>
                </c:pt>
                <c:pt idx="29">
                  <c:v>124.4048792544</c:v>
                </c:pt>
                <c:pt idx="30">
                  <c:v>122.6898823861</c:v>
                </c:pt>
                <c:pt idx="31">
                  <c:v>124.4048792544</c:v>
                </c:pt>
                <c:pt idx="32">
                  <c:v>124.4048792544</c:v>
                </c:pt>
                <c:pt idx="33">
                  <c:v>126.08830208430001</c:v>
                </c:pt>
                <c:pt idx="34">
                  <c:v>124.4048792544</c:v>
                </c:pt>
                <c:pt idx="35">
                  <c:v>124.4048792544</c:v>
                </c:pt>
                <c:pt idx="36">
                  <c:v>126.08830208430001</c:v>
                </c:pt>
                <c:pt idx="37">
                  <c:v>127.74045550000001</c:v>
                </c:pt>
                <c:pt idx="38">
                  <c:v>126.08830208430001</c:v>
                </c:pt>
                <c:pt idx="39">
                  <c:v>124.4048792544</c:v>
                </c:pt>
                <c:pt idx="40">
                  <c:v>126.08830208430001</c:v>
                </c:pt>
                <c:pt idx="41">
                  <c:v>126.08830208430001</c:v>
                </c:pt>
                <c:pt idx="42">
                  <c:v>127.74045550000001</c:v>
                </c:pt>
                <c:pt idx="43">
                  <c:v>127.74045550000001</c:v>
                </c:pt>
                <c:pt idx="44">
                  <c:v>127.74045550000001</c:v>
                </c:pt>
                <c:pt idx="45">
                  <c:v>126.08830208430001</c:v>
                </c:pt>
                <c:pt idx="46">
                  <c:v>126.08830208430001</c:v>
                </c:pt>
                <c:pt idx="47">
                  <c:v>126.08830208430001</c:v>
                </c:pt>
                <c:pt idx="48">
                  <c:v>126.08830208430001</c:v>
                </c:pt>
                <c:pt idx="49">
                  <c:v>126.08830208430001</c:v>
                </c:pt>
                <c:pt idx="50">
                  <c:v>126.08830208430001</c:v>
                </c:pt>
                <c:pt idx="51">
                  <c:v>124.4048792544</c:v>
                </c:pt>
                <c:pt idx="52">
                  <c:v>120.94300685520001</c:v>
                </c:pt>
                <c:pt idx="53">
                  <c:v>126.08830208430001</c:v>
                </c:pt>
                <c:pt idx="54">
                  <c:v>124.4048792544</c:v>
                </c:pt>
                <c:pt idx="55">
                  <c:v>124.4048792544</c:v>
                </c:pt>
                <c:pt idx="56">
                  <c:v>124.4048792544</c:v>
                </c:pt>
                <c:pt idx="57">
                  <c:v>122.6898823861</c:v>
                </c:pt>
                <c:pt idx="58">
                  <c:v>122.6898823861</c:v>
                </c:pt>
                <c:pt idx="59">
                  <c:v>124.4048792544</c:v>
                </c:pt>
                <c:pt idx="60">
                  <c:v>122.6898823861</c:v>
                </c:pt>
                <c:pt idx="61">
                  <c:v>119.16394803749999</c:v>
                </c:pt>
                <c:pt idx="62">
                  <c:v>122.6898823861</c:v>
                </c:pt>
                <c:pt idx="63">
                  <c:v>122.6898823861</c:v>
                </c:pt>
                <c:pt idx="64">
                  <c:v>126.08830208430001</c:v>
                </c:pt>
                <c:pt idx="65">
                  <c:v>122.6898823861</c:v>
                </c:pt>
                <c:pt idx="66">
                  <c:v>124.4048792544</c:v>
                </c:pt>
                <c:pt idx="67">
                  <c:v>122.6898823861</c:v>
                </c:pt>
                <c:pt idx="68">
                  <c:v>120.94300685520001</c:v>
                </c:pt>
                <c:pt idx="69">
                  <c:v>124.4048792544</c:v>
                </c:pt>
                <c:pt idx="70">
                  <c:v>122.6898823861</c:v>
                </c:pt>
                <c:pt idx="71">
                  <c:v>124.4048792544</c:v>
                </c:pt>
                <c:pt idx="72">
                  <c:v>119.16394803749999</c:v>
                </c:pt>
                <c:pt idx="73">
                  <c:v>122.6898823861</c:v>
                </c:pt>
                <c:pt idx="74">
                  <c:v>119.16394803749999</c:v>
                </c:pt>
                <c:pt idx="75">
                  <c:v>120.94300685520001</c:v>
                </c:pt>
                <c:pt idx="76">
                  <c:v>124.4048792544</c:v>
                </c:pt>
                <c:pt idx="77">
                  <c:v>124.4048792544</c:v>
                </c:pt>
                <c:pt idx="78">
                  <c:v>124.4048792544</c:v>
                </c:pt>
                <c:pt idx="79">
                  <c:v>120.94300685520001</c:v>
                </c:pt>
                <c:pt idx="80">
                  <c:v>124.4048792544</c:v>
                </c:pt>
                <c:pt idx="81">
                  <c:v>126.08830208430001</c:v>
                </c:pt>
                <c:pt idx="82">
                  <c:v>126.08830208430001</c:v>
                </c:pt>
                <c:pt idx="83">
                  <c:v>124.4048792544</c:v>
                </c:pt>
                <c:pt idx="84">
                  <c:v>126.08830208430001</c:v>
                </c:pt>
                <c:pt idx="85">
                  <c:v>127.74045550000001</c:v>
                </c:pt>
                <c:pt idx="86">
                  <c:v>122.6898823861</c:v>
                </c:pt>
                <c:pt idx="87">
                  <c:v>124.4048792544</c:v>
                </c:pt>
                <c:pt idx="88">
                  <c:v>126.08830208430001</c:v>
                </c:pt>
                <c:pt idx="89">
                  <c:v>120.94300685520001</c:v>
                </c:pt>
                <c:pt idx="90">
                  <c:v>122.6898823861</c:v>
                </c:pt>
                <c:pt idx="91">
                  <c:v>124.4048792544</c:v>
                </c:pt>
                <c:pt idx="92">
                  <c:v>120.94300685520001</c:v>
                </c:pt>
                <c:pt idx="93">
                  <c:v>126.08830208430001</c:v>
                </c:pt>
                <c:pt idx="94">
                  <c:v>122.6898823861</c:v>
                </c:pt>
                <c:pt idx="95">
                  <c:v>124.4048792544</c:v>
                </c:pt>
                <c:pt idx="96">
                  <c:v>126.08830208430001</c:v>
                </c:pt>
                <c:pt idx="97">
                  <c:v>126.08830208430001</c:v>
                </c:pt>
                <c:pt idx="98">
                  <c:v>126.08830208430001</c:v>
                </c:pt>
                <c:pt idx="99">
                  <c:v>127.74045550000001</c:v>
                </c:pt>
                <c:pt idx="100">
                  <c:v>124.4048792544</c:v>
                </c:pt>
                <c:pt idx="101">
                  <c:v>124.4048792544</c:v>
                </c:pt>
                <c:pt idx="102">
                  <c:v>129.36164412570002</c:v>
                </c:pt>
                <c:pt idx="103">
                  <c:v>127.74045550000001</c:v>
                </c:pt>
                <c:pt idx="104">
                  <c:v>124.4048792544</c:v>
                </c:pt>
                <c:pt idx="105">
                  <c:v>127.74045550000001</c:v>
                </c:pt>
                <c:pt idx="106">
                  <c:v>124.4048792544</c:v>
                </c:pt>
                <c:pt idx="107">
                  <c:v>126.08830208430001</c:v>
                </c:pt>
                <c:pt idx="108">
                  <c:v>127.74045550000001</c:v>
                </c:pt>
                <c:pt idx="109">
                  <c:v>127.74045550000001</c:v>
                </c:pt>
                <c:pt idx="110">
                  <c:v>124.4048792544</c:v>
                </c:pt>
                <c:pt idx="111">
                  <c:v>126.08830208430001</c:v>
                </c:pt>
                <c:pt idx="112">
                  <c:v>124.4048792544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4B-D147-AAAC-384378AE5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488312"/>
        <c:axId val="1824572040"/>
      </c:scatterChart>
      <c:valAx>
        <c:axId val="1825488312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824572040"/>
        <c:crosses val="autoZero"/>
        <c:crossBetween val="midCat"/>
        <c:majorUnit val="2000"/>
        <c:minorUnit val="500"/>
      </c:valAx>
      <c:valAx>
        <c:axId val="1824572040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1825488312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Ageron'!$A$136</c:f>
          <c:strCache>
            <c:ptCount val="1"/>
            <c:pt idx="0">
              <c:v>new well</c:v>
            </c:pt>
          </c:strCache>
        </c:strRef>
      </c:tx>
      <c:layout>
        <c:manualLayout>
          <c:xMode val="edge"/>
          <c:yMode val="edge"/>
          <c:x val="0.90631421990426997"/>
          <c:y val="0.215108856514347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9657690022388499E-2"/>
                  <c:y val="0.58492961317483005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Ageron'!$F$136:$F$153</c:f>
              <c:numCache>
                <c:formatCode>0.000</c:formatCode>
                <c:ptCount val="18"/>
                <c:pt idx="0">
                  <c:v>-5000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14000</c:v>
                </c:pt>
              </c:numCache>
            </c:numRef>
          </c:xVal>
          <c:yVal>
            <c:numRef>
              <c:f>'STS vs ft Delaware_SB Ageron'!$K$136:$K$153</c:f>
              <c:numCache>
                <c:formatCode>0</c:formatCode>
                <c:ptCount val="18"/>
                <c:pt idx="0">
                  <c:v>21</c:v>
                </c:pt>
                <c:pt idx="2">
                  <c:v>4373.8293550000008</c:v>
                </c:pt>
                <c:pt idx="3">
                  <c:v>4373.8293550000008</c:v>
                </c:pt>
                <c:pt idx="4">
                  <c:v>4373.8293550000008</c:v>
                </c:pt>
                <c:pt idx="5">
                  <c:v>4373.8293550000008</c:v>
                </c:pt>
                <c:pt idx="6">
                  <c:v>4373.8293550000008</c:v>
                </c:pt>
                <c:pt idx="7">
                  <c:v>4373.8293550000008</c:v>
                </c:pt>
                <c:pt idx="8">
                  <c:v>4373.8293550000008</c:v>
                </c:pt>
                <c:pt idx="9">
                  <c:v>4373.8293550000008</c:v>
                </c:pt>
                <c:pt idx="10">
                  <c:v>4373.8293550000008</c:v>
                </c:pt>
                <c:pt idx="11">
                  <c:v>4373.8293550000008</c:v>
                </c:pt>
                <c:pt idx="12">
                  <c:v>4373.8293550000008</c:v>
                </c:pt>
                <c:pt idx="13">
                  <c:v>4373.8293550000008</c:v>
                </c:pt>
                <c:pt idx="14">
                  <c:v>4373.8293550000008</c:v>
                </c:pt>
                <c:pt idx="15">
                  <c:v>4373.8293550000008</c:v>
                </c:pt>
                <c:pt idx="16">
                  <c:v>4373.8293550000008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9-E748-8B8A-C18C9A22D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143912"/>
        <c:axId val="1813150120"/>
      </c:scatterChart>
      <c:valAx>
        <c:axId val="1813143912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813150120"/>
        <c:crosses val="autoZero"/>
        <c:crossBetween val="midCat"/>
        <c:majorUnit val="2000"/>
        <c:minorUnit val="500"/>
      </c:valAx>
      <c:valAx>
        <c:axId val="1813150120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1813143912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COG'!#REF!</c:f>
          <c:strCache>
            <c:ptCount val="1"/>
            <c:pt idx="0">
              <c:v>#REF!</c:v>
            </c:pt>
          </c:strCache>
        </c:strRef>
      </c:tx>
      <c:layout>
        <c:manualLayout>
          <c:xMode val="edge"/>
          <c:yMode val="edge"/>
          <c:x val="0.93028998675392005"/>
          <c:y val="0.29961590728784099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1802603077764699E-2"/>
                  <c:y val="0.58981262127256495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COG'!#REF!</c:f>
            </c:numRef>
          </c:xVal>
          <c:yVal>
            <c:numRef>
              <c:f>'STS vs ft Delaware_SB COG'!#REF!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5-5F45-9560-41AE8AA6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513320"/>
        <c:axId val="1825519576"/>
      </c:scatterChart>
      <c:valAx>
        <c:axId val="1825513320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825519576"/>
        <c:crosses val="autoZero"/>
        <c:crossBetween val="midCat"/>
        <c:majorUnit val="2000"/>
        <c:minorUnit val="500"/>
      </c:valAx>
      <c:valAx>
        <c:axId val="1825519576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1825513320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Ageron'!$A$3</c:f>
          <c:strCache>
            <c:ptCount val="1"/>
            <c:pt idx="0">
              <c:v>Gulf of Mexico Basin</c:v>
            </c:pt>
          </c:strCache>
        </c:strRef>
      </c:tx>
      <c:layout>
        <c:manualLayout>
          <c:xMode val="edge"/>
          <c:yMode val="edge"/>
          <c:x val="0.92679203010076905"/>
          <c:y val="0.19590270861128101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intercept val="51.4"/>
            <c:dispRSqr val="0"/>
            <c:dispEq val="1"/>
            <c:trendlineLbl>
              <c:layout>
                <c:manualLayout>
                  <c:x val="0.27154650025889498"/>
                  <c:y val="0.426937242475046"/>
                </c:manualLayout>
              </c:layout>
              <c:numFmt formatCode="#,##0.0000" sourceLinked="0"/>
              <c:spPr>
                <a:noFill/>
              </c:spPr>
            </c:trendlineLbl>
          </c:trendline>
          <c:xVal>
            <c:numRef>
              <c:f>'STS vs ft Delaware_SB Ageron'!$F$21:$F$135</c:f>
              <c:numCache>
                <c:formatCode>0.000</c:formatCode>
                <c:ptCount val="115"/>
                <c:pt idx="0">
                  <c:v>-3000</c:v>
                </c:pt>
                <c:pt idx="1">
                  <c:v>0</c:v>
                </c:pt>
                <c:pt idx="2">
                  <c:v>7249.5</c:v>
                </c:pt>
                <c:pt idx="3">
                  <c:v>7252.5</c:v>
                </c:pt>
                <c:pt idx="4">
                  <c:v>7255.5</c:v>
                </c:pt>
                <c:pt idx="5">
                  <c:v>7258.5</c:v>
                </c:pt>
                <c:pt idx="6">
                  <c:v>7261.5</c:v>
                </c:pt>
                <c:pt idx="7">
                  <c:v>7264</c:v>
                </c:pt>
                <c:pt idx="8">
                  <c:v>7266.5</c:v>
                </c:pt>
                <c:pt idx="9">
                  <c:v>7269.5</c:v>
                </c:pt>
                <c:pt idx="10">
                  <c:v>7272.5</c:v>
                </c:pt>
                <c:pt idx="11">
                  <c:v>7275.5</c:v>
                </c:pt>
                <c:pt idx="12">
                  <c:v>7278.5</c:v>
                </c:pt>
                <c:pt idx="13">
                  <c:v>7281.5</c:v>
                </c:pt>
                <c:pt idx="14">
                  <c:v>7284</c:v>
                </c:pt>
                <c:pt idx="15">
                  <c:v>7286.5</c:v>
                </c:pt>
                <c:pt idx="16">
                  <c:v>7289.5</c:v>
                </c:pt>
                <c:pt idx="17">
                  <c:v>7292.5</c:v>
                </c:pt>
                <c:pt idx="18">
                  <c:v>7295.5</c:v>
                </c:pt>
                <c:pt idx="19">
                  <c:v>7298.5</c:v>
                </c:pt>
                <c:pt idx="20">
                  <c:v>7301.5</c:v>
                </c:pt>
                <c:pt idx="21">
                  <c:v>7304.5</c:v>
                </c:pt>
                <c:pt idx="22">
                  <c:v>7307.5</c:v>
                </c:pt>
                <c:pt idx="23">
                  <c:v>7310.5</c:v>
                </c:pt>
                <c:pt idx="24">
                  <c:v>7313.5</c:v>
                </c:pt>
                <c:pt idx="25">
                  <c:v>7316.5</c:v>
                </c:pt>
                <c:pt idx="26">
                  <c:v>7319.5</c:v>
                </c:pt>
                <c:pt idx="27">
                  <c:v>7322.5</c:v>
                </c:pt>
                <c:pt idx="28">
                  <c:v>7325.5</c:v>
                </c:pt>
                <c:pt idx="29">
                  <c:v>7328.5</c:v>
                </c:pt>
                <c:pt idx="30">
                  <c:v>7331.5</c:v>
                </c:pt>
                <c:pt idx="31">
                  <c:v>7334.5</c:v>
                </c:pt>
                <c:pt idx="32">
                  <c:v>7337.5</c:v>
                </c:pt>
                <c:pt idx="33">
                  <c:v>7340.5</c:v>
                </c:pt>
                <c:pt idx="34">
                  <c:v>7343.5</c:v>
                </c:pt>
                <c:pt idx="35">
                  <c:v>7346.5</c:v>
                </c:pt>
                <c:pt idx="36">
                  <c:v>7349.5</c:v>
                </c:pt>
                <c:pt idx="37">
                  <c:v>7352.5</c:v>
                </c:pt>
                <c:pt idx="38">
                  <c:v>7355.5</c:v>
                </c:pt>
                <c:pt idx="39">
                  <c:v>7358.5</c:v>
                </c:pt>
                <c:pt idx="40">
                  <c:v>7361.5</c:v>
                </c:pt>
                <c:pt idx="41">
                  <c:v>7364.5</c:v>
                </c:pt>
                <c:pt idx="42">
                  <c:v>7367.5</c:v>
                </c:pt>
                <c:pt idx="43">
                  <c:v>7370.5</c:v>
                </c:pt>
                <c:pt idx="44">
                  <c:v>7373.5</c:v>
                </c:pt>
                <c:pt idx="45">
                  <c:v>7376.5</c:v>
                </c:pt>
                <c:pt idx="46">
                  <c:v>7378</c:v>
                </c:pt>
                <c:pt idx="47">
                  <c:v>7382.5</c:v>
                </c:pt>
                <c:pt idx="48">
                  <c:v>7385.5</c:v>
                </c:pt>
                <c:pt idx="49">
                  <c:v>7388.5</c:v>
                </c:pt>
                <c:pt idx="50">
                  <c:v>7391.5</c:v>
                </c:pt>
                <c:pt idx="51">
                  <c:v>7394.5</c:v>
                </c:pt>
                <c:pt idx="52">
                  <c:v>7397.5</c:v>
                </c:pt>
                <c:pt idx="53">
                  <c:v>7400.5</c:v>
                </c:pt>
                <c:pt idx="54">
                  <c:v>7403.5</c:v>
                </c:pt>
                <c:pt idx="55">
                  <c:v>7406.5</c:v>
                </c:pt>
                <c:pt idx="56">
                  <c:v>7409.5</c:v>
                </c:pt>
                <c:pt idx="57">
                  <c:v>7412.5</c:v>
                </c:pt>
                <c:pt idx="58">
                  <c:v>7415.5</c:v>
                </c:pt>
                <c:pt idx="59">
                  <c:v>7418.5</c:v>
                </c:pt>
                <c:pt idx="60">
                  <c:v>7421.5</c:v>
                </c:pt>
                <c:pt idx="61">
                  <c:v>7424.5</c:v>
                </c:pt>
                <c:pt idx="62">
                  <c:v>7427.5</c:v>
                </c:pt>
                <c:pt idx="63">
                  <c:v>7430.5</c:v>
                </c:pt>
                <c:pt idx="64">
                  <c:v>7433.5</c:v>
                </c:pt>
                <c:pt idx="65">
                  <c:v>7436.5</c:v>
                </c:pt>
                <c:pt idx="66">
                  <c:v>7439.5</c:v>
                </c:pt>
                <c:pt idx="67">
                  <c:v>7442.5</c:v>
                </c:pt>
                <c:pt idx="68">
                  <c:v>7445.5</c:v>
                </c:pt>
                <c:pt idx="69">
                  <c:v>7448.5</c:v>
                </c:pt>
                <c:pt idx="70">
                  <c:v>7451.5</c:v>
                </c:pt>
                <c:pt idx="71">
                  <c:v>7454.5</c:v>
                </c:pt>
                <c:pt idx="72">
                  <c:v>7457.5</c:v>
                </c:pt>
                <c:pt idx="73">
                  <c:v>7460.5</c:v>
                </c:pt>
                <c:pt idx="74">
                  <c:v>7463.5</c:v>
                </c:pt>
                <c:pt idx="75">
                  <c:v>7466.5</c:v>
                </c:pt>
                <c:pt idx="76">
                  <c:v>7469.5</c:v>
                </c:pt>
                <c:pt idx="77">
                  <c:v>7472.5</c:v>
                </c:pt>
                <c:pt idx="78">
                  <c:v>7478.5</c:v>
                </c:pt>
                <c:pt idx="79">
                  <c:v>7481.5</c:v>
                </c:pt>
                <c:pt idx="80">
                  <c:v>7484.5</c:v>
                </c:pt>
                <c:pt idx="81">
                  <c:v>7487.5</c:v>
                </c:pt>
                <c:pt idx="82">
                  <c:v>7490.5</c:v>
                </c:pt>
                <c:pt idx="83">
                  <c:v>7493.5</c:v>
                </c:pt>
                <c:pt idx="84">
                  <c:v>7496.5</c:v>
                </c:pt>
                <c:pt idx="85">
                  <c:v>7499.5</c:v>
                </c:pt>
                <c:pt idx="86">
                  <c:v>7502.5</c:v>
                </c:pt>
                <c:pt idx="87">
                  <c:v>7505.5</c:v>
                </c:pt>
                <c:pt idx="88">
                  <c:v>7508.5</c:v>
                </c:pt>
                <c:pt idx="89">
                  <c:v>7511.5</c:v>
                </c:pt>
                <c:pt idx="90">
                  <c:v>7514.5</c:v>
                </c:pt>
                <c:pt idx="91">
                  <c:v>7517.5</c:v>
                </c:pt>
                <c:pt idx="92">
                  <c:v>7520.5</c:v>
                </c:pt>
                <c:pt idx="93">
                  <c:v>7523.5</c:v>
                </c:pt>
                <c:pt idx="94">
                  <c:v>7526.5</c:v>
                </c:pt>
                <c:pt idx="95">
                  <c:v>7529.5</c:v>
                </c:pt>
                <c:pt idx="96">
                  <c:v>7532.5</c:v>
                </c:pt>
                <c:pt idx="97">
                  <c:v>7535.5</c:v>
                </c:pt>
                <c:pt idx="98">
                  <c:v>7538.5</c:v>
                </c:pt>
                <c:pt idx="99">
                  <c:v>7541.5</c:v>
                </c:pt>
                <c:pt idx="100">
                  <c:v>7544.5</c:v>
                </c:pt>
                <c:pt idx="101">
                  <c:v>7547.5</c:v>
                </c:pt>
                <c:pt idx="102">
                  <c:v>7550.5</c:v>
                </c:pt>
                <c:pt idx="103">
                  <c:v>7553.5</c:v>
                </c:pt>
                <c:pt idx="104">
                  <c:v>7556.5</c:v>
                </c:pt>
                <c:pt idx="105">
                  <c:v>7559.5</c:v>
                </c:pt>
                <c:pt idx="106">
                  <c:v>7562.5</c:v>
                </c:pt>
                <c:pt idx="107">
                  <c:v>7565.5</c:v>
                </c:pt>
                <c:pt idx="108">
                  <c:v>7568.5</c:v>
                </c:pt>
                <c:pt idx="109">
                  <c:v>7571.5</c:v>
                </c:pt>
                <c:pt idx="110">
                  <c:v>7574.5</c:v>
                </c:pt>
                <c:pt idx="111">
                  <c:v>7577.5</c:v>
                </c:pt>
                <c:pt idx="112">
                  <c:v>7580.5</c:v>
                </c:pt>
                <c:pt idx="113">
                  <c:v>8000</c:v>
                </c:pt>
              </c:numCache>
            </c:numRef>
          </c:xVal>
          <c:yVal>
            <c:numRef>
              <c:f>'STS vs ft Delaware_SB Ageron'!$K$21:$K$135</c:f>
              <c:numCache>
                <c:formatCode>0</c:formatCode>
                <c:ptCount val="115"/>
                <c:pt idx="0">
                  <c:v>21</c:v>
                </c:pt>
                <c:pt idx="2">
                  <c:v>124.4048792544</c:v>
                </c:pt>
                <c:pt idx="3">
                  <c:v>124.4048792544</c:v>
                </c:pt>
                <c:pt idx="4">
                  <c:v>122.6898823861</c:v>
                </c:pt>
                <c:pt idx="5">
                  <c:v>124.4048792544</c:v>
                </c:pt>
                <c:pt idx="8">
                  <c:v>124.4048792544</c:v>
                </c:pt>
                <c:pt idx="9">
                  <c:v>122.6898823861</c:v>
                </c:pt>
                <c:pt idx="10">
                  <c:v>122.6898823861</c:v>
                </c:pt>
                <c:pt idx="11">
                  <c:v>122.6898823861</c:v>
                </c:pt>
                <c:pt idx="12">
                  <c:v>124.4048792544</c:v>
                </c:pt>
                <c:pt idx="13">
                  <c:v>126.08830208430001</c:v>
                </c:pt>
                <c:pt idx="14">
                  <c:v>126.08830208430001</c:v>
                </c:pt>
                <c:pt idx="15">
                  <c:v>122.6898823861</c:v>
                </c:pt>
                <c:pt idx="16">
                  <c:v>124.4048792544</c:v>
                </c:pt>
                <c:pt idx="17">
                  <c:v>122.6898823861</c:v>
                </c:pt>
                <c:pt idx="18">
                  <c:v>124.4048792544</c:v>
                </c:pt>
                <c:pt idx="19">
                  <c:v>126.08830208430001</c:v>
                </c:pt>
                <c:pt idx="20">
                  <c:v>124.4048792544</c:v>
                </c:pt>
                <c:pt idx="21">
                  <c:v>127.74045550000001</c:v>
                </c:pt>
                <c:pt idx="22">
                  <c:v>127.74045550000001</c:v>
                </c:pt>
                <c:pt idx="23">
                  <c:v>124.4048792544</c:v>
                </c:pt>
                <c:pt idx="24">
                  <c:v>124.4048792544</c:v>
                </c:pt>
                <c:pt idx="25">
                  <c:v>126.08830208430001</c:v>
                </c:pt>
                <c:pt idx="26">
                  <c:v>126.08830208430001</c:v>
                </c:pt>
                <c:pt idx="27">
                  <c:v>124.4048792544</c:v>
                </c:pt>
                <c:pt idx="28">
                  <c:v>122.6898823861</c:v>
                </c:pt>
                <c:pt idx="29">
                  <c:v>124.4048792544</c:v>
                </c:pt>
                <c:pt idx="30">
                  <c:v>122.6898823861</c:v>
                </c:pt>
                <c:pt idx="31">
                  <c:v>124.4048792544</c:v>
                </c:pt>
                <c:pt idx="32">
                  <c:v>124.4048792544</c:v>
                </c:pt>
                <c:pt idx="33">
                  <c:v>126.08830208430001</c:v>
                </c:pt>
                <c:pt idx="34">
                  <c:v>124.4048792544</c:v>
                </c:pt>
                <c:pt idx="35">
                  <c:v>124.4048792544</c:v>
                </c:pt>
                <c:pt idx="36">
                  <c:v>126.08830208430001</c:v>
                </c:pt>
                <c:pt idx="37">
                  <c:v>127.74045550000001</c:v>
                </c:pt>
                <c:pt idx="38">
                  <c:v>126.08830208430001</c:v>
                </c:pt>
                <c:pt idx="39">
                  <c:v>124.4048792544</c:v>
                </c:pt>
                <c:pt idx="40">
                  <c:v>126.08830208430001</c:v>
                </c:pt>
                <c:pt idx="41">
                  <c:v>126.08830208430001</c:v>
                </c:pt>
                <c:pt idx="42">
                  <c:v>127.74045550000001</c:v>
                </c:pt>
                <c:pt idx="43">
                  <c:v>127.74045550000001</c:v>
                </c:pt>
                <c:pt idx="44">
                  <c:v>127.74045550000001</c:v>
                </c:pt>
                <c:pt idx="45">
                  <c:v>126.08830208430001</c:v>
                </c:pt>
                <c:pt idx="46">
                  <c:v>126.08830208430001</c:v>
                </c:pt>
                <c:pt idx="47">
                  <c:v>126.08830208430001</c:v>
                </c:pt>
                <c:pt idx="48">
                  <c:v>126.08830208430001</c:v>
                </c:pt>
                <c:pt idx="49">
                  <c:v>126.08830208430001</c:v>
                </c:pt>
                <c:pt idx="50">
                  <c:v>126.08830208430001</c:v>
                </c:pt>
                <c:pt idx="51">
                  <c:v>124.4048792544</c:v>
                </c:pt>
                <c:pt idx="52">
                  <c:v>120.94300685520001</c:v>
                </c:pt>
                <c:pt idx="53">
                  <c:v>126.08830208430001</c:v>
                </c:pt>
                <c:pt idx="54">
                  <c:v>124.4048792544</c:v>
                </c:pt>
                <c:pt idx="55">
                  <c:v>124.4048792544</c:v>
                </c:pt>
                <c:pt idx="56">
                  <c:v>124.4048792544</c:v>
                </c:pt>
                <c:pt idx="57">
                  <c:v>122.6898823861</c:v>
                </c:pt>
                <c:pt idx="58">
                  <c:v>122.6898823861</c:v>
                </c:pt>
                <c:pt idx="59">
                  <c:v>124.4048792544</c:v>
                </c:pt>
                <c:pt idx="60">
                  <c:v>122.6898823861</c:v>
                </c:pt>
                <c:pt idx="61">
                  <c:v>119.16394803749999</c:v>
                </c:pt>
                <c:pt idx="62">
                  <c:v>122.6898823861</c:v>
                </c:pt>
                <c:pt idx="63">
                  <c:v>122.6898823861</c:v>
                </c:pt>
                <c:pt idx="64">
                  <c:v>126.08830208430001</c:v>
                </c:pt>
                <c:pt idx="65">
                  <c:v>122.6898823861</c:v>
                </c:pt>
                <c:pt idx="66">
                  <c:v>124.4048792544</c:v>
                </c:pt>
                <c:pt idx="67">
                  <c:v>122.6898823861</c:v>
                </c:pt>
                <c:pt idx="68">
                  <c:v>120.94300685520001</c:v>
                </c:pt>
                <c:pt idx="69">
                  <c:v>124.4048792544</c:v>
                </c:pt>
                <c:pt idx="70">
                  <c:v>122.6898823861</c:v>
                </c:pt>
                <c:pt idx="71">
                  <c:v>124.4048792544</c:v>
                </c:pt>
                <c:pt idx="72">
                  <c:v>119.16394803749999</c:v>
                </c:pt>
                <c:pt idx="73">
                  <c:v>122.6898823861</c:v>
                </c:pt>
                <c:pt idx="74">
                  <c:v>119.16394803749999</c:v>
                </c:pt>
                <c:pt idx="75">
                  <c:v>120.94300685520001</c:v>
                </c:pt>
                <c:pt idx="76">
                  <c:v>124.4048792544</c:v>
                </c:pt>
                <c:pt idx="77">
                  <c:v>124.4048792544</c:v>
                </c:pt>
                <c:pt idx="78">
                  <c:v>124.4048792544</c:v>
                </c:pt>
                <c:pt idx="79">
                  <c:v>120.94300685520001</c:v>
                </c:pt>
                <c:pt idx="80">
                  <c:v>124.4048792544</c:v>
                </c:pt>
                <c:pt idx="81">
                  <c:v>126.08830208430001</c:v>
                </c:pt>
                <c:pt idx="82">
                  <c:v>126.08830208430001</c:v>
                </c:pt>
                <c:pt idx="83">
                  <c:v>124.4048792544</c:v>
                </c:pt>
                <c:pt idx="84">
                  <c:v>126.08830208430001</c:v>
                </c:pt>
                <c:pt idx="85">
                  <c:v>127.74045550000001</c:v>
                </c:pt>
                <c:pt idx="86">
                  <c:v>122.6898823861</c:v>
                </c:pt>
                <c:pt idx="87">
                  <c:v>124.4048792544</c:v>
                </c:pt>
                <c:pt idx="88">
                  <c:v>126.08830208430001</c:v>
                </c:pt>
                <c:pt idx="89">
                  <c:v>120.94300685520001</c:v>
                </c:pt>
                <c:pt idx="90">
                  <c:v>122.6898823861</c:v>
                </c:pt>
                <c:pt idx="91">
                  <c:v>124.4048792544</c:v>
                </c:pt>
                <c:pt idx="92">
                  <c:v>120.94300685520001</c:v>
                </c:pt>
                <c:pt idx="93">
                  <c:v>126.08830208430001</c:v>
                </c:pt>
                <c:pt idx="94">
                  <c:v>122.6898823861</c:v>
                </c:pt>
                <c:pt idx="95">
                  <c:v>124.4048792544</c:v>
                </c:pt>
                <c:pt idx="96">
                  <c:v>126.08830208430001</c:v>
                </c:pt>
                <c:pt idx="97">
                  <c:v>126.08830208430001</c:v>
                </c:pt>
                <c:pt idx="98">
                  <c:v>126.08830208430001</c:v>
                </c:pt>
                <c:pt idx="99">
                  <c:v>127.74045550000001</c:v>
                </c:pt>
                <c:pt idx="100">
                  <c:v>124.4048792544</c:v>
                </c:pt>
                <c:pt idx="101">
                  <c:v>124.4048792544</c:v>
                </c:pt>
                <c:pt idx="102">
                  <c:v>129.36164412570002</c:v>
                </c:pt>
                <c:pt idx="103">
                  <c:v>127.74045550000001</c:v>
                </c:pt>
                <c:pt idx="104">
                  <c:v>124.4048792544</c:v>
                </c:pt>
                <c:pt idx="105">
                  <c:v>127.74045550000001</c:v>
                </c:pt>
                <c:pt idx="106">
                  <c:v>124.4048792544</c:v>
                </c:pt>
                <c:pt idx="107">
                  <c:v>126.08830208430001</c:v>
                </c:pt>
                <c:pt idx="108">
                  <c:v>127.74045550000001</c:v>
                </c:pt>
                <c:pt idx="109">
                  <c:v>127.74045550000001</c:v>
                </c:pt>
                <c:pt idx="110">
                  <c:v>124.4048792544</c:v>
                </c:pt>
                <c:pt idx="111">
                  <c:v>126.08830208430001</c:v>
                </c:pt>
                <c:pt idx="112">
                  <c:v>124.4048792544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A-8846-926C-85634E808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812968"/>
        <c:axId val="1813931032"/>
      </c:scatterChart>
      <c:valAx>
        <c:axId val="1813812968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813931032"/>
        <c:crosses val="autoZero"/>
        <c:crossBetween val="midCat"/>
        <c:majorUnit val="2000"/>
        <c:minorUnit val="500"/>
      </c:valAx>
      <c:valAx>
        <c:axId val="1813931032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1813812968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4.5508530183726997E-2"/>
                  <c:y val="-4.1666666666666699E-2"/>
                </c:manualLayout>
              </c:layout>
              <c:numFmt formatCode="0.0000E+00" sourceLinked="0"/>
            </c:trendlineLbl>
          </c:trendline>
          <c:xVal>
            <c:numRef>
              <c:f>'Master function'!$R$3:$R$10</c:f>
              <c:numCache>
                <c:formatCode>General</c:formatCode>
                <c:ptCount val="8"/>
                <c:pt idx="0">
                  <c:v>434</c:v>
                </c:pt>
                <c:pt idx="1">
                  <c:v>438</c:v>
                </c:pt>
                <c:pt idx="2">
                  <c:v>446</c:v>
                </c:pt>
                <c:pt idx="3">
                  <c:v>450</c:v>
                </c:pt>
                <c:pt idx="4">
                  <c:v>453</c:v>
                </c:pt>
                <c:pt idx="5">
                  <c:v>455</c:v>
                </c:pt>
                <c:pt idx="6">
                  <c:v>462</c:v>
                </c:pt>
                <c:pt idx="7">
                  <c:v>650</c:v>
                </c:pt>
              </c:numCache>
            </c:numRef>
          </c:xVal>
          <c:yVal>
            <c:numRef>
              <c:f>'Master function'!$U$3:$U$10</c:f>
              <c:numCache>
                <c:formatCode>General</c:formatCode>
                <c:ptCount val="8"/>
                <c:pt idx="0">
                  <c:v>120</c:v>
                </c:pt>
                <c:pt idx="1">
                  <c:v>124.5</c:v>
                </c:pt>
                <c:pt idx="2">
                  <c:v>129.5</c:v>
                </c:pt>
                <c:pt idx="3">
                  <c:v>131.5</c:v>
                </c:pt>
                <c:pt idx="4">
                  <c:v>132.5</c:v>
                </c:pt>
                <c:pt idx="5">
                  <c:v>134</c:v>
                </c:pt>
                <c:pt idx="6">
                  <c:v>139</c:v>
                </c:pt>
                <c:pt idx="7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9E-6B4E-9E7D-F5F53875F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146952"/>
        <c:axId val="1816693176"/>
      </c:scatterChart>
      <c:valAx>
        <c:axId val="181814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6693176"/>
        <c:crosses val="autoZero"/>
        <c:crossBetween val="midCat"/>
      </c:valAx>
      <c:valAx>
        <c:axId val="181669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146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APC'!$A$21</c:f>
          <c:strCache>
            <c:ptCount val="1"/>
            <c:pt idx="0">
              <c:v>AT Land 06_Petrohawk 0001H</c:v>
            </c:pt>
          </c:strCache>
        </c:strRef>
      </c:tx>
      <c:layout>
        <c:manualLayout>
          <c:xMode val="edge"/>
          <c:yMode val="edge"/>
          <c:x val="0.90631421990426997"/>
          <c:y val="0.19590270861128101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96576939844606E-2"/>
                  <c:y val="0.58555129054727795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APC'!$F$21:$F$38</c:f>
              <c:numCache>
                <c:formatCode>0.000</c:formatCode>
                <c:ptCount val="18"/>
                <c:pt idx="0">
                  <c:v>-5000</c:v>
                </c:pt>
                <c:pt idx="1">
                  <c:v>0</c:v>
                </c:pt>
                <c:pt idx="2">
                  <c:v>9417.3819999999996</c:v>
                </c:pt>
                <c:pt idx="16">
                  <c:v>14000</c:v>
                </c:pt>
              </c:numCache>
            </c:numRef>
          </c:xVal>
          <c:yVal>
            <c:numRef>
              <c:f>'STS vs ft Delaware_SB APC'!$K$21:$K$38</c:f>
              <c:numCache>
                <c:formatCode>0</c:formatCode>
                <c:ptCount val="18"/>
                <c:pt idx="0">
                  <c:v>21</c:v>
                </c:pt>
                <c:pt idx="2">
                  <c:v>160.71882880320004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3-CA48-8439-46CFA795F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178856"/>
        <c:axId val="1817728952"/>
      </c:scatterChart>
      <c:valAx>
        <c:axId val="1816178856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817728952"/>
        <c:crosses val="autoZero"/>
        <c:crossBetween val="midCat"/>
        <c:majorUnit val="2000"/>
        <c:minorUnit val="500"/>
      </c:valAx>
      <c:valAx>
        <c:axId val="1817728952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1816178856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APC'!$A$39</c:f>
          <c:strCache>
            <c:ptCount val="1"/>
            <c:pt idx="0">
              <c:v>Byerley 01-33_Anadarko 0002H</c:v>
            </c:pt>
          </c:strCache>
        </c:strRef>
      </c:tx>
      <c:layout>
        <c:manualLayout>
          <c:xMode val="edge"/>
          <c:yMode val="edge"/>
          <c:x val="0.86331061693837396"/>
          <c:y val="0.23431500441741401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197851361301E-2"/>
                  <c:y val="0.55811553511201395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APC'!$F$39:$F$56</c:f>
              <c:numCache>
                <c:formatCode>0.000</c:formatCode>
                <c:ptCount val="18"/>
                <c:pt idx="0">
                  <c:v>-5000</c:v>
                </c:pt>
                <c:pt idx="1">
                  <c:v>0</c:v>
                </c:pt>
                <c:pt idx="2">
                  <c:v>11534.5</c:v>
                </c:pt>
                <c:pt idx="3">
                  <c:v>11751.929</c:v>
                </c:pt>
                <c:pt idx="4">
                  <c:v>12225.636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14000</c:v>
                </c:pt>
              </c:numCache>
            </c:numRef>
          </c:xVal>
          <c:yVal>
            <c:numRef>
              <c:f>'STS vs ft Delaware_SB APC'!$K$39:$K$56</c:f>
              <c:numCache>
                <c:formatCode>0</c:formatCode>
                <c:ptCount val="18"/>
                <c:pt idx="0">
                  <c:v>21</c:v>
                </c:pt>
                <c:pt idx="2">
                  <c:v>135.54284321250003</c:v>
                </c:pt>
                <c:pt idx="3">
                  <c:v>142.6091892</c:v>
                </c:pt>
                <c:pt idx="4">
                  <c:v>148.97757148750003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9-5549-A31B-F7F350D2D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720568"/>
        <c:axId val="1823019256"/>
      </c:scatterChart>
      <c:valAx>
        <c:axId val="1822720568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823019256"/>
        <c:crosses val="autoZero"/>
        <c:crossBetween val="midCat"/>
        <c:majorUnit val="2000"/>
        <c:minorUnit val="500"/>
      </c:valAx>
      <c:valAx>
        <c:axId val="1823019256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1822720568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APC'!$A$75</c:f>
          <c:strCache>
            <c:ptCount val="1"/>
            <c:pt idx="0">
              <c:v>Haley JE 24_0003</c:v>
            </c:pt>
          </c:strCache>
        </c:strRef>
      </c:tx>
      <c:layout>
        <c:manualLayout>
          <c:xMode val="edge"/>
          <c:yMode val="edge"/>
          <c:x val="0.93284971302848296"/>
          <c:y val="0.218950086094961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66053676049105E-2"/>
                  <c:y val="0.53456351520401502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APC'!$F$75:$F$92</c:f>
              <c:numCache>
                <c:formatCode>0.000</c:formatCode>
                <c:ptCount val="18"/>
                <c:pt idx="0">
                  <c:v>-5000</c:v>
                </c:pt>
                <c:pt idx="1">
                  <c:v>0</c:v>
                </c:pt>
                <c:pt idx="2">
                  <c:v>9167.8130000000001</c:v>
                </c:pt>
                <c:pt idx="3">
                  <c:v>9780.2999999999993</c:v>
                </c:pt>
                <c:pt idx="4">
                  <c:v>10220.833000000001</c:v>
                </c:pt>
                <c:pt idx="5">
                  <c:v>10768.5</c:v>
                </c:pt>
                <c:pt idx="6">
                  <c:v>11896.5</c:v>
                </c:pt>
                <c:pt idx="7">
                  <c:v>12194.25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14000</c:v>
                </c:pt>
              </c:numCache>
            </c:numRef>
          </c:xVal>
          <c:yVal>
            <c:numRef>
              <c:f>'STS vs ft Delaware_SB APC'!$K$75:$K$92</c:f>
              <c:numCache>
                <c:formatCode>0</c:formatCode>
                <c:ptCount val="18"/>
                <c:pt idx="0">
                  <c:v>21</c:v>
                </c:pt>
                <c:pt idx="2">
                  <c:v>119.16394803749999</c:v>
                </c:pt>
                <c:pt idx="3">
                  <c:v>127.74045550000001</c:v>
                </c:pt>
                <c:pt idx="4">
                  <c:v>124.4048792544</c:v>
                </c:pt>
                <c:pt idx="5">
                  <c:v>130.95217258560004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D-614B-A167-0F38FBBFE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756088"/>
        <c:axId val="-2090529336"/>
      </c:scatterChart>
      <c:valAx>
        <c:axId val="1822756088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-2090529336"/>
        <c:crosses val="autoZero"/>
        <c:crossBetween val="midCat"/>
        <c:majorUnit val="2000"/>
        <c:minorUnit val="500"/>
      </c:valAx>
      <c:valAx>
        <c:axId val="-2090529336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1822756088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APC'!$A$111</c:f>
          <c:strCache>
            <c:ptCount val="1"/>
            <c:pt idx="0">
              <c:v>Red Bluff 13_ RKI 0005H</c:v>
            </c:pt>
          </c:strCache>
        </c:strRef>
      </c:tx>
      <c:layout>
        <c:manualLayout>
          <c:xMode val="edge"/>
          <c:yMode val="edge"/>
          <c:x val="0.90631421990426997"/>
          <c:y val="0.215108856514347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62080319727517E-2"/>
                  <c:y val="0.590375737253376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APC'!$F$111:$F$128</c:f>
              <c:numCache>
                <c:formatCode>0.000</c:formatCode>
                <c:ptCount val="18"/>
                <c:pt idx="0">
                  <c:v>-5000</c:v>
                </c:pt>
                <c:pt idx="1">
                  <c:v>0</c:v>
                </c:pt>
                <c:pt idx="2">
                  <c:v>10272.1</c:v>
                </c:pt>
                <c:pt idx="3">
                  <c:v>10543.55</c:v>
                </c:pt>
                <c:pt idx="4">
                  <c:v>10963.85</c:v>
                </c:pt>
                <c:pt idx="5">
                  <c:v>11740.041999999999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14000</c:v>
                </c:pt>
              </c:numCache>
            </c:numRef>
          </c:xVal>
          <c:yVal>
            <c:numRef>
              <c:f>'STS vs ft Delaware_SB APC'!$K$111:$K$128</c:f>
              <c:numCache>
                <c:formatCode>0</c:formatCode>
                <c:ptCount val="18"/>
                <c:pt idx="0">
                  <c:v>21</c:v>
                </c:pt>
                <c:pt idx="2">
                  <c:v>150.17084316720002</c:v>
                </c:pt>
                <c:pt idx="3">
                  <c:v>147.75790438080003</c:v>
                </c:pt>
                <c:pt idx="4">
                  <c:v>150.17084316720002</c:v>
                </c:pt>
                <c:pt idx="5">
                  <c:v>147.75790438080003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0-C743-8EFD-FFB291E8B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480456"/>
        <c:axId val="1822486392"/>
      </c:scatterChart>
      <c:valAx>
        <c:axId val="1822480456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822486392"/>
        <c:crosses val="autoZero"/>
        <c:crossBetween val="midCat"/>
        <c:majorUnit val="2000"/>
        <c:minorUnit val="500"/>
      </c:valAx>
      <c:valAx>
        <c:axId val="1822486392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1822480456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APC'!$A$129</c:f>
          <c:strCache>
            <c:ptCount val="1"/>
            <c:pt idx="0">
              <c:v>Silvertip 76-09 F_Anadarko 0001H</c:v>
            </c:pt>
          </c:strCache>
        </c:strRef>
      </c:tx>
      <c:layout>
        <c:manualLayout>
          <c:xMode val="edge"/>
          <c:yMode val="edge"/>
          <c:x val="0.90631421990426997"/>
          <c:y val="0.21126762693373399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9657690022388499E-2"/>
                  <c:y val="0.58676705083006897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APC'!$F$129:$F$146</c:f>
              <c:numCache>
                <c:formatCode>0.000</c:formatCode>
                <c:ptCount val="18"/>
                <c:pt idx="0">
                  <c:v>-5000</c:v>
                </c:pt>
                <c:pt idx="1">
                  <c:v>0</c:v>
                </c:pt>
                <c:pt idx="2">
                  <c:v>12203.028</c:v>
                </c:pt>
                <c:pt idx="3">
                  <c:v>12239.233</c:v>
                </c:pt>
                <c:pt idx="4">
                  <c:v>12291.965</c:v>
                </c:pt>
                <c:pt idx="5">
                  <c:v>12468.933999999999</c:v>
                </c:pt>
                <c:pt idx="6">
                  <c:v>12745.54</c:v>
                </c:pt>
                <c:pt idx="7">
                  <c:v>13165.788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14000</c:v>
                </c:pt>
              </c:numCache>
            </c:numRef>
          </c:xVal>
          <c:yVal>
            <c:numRef>
              <c:f>'STS vs ft Delaware_SB APC'!$K$129:$K$146</c:f>
              <c:numCache>
                <c:formatCode>0</c:formatCode>
                <c:ptCount val="18"/>
                <c:pt idx="0">
                  <c:v>21</c:v>
                </c:pt>
                <c:pt idx="3">
                  <c:v>152.47941874240001</c:v>
                </c:pt>
                <c:pt idx="4">
                  <c:v>153.59533188630002</c:v>
                </c:pt>
                <c:pt idx="5">
                  <c:v>148.97757148750003</c:v>
                </c:pt>
                <c:pt idx="6">
                  <c:v>153.59533188630002</c:v>
                </c:pt>
                <c:pt idx="7">
                  <c:v>156.79322823360005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7E-6144-80E1-B88376FFF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440888"/>
        <c:axId val="1822447016"/>
      </c:scatterChart>
      <c:valAx>
        <c:axId val="1822440888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822447016"/>
        <c:crosses val="autoZero"/>
        <c:crossBetween val="midCat"/>
        <c:majorUnit val="2000"/>
        <c:minorUnit val="500"/>
      </c:valAx>
      <c:valAx>
        <c:axId val="1822447016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1822440888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'STS vs ft Delaware_SB APC'!$A$147</c:f>
          <c:strCache>
            <c:ptCount val="1"/>
            <c:pt idx="0">
              <c:v>Slackbox 54-02-08_Shell 0001P</c:v>
            </c:pt>
          </c:strCache>
        </c:strRef>
      </c:tx>
      <c:layout>
        <c:manualLayout>
          <c:xMode val="edge"/>
          <c:yMode val="edge"/>
          <c:x val="0.90631421990426997"/>
          <c:y val="0.215108856514347"/>
        </c:manualLayout>
      </c:layout>
      <c:overlay val="0"/>
      <c:txPr>
        <a:bodyPr rot="-5400000" vert="horz"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8108829505501"/>
          <c:y val="6.3616508576376796E-2"/>
          <c:w val="0.78643655193111195"/>
          <c:h val="0.7012061763342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trendline>
            <c:spPr>
              <a:ln w="19050">
                <a:solidFill>
                  <a:schemeClr val="bg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9657690022388499E-2"/>
                  <c:y val="0.58492961317483005"/>
                </c:manualLayout>
              </c:layout>
              <c:numFmt formatCode="General" sourceLinked="0"/>
              <c:spPr>
                <a:noFill/>
              </c:spPr>
            </c:trendlineLbl>
          </c:trendline>
          <c:xVal>
            <c:numRef>
              <c:f>'STS vs ft Delaware_SB APC'!$F$147:$F$164</c:f>
              <c:numCache>
                <c:formatCode>0.000</c:formatCode>
                <c:ptCount val="18"/>
                <c:pt idx="0">
                  <c:v>-5000</c:v>
                </c:pt>
                <c:pt idx="1">
                  <c:v>0</c:v>
                </c:pt>
                <c:pt idx="2">
                  <c:v>8613.1</c:v>
                </c:pt>
                <c:pt idx="3">
                  <c:v>9122.6190000000006</c:v>
                </c:pt>
                <c:pt idx="4">
                  <c:v>9790.2880000000005</c:v>
                </c:pt>
                <c:pt idx="5">
                  <c:v>0</c:v>
                </c:pt>
                <c:pt idx="6">
                  <c:v>11799.036</c:v>
                </c:pt>
                <c:pt idx="7">
                  <c:v>12052.174000000001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14000</c:v>
                </c:pt>
              </c:numCache>
            </c:numRef>
          </c:xVal>
          <c:yVal>
            <c:numRef>
              <c:f>'STS vs ft Delaware_SB APC'!$K$147:$K$164</c:f>
              <c:numCache>
                <c:formatCode>0</c:formatCode>
                <c:ptCount val="18"/>
                <c:pt idx="0">
                  <c:v>21</c:v>
                </c:pt>
                <c:pt idx="2">
                  <c:v>130.95217258560004</c:v>
                </c:pt>
                <c:pt idx="3">
                  <c:v>137.0137772512</c:v>
                </c:pt>
                <c:pt idx="4">
                  <c:v>134.04246750480002</c:v>
                </c:pt>
                <c:pt idx="6">
                  <c:v>150.17084316720002</c:v>
                </c:pt>
                <c:pt idx="7">
                  <c:v>151.33802404410005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F-CF44-A77E-ADF782305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201864"/>
        <c:axId val="-2090764888"/>
      </c:scatterChart>
      <c:valAx>
        <c:axId val="-2090201864"/>
        <c:scaling>
          <c:orientation val="minMax"/>
          <c:max val="14000"/>
        </c:scaling>
        <c:delete val="0"/>
        <c:axPos val="b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Zdtm</a:t>
                </a:r>
                <a:r>
                  <a:rPr lang="en-US" baseline="0"/>
                  <a:t> _</a:t>
                </a:r>
                <a:r>
                  <a:rPr lang="en-US"/>
                  <a:t>ft or m BGL</a:t>
                </a:r>
              </a:p>
            </c:rich>
          </c:tx>
          <c:layout>
            <c:manualLayout>
              <c:xMode val="edge"/>
              <c:yMode val="edge"/>
              <c:x val="0.40363868186566598"/>
              <c:y val="0.91159243767756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-2090764888"/>
        <c:crosses val="autoZero"/>
        <c:crossBetween val="midCat"/>
        <c:majorUnit val="2000"/>
        <c:minorUnit val="500"/>
      </c:valAx>
      <c:valAx>
        <c:axId val="-2090764888"/>
        <c:scaling>
          <c:orientation val="minMax"/>
          <c:max val="180"/>
          <c:min val="2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minorGridlines>
          <c:spPr>
            <a:ln w="3175" cmpd="sng"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Standard</a:t>
                </a:r>
                <a:r>
                  <a:rPr lang="en-US" sz="1400" baseline="0"/>
                  <a:t> Thermal Stress _C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288646021701601E-3"/>
              <c:y val="9.8787351042712301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 rot="-5400000" vert="horz"/>
          <a:lstStyle/>
          <a:p>
            <a:pPr>
              <a:defRPr b="0"/>
            </a:pPr>
            <a:endParaRPr lang="en-US"/>
          </a:p>
        </c:txPr>
        <c:crossAx val="-2090201864"/>
        <c:crossesAt val="-100000"/>
        <c:crossBetween val="midCat"/>
        <c:majorUnit val="20"/>
        <c:minorUnit val="5"/>
      </c:valAx>
      <c:spPr>
        <a:solidFill>
          <a:srgbClr val="336699">
            <a:alpha val="25000"/>
          </a:srgbClr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rgbClr val="336699">
        <a:alpha val="75000"/>
      </a:srgbClr>
    </a:solidFill>
    <a:ln>
      <a:noFill/>
    </a:ln>
  </c:spPr>
  <c:txPr>
    <a:bodyPr/>
    <a:lstStyle/>
    <a:p>
      <a:pPr>
        <a:defRPr sz="1400" b="1">
          <a:solidFill>
            <a:schemeClr val="bg1"/>
          </a:solidFill>
          <a:latin typeface="Arial Narrow"/>
          <a:cs typeface="Arial Narrow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1790698</xdr:colOff>
      <xdr:row>1</xdr:row>
      <xdr:rowOff>33865</xdr:rowOff>
    </xdr:from>
    <xdr:to>
      <xdr:col>11</xdr:col>
      <xdr:colOff>512232</xdr:colOff>
      <xdr:row>37</xdr:row>
      <xdr:rowOff>110065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67732</xdr:colOff>
      <xdr:row>14</xdr:row>
      <xdr:rowOff>135466</xdr:rowOff>
    </xdr:from>
    <xdr:to>
      <xdr:col>24</xdr:col>
      <xdr:colOff>16932</xdr:colOff>
      <xdr:row>51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93134</xdr:colOff>
      <xdr:row>0</xdr:row>
      <xdr:rowOff>389467</xdr:rowOff>
    </xdr:from>
    <xdr:to>
      <xdr:col>26</xdr:col>
      <xdr:colOff>516467</xdr:colOff>
      <xdr:row>14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</xdr:colOff>
      <xdr:row>20</xdr:row>
      <xdr:rowOff>12700</xdr:rowOff>
    </xdr:from>
    <xdr:to>
      <xdr:col>18</xdr:col>
      <xdr:colOff>821267</xdr:colOff>
      <xdr:row>37</xdr:row>
      <xdr:rowOff>8466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8466</xdr:colOff>
      <xdr:row>38</xdr:row>
      <xdr:rowOff>12700</xdr:rowOff>
    </xdr:from>
    <xdr:to>
      <xdr:col>18</xdr:col>
      <xdr:colOff>821267</xdr:colOff>
      <xdr:row>55</xdr:row>
      <xdr:rowOff>8466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8466</xdr:colOff>
      <xdr:row>74</xdr:row>
      <xdr:rowOff>12700</xdr:rowOff>
    </xdr:from>
    <xdr:to>
      <xdr:col>18</xdr:col>
      <xdr:colOff>821267</xdr:colOff>
      <xdr:row>91</xdr:row>
      <xdr:rowOff>8466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8467</xdr:colOff>
      <xdr:row>109</xdr:row>
      <xdr:rowOff>182034</xdr:rowOff>
    </xdr:from>
    <xdr:to>
      <xdr:col>19</xdr:col>
      <xdr:colOff>8467</xdr:colOff>
      <xdr:row>127</xdr:row>
      <xdr:rowOff>16934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8466</xdr:colOff>
      <xdr:row>128</xdr:row>
      <xdr:rowOff>21166</xdr:rowOff>
    </xdr:from>
    <xdr:to>
      <xdr:col>18</xdr:col>
      <xdr:colOff>821267</xdr:colOff>
      <xdr:row>145</xdr:row>
      <xdr:rowOff>16932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8467</xdr:colOff>
      <xdr:row>145</xdr:row>
      <xdr:rowOff>173566</xdr:rowOff>
    </xdr:from>
    <xdr:to>
      <xdr:col>18</xdr:col>
      <xdr:colOff>821268</xdr:colOff>
      <xdr:row>163</xdr:row>
      <xdr:rowOff>16933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163</xdr:row>
      <xdr:rowOff>190499</xdr:rowOff>
    </xdr:from>
    <xdr:to>
      <xdr:col>19</xdr:col>
      <xdr:colOff>8466</xdr:colOff>
      <xdr:row>181</xdr:row>
      <xdr:rowOff>16934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8466</xdr:colOff>
      <xdr:row>56</xdr:row>
      <xdr:rowOff>12700</xdr:rowOff>
    </xdr:from>
    <xdr:to>
      <xdr:col>18</xdr:col>
      <xdr:colOff>821267</xdr:colOff>
      <xdr:row>73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618065</xdr:colOff>
      <xdr:row>91</xdr:row>
      <xdr:rowOff>190500</xdr:rowOff>
    </xdr:from>
    <xdr:to>
      <xdr:col>18</xdr:col>
      <xdr:colOff>787398</xdr:colOff>
      <xdr:row>108</xdr:row>
      <xdr:rowOff>186267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8466</xdr:colOff>
      <xdr:row>2</xdr:row>
      <xdr:rowOff>12700</xdr:rowOff>
    </xdr:from>
    <xdr:to>
      <xdr:col>18</xdr:col>
      <xdr:colOff>821267</xdr:colOff>
      <xdr:row>19</xdr:row>
      <xdr:rowOff>8466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181</xdr:row>
      <xdr:rowOff>190499</xdr:rowOff>
    </xdr:from>
    <xdr:to>
      <xdr:col>19</xdr:col>
      <xdr:colOff>8466</xdr:colOff>
      <xdr:row>199</xdr:row>
      <xdr:rowOff>16934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199</xdr:row>
      <xdr:rowOff>190499</xdr:rowOff>
    </xdr:from>
    <xdr:to>
      <xdr:col>19</xdr:col>
      <xdr:colOff>8466</xdr:colOff>
      <xdr:row>217</xdr:row>
      <xdr:rowOff>16934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</xdr:colOff>
      <xdr:row>128</xdr:row>
      <xdr:rowOff>12700</xdr:rowOff>
    </xdr:from>
    <xdr:to>
      <xdr:col>18</xdr:col>
      <xdr:colOff>821267</xdr:colOff>
      <xdr:row>145</xdr:row>
      <xdr:rowOff>8466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8466</xdr:colOff>
      <xdr:row>92</xdr:row>
      <xdr:rowOff>12700</xdr:rowOff>
    </xdr:from>
    <xdr:to>
      <xdr:col>18</xdr:col>
      <xdr:colOff>821267</xdr:colOff>
      <xdr:row>109</xdr:row>
      <xdr:rowOff>8466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8466</xdr:colOff>
      <xdr:row>74</xdr:row>
      <xdr:rowOff>12700</xdr:rowOff>
    </xdr:from>
    <xdr:to>
      <xdr:col>18</xdr:col>
      <xdr:colOff>821267</xdr:colOff>
      <xdr:row>91</xdr:row>
      <xdr:rowOff>8466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8467</xdr:colOff>
      <xdr:row>19</xdr:row>
      <xdr:rowOff>182034</xdr:rowOff>
    </xdr:from>
    <xdr:to>
      <xdr:col>19</xdr:col>
      <xdr:colOff>8467</xdr:colOff>
      <xdr:row>37</xdr:row>
      <xdr:rowOff>16934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8466</xdr:colOff>
      <xdr:row>38</xdr:row>
      <xdr:rowOff>21166</xdr:rowOff>
    </xdr:from>
    <xdr:to>
      <xdr:col>18</xdr:col>
      <xdr:colOff>821267</xdr:colOff>
      <xdr:row>55</xdr:row>
      <xdr:rowOff>16932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8467</xdr:colOff>
      <xdr:row>146</xdr:row>
      <xdr:rowOff>0</xdr:rowOff>
    </xdr:from>
    <xdr:to>
      <xdr:col>18</xdr:col>
      <xdr:colOff>821268</xdr:colOff>
      <xdr:row>163</xdr:row>
      <xdr:rowOff>16933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163</xdr:row>
      <xdr:rowOff>190499</xdr:rowOff>
    </xdr:from>
    <xdr:to>
      <xdr:col>19</xdr:col>
      <xdr:colOff>8466</xdr:colOff>
      <xdr:row>164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8466</xdr:colOff>
      <xdr:row>110</xdr:row>
      <xdr:rowOff>12700</xdr:rowOff>
    </xdr:from>
    <xdr:to>
      <xdr:col>18</xdr:col>
      <xdr:colOff>821267</xdr:colOff>
      <xdr:row>127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618065</xdr:colOff>
      <xdr:row>56</xdr:row>
      <xdr:rowOff>0</xdr:rowOff>
    </xdr:from>
    <xdr:to>
      <xdr:col>18</xdr:col>
      <xdr:colOff>787398</xdr:colOff>
      <xdr:row>72</xdr:row>
      <xdr:rowOff>186267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8466</xdr:colOff>
      <xdr:row>2</xdr:row>
      <xdr:rowOff>12700</xdr:rowOff>
    </xdr:from>
    <xdr:to>
      <xdr:col>18</xdr:col>
      <xdr:colOff>821267</xdr:colOff>
      <xdr:row>19</xdr:row>
      <xdr:rowOff>8466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8467</xdr:colOff>
      <xdr:row>20</xdr:row>
      <xdr:rowOff>4234</xdr:rowOff>
    </xdr:from>
    <xdr:to>
      <xdr:col>19</xdr:col>
      <xdr:colOff>8467</xdr:colOff>
      <xdr:row>37</xdr:row>
      <xdr:rowOff>33866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8467</xdr:colOff>
      <xdr:row>135</xdr:row>
      <xdr:rowOff>0</xdr:rowOff>
    </xdr:from>
    <xdr:to>
      <xdr:col>18</xdr:col>
      <xdr:colOff>821268</xdr:colOff>
      <xdr:row>152</xdr:row>
      <xdr:rowOff>16933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152</xdr:row>
      <xdr:rowOff>190499</xdr:rowOff>
    </xdr:from>
    <xdr:to>
      <xdr:col>19</xdr:col>
      <xdr:colOff>8466</xdr:colOff>
      <xdr:row>153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8466</xdr:colOff>
      <xdr:row>2</xdr:row>
      <xdr:rowOff>12700</xdr:rowOff>
    </xdr:from>
    <xdr:to>
      <xdr:col>18</xdr:col>
      <xdr:colOff>821267</xdr:colOff>
      <xdr:row>19</xdr:row>
      <xdr:rowOff>8466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62"/>
  <sheetViews>
    <sheetView tabSelected="1" zoomScale="150" zoomScaleNormal="150" zoomScalePageLayoutView="150" workbookViewId="0">
      <pane xSplit="11240" ySplit="2700" topLeftCell="G1" activePane="bottomLeft"/>
      <selection activeCell="G27" sqref="G27"/>
      <selection pane="topRight" activeCell="F1" sqref="F1"/>
      <selection pane="bottomLeft" activeCell="B37" sqref="B37"/>
      <selection pane="bottomRight" activeCell="A41" sqref="A41"/>
    </sheetView>
  </sheetViews>
  <sheetFormatPr baseColWidth="10" defaultRowHeight="16" x14ac:dyDescent="0.2"/>
  <cols>
    <col min="1" max="1" width="9.59765625" style="6" customWidth="1"/>
    <col min="2" max="2" width="9.59765625" style="8" customWidth="1"/>
    <col min="3" max="3" width="9.59765625" style="2" customWidth="1"/>
    <col min="4" max="5" width="9.59765625" style="9" customWidth="1"/>
    <col min="6" max="6" width="9.59765625" style="42" customWidth="1"/>
    <col min="7" max="7" width="52.3984375" customWidth="1"/>
    <col min="19" max="19" width="14.3984375" bestFit="1" customWidth="1"/>
  </cols>
  <sheetData>
    <row r="1" spans="1:21" ht="68" x14ac:dyDescent="0.2">
      <c r="A1" s="1" t="s">
        <v>3</v>
      </c>
      <c r="B1" s="1" t="s">
        <v>4</v>
      </c>
      <c r="C1" s="4" t="s">
        <v>5</v>
      </c>
      <c r="D1" s="4" t="s">
        <v>6</v>
      </c>
      <c r="E1" s="4" t="s">
        <v>94</v>
      </c>
      <c r="F1" s="4" t="s">
        <v>90</v>
      </c>
      <c r="M1" s="2" t="s">
        <v>0</v>
      </c>
      <c r="N1" s="2" t="s">
        <v>1</v>
      </c>
      <c r="O1" s="2" t="s">
        <v>2</v>
      </c>
      <c r="P1" s="2" t="s">
        <v>96</v>
      </c>
      <c r="R1" s="2" t="s">
        <v>0</v>
      </c>
      <c r="S1" s="2" t="s">
        <v>95</v>
      </c>
      <c r="T1" s="2" t="s">
        <v>2</v>
      </c>
      <c r="U1" s="2" t="s">
        <v>96</v>
      </c>
    </row>
    <row r="2" spans="1:21" x14ac:dyDescent="0.2">
      <c r="A2" s="3">
        <v>396</v>
      </c>
      <c r="B2" s="7">
        <f t="shared" ref="B2:B65" si="0">IF(A2&lt;431,(95/100)*(0.0295*(A2-395)^2+0.1507*(A2-395)+60.8199),85.4348*(A2-428)^0.1583)</f>
        <v>57.95009499999999</v>
      </c>
      <c r="C2" s="5">
        <f t="shared" ref="C2:C65" si="1">AVERAGE(B2,D2)</f>
        <v>57.95009499999999</v>
      </c>
      <c r="D2" s="9">
        <f t="shared" ref="D2:D35" si="2" xml:space="preserve"> IF(A2&lt;431,B2,0.0000507707*(A2-395)^3 - 0.023098*(A2-395)^2 + 3.56564*(A2-395) + 0.857118)</f>
        <v>57.95009499999999</v>
      </c>
      <c r="E2" s="43"/>
      <c r="M2">
        <v>429</v>
      </c>
      <c r="N2">
        <v>945</v>
      </c>
      <c r="O2">
        <v>1</v>
      </c>
      <c r="P2">
        <v>61</v>
      </c>
      <c r="R2">
        <v>425</v>
      </c>
      <c r="S2">
        <v>620</v>
      </c>
      <c r="T2">
        <v>1</v>
      </c>
      <c r="U2">
        <v>90</v>
      </c>
    </row>
    <row r="3" spans="1:21" x14ac:dyDescent="0.2">
      <c r="A3" s="3">
        <f t="shared" ref="A3:A26" si="3">A2+1</f>
        <v>397</v>
      </c>
      <c r="B3" s="7">
        <f t="shared" si="0"/>
        <v>58.177334999999999</v>
      </c>
      <c r="C3" s="5">
        <f t="shared" si="1"/>
        <v>58.177334999999999</v>
      </c>
      <c r="D3" s="9">
        <f t="shared" si="2"/>
        <v>58.177334999999999</v>
      </c>
      <c r="E3" s="43"/>
      <c r="M3">
        <v>431</v>
      </c>
      <c r="N3">
        <v>873</v>
      </c>
      <c r="O3">
        <v>0.92380952380952386</v>
      </c>
      <c r="P3">
        <v>94</v>
      </c>
      <c r="R3">
        <v>434</v>
      </c>
      <c r="S3">
        <v>620</v>
      </c>
      <c r="T3">
        <f>S3/S$2</f>
        <v>1</v>
      </c>
      <c r="U3">
        <v>120</v>
      </c>
    </row>
    <row r="4" spans="1:21" x14ac:dyDescent="0.2">
      <c r="A4" s="3">
        <f t="shared" si="3"/>
        <v>398</v>
      </c>
      <c r="B4" s="7">
        <f t="shared" si="0"/>
        <v>58.460624999999993</v>
      </c>
      <c r="C4" s="5">
        <f t="shared" si="1"/>
        <v>58.460624999999993</v>
      </c>
      <c r="D4" s="9">
        <f t="shared" si="2"/>
        <v>58.460624999999993</v>
      </c>
      <c r="E4" s="43"/>
      <c r="M4">
        <v>433</v>
      </c>
      <c r="N4">
        <v>671</v>
      </c>
      <c r="O4">
        <v>0.71005291005291005</v>
      </c>
      <c r="P4">
        <v>110</v>
      </c>
      <c r="R4">
        <v>438</v>
      </c>
      <c r="S4">
        <v>555</v>
      </c>
      <c r="T4">
        <f t="shared" ref="T4:T8" si="4">S4/S$2</f>
        <v>0.89516129032258063</v>
      </c>
      <c r="U4">
        <v>124.5</v>
      </c>
    </row>
    <row r="5" spans="1:21" x14ac:dyDescent="0.2">
      <c r="A5" s="3">
        <f t="shared" si="3"/>
        <v>399</v>
      </c>
      <c r="B5" s="7">
        <f t="shared" si="0"/>
        <v>58.799965</v>
      </c>
      <c r="C5" s="5">
        <f t="shared" si="1"/>
        <v>58.799965</v>
      </c>
      <c r="D5" s="9">
        <f t="shared" si="2"/>
        <v>58.799965</v>
      </c>
      <c r="E5" s="43"/>
      <c r="M5">
        <v>435</v>
      </c>
      <c r="N5">
        <v>654</v>
      </c>
      <c r="O5">
        <v>0.69206349206349205</v>
      </c>
      <c r="P5">
        <v>111</v>
      </c>
      <c r="R5">
        <v>446</v>
      </c>
      <c r="S5">
        <v>460</v>
      </c>
      <c r="T5">
        <f t="shared" si="4"/>
        <v>0.74193548387096775</v>
      </c>
      <c r="U5">
        <v>129.5</v>
      </c>
    </row>
    <row r="6" spans="1:21" x14ac:dyDescent="0.2">
      <c r="A6" s="3">
        <f t="shared" si="3"/>
        <v>400</v>
      </c>
      <c r="B6" s="7">
        <f t="shared" si="0"/>
        <v>59.195354999999992</v>
      </c>
      <c r="C6" s="5">
        <f t="shared" si="1"/>
        <v>59.195354999999992</v>
      </c>
      <c r="D6" s="9">
        <f t="shared" si="2"/>
        <v>59.195354999999992</v>
      </c>
      <c r="E6" s="43"/>
      <c r="M6">
        <v>441</v>
      </c>
      <c r="N6">
        <v>436</v>
      </c>
      <c r="O6">
        <v>0.46137566137566138</v>
      </c>
      <c r="P6">
        <v>122</v>
      </c>
      <c r="R6">
        <v>450</v>
      </c>
      <c r="S6">
        <v>405</v>
      </c>
      <c r="T6">
        <f t="shared" si="4"/>
        <v>0.65322580645161288</v>
      </c>
      <c r="U6">
        <v>131.5</v>
      </c>
    </row>
    <row r="7" spans="1:21" x14ac:dyDescent="0.2">
      <c r="A7" s="3">
        <f t="shared" si="3"/>
        <v>401</v>
      </c>
      <c r="B7" s="7">
        <f t="shared" si="0"/>
        <v>59.646794999999997</v>
      </c>
      <c r="C7" s="5">
        <f t="shared" si="1"/>
        <v>59.646794999999997</v>
      </c>
      <c r="D7" s="9">
        <f t="shared" si="2"/>
        <v>59.646794999999997</v>
      </c>
      <c r="E7" s="43"/>
      <c r="M7">
        <v>443</v>
      </c>
      <c r="N7">
        <v>407</v>
      </c>
      <c r="O7">
        <v>0.43068783068783068</v>
      </c>
      <c r="P7">
        <v>124</v>
      </c>
      <c r="R7">
        <v>453</v>
      </c>
      <c r="S7">
        <v>385</v>
      </c>
      <c r="T7">
        <f t="shared" si="4"/>
        <v>0.62096774193548387</v>
      </c>
      <c r="U7">
        <v>132.5</v>
      </c>
    </row>
    <row r="8" spans="1:21" x14ac:dyDescent="0.2">
      <c r="A8" s="3">
        <f t="shared" si="3"/>
        <v>402</v>
      </c>
      <c r="B8" s="7">
        <f t="shared" si="0"/>
        <v>60.154284999999994</v>
      </c>
      <c r="C8" s="5">
        <f t="shared" si="1"/>
        <v>60.154284999999994</v>
      </c>
      <c r="D8" s="9">
        <f t="shared" si="2"/>
        <v>60.154284999999994</v>
      </c>
      <c r="E8" s="43"/>
      <c r="M8">
        <v>444</v>
      </c>
      <c r="N8">
        <v>238</v>
      </c>
      <c r="O8">
        <v>0.25185185185185183</v>
      </c>
      <c r="P8">
        <v>133</v>
      </c>
      <c r="R8">
        <v>455</v>
      </c>
      <c r="S8">
        <v>350</v>
      </c>
      <c r="T8">
        <f t="shared" si="4"/>
        <v>0.56451612903225812</v>
      </c>
      <c r="U8">
        <v>134</v>
      </c>
    </row>
    <row r="9" spans="1:21" x14ac:dyDescent="0.2">
      <c r="A9" s="3">
        <f t="shared" si="3"/>
        <v>403</v>
      </c>
      <c r="B9" s="7">
        <f t="shared" si="0"/>
        <v>60.717824999999998</v>
      </c>
      <c r="C9" s="5">
        <f t="shared" si="1"/>
        <v>60.717824999999998</v>
      </c>
      <c r="D9" s="9">
        <f t="shared" si="2"/>
        <v>60.717824999999998</v>
      </c>
      <c r="E9" s="43"/>
      <c r="M9">
        <v>449</v>
      </c>
      <c r="N9">
        <v>192</v>
      </c>
      <c r="O9">
        <v>0.20317460317460317</v>
      </c>
      <c r="P9">
        <v>137</v>
      </c>
      <c r="R9">
        <v>462</v>
      </c>
      <c r="S9">
        <v>240</v>
      </c>
      <c r="T9">
        <f>S9/S$2</f>
        <v>0.38709677419354838</v>
      </c>
      <c r="U9">
        <v>139</v>
      </c>
    </row>
    <row r="10" spans="1:21" x14ac:dyDescent="0.2">
      <c r="A10" s="3">
        <f t="shared" si="3"/>
        <v>404</v>
      </c>
      <c r="B10" s="7">
        <f t="shared" si="0"/>
        <v>61.337414999999993</v>
      </c>
      <c r="C10" s="5">
        <f t="shared" si="1"/>
        <v>61.337414999999993</v>
      </c>
      <c r="D10" s="9">
        <f t="shared" si="2"/>
        <v>61.337414999999993</v>
      </c>
      <c r="E10" s="43"/>
      <c r="M10">
        <v>450</v>
      </c>
      <c r="N10">
        <v>179</v>
      </c>
      <c r="O10">
        <v>0.18941798941798943</v>
      </c>
      <c r="P10">
        <v>138</v>
      </c>
      <c r="R10">
        <v>650</v>
      </c>
      <c r="S10">
        <v>0</v>
      </c>
      <c r="T10">
        <f>S10/S$2</f>
        <v>0</v>
      </c>
      <c r="U10">
        <v>236</v>
      </c>
    </row>
    <row r="11" spans="1:21" x14ac:dyDescent="0.2">
      <c r="A11" s="3">
        <f t="shared" si="3"/>
        <v>405</v>
      </c>
      <c r="B11" s="7">
        <f t="shared" si="0"/>
        <v>62.013054999999994</v>
      </c>
      <c r="C11" s="5">
        <f t="shared" si="1"/>
        <v>62.013054999999994</v>
      </c>
      <c r="D11" s="9">
        <f t="shared" si="2"/>
        <v>62.013054999999994</v>
      </c>
      <c r="E11" s="43"/>
      <c r="M11">
        <v>459</v>
      </c>
      <c r="N11">
        <v>90</v>
      </c>
      <c r="O11">
        <v>9.5238095238095233E-2</v>
      </c>
      <c r="P11">
        <v>148</v>
      </c>
    </row>
    <row r="12" spans="1:21" x14ac:dyDescent="0.2">
      <c r="A12" s="3">
        <f t="shared" si="3"/>
        <v>406</v>
      </c>
      <c r="B12" s="7">
        <f t="shared" si="0"/>
        <v>62.744744999999995</v>
      </c>
      <c r="C12" s="5">
        <f t="shared" si="1"/>
        <v>62.744744999999995</v>
      </c>
      <c r="D12" s="9">
        <f t="shared" si="2"/>
        <v>62.744744999999995</v>
      </c>
      <c r="E12" s="43"/>
      <c r="M12">
        <v>489</v>
      </c>
      <c r="N12">
        <v>62</v>
      </c>
      <c r="O12">
        <v>6.5608465608465602E-2</v>
      </c>
      <c r="P12">
        <v>153</v>
      </c>
    </row>
    <row r="13" spans="1:21" x14ac:dyDescent="0.2">
      <c r="A13" s="3">
        <f t="shared" si="3"/>
        <v>407</v>
      </c>
      <c r="B13" s="7">
        <f t="shared" si="0"/>
        <v>63.532484999999994</v>
      </c>
      <c r="C13" s="5">
        <f t="shared" si="1"/>
        <v>63.532484999999994</v>
      </c>
      <c r="D13" s="9">
        <f t="shared" si="2"/>
        <v>63.532484999999994</v>
      </c>
      <c r="E13" s="43"/>
      <c r="M13">
        <v>530</v>
      </c>
      <c r="N13">
        <v>12</v>
      </c>
      <c r="O13">
        <v>1.2698412698412698E-2</v>
      </c>
      <c r="P13">
        <v>177</v>
      </c>
      <c r="R13">
        <f>30/9</f>
        <v>3.3333333333333335</v>
      </c>
    </row>
    <row r="14" spans="1:21" x14ac:dyDescent="0.2">
      <c r="A14" s="3">
        <f t="shared" si="3"/>
        <v>408</v>
      </c>
      <c r="B14" s="7">
        <f t="shared" si="0"/>
        <v>64.376274999999993</v>
      </c>
      <c r="C14" s="5">
        <f t="shared" si="1"/>
        <v>64.376274999999993</v>
      </c>
      <c r="D14" s="9">
        <f t="shared" si="2"/>
        <v>64.376274999999993</v>
      </c>
      <c r="E14" s="43"/>
      <c r="M14">
        <v>650</v>
      </c>
      <c r="O14">
        <v>0</v>
      </c>
      <c r="P14">
        <v>209</v>
      </c>
    </row>
    <row r="15" spans="1:21" x14ac:dyDescent="0.2">
      <c r="A15" s="3">
        <f t="shared" si="3"/>
        <v>409</v>
      </c>
      <c r="B15" s="7">
        <f t="shared" si="0"/>
        <v>65.27611499999999</v>
      </c>
      <c r="C15" s="5">
        <f t="shared" si="1"/>
        <v>65.27611499999999</v>
      </c>
      <c r="D15" s="9">
        <f t="shared" si="2"/>
        <v>65.27611499999999</v>
      </c>
      <c r="E15" s="43"/>
      <c r="F15" s="42">
        <f t="shared" ref="F15:F66" si="5" xml:space="preserve"> 0.000044363*A15^3 - 0.072336*A15^2 + 39.66*A15- 7097.6</f>
        <v>58.126168226999653</v>
      </c>
    </row>
    <row r="16" spans="1:21" x14ac:dyDescent="0.2">
      <c r="A16" s="3">
        <f t="shared" si="3"/>
        <v>410</v>
      </c>
      <c r="B16" s="7">
        <f t="shared" si="0"/>
        <v>66.232005000000001</v>
      </c>
      <c r="C16" s="5">
        <f t="shared" si="1"/>
        <v>66.232005000000001</v>
      </c>
      <c r="D16" s="9">
        <f t="shared" si="2"/>
        <v>66.232005000000001</v>
      </c>
      <c r="E16" s="43"/>
      <c r="F16" s="42">
        <f t="shared" si="5"/>
        <v>60.860722999997961</v>
      </c>
    </row>
    <row r="17" spans="1:6" x14ac:dyDescent="0.2">
      <c r="A17" s="3">
        <f t="shared" si="3"/>
        <v>411</v>
      </c>
      <c r="B17" s="7">
        <f t="shared" si="0"/>
        <v>67.243944999999982</v>
      </c>
      <c r="C17" s="5">
        <f t="shared" si="1"/>
        <v>67.243944999999982</v>
      </c>
      <c r="D17" s="9">
        <f t="shared" si="2"/>
        <v>67.243944999999982</v>
      </c>
      <c r="E17" s="43"/>
      <c r="F17" s="42">
        <f t="shared" si="5"/>
        <v>63.559738752997873</v>
      </c>
    </row>
    <row r="18" spans="1:6" x14ac:dyDescent="0.2">
      <c r="A18" s="3">
        <f t="shared" si="3"/>
        <v>412</v>
      </c>
      <c r="B18" s="7">
        <f t="shared" si="0"/>
        <v>68.311934999999991</v>
      </c>
      <c r="C18" s="5">
        <f t="shared" si="1"/>
        <v>68.311934999999991</v>
      </c>
      <c r="D18" s="9">
        <f t="shared" si="2"/>
        <v>68.311934999999991</v>
      </c>
      <c r="E18" s="43"/>
      <c r="F18" s="42">
        <f t="shared" si="5"/>
        <v>66.223481663999337</v>
      </c>
    </row>
    <row r="19" spans="1:6" x14ac:dyDescent="0.2">
      <c r="A19" s="3">
        <f t="shared" si="3"/>
        <v>413</v>
      </c>
      <c r="B19" s="7">
        <f t="shared" si="0"/>
        <v>69.435974999999985</v>
      </c>
      <c r="C19" s="5">
        <f t="shared" si="1"/>
        <v>69.435974999999985</v>
      </c>
      <c r="D19" s="9">
        <f t="shared" si="2"/>
        <v>69.435974999999985</v>
      </c>
      <c r="E19" s="43"/>
      <c r="F19" s="42">
        <f t="shared" si="5"/>
        <v>68.852217910998661</v>
      </c>
    </row>
    <row r="20" spans="1:6" x14ac:dyDescent="0.2">
      <c r="A20" s="3">
        <f t="shared" si="3"/>
        <v>414</v>
      </c>
      <c r="B20" s="7">
        <f t="shared" si="0"/>
        <v>70.616065000000006</v>
      </c>
      <c r="C20" s="5">
        <f t="shared" si="1"/>
        <v>70.616065000000006</v>
      </c>
      <c r="D20" s="9">
        <f t="shared" si="2"/>
        <v>70.616065000000006</v>
      </c>
      <c r="E20" s="43"/>
      <c r="F20" s="42">
        <f t="shared" si="5"/>
        <v>71.446213671997612</v>
      </c>
    </row>
    <row r="21" spans="1:6" x14ac:dyDescent="0.2">
      <c r="A21" s="3">
        <f t="shared" si="3"/>
        <v>415</v>
      </c>
      <c r="B21" s="7">
        <f t="shared" si="0"/>
        <v>71.852204999999998</v>
      </c>
      <c r="C21" s="5">
        <f t="shared" si="1"/>
        <v>71.852204999999998</v>
      </c>
      <c r="D21" s="9">
        <f t="shared" si="2"/>
        <v>71.852204999999998</v>
      </c>
      <c r="E21" s="43"/>
      <c r="F21" s="42">
        <f t="shared" si="5"/>
        <v>74.005735124997955</v>
      </c>
    </row>
    <row r="22" spans="1:6" x14ac:dyDescent="0.2">
      <c r="A22" s="3">
        <f t="shared" si="3"/>
        <v>416</v>
      </c>
      <c r="B22" s="7">
        <f t="shared" si="0"/>
        <v>73.144395000000003</v>
      </c>
      <c r="C22" s="5">
        <f t="shared" si="1"/>
        <v>73.144395000000003</v>
      </c>
      <c r="D22" s="9">
        <f t="shared" si="2"/>
        <v>73.144395000000003</v>
      </c>
      <c r="E22" s="43"/>
      <c r="F22" s="42">
        <f t="shared" si="5"/>
        <v>76.531048447997819</v>
      </c>
    </row>
    <row r="23" spans="1:6" x14ac:dyDescent="0.2">
      <c r="A23" s="3">
        <f t="shared" si="3"/>
        <v>417</v>
      </c>
      <c r="B23" s="7">
        <f t="shared" si="0"/>
        <v>74.492634999999993</v>
      </c>
      <c r="C23" s="5">
        <f t="shared" si="1"/>
        <v>74.492634999999993</v>
      </c>
      <c r="D23" s="9">
        <f t="shared" si="2"/>
        <v>74.492634999999993</v>
      </c>
      <c r="E23" s="43"/>
      <c r="F23" s="42">
        <f t="shared" si="5"/>
        <v>79.022419818998969</v>
      </c>
    </row>
    <row r="24" spans="1:6" x14ac:dyDescent="0.2">
      <c r="A24" s="3">
        <f t="shared" si="3"/>
        <v>418</v>
      </c>
      <c r="B24" s="7">
        <f t="shared" si="0"/>
        <v>75.896924999999996</v>
      </c>
      <c r="C24" s="5">
        <f t="shared" si="1"/>
        <v>75.896924999999996</v>
      </c>
      <c r="D24" s="9">
        <f t="shared" si="2"/>
        <v>75.896924999999996</v>
      </c>
      <c r="E24" s="43"/>
      <c r="F24" s="42">
        <f t="shared" si="5"/>
        <v>81.480115415997716</v>
      </c>
    </row>
    <row r="25" spans="1:6" x14ac:dyDescent="0.2">
      <c r="A25" s="3">
        <f t="shared" si="3"/>
        <v>419</v>
      </c>
      <c r="B25" s="7">
        <f t="shared" si="0"/>
        <v>77.357264999999984</v>
      </c>
      <c r="C25" s="5">
        <f t="shared" si="1"/>
        <v>77.357264999999984</v>
      </c>
      <c r="D25" s="9">
        <f t="shared" si="2"/>
        <v>77.357264999999984</v>
      </c>
      <c r="E25" s="43"/>
      <c r="F25" s="42">
        <f t="shared" si="5"/>
        <v>83.904401416997644</v>
      </c>
    </row>
    <row r="26" spans="1:6" x14ac:dyDescent="0.2">
      <c r="A26" s="3">
        <f t="shared" si="3"/>
        <v>420</v>
      </c>
      <c r="B26" s="7">
        <f t="shared" si="0"/>
        <v>78.873654999999999</v>
      </c>
      <c r="C26" s="5">
        <f t="shared" si="1"/>
        <v>78.873654999999999</v>
      </c>
      <c r="D26" s="9">
        <f t="shared" si="2"/>
        <v>78.873654999999999</v>
      </c>
      <c r="E26" s="43"/>
      <c r="F26" s="42">
        <f t="shared" si="5"/>
        <v>86.295543999998699</v>
      </c>
    </row>
    <row r="27" spans="1:6" x14ac:dyDescent="0.2">
      <c r="A27" s="3">
        <f t="shared" ref="A27:A90" si="6">A26+1</f>
        <v>421</v>
      </c>
      <c r="B27" s="7">
        <f t="shared" si="0"/>
        <v>80.446094999999985</v>
      </c>
      <c r="C27" s="5">
        <f t="shared" si="1"/>
        <v>80.446094999999985</v>
      </c>
      <c r="D27" s="9">
        <f t="shared" si="2"/>
        <v>80.446094999999985</v>
      </c>
      <c r="E27" s="43"/>
      <c r="F27" s="42">
        <f t="shared" si="5"/>
        <v>88.653809342997192</v>
      </c>
    </row>
    <row r="28" spans="1:6" x14ac:dyDescent="0.2">
      <c r="A28" s="3">
        <f t="shared" si="6"/>
        <v>422</v>
      </c>
      <c r="B28" s="7">
        <f t="shared" si="0"/>
        <v>82.074584999999985</v>
      </c>
      <c r="C28" s="5">
        <f t="shared" si="1"/>
        <v>82.074584999999985</v>
      </c>
      <c r="D28" s="9">
        <f t="shared" si="2"/>
        <v>82.074584999999985</v>
      </c>
      <c r="E28" s="43"/>
      <c r="F28" s="42">
        <f t="shared" si="5"/>
        <v>90.979463623996708</v>
      </c>
    </row>
    <row r="29" spans="1:6" x14ac:dyDescent="0.2">
      <c r="A29" s="3">
        <f t="shared" si="6"/>
        <v>423</v>
      </c>
      <c r="B29" s="7">
        <f t="shared" si="0"/>
        <v>83.759124999999983</v>
      </c>
      <c r="C29" s="5">
        <f t="shared" si="1"/>
        <v>83.759124999999983</v>
      </c>
      <c r="D29" s="9">
        <f t="shared" si="2"/>
        <v>83.759124999999983</v>
      </c>
      <c r="E29" s="43"/>
      <c r="F29" s="42">
        <f t="shared" si="5"/>
        <v>93.27277302100083</v>
      </c>
    </row>
    <row r="30" spans="1:6" x14ac:dyDescent="0.2">
      <c r="A30" s="3">
        <f t="shared" si="6"/>
        <v>424</v>
      </c>
      <c r="B30" s="7">
        <f t="shared" si="0"/>
        <v>85.499714999999981</v>
      </c>
      <c r="C30" s="5">
        <f t="shared" si="1"/>
        <v>85.499714999999981</v>
      </c>
      <c r="D30" s="9">
        <f t="shared" si="2"/>
        <v>85.499714999999981</v>
      </c>
      <c r="E30" s="43"/>
      <c r="F30" s="42">
        <f t="shared" si="5"/>
        <v>95.534003712000413</v>
      </c>
    </row>
    <row r="31" spans="1:6" x14ac:dyDescent="0.2">
      <c r="A31" s="3">
        <f t="shared" si="6"/>
        <v>425</v>
      </c>
      <c r="B31" s="7">
        <f t="shared" si="0"/>
        <v>87.296354999999991</v>
      </c>
      <c r="C31" s="5">
        <f t="shared" si="1"/>
        <v>87.296354999999991</v>
      </c>
      <c r="D31" s="9">
        <f t="shared" si="2"/>
        <v>87.296354999999991</v>
      </c>
      <c r="E31" s="43"/>
      <c r="F31" s="42">
        <f t="shared" si="5"/>
        <v>97.763421875000859</v>
      </c>
    </row>
    <row r="32" spans="1:6" x14ac:dyDescent="0.2">
      <c r="A32" s="3">
        <f t="shared" si="6"/>
        <v>426</v>
      </c>
      <c r="B32" s="7">
        <f t="shared" si="0"/>
        <v>89.149044999999987</v>
      </c>
      <c r="C32" s="5">
        <f t="shared" si="1"/>
        <v>89.149044999999987</v>
      </c>
      <c r="D32" s="9">
        <f t="shared" si="2"/>
        <v>89.149044999999987</v>
      </c>
      <c r="E32" s="43"/>
      <c r="F32" s="42">
        <f t="shared" si="5"/>
        <v>99.961293688000296</v>
      </c>
    </row>
    <row r="33" spans="1:7" x14ac:dyDescent="0.2">
      <c r="A33" s="3">
        <f t="shared" si="6"/>
        <v>427</v>
      </c>
      <c r="B33" s="7">
        <f t="shared" si="0"/>
        <v>91.057784999999996</v>
      </c>
      <c r="C33" s="5">
        <f t="shared" si="1"/>
        <v>91.057784999999996</v>
      </c>
      <c r="D33" s="9">
        <f t="shared" si="2"/>
        <v>91.057784999999996</v>
      </c>
      <c r="E33" s="43"/>
      <c r="F33" s="42">
        <f t="shared" si="5"/>
        <v>102.12788532900049</v>
      </c>
    </row>
    <row r="34" spans="1:7" x14ac:dyDescent="0.2">
      <c r="A34" s="3">
        <v>428</v>
      </c>
      <c r="B34" s="7">
        <f t="shared" si="0"/>
        <v>93.022574999999989</v>
      </c>
      <c r="C34" s="5">
        <f t="shared" si="1"/>
        <v>93.022574999999989</v>
      </c>
      <c r="D34" s="9">
        <f t="shared" si="2"/>
        <v>93.022574999999989</v>
      </c>
      <c r="E34" s="43"/>
      <c r="F34" s="42">
        <f t="shared" si="5"/>
        <v>104.26346297599957</v>
      </c>
    </row>
    <row r="35" spans="1:7" x14ac:dyDescent="0.2">
      <c r="A35" s="3">
        <v>429</v>
      </c>
      <c r="B35" s="7">
        <f t="shared" si="0"/>
        <v>95.043414999999996</v>
      </c>
      <c r="C35" s="5">
        <f t="shared" si="1"/>
        <v>95.043414999999996</v>
      </c>
      <c r="D35" s="9">
        <f t="shared" si="2"/>
        <v>95.043414999999996</v>
      </c>
      <c r="E35" s="43"/>
      <c r="F35" s="42">
        <f t="shared" si="5"/>
        <v>106.36829280699931</v>
      </c>
    </row>
    <row r="36" spans="1:7" x14ac:dyDescent="0.2">
      <c r="A36" s="3">
        <f t="shared" si="6"/>
        <v>430</v>
      </c>
      <c r="B36" s="7">
        <f t="shared" si="0"/>
        <v>97.120304999999988</v>
      </c>
      <c r="C36" s="5">
        <f t="shared" si="1"/>
        <v>97.120304999999988</v>
      </c>
      <c r="D36" s="9">
        <f xml:space="preserve"> IF(A36&lt;431,B36,0.0000507707*(A36-395)^3 - 0.023098*(A36-395)^2 + 3.56564*(A36-395) + 0.857118)</f>
        <v>97.120304999999988</v>
      </c>
      <c r="E36" s="43"/>
      <c r="F36" s="42">
        <f t="shared" si="5"/>
        <v>108.44264099999964</v>
      </c>
      <c r="G36" t="s">
        <v>11</v>
      </c>
    </row>
    <row r="37" spans="1:7" x14ac:dyDescent="0.2">
      <c r="A37" s="3">
        <f t="shared" si="6"/>
        <v>431</v>
      </c>
      <c r="B37" s="7">
        <f t="shared" si="0"/>
        <v>101.66304224276854</v>
      </c>
      <c r="C37" s="5">
        <f t="shared" si="1"/>
        <v>101.65847501098428</v>
      </c>
      <c r="D37" s="9">
        <f xml:space="preserve"> IF(A37&lt;431,B37,0.0000507707*(A37-395)^3 - 0.023098*(A37-395)^2 + 3.56564*(A37-395) + 0.857118)</f>
        <v>101.65390777920001</v>
      </c>
      <c r="E37" s="43"/>
      <c r="F37" s="42">
        <f t="shared" si="5"/>
        <v>110.48677373300052</v>
      </c>
    </row>
    <row r="38" spans="1:7" x14ac:dyDescent="0.2">
      <c r="A38" s="3">
        <f t="shared" si="6"/>
        <v>432</v>
      </c>
      <c r="B38" s="7">
        <f t="shared" si="0"/>
        <v>106.39982256689792</v>
      </c>
      <c r="C38" s="5">
        <f t="shared" si="1"/>
        <v>105.06807341699897</v>
      </c>
      <c r="D38" s="9">
        <f t="shared" ref="D38:D101" si="7" xml:space="preserve"> IF(A38&lt;431,B38,0.0000507707*(A38-395)^3 - 0.023098*(A38-395)^2 + 3.56564*(A38-395) + 0.857118)</f>
        <v>103.73632426710002</v>
      </c>
      <c r="E38" s="43"/>
      <c r="F38" s="42">
        <f xml:space="preserve"> 0.000044363*A38^3 - 0.072336*A38^2 + 39.66*A38- 7097.6</f>
        <v>112.50095718400007</v>
      </c>
    </row>
    <row r="39" spans="1:7" x14ac:dyDescent="0.2">
      <c r="A39" s="3">
        <f t="shared" si="6"/>
        <v>433</v>
      </c>
      <c r="B39" s="7">
        <f t="shared" si="0"/>
        <v>110.22541910169208</v>
      </c>
      <c r="C39" s="5">
        <f t="shared" si="1"/>
        <v>108.00461747604605</v>
      </c>
      <c r="D39" s="9">
        <f t="shared" si="7"/>
        <v>105.78381585040002</v>
      </c>
      <c r="E39" s="43">
        <f t="shared" ref="E39" si="8">IF(A39&lt;433,120-(434-A39)*3.33,0.000013237*A39^3-0.020995*A39^2+11.472*A39-1985.8)</f>
        <v>119.86033466900085</v>
      </c>
      <c r="F39" s="42">
        <f t="shared" si="5"/>
        <v>114.48545753100007</v>
      </c>
      <c r="G39" t="s">
        <v>10</v>
      </c>
    </row>
    <row r="40" spans="1:7" x14ac:dyDescent="0.2">
      <c r="A40" s="3">
        <f t="shared" si="6"/>
        <v>434</v>
      </c>
      <c r="B40" s="7">
        <f t="shared" si="0"/>
        <v>113.45304330183943</v>
      </c>
      <c r="C40" s="5">
        <f t="shared" si="1"/>
        <v>110.62486522756973</v>
      </c>
      <c r="D40" s="9">
        <f t="shared" si="7"/>
        <v>107.79668715330003</v>
      </c>
      <c r="E40" s="43">
        <f>IF(A40&lt;433,120-(434-A40)*3.33,0.000013237*A40^3-0.020995*A40^2+11.472*A40-1985.8)</f>
        <v>120.59225344799984</v>
      </c>
      <c r="F40" s="42">
        <f t="shared" si="5"/>
        <v>116.44054095199863</v>
      </c>
    </row>
    <row r="41" spans="1:7" x14ac:dyDescent="0.2">
      <c r="A41" s="3">
        <f t="shared" si="6"/>
        <v>435</v>
      </c>
      <c r="B41" s="7">
        <f t="shared" si="0"/>
        <v>116.25558525666888</v>
      </c>
      <c r="C41" s="5">
        <f t="shared" si="1"/>
        <v>113.01541402833445</v>
      </c>
      <c r="D41" s="9">
        <f t="shared" si="7"/>
        <v>109.77524280000002</v>
      </c>
      <c r="E41" s="43">
        <f t="shared" ref="E41:E104" si="9">IF(A41&lt;433,120-(434-A41)*3.33,0.000013237*A41^3-0.020995*A41^2+11.472*A41-1985.8)</f>
        <v>121.31665137499954</v>
      </c>
      <c r="F41" s="42">
        <f t="shared" si="5"/>
        <v>118.36647362499752</v>
      </c>
      <c r="G41" t="s">
        <v>9</v>
      </c>
    </row>
    <row r="42" spans="1:7" x14ac:dyDescent="0.2">
      <c r="A42" s="3">
        <f t="shared" si="6"/>
        <v>436</v>
      </c>
      <c r="B42" s="7">
        <f t="shared" si="0"/>
        <v>118.73915447232211</v>
      </c>
      <c r="C42" s="5">
        <f t="shared" si="1"/>
        <v>115.22947094351105</v>
      </c>
      <c r="D42" s="9">
        <f t="shared" si="7"/>
        <v>111.71978741469998</v>
      </c>
      <c r="E42" s="43">
        <f t="shared" si="9"/>
        <v>122.03360787199949</v>
      </c>
      <c r="F42" s="42">
        <f t="shared" si="5"/>
        <v>120.26352172799852</v>
      </c>
    </row>
    <row r="43" spans="1:7" x14ac:dyDescent="0.2">
      <c r="A43" s="3">
        <f t="shared" si="6"/>
        <v>437</v>
      </c>
      <c r="B43" s="7">
        <f t="shared" si="0"/>
        <v>120.97382048129029</v>
      </c>
      <c r="C43" s="5">
        <f t="shared" si="1"/>
        <v>117.30222305144514</v>
      </c>
      <c r="D43" s="9">
        <f t="shared" si="7"/>
        <v>113.6306256216</v>
      </c>
      <c r="E43" s="43">
        <f t="shared" si="9"/>
        <v>122.74320236100016</v>
      </c>
      <c r="F43" s="42">
        <f t="shared" si="5"/>
        <v>122.13195143899793</v>
      </c>
    </row>
    <row r="44" spans="1:7" x14ac:dyDescent="0.2">
      <c r="A44" s="3">
        <f t="shared" si="6"/>
        <v>438</v>
      </c>
      <c r="B44" s="7">
        <f t="shared" si="0"/>
        <v>123.00841063210657</v>
      </c>
      <c r="C44" s="5">
        <f t="shared" si="1"/>
        <v>119.25823633850328</v>
      </c>
      <c r="D44" s="9">
        <f t="shared" si="7"/>
        <v>115.5080620449</v>
      </c>
      <c r="E44" s="43">
        <f t="shared" si="9"/>
        <v>123.44551426400017</v>
      </c>
      <c r="F44" s="42">
        <f t="shared" si="5"/>
        <v>123.97202893599751</v>
      </c>
    </row>
    <row r="45" spans="1:7" x14ac:dyDescent="0.2">
      <c r="A45" s="3">
        <f t="shared" si="6"/>
        <v>439</v>
      </c>
      <c r="B45" s="7">
        <f t="shared" si="0"/>
        <v>124.8783837402369</v>
      </c>
      <c r="C45" s="5">
        <f t="shared" si="1"/>
        <v>121.11539252451846</v>
      </c>
      <c r="D45" s="9">
        <f t="shared" si="7"/>
        <v>117.3524013088</v>
      </c>
      <c r="E45" s="43">
        <f t="shared" si="9"/>
        <v>124.14062300299952</v>
      </c>
      <c r="F45" s="42">
        <f t="shared" si="5"/>
        <v>125.78402039699722</v>
      </c>
    </row>
    <row r="46" spans="1:7" x14ac:dyDescent="0.2">
      <c r="A46" s="3">
        <f t="shared" si="6"/>
        <v>440</v>
      </c>
      <c r="B46" s="7">
        <f t="shared" si="0"/>
        <v>126.61034679359724</v>
      </c>
      <c r="C46" s="5">
        <f t="shared" si="1"/>
        <v>122.88714741554861</v>
      </c>
      <c r="D46" s="9">
        <f t="shared" si="7"/>
        <v>119.16394803749999</v>
      </c>
      <c r="E46" s="43">
        <f t="shared" si="9"/>
        <v>124.82860799999912</v>
      </c>
      <c r="F46" s="42">
        <f t="shared" si="5"/>
        <v>127.56819199999882</v>
      </c>
    </row>
    <row r="47" spans="1:7" x14ac:dyDescent="0.2">
      <c r="A47" s="3">
        <f t="shared" si="6"/>
        <v>441</v>
      </c>
      <c r="B47" s="7">
        <f t="shared" si="0"/>
        <v>128.22480278335206</v>
      </c>
      <c r="C47" s="5">
        <f t="shared" si="1"/>
        <v>124.58390481927603</v>
      </c>
      <c r="D47" s="9">
        <f t="shared" si="7"/>
        <v>120.94300685520001</v>
      </c>
      <c r="E47" s="43">
        <f t="shared" si="9"/>
        <v>125.50954867699988</v>
      </c>
      <c r="F47" s="42">
        <f t="shared" si="5"/>
        <v>129.32480992299679</v>
      </c>
    </row>
    <row r="48" spans="1:7" x14ac:dyDescent="0.2">
      <c r="A48" s="3">
        <f t="shared" si="6"/>
        <v>442</v>
      </c>
      <c r="B48" s="7">
        <f t="shared" si="0"/>
        <v>129.73790334455327</v>
      </c>
      <c r="C48" s="5">
        <f t="shared" si="1"/>
        <v>126.21389286532664</v>
      </c>
      <c r="D48" s="9">
        <f t="shared" si="7"/>
        <v>122.6898823861</v>
      </c>
      <c r="E48" s="43">
        <f t="shared" si="9"/>
        <v>126.18352445599953</v>
      </c>
      <c r="F48" s="42">
        <f t="shared" si="5"/>
        <v>131.05414034399837</v>
      </c>
    </row>
    <row r="49" spans="1:6" x14ac:dyDescent="0.2">
      <c r="A49" s="3">
        <f t="shared" si="6"/>
        <v>443</v>
      </c>
      <c r="B49" s="7">
        <f t="shared" si="0"/>
        <v>131.16261100116333</v>
      </c>
      <c r="C49" s="5">
        <f t="shared" si="1"/>
        <v>127.78374512778166</v>
      </c>
      <c r="D49" s="9">
        <f t="shared" si="7"/>
        <v>124.4048792544</v>
      </c>
      <c r="E49" s="43">
        <f t="shared" si="9"/>
        <v>126.85061475899897</v>
      </c>
      <c r="F49" s="42">
        <f t="shared" si="5"/>
        <v>132.75644944099804</v>
      </c>
    </row>
    <row r="50" spans="1:6" x14ac:dyDescent="0.2">
      <c r="A50" s="3">
        <f t="shared" si="6"/>
        <v>444</v>
      </c>
      <c r="B50" s="7">
        <f t="shared" si="0"/>
        <v>132.50949545463163</v>
      </c>
      <c r="C50" s="5">
        <f t="shared" si="1"/>
        <v>129.29889876946584</v>
      </c>
      <c r="D50" s="9">
        <f t="shared" si="7"/>
        <v>126.08830208430001</v>
      </c>
      <c r="E50" s="43">
        <f t="shared" si="9"/>
        <v>127.51089900800002</v>
      </c>
      <c r="F50" s="42">
        <f t="shared" si="5"/>
        <v>134.43200339199757</v>
      </c>
    </row>
    <row r="51" spans="1:6" x14ac:dyDescent="0.2">
      <c r="A51" s="3">
        <f t="shared" si="6"/>
        <v>445</v>
      </c>
      <c r="B51" s="7">
        <f t="shared" si="0"/>
        <v>133.78729450123828</v>
      </c>
      <c r="C51" s="5">
        <f t="shared" si="1"/>
        <v>130.76387500061915</v>
      </c>
      <c r="D51" s="9">
        <f t="shared" si="7"/>
        <v>127.74045550000001</v>
      </c>
      <c r="E51" s="43">
        <f t="shared" si="9"/>
        <v>128.16445662499996</v>
      </c>
      <c r="F51" s="42">
        <f t="shared" si="5"/>
        <v>136.0810683749969</v>
      </c>
    </row>
    <row r="52" spans="1:6" x14ac:dyDescent="0.2">
      <c r="A52" s="3">
        <f t="shared" si="6"/>
        <v>446</v>
      </c>
      <c r="B52" s="7">
        <f t="shared" si="0"/>
        <v>135.00331871515527</v>
      </c>
      <c r="C52" s="5">
        <f t="shared" si="1"/>
        <v>132.18248142042765</v>
      </c>
      <c r="D52" s="9">
        <f t="shared" si="7"/>
        <v>129.36164412570002</v>
      </c>
      <c r="E52" s="43">
        <f t="shared" si="9"/>
        <v>128.81136703199923</v>
      </c>
      <c r="F52" s="42">
        <f t="shared" si="5"/>
        <v>137.70391056799781</v>
      </c>
    </row>
    <row r="53" spans="1:6" x14ac:dyDescent="0.2">
      <c r="A53" s="3">
        <f t="shared" si="6"/>
        <v>447</v>
      </c>
      <c r="B53" s="7">
        <f t="shared" si="0"/>
        <v>136.16374955946682</v>
      </c>
      <c r="C53" s="5">
        <f t="shared" si="1"/>
        <v>133.55796107253343</v>
      </c>
      <c r="D53" s="9">
        <f t="shared" si="7"/>
        <v>130.95217258560004</v>
      </c>
      <c r="E53" s="43">
        <f t="shared" si="9"/>
        <v>129.45170965099965</v>
      </c>
      <c r="F53" s="42">
        <f t="shared" si="5"/>
        <v>139.30079614899842</v>
      </c>
    </row>
    <row r="54" spans="1:6" x14ac:dyDescent="0.2">
      <c r="A54" s="3">
        <f t="shared" si="6"/>
        <v>448</v>
      </c>
      <c r="B54" s="7">
        <f t="shared" si="0"/>
        <v>137.27386304857035</v>
      </c>
      <c r="C54" s="5">
        <f t="shared" si="1"/>
        <v>134.89310427623519</v>
      </c>
      <c r="D54" s="9">
        <f t="shared" si="7"/>
        <v>132.51234550390004</v>
      </c>
      <c r="E54" s="43">
        <f t="shared" si="9"/>
        <v>130.08556390399986</v>
      </c>
      <c r="F54" s="42">
        <f t="shared" si="5"/>
        <v>140.87199129600049</v>
      </c>
    </row>
    <row r="55" spans="1:6" x14ac:dyDescent="0.2">
      <c r="A55" s="3">
        <f t="shared" si="6"/>
        <v>449</v>
      </c>
      <c r="B55" s="7">
        <f t="shared" si="0"/>
        <v>138.33820029901759</v>
      </c>
      <c r="C55" s="5">
        <f t="shared" si="1"/>
        <v>136.19033390190879</v>
      </c>
      <c r="D55" s="9">
        <f t="shared" si="7"/>
        <v>134.04246750480002</v>
      </c>
      <c r="E55" s="43">
        <f t="shared" si="9"/>
        <v>130.7130092130003</v>
      </c>
      <c r="F55" s="42">
        <f t="shared" si="5"/>
        <v>142.41776218699852</v>
      </c>
    </row>
    <row r="56" spans="1:6" x14ac:dyDescent="0.2">
      <c r="A56" s="3">
        <f t="shared" si="6"/>
        <v>450</v>
      </c>
      <c r="B56" s="7">
        <f t="shared" si="0"/>
        <v>139.36069947732261</v>
      </c>
      <c r="C56" s="5">
        <f t="shared" si="1"/>
        <v>137.45177134491132</v>
      </c>
      <c r="D56" s="9">
        <f t="shared" si="7"/>
        <v>135.54284321250003</v>
      </c>
      <c r="E56" s="43">
        <f t="shared" si="9"/>
        <v>131.33412499999963</v>
      </c>
      <c r="F56" s="42">
        <f t="shared" si="5"/>
        <v>143.93837499999972</v>
      </c>
    </row>
    <row r="57" spans="1:6" x14ac:dyDescent="0.2">
      <c r="A57" s="3">
        <f t="shared" si="6"/>
        <v>451</v>
      </c>
      <c r="B57" s="7">
        <f t="shared" si="0"/>
        <v>140.34479921802205</v>
      </c>
      <c r="C57" s="5">
        <f t="shared" si="1"/>
        <v>138.67928823461102</v>
      </c>
      <c r="D57" s="9">
        <f t="shared" si="7"/>
        <v>137.0137772512</v>
      </c>
      <c r="E57" s="43">
        <f t="shared" si="9"/>
        <v>131.94899068699965</v>
      </c>
      <c r="F57" s="42">
        <f t="shared" si="5"/>
        <v>145.43409591300042</v>
      </c>
    </row>
    <row r="58" spans="1:6" x14ac:dyDescent="0.2">
      <c r="A58" s="3">
        <f t="shared" si="6"/>
        <v>452</v>
      </c>
      <c r="B58" s="7">
        <f t="shared" si="0"/>
        <v>141.29352063784668</v>
      </c>
      <c r="C58" s="5">
        <f t="shared" si="1"/>
        <v>139.87454744147334</v>
      </c>
      <c r="D58" s="9">
        <f t="shared" si="7"/>
        <v>138.45557424510002</v>
      </c>
      <c r="E58" s="43">
        <f t="shared" si="9"/>
        <v>132.55768569600036</v>
      </c>
      <c r="F58" s="42">
        <f t="shared" si="5"/>
        <v>146.90519110400055</v>
      </c>
    </row>
    <row r="59" spans="1:6" x14ac:dyDescent="0.2">
      <c r="A59" s="3">
        <f t="shared" si="6"/>
        <v>453</v>
      </c>
      <c r="B59" s="7">
        <f t="shared" si="0"/>
        <v>142.20953307251455</v>
      </c>
      <c r="C59" s="5">
        <f t="shared" si="1"/>
        <v>141.03903594545727</v>
      </c>
      <c r="D59" s="9">
        <f t="shared" si="7"/>
        <v>139.8685388184</v>
      </c>
      <c r="E59" s="43">
        <f t="shared" si="9"/>
        <v>133.1602894490004</v>
      </c>
      <c r="F59" s="42">
        <f t="shared" si="5"/>
        <v>148.35192675100006</v>
      </c>
    </row>
    <row r="60" spans="1:6" x14ac:dyDescent="0.2">
      <c r="A60" s="3">
        <f t="shared" si="6"/>
        <v>454</v>
      </c>
      <c r="B60" s="7">
        <f t="shared" si="0"/>
        <v>143.09520728103382</v>
      </c>
      <c r="C60" s="5">
        <f t="shared" si="1"/>
        <v>142.17409143816693</v>
      </c>
      <c r="D60" s="9">
        <f t="shared" si="7"/>
        <v>141.25297559530003</v>
      </c>
      <c r="E60" s="43">
        <f t="shared" si="9"/>
        <v>133.75688136799931</v>
      </c>
      <c r="F60" s="42">
        <f t="shared" si="5"/>
        <v>149.77456903199891</v>
      </c>
    </row>
    <row r="61" spans="1:6" x14ac:dyDescent="0.2">
      <c r="A61" s="3">
        <f t="shared" si="6"/>
        <v>455</v>
      </c>
      <c r="B61" s="7">
        <f t="shared" si="0"/>
        <v>143.95265889144133</v>
      </c>
      <c r="C61" s="5">
        <f t="shared" si="1"/>
        <v>143.28092404572067</v>
      </c>
      <c r="D61" s="9">
        <f t="shared" si="7"/>
        <v>142.6091892</v>
      </c>
      <c r="E61" s="43">
        <f t="shared" si="9"/>
        <v>134.34754087500028</v>
      </c>
      <c r="F61" s="42">
        <f t="shared" si="5"/>
        <v>151.17338412500067</v>
      </c>
    </row>
    <row r="62" spans="1:6" x14ac:dyDescent="0.2">
      <c r="A62" s="3">
        <f t="shared" si="6"/>
        <v>456</v>
      </c>
      <c r="B62" s="7">
        <f t="shared" si="0"/>
        <v>144.78378416898553</v>
      </c>
      <c r="C62" s="5">
        <f t="shared" si="1"/>
        <v>144.3606342128428</v>
      </c>
      <c r="D62" s="9">
        <f xml:space="preserve"> IF(A62&lt;431,B62,0.0000507707*(A62-395)^3 - 0.023098*(A62-395)^2 + 3.56564*(A62-395) + 0.857118)</f>
        <v>143.93748425670003</v>
      </c>
      <c r="E62" s="43">
        <f t="shared" si="9"/>
        <v>134.93234739199966</v>
      </c>
      <c r="F62" s="42">
        <f t="shared" si="5"/>
        <v>152.54863820799983</v>
      </c>
    </row>
    <row r="63" spans="1:6" x14ac:dyDescent="0.2">
      <c r="A63" s="3">
        <f t="shared" si="6"/>
        <v>457</v>
      </c>
      <c r="B63" s="7">
        <f t="shared" si="0"/>
        <v>145.5902896862664</v>
      </c>
      <c r="C63" s="5">
        <f t="shared" si="1"/>
        <v>145.41422753793319</v>
      </c>
      <c r="D63" s="9">
        <f t="shared" si="7"/>
        <v>145.2381653896</v>
      </c>
      <c r="E63" s="43">
        <f t="shared" si="9"/>
        <v>135.51138034100018</v>
      </c>
      <c r="F63" s="42">
        <f t="shared" si="5"/>
        <v>153.90059745899816</v>
      </c>
    </row>
    <row r="64" spans="1:6" x14ac:dyDescent="0.2">
      <c r="A64" s="3">
        <f t="shared" si="6"/>
        <v>458</v>
      </c>
      <c r="B64" s="7">
        <f t="shared" si="0"/>
        <v>146.37371710717028</v>
      </c>
      <c r="C64" s="5">
        <f t="shared" si="1"/>
        <v>146.44262716503516</v>
      </c>
      <c r="D64" s="9">
        <f t="shared" si="7"/>
        <v>146.51153722290002</v>
      </c>
      <c r="E64" s="43">
        <f t="shared" si="9"/>
        <v>136.08471914399956</v>
      </c>
      <c r="F64" s="42">
        <f t="shared" si="5"/>
        <v>155.22952805599925</v>
      </c>
    </row>
    <row r="65" spans="1:7" x14ac:dyDescent="0.2">
      <c r="A65" s="3">
        <f t="shared" si="6"/>
        <v>459</v>
      </c>
      <c r="B65" s="7">
        <f t="shared" si="0"/>
        <v>147.13546402363906</v>
      </c>
      <c r="C65" s="5">
        <f t="shared" si="1"/>
        <v>147.44668420221956</v>
      </c>
      <c r="D65" s="9">
        <f t="shared" si="7"/>
        <v>147.75790438080003</v>
      </c>
      <c r="E65" s="43">
        <f t="shared" si="9"/>
        <v>136.65244322300009</v>
      </c>
      <c r="F65" s="42">
        <f t="shared" si="5"/>
        <v>156.53569617699941</v>
      </c>
    </row>
    <row r="66" spans="1:7" x14ac:dyDescent="0.2">
      <c r="A66" s="3">
        <f t="shared" si="6"/>
        <v>460</v>
      </c>
      <c r="B66" s="7">
        <f t="shared" ref="B66:B129" si="10">IF(A66&lt;431,(95/100)*(0.0295*(A66-395)^2+0.1507*(A66-395)+60.8199),85.4348*(A66-428)^0.1583)</f>
        <v>147.8768015796673</v>
      </c>
      <c r="C66" s="5">
        <f t="shared" ref="C66:C129" si="11">AVERAGE(B66,D66)</f>
        <v>148.42718653358367</v>
      </c>
      <c r="D66" s="9">
        <f t="shared" si="7"/>
        <v>148.97757148750003</v>
      </c>
      <c r="E66" s="43">
        <f t="shared" si="9"/>
        <v>137.21463199999948</v>
      </c>
      <c r="F66" s="42">
        <f t="shared" si="5"/>
        <v>157.81936799999858</v>
      </c>
      <c r="G66" t="s">
        <v>7</v>
      </c>
    </row>
    <row r="67" spans="1:7" x14ac:dyDescent="0.2">
      <c r="A67" s="3">
        <f t="shared" si="6"/>
        <v>461</v>
      </c>
      <c r="B67" s="7">
        <f t="shared" si="10"/>
        <v>148.5988894618161</v>
      </c>
      <c r="C67" s="5">
        <f t="shared" si="11"/>
        <v>149.38486631450806</v>
      </c>
      <c r="D67" s="9">
        <f t="shared" si="7"/>
        <v>150.17084316720002</v>
      </c>
      <c r="E67" s="43">
        <f t="shared" si="9"/>
        <v>137.77136489700001</v>
      </c>
      <c r="F67" s="42">
        <f t="shared" ref="F67:F130" si="12" xml:space="preserve"> 0.000044363*A67^3 - 0.072336*A67^2 + 39.66*A67- 7097.6</f>
        <v>159.08080970300034</v>
      </c>
    </row>
    <row r="68" spans="1:7" x14ac:dyDescent="0.2">
      <c r="A68" s="3">
        <f t="shared" si="6"/>
        <v>462</v>
      </c>
      <c r="B68" s="7">
        <f t="shared" si="10"/>
        <v>149.30278871685655</v>
      </c>
      <c r="C68" s="5">
        <f t="shared" si="11"/>
        <v>150.32040638047829</v>
      </c>
      <c r="D68" s="9">
        <f t="shared" si="7"/>
        <v>151.33802404410005</v>
      </c>
      <c r="E68" s="43">
        <f t="shared" si="9"/>
        <v>138.32272133599986</v>
      </c>
      <c r="F68" s="42">
        <f t="shared" si="12"/>
        <v>160.32028746399919</v>
      </c>
    </row>
    <row r="69" spans="1:7" x14ac:dyDescent="0.2">
      <c r="A69" s="3">
        <f t="shared" si="6"/>
        <v>463</v>
      </c>
      <c r="B69" s="7">
        <f t="shared" si="10"/>
        <v>149.98947276553375</v>
      </c>
      <c r="C69" s="5">
        <f t="shared" si="11"/>
        <v>151.2344457539669</v>
      </c>
      <c r="D69" s="9">
        <f t="shared" si="7"/>
        <v>152.47941874240001</v>
      </c>
      <c r="E69" s="43">
        <f t="shared" si="9"/>
        <v>138.86878073899993</v>
      </c>
      <c r="F69" s="42">
        <f t="shared" si="12"/>
        <v>161.53806746099872</v>
      </c>
    </row>
    <row r="70" spans="1:7" x14ac:dyDescent="0.2">
      <c r="A70" s="3">
        <f t="shared" si="6"/>
        <v>464</v>
      </c>
      <c r="B70" s="7">
        <f t="shared" si="10"/>
        <v>150.65983691012386</v>
      </c>
      <c r="C70" s="5">
        <f t="shared" si="11"/>
        <v>152.12758439821192</v>
      </c>
      <c r="D70" s="9">
        <f t="shared" si="7"/>
        <v>153.59533188630002</v>
      </c>
      <c r="E70" s="43">
        <f t="shared" si="9"/>
        <v>139.40962252800023</v>
      </c>
      <c r="F70" s="42">
        <f t="shared" si="12"/>
        <v>162.73441587199886</v>
      </c>
    </row>
    <row r="71" spans="1:7" x14ac:dyDescent="0.2">
      <c r="A71" s="3">
        <f t="shared" si="6"/>
        <v>465</v>
      </c>
      <c r="B71" s="7">
        <f t="shared" si="10"/>
        <v>151.31470657750225</v>
      </c>
      <c r="C71" s="5">
        <f t="shared" si="11"/>
        <v>153.00038733875112</v>
      </c>
      <c r="D71" s="9">
        <f t="shared" si="7"/>
        <v>154.68606810000003</v>
      </c>
      <c r="E71" s="43">
        <f t="shared" si="9"/>
        <v>139.94532612499984</v>
      </c>
      <c r="F71" s="42">
        <f t="shared" si="12"/>
        <v>163.90959887499776</v>
      </c>
    </row>
    <row r="72" spans="1:7" x14ac:dyDescent="0.2">
      <c r="A72" s="3">
        <f t="shared" si="6"/>
        <v>466</v>
      </c>
      <c r="B72" s="7">
        <f t="shared" si="10"/>
        <v>151.95484449522129</v>
      </c>
      <c r="C72" s="5">
        <f t="shared" si="11"/>
        <v>153.85338825146067</v>
      </c>
      <c r="D72" s="9">
        <f t="shared" si="7"/>
        <v>155.75193200770002</v>
      </c>
      <c r="E72" s="43">
        <f t="shared" si="9"/>
        <v>140.47597095200058</v>
      </c>
      <c r="F72" s="42">
        <f t="shared" si="12"/>
        <v>165.06388264799898</v>
      </c>
      <c r="G72" t="s">
        <v>8</v>
      </c>
    </row>
    <row r="73" spans="1:7" x14ac:dyDescent="0.2">
      <c r="A73" s="3">
        <f t="shared" si="6"/>
        <v>467</v>
      </c>
      <c r="B73" s="7">
        <f t="shared" si="10"/>
        <v>152.58095696290721</v>
      </c>
      <c r="C73" s="5">
        <f t="shared" si="11"/>
        <v>154.68709259825363</v>
      </c>
      <c r="D73" s="9">
        <f t="shared" si="7"/>
        <v>156.79322823360005</v>
      </c>
      <c r="E73" s="43">
        <f t="shared" si="9"/>
        <v>141.00163643100018</v>
      </c>
      <c r="F73" s="42">
        <f t="shared" si="12"/>
        <v>166.19753336899703</v>
      </c>
    </row>
    <row r="74" spans="1:7" x14ac:dyDescent="0.2">
      <c r="A74" s="3">
        <f t="shared" si="6"/>
        <v>468</v>
      </c>
      <c r="B74" s="7">
        <f t="shared" si="10"/>
        <v>153.19369935310038</v>
      </c>
      <c r="C74" s="5">
        <f t="shared" si="11"/>
        <v>155.50198037750022</v>
      </c>
      <c r="D74" s="9">
        <f t="shared" si="7"/>
        <v>157.81026140190002</v>
      </c>
      <c r="E74" s="43">
        <f t="shared" si="9"/>
        <v>141.522401984</v>
      </c>
      <c r="F74" s="42">
        <f t="shared" si="12"/>
        <v>167.3108172159973</v>
      </c>
    </row>
    <row r="75" spans="1:7" x14ac:dyDescent="0.2">
      <c r="A75" s="3">
        <f t="shared" si="6"/>
        <v>469</v>
      </c>
      <c r="B75" s="7">
        <f t="shared" si="10"/>
        <v>153.7936809529505</v>
      </c>
      <c r="C75" s="5">
        <f t="shared" si="11"/>
        <v>156.29850854487526</v>
      </c>
      <c r="D75" s="9">
        <f t="shared" si="7"/>
        <v>158.80333613680003</v>
      </c>
      <c r="E75" s="43">
        <f t="shared" si="9"/>
        <v>142.03834703300004</v>
      </c>
      <c r="F75" s="42">
        <f t="shared" si="12"/>
        <v>168.40400036699793</v>
      </c>
    </row>
    <row r="76" spans="1:7" x14ac:dyDescent="0.2">
      <c r="A76" s="3">
        <f t="shared" si="6"/>
        <v>470</v>
      </c>
      <c r="B76" s="7">
        <f t="shared" si="10"/>
        <v>154.38146923976578</v>
      </c>
      <c r="C76" s="5">
        <f t="shared" si="11"/>
        <v>157.07711315113289</v>
      </c>
      <c r="D76" s="9">
        <f t="shared" si="7"/>
        <v>159.77275706250001</v>
      </c>
      <c r="E76" s="43">
        <f t="shared" si="9"/>
        <v>142.54955100000029</v>
      </c>
      <c r="F76" s="42">
        <f t="shared" si="12"/>
        <v>169.47734899999705</v>
      </c>
    </row>
    <row r="77" spans="1:7" x14ac:dyDescent="0.2">
      <c r="A77" s="3">
        <f t="shared" si="6"/>
        <v>471</v>
      </c>
      <c r="B77" s="7">
        <f t="shared" si="10"/>
        <v>154.95759366841054</v>
      </c>
      <c r="C77" s="5">
        <f t="shared" si="11"/>
        <v>157.83821123580529</v>
      </c>
      <c r="D77" s="9">
        <f t="shared" si="7"/>
        <v>160.71882880320004</v>
      </c>
      <c r="E77" s="43">
        <f t="shared" si="9"/>
        <v>143.0560933069994</v>
      </c>
      <c r="F77" s="42">
        <f t="shared" si="12"/>
        <v>170.53112929299823</v>
      </c>
    </row>
    <row r="78" spans="1:7" x14ac:dyDescent="0.2">
      <c r="A78" s="3">
        <f t="shared" si="6"/>
        <v>472</v>
      </c>
      <c r="B78" s="7">
        <f t="shared" si="10"/>
        <v>155.52254903624984</v>
      </c>
      <c r="C78" s="5">
        <f t="shared" si="11"/>
        <v>158.58220250967491</v>
      </c>
      <c r="D78" s="9">
        <f t="shared" si="7"/>
        <v>161.64185598310002</v>
      </c>
      <c r="E78" s="43">
        <f t="shared" si="9"/>
        <v>143.55805337599963</v>
      </c>
      <c r="F78" s="42">
        <f t="shared" si="12"/>
        <v>171.56560742399779</v>
      </c>
    </row>
    <row r="79" spans="1:7" x14ac:dyDescent="0.2">
      <c r="A79" s="3">
        <f t="shared" si="6"/>
        <v>473</v>
      </c>
      <c r="B79" s="7">
        <f t="shared" si="10"/>
        <v>156.07679848121705</v>
      </c>
      <c r="C79" s="5">
        <f t="shared" si="11"/>
        <v>159.30947085380853</v>
      </c>
      <c r="D79" s="9">
        <f t="shared" si="7"/>
        <v>162.54214322640004</v>
      </c>
      <c r="E79" s="43">
        <f t="shared" si="9"/>
        <v>144.05551062899963</v>
      </c>
      <c r="F79" s="42">
        <f t="shared" si="12"/>
        <v>172.58104957099749</v>
      </c>
    </row>
    <row r="80" spans="1:7" x14ac:dyDescent="0.2">
      <c r="A80" s="3">
        <f t="shared" si="6"/>
        <v>474</v>
      </c>
      <c r="B80" s="7">
        <f t="shared" si="10"/>
        <v>156.62077616020596</v>
      </c>
      <c r="C80" s="5">
        <f t="shared" si="11"/>
        <v>160.02038565875301</v>
      </c>
      <c r="D80" s="9">
        <f t="shared" si="7"/>
        <v>163.41999515730004</v>
      </c>
      <c r="E80" s="43">
        <f t="shared" si="9"/>
        <v>144.54854448800029</v>
      </c>
      <c r="F80" s="42">
        <f t="shared" si="12"/>
        <v>173.57772191200092</v>
      </c>
    </row>
    <row r="81" spans="1:6" x14ac:dyDescent="0.2">
      <c r="A81" s="3">
        <f t="shared" si="6"/>
        <v>475</v>
      </c>
      <c r="B81" s="7">
        <f t="shared" si="10"/>
        <v>157.15488964802879</v>
      </c>
      <c r="C81" s="5">
        <f t="shared" si="11"/>
        <v>160.71530302401442</v>
      </c>
      <c r="D81" s="9">
        <f t="shared" si="7"/>
        <v>164.27571640000005</v>
      </c>
      <c r="E81" s="43">
        <f t="shared" si="9"/>
        <v>145.0372343749998</v>
      </c>
      <c r="F81" s="42">
        <f t="shared" si="12"/>
        <v>174.55589062500076</v>
      </c>
    </row>
    <row r="82" spans="1:6" x14ac:dyDescent="0.2">
      <c r="A82" s="3">
        <f t="shared" si="6"/>
        <v>476</v>
      </c>
      <c r="B82" s="7">
        <f t="shared" si="10"/>
        <v>157.67952209137451</v>
      </c>
      <c r="C82" s="5">
        <f t="shared" si="11"/>
        <v>161.39456683503727</v>
      </c>
      <c r="D82" s="9">
        <f t="shared" si="7"/>
        <v>165.10961157870003</v>
      </c>
      <c r="E82" s="43">
        <f t="shared" si="9"/>
        <v>145.52165971199906</v>
      </c>
      <c r="F82" s="42">
        <f t="shared" si="12"/>
        <v>175.51582188800057</v>
      </c>
    </row>
    <row r="83" spans="1:6" x14ac:dyDescent="0.2">
      <c r="A83" s="3">
        <f t="shared" si="6"/>
        <v>477</v>
      </c>
      <c r="B83" s="7">
        <f t="shared" si="10"/>
        <v>158.19503414733347</v>
      </c>
      <c r="C83" s="5">
        <f t="shared" si="11"/>
        <v>162.05850973246675</v>
      </c>
      <c r="D83" s="9">
        <f t="shared" si="7"/>
        <v>165.92198531759999</v>
      </c>
      <c r="E83" s="43">
        <f t="shared" si="9"/>
        <v>146.0018999209999</v>
      </c>
      <c r="F83" s="42">
        <f t="shared" si="12"/>
        <v>176.4577818789985</v>
      </c>
    </row>
    <row r="84" spans="1:6" x14ac:dyDescent="0.2">
      <c r="A84" s="3">
        <f t="shared" si="6"/>
        <v>478</v>
      </c>
      <c r="B84" s="7">
        <f t="shared" si="10"/>
        <v>158.70176573196147</v>
      </c>
      <c r="C84" s="5">
        <f t="shared" si="11"/>
        <v>162.70745398643075</v>
      </c>
      <c r="D84" s="9">
        <f t="shared" si="7"/>
        <v>166.71314224090003</v>
      </c>
      <c r="E84" s="43">
        <f t="shared" si="9"/>
        <v>146.4780344240005</v>
      </c>
      <c r="F84" s="42">
        <f t="shared" si="12"/>
        <v>177.38203677599995</v>
      </c>
    </row>
    <row r="85" spans="1:6" x14ac:dyDescent="0.2">
      <c r="A85" s="3">
        <f t="shared" si="6"/>
        <v>479</v>
      </c>
      <c r="B85" s="7">
        <f t="shared" si="10"/>
        <v>159.20003760089688</v>
      </c>
      <c r="C85" s="5">
        <f t="shared" si="11"/>
        <v>163.34171228684843</v>
      </c>
      <c r="D85" s="9">
        <f t="shared" si="7"/>
        <v>167.48338697279999</v>
      </c>
      <c r="E85" s="43">
        <f t="shared" si="9"/>
        <v>146.95014264299994</v>
      </c>
      <c r="F85" s="42">
        <f t="shared" si="12"/>
        <v>178.28885275700122</v>
      </c>
    </row>
    <row r="86" spans="1:6" x14ac:dyDescent="0.2">
      <c r="A86" s="3">
        <f t="shared" si="6"/>
        <v>480</v>
      </c>
      <c r="B86" s="7">
        <f t="shared" si="10"/>
        <v>159.69015278111661</v>
      </c>
      <c r="C86" s="5">
        <f t="shared" si="11"/>
        <v>163.9615884593083</v>
      </c>
      <c r="D86" s="9">
        <f t="shared" si="7"/>
        <v>168.23302413750002</v>
      </c>
      <c r="E86" s="43">
        <f t="shared" si="9"/>
        <v>147.41830400000003</v>
      </c>
      <c r="F86" s="42">
        <f t="shared" si="12"/>
        <v>179.17849599999863</v>
      </c>
    </row>
    <row r="87" spans="1:6" x14ac:dyDescent="0.2">
      <c r="A87" s="3">
        <f t="shared" si="6"/>
        <v>481</v>
      </c>
      <c r="B87" s="7">
        <f t="shared" si="10"/>
        <v>160.17239787042354</v>
      </c>
      <c r="C87" s="5">
        <f t="shared" si="11"/>
        <v>164.56737811481179</v>
      </c>
      <c r="D87" s="9">
        <f t="shared" si="7"/>
        <v>168.96235835920001</v>
      </c>
      <c r="E87" s="43">
        <f t="shared" si="9"/>
        <v>147.88259791700079</v>
      </c>
      <c r="F87" s="42">
        <f t="shared" si="12"/>
        <v>180.05123268300122</v>
      </c>
    </row>
    <row r="88" spans="1:6" x14ac:dyDescent="0.2">
      <c r="A88" s="3">
        <f t="shared" si="6"/>
        <v>482</v>
      </c>
      <c r="B88" s="7">
        <f t="shared" si="10"/>
        <v>160.64704421913291</v>
      </c>
      <c r="C88" s="5">
        <f t="shared" si="11"/>
        <v>165.15936924061646</v>
      </c>
      <c r="D88" s="9">
        <f t="shared" si="7"/>
        <v>169.67169426210003</v>
      </c>
      <c r="E88" s="43">
        <f t="shared" si="9"/>
        <v>148.34310381599994</v>
      </c>
      <c r="F88" s="42">
        <f t="shared" si="12"/>
        <v>180.90732898399801</v>
      </c>
    </row>
    <row r="89" spans="1:6" x14ac:dyDescent="0.2">
      <c r="A89" s="3">
        <f t="shared" si="6"/>
        <v>483</v>
      </c>
      <c r="B89" s="7">
        <f t="shared" si="10"/>
        <v>161.11434900660555</v>
      </c>
      <c r="C89" s="5">
        <f t="shared" si="11"/>
        <v>165.73784273850276</v>
      </c>
      <c r="D89" s="9">
        <f t="shared" si="7"/>
        <v>170.3613364704</v>
      </c>
      <c r="E89" s="43">
        <f t="shared" si="9"/>
        <v>148.7999011190002</v>
      </c>
      <c r="F89" s="42">
        <f t="shared" si="12"/>
        <v>181.74705108099988</v>
      </c>
    </row>
    <row r="90" spans="1:6" x14ac:dyDescent="0.2">
      <c r="A90" s="3">
        <f t="shared" si="6"/>
        <v>484</v>
      </c>
      <c r="B90" s="7">
        <f t="shared" si="10"/>
        <v>161.57455622371472</v>
      </c>
      <c r="C90" s="5">
        <f t="shared" si="11"/>
        <v>166.30307291600738</v>
      </c>
      <c r="D90" s="9">
        <f t="shared" si="7"/>
        <v>171.03158960830004</v>
      </c>
      <c r="E90" s="43">
        <f t="shared" si="9"/>
        <v>149.25306924799975</v>
      </c>
      <c r="F90" s="42">
        <f t="shared" si="12"/>
        <v>182.57066515199949</v>
      </c>
    </row>
    <row r="91" spans="1:6" x14ac:dyDescent="0.2">
      <c r="A91" s="3">
        <f t="shared" ref="A91:A154" si="13">A90+1</f>
        <v>485</v>
      </c>
      <c r="B91" s="7">
        <f t="shared" si="10"/>
        <v>162.02789757098785</v>
      </c>
      <c r="C91" s="5">
        <f t="shared" si="11"/>
        <v>166.8553279354939</v>
      </c>
      <c r="D91" s="9">
        <f t="shared" si="7"/>
        <v>171.68275829999999</v>
      </c>
      <c r="E91" s="43">
        <f t="shared" si="9"/>
        <v>149.70268762500041</v>
      </c>
      <c r="F91" s="42">
        <f t="shared" si="12"/>
        <v>183.37843737499861</v>
      </c>
    </row>
    <row r="92" spans="1:6" x14ac:dyDescent="0.2">
      <c r="A92" s="3">
        <f t="shared" si="13"/>
        <v>486</v>
      </c>
      <c r="B92" s="7">
        <f t="shared" si="10"/>
        <v>162.47459328100379</v>
      </c>
      <c r="C92" s="5">
        <f t="shared" si="11"/>
        <v>167.39487022535189</v>
      </c>
      <c r="D92" s="9">
        <f t="shared" si="7"/>
        <v>172.31514716970003</v>
      </c>
      <c r="E92" s="43">
        <f t="shared" si="9"/>
        <v>150.14883567200036</v>
      </c>
      <c r="F92" s="42">
        <f t="shared" si="12"/>
        <v>184.17063392799719</v>
      </c>
    </row>
    <row r="93" spans="1:6" x14ac:dyDescent="0.2">
      <c r="A93" s="3">
        <f t="shared" si="13"/>
        <v>487</v>
      </c>
      <c r="B93" s="7">
        <f t="shared" si="10"/>
        <v>162.91485287262122</v>
      </c>
      <c r="C93" s="5">
        <f t="shared" si="11"/>
        <v>167.92195685711062</v>
      </c>
      <c r="D93" s="9">
        <f t="shared" si="7"/>
        <v>172.92906084160001</v>
      </c>
      <c r="E93" s="43">
        <f t="shared" si="9"/>
        <v>150.5915928109996</v>
      </c>
      <c r="F93" s="42">
        <f t="shared" si="12"/>
        <v>184.9475209889988</v>
      </c>
    </row>
    <row r="94" spans="1:6" x14ac:dyDescent="0.2">
      <c r="A94" s="3">
        <f t="shared" si="13"/>
        <v>488</v>
      </c>
      <c r="B94" s="7">
        <f t="shared" si="10"/>
        <v>163.34887584374087</v>
      </c>
      <c r="C94" s="5">
        <f t="shared" si="11"/>
        <v>168.43683989182045</v>
      </c>
      <c r="D94" s="9">
        <f t="shared" si="7"/>
        <v>173.52480393990004</v>
      </c>
      <c r="E94" s="43">
        <f t="shared" si="9"/>
        <v>151.03103846399949</v>
      </c>
      <c r="F94" s="42">
        <f t="shared" si="12"/>
        <v>185.70936473599613</v>
      </c>
    </row>
    <row r="95" spans="1:6" x14ac:dyDescent="0.2">
      <c r="A95" s="3">
        <f t="shared" si="13"/>
        <v>489</v>
      </c>
      <c r="B95" s="7">
        <f t="shared" si="10"/>
        <v>163.77685230854618</v>
      </c>
      <c r="C95" s="5">
        <f t="shared" si="11"/>
        <v>168.93976669867311</v>
      </c>
      <c r="D95" s="9">
        <f t="shared" si="7"/>
        <v>174.10268108880001</v>
      </c>
      <c r="E95" s="43">
        <f t="shared" si="9"/>
        <v>151.46725205299958</v>
      </c>
      <c r="F95" s="42">
        <f t="shared" si="12"/>
        <v>186.45643134699822</v>
      </c>
    </row>
    <row r="96" spans="1:6" x14ac:dyDescent="0.2">
      <c r="A96" s="3">
        <f t="shared" si="13"/>
        <v>490</v>
      </c>
      <c r="B96" s="7">
        <f t="shared" si="10"/>
        <v>164.19896358450319</v>
      </c>
      <c r="C96" s="5">
        <f t="shared" si="11"/>
        <v>169.43098024850161</v>
      </c>
      <c r="D96" s="9">
        <f t="shared" si="7"/>
        <v>174.66299691250003</v>
      </c>
      <c r="E96" s="43">
        <f t="shared" si="9"/>
        <v>151.90031300000032</v>
      </c>
      <c r="F96" s="42">
        <f t="shared" si="12"/>
        <v>187.18898699999954</v>
      </c>
    </row>
    <row r="97" spans="1:6" x14ac:dyDescent="0.2">
      <c r="A97" s="3">
        <f t="shared" si="13"/>
        <v>491</v>
      </c>
      <c r="B97" s="7">
        <f t="shared" si="10"/>
        <v>164.61538273382277</v>
      </c>
      <c r="C97" s="5">
        <f t="shared" si="11"/>
        <v>169.9107193845114</v>
      </c>
      <c r="D97" s="9">
        <f t="shared" si="7"/>
        <v>175.20605603520002</v>
      </c>
      <c r="E97" s="43">
        <f t="shared" si="9"/>
        <v>152.33030072699898</v>
      </c>
      <c r="F97" s="42">
        <f t="shared" si="12"/>
        <v>187.90729787299824</v>
      </c>
    </row>
    <row r="98" spans="1:6" x14ac:dyDescent="0.2">
      <c r="A98" s="3">
        <f t="shared" si="13"/>
        <v>492</v>
      </c>
      <c r="B98" s="7">
        <f t="shared" si="10"/>
        <v>165.02627506358036</v>
      </c>
      <c r="C98" s="5">
        <f t="shared" si="11"/>
        <v>170.37921907234016</v>
      </c>
      <c r="D98" s="9">
        <f t="shared" si="7"/>
        <v>175.7321630811</v>
      </c>
      <c r="E98" s="43">
        <f t="shared" si="9"/>
        <v>152.75729465600057</v>
      </c>
      <c r="F98" s="42">
        <f t="shared" si="12"/>
        <v>188.61163014399972</v>
      </c>
    </row>
    <row r="99" spans="1:6" x14ac:dyDescent="0.2">
      <c r="A99" s="3">
        <f t="shared" si="13"/>
        <v>493</v>
      </c>
      <c r="B99" s="7">
        <f t="shared" si="10"/>
        <v>165.43179858824266</v>
      </c>
      <c r="C99" s="5">
        <f t="shared" si="11"/>
        <v>170.83671063132135</v>
      </c>
      <c r="D99" s="9">
        <f t="shared" si="7"/>
        <v>176.24162267440005</v>
      </c>
      <c r="E99" s="43">
        <f t="shared" si="9"/>
        <v>153.18137420900007</v>
      </c>
      <c r="F99" s="42">
        <f t="shared" si="12"/>
        <v>189.30224999099846</v>
      </c>
    </row>
    <row r="100" spans="1:6" x14ac:dyDescent="0.2">
      <c r="A100" s="3">
        <f t="shared" si="13"/>
        <v>494</v>
      </c>
      <c r="B100" s="7">
        <f t="shared" si="10"/>
        <v>165.83210445795879</v>
      </c>
      <c r="C100" s="5">
        <f t="shared" si="11"/>
        <v>171.28342194862938</v>
      </c>
      <c r="D100" s="9">
        <f t="shared" si="7"/>
        <v>176.7347394393</v>
      </c>
      <c r="E100" s="43">
        <f t="shared" si="9"/>
        <v>153.60261880799976</v>
      </c>
      <c r="F100" s="42">
        <f t="shared" si="12"/>
        <v>189.97942359199806</v>
      </c>
    </row>
    <row r="101" spans="1:6" x14ac:dyDescent="0.2">
      <c r="A101" s="3">
        <f t="shared" si="13"/>
        <v>495</v>
      </c>
      <c r="B101" s="7">
        <f t="shared" si="10"/>
        <v>166.22733735562718</v>
      </c>
      <c r="C101" s="5">
        <f t="shared" si="11"/>
        <v>171.71957767781362</v>
      </c>
      <c r="D101" s="9">
        <f t="shared" si="7"/>
        <v>177.21181800000002</v>
      </c>
      <c r="E101" s="43">
        <f t="shared" si="9"/>
        <v>154.0211078750001</v>
      </c>
      <c r="F101" s="42">
        <f t="shared" si="12"/>
        <v>190.64341712499845</v>
      </c>
    </row>
    <row r="102" spans="1:6" x14ac:dyDescent="0.2">
      <c r="A102" s="3">
        <f t="shared" si="13"/>
        <v>496</v>
      </c>
      <c r="B102" s="7">
        <f t="shared" si="10"/>
        <v>166.61763586544447</v>
      </c>
      <c r="C102" s="5">
        <f t="shared" si="11"/>
        <v>172.14539942307223</v>
      </c>
      <c r="D102" s="9">
        <f t="shared" ref="D102:D165" si="14" xml:space="preserve"> IF(A102&lt;431,B102,0.0000507707*(A102-395)^3 - 0.023098*(A102-395)^2 + 3.56564*(A102-395) + 0.857118)</f>
        <v>177.6731629807</v>
      </c>
      <c r="E102" s="43">
        <f t="shared" si="9"/>
        <v>154.43692083200017</v>
      </c>
      <c r="F102" s="42">
        <f t="shared" si="12"/>
        <v>191.29449676799959</v>
      </c>
    </row>
    <row r="103" spans="1:6" x14ac:dyDescent="0.2">
      <c r="A103" s="3">
        <f t="shared" si="13"/>
        <v>497</v>
      </c>
      <c r="B103" s="7">
        <f t="shared" si="10"/>
        <v>167.00313281537083</v>
      </c>
      <c r="C103" s="5">
        <f t="shared" si="11"/>
        <v>172.56110591048542</v>
      </c>
      <c r="D103" s="9">
        <f t="shared" si="14"/>
        <v>178.11907900560001</v>
      </c>
      <c r="E103" s="43">
        <f t="shared" si="9"/>
        <v>154.85013710099997</v>
      </c>
      <c r="F103" s="42">
        <f t="shared" si="12"/>
        <v>191.93292869899597</v>
      </c>
    </row>
    <row r="104" spans="1:6" x14ac:dyDescent="0.2">
      <c r="A104" s="3">
        <f t="shared" si="13"/>
        <v>498</v>
      </c>
      <c r="B104" s="7">
        <f t="shared" si="10"/>
        <v>167.3839555957081</v>
      </c>
      <c r="C104" s="5">
        <f t="shared" si="11"/>
        <v>172.96691314730407</v>
      </c>
      <c r="D104" s="9">
        <f t="shared" si="14"/>
        <v>178.54987069890001</v>
      </c>
      <c r="E104" s="43">
        <f t="shared" si="9"/>
        <v>155.26083610399996</v>
      </c>
      <c r="F104" s="42">
        <f t="shared" si="12"/>
        <v>192.55897909599844</v>
      </c>
    </row>
    <row r="105" spans="1:6" x14ac:dyDescent="0.2">
      <c r="A105" s="3">
        <f t="shared" si="13"/>
        <v>499</v>
      </c>
      <c r="B105" s="7">
        <f t="shared" si="10"/>
        <v>167.76022645577132</v>
      </c>
      <c r="C105" s="5">
        <f t="shared" si="11"/>
        <v>173.36303457028566</v>
      </c>
      <c r="D105" s="9">
        <f t="shared" si="14"/>
        <v>178.96584268480004</v>
      </c>
      <c r="E105" s="43">
        <f t="shared" ref="E105:E168" si="15">IF(A105&lt;433,120-(434-A105)*3.33,0.000013237*A105^3-0.020995*A105^2+11.472*A105-1985.8)</f>
        <v>155.66909726299968</v>
      </c>
      <c r="F105" s="42">
        <f t="shared" si="12"/>
        <v>193.17291413699786</v>
      </c>
    </row>
    <row r="106" spans="1:6" x14ac:dyDescent="0.2">
      <c r="A106" s="3">
        <f t="shared" si="13"/>
        <v>500</v>
      </c>
      <c r="B106" s="7">
        <f t="shared" si="10"/>
        <v>168.13206278044652</v>
      </c>
      <c r="C106" s="5">
        <f t="shared" si="11"/>
        <v>173.74968118397328</v>
      </c>
      <c r="D106" s="9">
        <f t="shared" si="14"/>
        <v>179.36729958750001</v>
      </c>
      <c r="E106" s="43">
        <f t="shared" si="15"/>
        <v>156.07500000000005</v>
      </c>
      <c r="F106" s="42">
        <f t="shared" si="12"/>
        <v>193.77499999999964</v>
      </c>
    </row>
    <row r="107" spans="1:6" x14ac:dyDescent="0.2">
      <c r="A107" s="3">
        <f t="shared" si="13"/>
        <v>501</v>
      </c>
      <c r="B107" s="7">
        <f t="shared" si="10"/>
        <v>168.49957734825725</v>
      </c>
      <c r="C107" s="5">
        <f t="shared" si="11"/>
        <v>174.12706168972863</v>
      </c>
      <c r="D107" s="9">
        <f t="shared" si="14"/>
        <v>179.75454603120002</v>
      </c>
      <c r="E107" s="43">
        <f t="shared" si="15"/>
        <v>156.47862373700013</v>
      </c>
      <c r="F107" s="42">
        <f t="shared" si="12"/>
        <v>194.36550286300007</v>
      </c>
    </row>
    <row r="108" spans="1:6" x14ac:dyDescent="0.2">
      <c r="A108" s="3">
        <f t="shared" si="13"/>
        <v>502</v>
      </c>
      <c r="B108" s="7">
        <f t="shared" si="10"/>
        <v>168.86287857241078</v>
      </c>
      <c r="C108" s="5">
        <f t="shared" si="11"/>
        <v>174.49538260625539</v>
      </c>
      <c r="D108" s="9">
        <f t="shared" si="14"/>
        <v>180.1278866401</v>
      </c>
      <c r="E108" s="43">
        <f t="shared" si="15"/>
        <v>156.8800478959995</v>
      </c>
      <c r="F108" s="42">
        <f t="shared" si="12"/>
        <v>194.94468890399912</v>
      </c>
    </row>
    <row r="109" spans="1:6" x14ac:dyDescent="0.2">
      <c r="A109" s="3">
        <f t="shared" si="13"/>
        <v>503</v>
      </c>
      <c r="B109" s="7">
        <f t="shared" si="10"/>
        <v>169.22207072616115</v>
      </c>
      <c r="C109" s="5">
        <f t="shared" si="11"/>
        <v>174.85484838228058</v>
      </c>
      <c r="D109" s="9">
        <f t="shared" si="14"/>
        <v>180.48762603840004</v>
      </c>
      <c r="E109" s="43">
        <f t="shared" si="15"/>
        <v>157.2793518990004</v>
      </c>
      <c r="F109" s="42">
        <f t="shared" si="12"/>
        <v>195.51282430099855</v>
      </c>
    </row>
    <row r="110" spans="1:6" x14ac:dyDescent="0.2">
      <c r="A110" s="3">
        <f t="shared" si="13"/>
        <v>504</v>
      </c>
      <c r="B110" s="7">
        <f t="shared" si="10"/>
        <v>169.57725415370314</v>
      </c>
      <c r="C110" s="5">
        <f t="shared" si="11"/>
        <v>175.20566150200159</v>
      </c>
      <c r="D110" s="9">
        <f t="shared" si="14"/>
        <v>180.83406885030001</v>
      </c>
      <c r="E110" s="43">
        <f t="shared" si="15"/>
        <v>157.67661516800013</v>
      </c>
      <c r="F110" s="42">
        <f t="shared" si="12"/>
        <v>196.07017523200011</v>
      </c>
    </row>
    <row r="111" spans="1:6" x14ac:dyDescent="0.2">
      <c r="A111" s="3">
        <f t="shared" si="13"/>
        <v>505</v>
      </c>
      <c r="B111" s="7">
        <f t="shared" si="10"/>
        <v>169.92852546770317</v>
      </c>
      <c r="C111" s="5">
        <f t="shared" si="11"/>
        <v>175.5480225838516</v>
      </c>
      <c r="D111" s="9">
        <f t="shared" si="14"/>
        <v>181.16751970000007</v>
      </c>
      <c r="E111" s="43">
        <f t="shared" si="15"/>
        <v>158.07191712500048</v>
      </c>
      <c r="F111" s="42">
        <f t="shared" si="12"/>
        <v>196.61700787500195</v>
      </c>
    </row>
    <row r="112" spans="1:6" x14ac:dyDescent="0.2">
      <c r="A112" s="3">
        <f t="shared" si="13"/>
        <v>506</v>
      </c>
      <c r="B112" s="7">
        <f t="shared" si="10"/>
        <v>170.27597773447661</v>
      </c>
      <c r="C112" s="5">
        <f t="shared" si="11"/>
        <v>175.8821304730883</v>
      </c>
      <c r="D112" s="9">
        <f t="shared" si="14"/>
        <v>181.48828321170001</v>
      </c>
      <c r="E112" s="43">
        <f t="shared" si="15"/>
        <v>158.46533719199965</v>
      </c>
      <c r="F112" s="42">
        <f t="shared" si="12"/>
        <v>197.15358840800036</v>
      </c>
    </row>
    <row r="113" spans="1:6" x14ac:dyDescent="0.2">
      <c r="A113" s="3">
        <f t="shared" si="13"/>
        <v>507</v>
      </c>
      <c r="B113" s="7">
        <f t="shared" si="10"/>
        <v>170.61970064773072</v>
      </c>
      <c r="C113" s="5">
        <f t="shared" si="11"/>
        <v>176.20818232866537</v>
      </c>
      <c r="D113" s="9">
        <f t="shared" si="14"/>
        <v>181.79666400960002</v>
      </c>
      <c r="E113" s="43">
        <f t="shared" si="15"/>
        <v>158.85695479100036</v>
      </c>
      <c r="F113" s="42">
        <f t="shared" si="12"/>
        <v>197.68018300900258</v>
      </c>
    </row>
    <row r="114" spans="1:6" x14ac:dyDescent="0.2">
      <c r="A114" s="3">
        <f t="shared" si="13"/>
        <v>508</v>
      </c>
      <c r="B114" s="7">
        <f t="shared" si="10"/>
        <v>170.95978069171503</v>
      </c>
      <c r="C114" s="5">
        <f t="shared" si="11"/>
        <v>176.52637370480753</v>
      </c>
      <c r="D114" s="9">
        <f t="shared" si="14"/>
        <v>182.09296671790003</v>
      </c>
      <c r="E114" s="43">
        <f t="shared" si="15"/>
        <v>159.24684934399988</v>
      </c>
      <c r="F114" s="42">
        <f t="shared" si="12"/>
        <v>198.19705785600127</v>
      </c>
    </row>
    <row r="115" spans="1:6" x14ac:dyDescent="0.2">
      <c r="A115" s="3">
        <f t="shared" si="13"/>
        <v>509</v>
      </c>
      <c r="B115" s="7">
        <f t="shared" si="10"/>
        <v>171.29630129454802</v>
      </c>
      <c r="C115" s="5">
        <f t="shared" si="11"/>
        <v>176.83689862767403</v>
      </c>
      <c r="D115" s="9">
        <f t="shared" si="14"/>
        <v>182.37749596080002</v>
      </c>
      <c r="E115" s="43">
        <f t="shared" si="15"/>
        <v>159.63510027299958</v>
      </c>
      <c r="F115" s="42">
        <f t="shared" si="12"/>
        <v>198.70447912700001</v>
      </c>
    </row>
    <row r="116" spans="1:6" x14ac:dyDescent="0.2">
      <c r="A116" s="3">
        <f t="shared" si="13"/>
        <v>510</v>
      </c>
      <c r="B116" s="7">
        <f t="shared" si="10"/>
        <v>171.62934297242612</v>
      </c>
      <c r="C116" s="5">
        <f t="shared" si="11"/>
        <v>177.13994966746307</v>
      </c>
      <c r="D116" s="9">
        <f t="shared" si="14"/>
        <v>182.65055636250003</v>
      </c>
      <c r="E116" s="43">
        <f t="shared" si="15"/>
        <v>160.02178699999945</v>
      </c>
      <c r="F116" s="42">
        <f t="shared" si="12"/>
        <v>199.20271299999695</v>
      </c>
    </row>
    <row r="117" spans="1:6" x14ac:dyDescent="0.2">
      <c r="A117" s="3">
        <f t="shared" si="13"/>
        <v>511</v>
      </c>
      <c r="B117" s="7">
        <f t="shared" si="10"/>
        <v>171.95898346535998</v>
      </c>
      <c r="C117" s="5">
        <f t="shared" si="11"/>
        <v>177.43571800628001</v>
      </c>
      <c r="D117" s="9">
        <f t="shared" si="14"/>
        <v>182.91245254720002</v>
      </c>
      <c r="E117" s="43">
        <f t="shared" si="15"/>
        <v>160.4069889470004</v>
      </c>
      <c r="F117" s="42">
        <f t="shared" si="12"/>
        <v>199.69202565299747</v>
      </c>
    </row>
    <row r="118" spans="1:6" x14ac:dyDescent="0.2">
      <c r="A118" s="3">
        <f t="shared" si="13"/>
        <v>512</v>
      </c>
      <c r="B118" s="7">
        <f t="shared" si="10"/>
        <v>172.28529786503228</v>
      </c>
      <c r="C118" s="5">
        <f t="shared" si="11"/>
        <v>177.72439350206616</v>
      </c>
      <c r="D118" s="9">
        <f t="shared" si="14"/>
        <v>183.16348913910002</v>
      </c>
      <c r="E118" s="43">
        <f t="shared" si="15"/>
        <v>160.79078553600016</v>
      </c>
      <c r="F118" s="42">
        <f t="shared" si="12"/>
        <v>200.17268326399972</v>
      </c>
    </row>
    <row r="119" spans="1:6" x14ac:dyDescent="0.2">
      <c r="A119" s="3">
        <f t="shared" si="13"/>
        <v>513</v>
      </c>
      <c r="B119" s="7">
        <f t="shared" si="10"/>
        <v>172.60835873532207</v>
      </c>
      <c r="C119" s="5">
        <f t="shared" si="11"/>
        <v>178.00616474886101</v>
      </c>
      <c r="D119" s="9">
        <f t="shared" si="14"/>
        <v>183.40397076239998</v>
      </c>
      <c r="E119" s="43">
        <f t="shared" si="15"/>
        <v>161.17325618899963</v>
      </c>
      <c r="F119" s="42">
        <f t="shared" si="12"/>
        <v>200.64495201099817</v>
      </c>
    </row>
    <row r="120" spans="1:6" x14ac:dyDescent="0.2">
      <c r="A120" s="3">
        <f t="shared" si="13"/>
        <v>514</v>
      </c>
      <c r="B120" s="7">
        <f t="shared" si="10"/>
        <v>172.92823622599727</v>
      </c>
      <c r="C120" s="5">
        <f t="shared" si="11"/>
        <v>178.28121913364868</v>
      </c>
      <c r="D120" s="9">
        <f t="shared" si="14"/>
        <v>183.63420204130006</v>
      </c>
      <c r="E120" s="43">
        <f t="shared" si="15"/>
        <v>161.55448032800064</v>
      </c>
      <c r="F120" s="42">
        <f t="shared" si="12"/>
        <v>201.10909807199823</v>
      </c>
    </row>
    <row r="121" spans="1:6" x14ac:dyDescent="0.2">
      <c r="A121" s="3">
        <f t="shared" si="13"/>
        <v>515</v>
      </c>
      <c r="B121" s="7">
        <f t="shared" si="10"/>
        <v>173.24499818003682</v>
      </c>
      <c r="C121" s="5">
        <f t="shared" si="11"/>
        <v>178.54974289001842</v>
      </c>
      <c r="D121" s="9">
        <f t="shared" si="14"/>
        <v>183.85448760000003</v>
      </c>
      <c r="E121" s="43">
        <f t="shared" si="15"/>
        <v>161.93453737500045</v>
      </c>
      <c r="F121" s="42">
        <f t="shared" si="12"/>
        <v>201.56538762499986</v>
      </c>
    </row>
    <row r="122" spans="1:6" x14ac:dyDescent="0.2">
      <c r="A122" s="3">
        <f t="shared" si="13"/>
        <v>516</v>
      </c>
      <c r="B122" s="7">
        <f t="shared" si="10"/>
        <v>173.55871023500856</v>
      </c>
      <c r="C122" s="5">
        <f t="shared" si="11"/>
        <v>178.81192114885431</v>
      </c>
      <c r="D122" s="9">
        <f t="shared" si="14"/>
        <v>184.06513206270006</v>
      </c>
      <c r="E122" s="43">
        <f t="shared" si="15"/>
        <v>162.31350675199997</v>
      </c>
      <c r="F122" s="42">
        <f t="shared" si="12"/>
        <v>202.01408684799935</v>
      </c>
    </row>
    <row r="123" spans="1:6" x14ac:dyDescent="0.2">
      <c r="A123" s="3">
        <f t="shared" si="13"/>
        <v>517</v>
      </c>
      <c r="B123" s="7">
        <f t="shared" si="10"/>
        <v>173.86943591889579</v>
      </c>
      <c r="C123" s="5">
        <f t="shared" si="11"/>
        <v>179.0679379862479</v>
      </c>
      <c r="D123" s="9">
        <f t="shared" si="14"/>
        <v>184.26644005360001</v>
      </c>
      <c r="E123" s="43">
        <f t="shared" si="15"/>
        <v>162.69146788100011</v>
      </c>
      <c r="F123" s="42">
        <f t="shared" si="12"/>
        <v>202.45546191899666</v>
      </c>
    </row>
    <row r="124" spans="1:6" x14ac:dyDescent="0.2">
      <c r="A124" s="3">
        <f t="shared" si="13"/>
        <v>518</v>
      </c>
      <c r="B124" s="7">
        <f t="shared" si="10"/>
        <v>174.17723674073449</v>
      </c>
      <c r="C124" s="5">
        <f t="shared" si="11"/>
        <v>179.31797646881728</v>
      </c>
      <c r="D124" s="9">
        <f t="shared" si="14"/>
        <v>184.45871619690007</v>
      </c>
      <c r="E124" s="43">
        <f t="shared" si="15"/>
        <v>163.06850018400041</v>
      </c>
      <c r="F124" s="42">
        <f t="shared" si="12"/>
        <v>202.88977901599901</v>
      </c>
    </row>
    <row r="125" spans="1:6" x14ac:dyDescent="0.2">
      <c r="A125" s="3">
        <f t="shared" si="13"/>
        <v>519</v>
      </c>
      <c r="B125" s="7">
        <f t="shared" si="10"/>
        <v>174.48217227639719</v>
      </c>
      <c r="C125" s="5">
        <f t="shared" si="11"/>
        <v>179.56221869659859</v>
      </c>
      <c r="D125" s="9">
        <f t="shared" si="14"/>
        <v>184.64226511679999</v>
      </c>
      <c r="E125" s="43">
        <f t="shared" si="15"/>
        <v>163.44468308299997</v>
      </c>
      <c r="F125" s="42">
        <f t="shared" si="12"/>
        <v>203.31730431699907</v>
      </c>
    </row>
    <row r="126" spans="1:6" x14ac:dyDescent="0.2">
      <c r="A126" s="3">
        <f t="shared" si="13"/>
        <v>520</v>
      </c>
      <c r="B126" s="7">
        <f t="shared" si="10"/>
        <v>174.78430024983331</v>
      </c>
      <c r="C126" s="5">
        <f t="shared" si="11"/>
        <v>179.80084584366671</v>
      </c>
      <c r="D126" s="9">
        <f t="shared" si="14"/>
        <v>184.81739143750008</v>
      </c>
      <c r="E126" s="43">
        <f t="shared" si="15"/>
        <v>163.82009599999969</v>
      </c>
      <c r="F126" s="42">
        <f t="shared" si="12"/>
        <v>203.73830399999679</v>
      </c>
    </row>
    <row r="127" spans="1:6" x14ac:dyDescent="0.2">
      <c r="A127" s="3">
        <f t="shared" si="13"/>
        <v>521</v>
      </c>
      <c r="B127" s="7">
        <f t="shared" si="10"/>
        <v>175.0836766100532</v>
      </c>
      <c r="C127" s="5">
        <f t="shared" si="11"/>
        <v>180.03403819662662</v>
      </c>
      <c r="D127" s="9">
        <f t="shared" si="14"/>
        <v>184.98439978320005</v>
      </c>
      <c r="E127" s="43">
        <f t="shared" si="15"/>
        <v>164.19481835699958</v>
      </c>
      <c r="F127" s="42">
        <f t="shared" si="12"/>
        <v>204.15304424299757</v>
      </c>
    </row>
    <row r="128" spans="1:6" x14ac:dyDescent="0.2">
      <c r="A128" s="3">
        <f t="shared" si="13"/>
        <v>522</v>
      </c>
      <c r="B128" s="7">
        <f t="shared" si="10"/>
        <v>175.38035560412183</v>
      </c>
      <c r="C128" s="5">
        <f t="shared" si="11"/>
        <v>180.26197519111093</v>
      </c>
      <c r="D128" s="9">
        <f t="shared" si="14"/>
        <v>185.14359477810007</v>
      </c>
      <c r="E128" s="43">
        <f t="shared" si="15"/>
        <v>164.56892957599962</v>
      </c>
      <c r="F128" s="42">
        <f t="shared" si="12"/>
        <v>204.56179122399953</v>
      </c>
    </row>
    <row r="129" spans="1:6" x14ac:dyDescent="0.2">
      <c r="A129" s="3">
        <f t="shared" si="13"/>
        <v>523</v>
      </c>
      <c r="B129" s="7">
        <f t="shared" si="10"/>
        <v>175.67438984641001</v>
      </c>
      <c r="C129" s="5">
        <f t="shared" si="11"/>
        <v>180.48483544640501</v>
      </c>
      <c r="D129" s="9">
        <f t="shared" si="14"/>
        <v>185.29528104640002</v>
      </c>
      <c r="E129" s="43">
        <f t="shared" si="15"/>
        <v>164.94250907899982</v>
      </c>
      <c r="F129" s="42">
        <f t="shared" si="12"/>
        <v>204.96481112099718</v>
      </c>
    </row>
    <row r="130" spans="1:6" x14ac:dyDescent="0.2">
      <c r="A130" s="3">
        <f t="shared" si="13"/>
        <v>524</v>
      </c>
      <c r="B130" s="7">
        <f t="shared" ref="B130:B193" si="16">IF(A130&lt;431,(95/100)*(0.0295*(A130-395)^2+0.1507*(A130-395)+60.8199),85.4348*(A130-428)^0.1583)</f>
        <v>175.9658303843307</v>
      </c>
      <c r="C130" s="5">
        <f t="shared" ref="C130:C193" si="17">AVERAGE(B130,D130)</f>
        <v>180.70279679831532</v>
      </c>
      <c r="D130" s="9">
        <f t="shared" si="14"/>
        <v>185.43976321229997</v>
      </c>
      <c r="E130" s="43">
        <f t="shared" si="15"/>
        <v>165.31563628800018</v>
      </c>
      <c r="F130" s="42">
        <f t="shared" si="12"/>
        <v>205.36237011199773</v>
      </c>
    </row>
    <row r="131" spans="1:6" x14ac:dyDescent="0.2">
      <c r="A131" s="3">
        <f t="shared" si="13"/>
        <v>525</v>
      </c>
      <c r="B131" s="7">
        <f t="shared" si="16"/>
        <v>176.25472676077464</v>
      </c>
      <c r="C131" s="5">
        <f t="shared" si="17"/>
        <v>180.91603633038733</v>
      </c>
      <c r="D131" s="9">
        <f t="shared" si="14"/>
        <v>185.57734590000001</v>
      </c>
      <c r="E131" s="43">
        <f t="shared" si="15"/>
        <v>165.68839062500069</v>
      </c>
      <c r="F131" s="42">
        <f t="shared" ref="F131:F195" si="18" xml:space="preserve"> 0.000044363*A131^3 - 0.072336*A131^2 + 39.66*A131- 7097.6</f>
        <v>205.75473437499932</v>
      </c>
    </row>
    <row r="132" spans="1:6" x14ac:dyDescent="0.2">
      <c r="A132" s="3">
        <f t="shared" si="13"/>
        <v>526</v>
      </c>
      <c r="B132" s="7">
        <f t="shared" si="16"/>
        <v>176.54112707344294</v>
      </c>
      <c r="C132" s="5">
        <f t="shared" si="17"/>
        <v>181.12473040357145</v>
      </c>
      <c r="D132" s="9">
        <f t="shared" si="14"/>
        <v>185.70833373369999</v>
      </c>
      <c r="E132" s="43">
        <f t="shared" si="15"/>
        <v>166.06085151200045</v>
      </c>
      <c r="F132" s="42">
        <f t="shared" si="18"/>
        <v>206.14217008800006</v>
      </c>
    </row>
    <row r="133" spans="1:6" x14ac:dyDescent="0.2">
      <c r="A133" s="3">
        <f t="shared" si="13"/>
        <v>527</v>
      </c>
      <c r="B133" s="7">
        <f t="shared" si="16"/>
        <v>176.82507803126009</v>
      </c>
      <c r="C133" s="5">
        <f t="shared" si="17"/>
        <v>181.32905468443005</v>
      </c>
      <c r="D133" s="9">
        <f t="shared" si="14"/>
        <v>185.8330313376</v>
      </c>
      <c r="E133" s="43">
        <f t="shared" si="15"/>
        <v>166.43309837099991</v>
      </c>
      <c r="F133" s="42">
        <f t="shared" si="18"/>
        <v>206.5249434289999</v>
      </c>
    </row>
    <row r="134" spans="1:6" x14ac:dyDescent="0.2">
      <c r="A134" s="3">
        <f t="shared" si="13"/>
        <v>528</v>
      </c>
      <c r="B134" s="7">
        <f t="shared" si="16"/>
        <v>177.10662500804065</v>
      </c>
      <c r="C134" s="5">
        <f t="shared" si="17"/>
        <v>181.52918417197031</v>
      </c>
      <c r="D134" s="9">
        <f t="shared" si="14"/>
        <v>185.95174333589995</v>
      </c>
      <c r="E134" s="43">
        <f t="shared" si="15"/>
        <v>166.80521062399998</v>
      </c>
      <c r="F134" s="42">
        <f t="shared" si="18"/>
        <v>206.9033205759988</v>
      </c>
    </row>
    <row r="135" spans="1:6" x14ac:dyDescent="0.2">
      <c r="A135" s="3">
        <f t="shared" si="13"/>
        <v>529</v>
      </c>
      <c r="B135" s="7">
        <f t="shared" si="16"/>
        <v>177.38581209356693</v>
      </c>
      <c r="C135" s="5">
        <f t="shared" si="17"/>
        <v>181.72529322318348</v>
      </c>
      <c r="D135" s="9">
        <f t="shared" si="14"/>
        <v>186.06477435280004</v>
      </c>
      <c r="E135" s="43">
        <f t="shared" si="15"/>
        <v>167.17726769299975</v>
      </c>
      <c r="F135" s="42">
        <f t="shared" si="18"/>
        <v>207.27756770700034</v>
      </c>
    </row>
    <row r="136" spans="1:6" x14ac:dyDescent="0.2">
      <c r="A136" s="3">
        <f t="shared" si="13"/>
        <v>530</v>
      </c>
      <c r="B136" s="7">
        <f t="shared" si="16"/>
        <v>177.6626821422293</v>
      </c>
      <c r="C136" s="5">
        <f t="shared" si="17"/>
        <v>181.91755557736465</v>
      </c>
      <c r="D136" s="9">
        <f t="shared" si="14"/>
        <v>186.1724290125</v>
      </c>
      <c r="E136" s="43">
        <f t="shared" si="15"/>
        <v>167.54934900000012</v>
      </c>
      <c r="F136" s="42">
        <f t="shared" si="18"/>
        <v>207.64795100000083</v>
      </c>
    </row>
    <row r="137" spans="1:6" x14ac:dyDescent="0.2">
      <c r="A137" s="3">
        <f t="shared" si="13"/>
        <v>531</v>
      </c>
      <c r="B137" s="7">
        <f t="shared" si="16"/>
        <v>177.93727681936636</v>
      </c>
      <c r="C137" s="5">
        <f t="shared" si="17"/>
        <v>182.10614437928319</v>
      </c>
      <c r="D137" s="9">
        <f t="shared" si="14"/>
        <v>186.2750119392</v>
      </c>
      <c r="E137" s="43">
        <f t="shared" si="15"/>
        <v>167.92153396699928</v>
      </c>
      <c r="F137" s="42">
        <f t="shared" si="18"/>
        <v>208.01473663300021</v>
      </c>
    </row>
    <row r="138" spans="1:6" x14ac:dyDescent="0.2">
      <c r="A138" s="3">
        <f t="shared" si="13"/>
        <v>532</v>
      </c>
      <c r="B138" s="7">
        <f t="shared" si="16"/>
        <v>178.20963664543581</v>
      </c>
      <c r="C138" s="5">
        <f t="shared" si="17"/>
        <v>182.29123220126789</v>
      </c>
      <c r="D138" s="9">
        <f t="shared" si="14"/>
        <v>186.37282775709997</v>
      </c>
      <c r="E138" s="43">
        <f t="shared" si="15"/>
        <v>168.29390201599949</v>
      </c>
      <c r="F138" s="42">
        <f t="shared" si="18"/>
        <v>208.37819078399843</v>
      </c>
    </row>
    <row r="139" spans="1:6" x14ac:dyDescent="0.2">
      <c r="A139" s="3">
        <f t="shared" si="13"/>
        <v>533</v>
      </c>
      <c r="B139" s="7">
        <f t="shared" si="16"/>
        <v>178.47980103813714</v>
      </c>
      <c r="C139" s="5">
        <f t="shared" si="17"/>
        <v>182.47299106426863</v>
      </c>
      <c r="D139" s="9">
        <f t="shared" si="14"/>
        <v>186.46618109040008</v>
      </c>
      <c r="E139" s="43">
        <f t="shared" si="15"/>
        <v>168.66653256900031</v>
      </c>
      <c r="F139" s="42">
        <f t="shared" si="18"/>
        <v>208.7385796310009</v>
      </c>
    </row>
    <row r="140" spans="1:6" x14ac:dyDescent="0.2">
      <c r="A140" s="3">
        <f t="shared" si="13"/>
        <v>534</v>
      </c>
      <c r="B140" s="7">
        <f t="shared" si="16"/>
        <v>178.74780835259946</v>
      </c>
      <c r="C140" s="5">
        <f t="shared" si="17"/>
        <v>182.65159245794973</v>
      </c>
      <c r="D140" s="9">
        <f t="shared" si="14"/>
        <v>186.5553765633</v>
      </c>
      <c r="E140" s="43">
        <f t="shared" si="15"/>
        <v>169.03950504799946</v>
      </c>
      <c r="F140" s="42">
        <f t="shared" si="18"/>
        <v>209.09616935199847</v>
      </c>
    </row>
    <row r="141" spans="1:6" x14ac:dyDescent="0.2">
      <c r="A141" s="3">
        <f t="shared" si="13"/>
        <v>535</v>
      </c>
      <c r="B141" s="7">
        <f t="shared" si="16"/>
        <v>179.01369591974111</v>
      </c>
      <c r="C141" s="5">
        <f t="shared" si="17"/>
        <v>182.82720735987058</v>
      </c>
      <c r="D141" s="9">
        <f t="shared" si="14"/>
        <v>186.64071880000006</v>
      </c>
      <c r="E141" s="43">
        <f t="shared" si="15"/>
        <v>169.4128988749992</v>
      </c>
      <c r="F141" s="42">
        <f t="shared" si="18"/>
        <v>209.45122612500018</v>
      </c>
    </row>
    <row r="142" spans="1:6" x14ac:dyDescent="0.2">
      <c r="A142" s="3">
        <f t="shared" si="13"/>
        <v>536</v>
      </c>
      <c r="B142" s="7">
        <f t="shared" si="16"/>
        <v>179.27750008289999</v>
      </c>
      <c r="C142" s="5">
        <f t="shared" si="17"/>
        <v>183.0000062538</v>
      </c>
      <c r="D142" s="9">
        <f t="shared" si="14"/>
        <v>186.72251242470003</v>
      </c>
      <c r="E142" s="43">
        <f t="shared" si="15"/>
        <v>169.786793472</v>
      </c>
      <c r="F142" s="42">
        <f t="shared" si="18"/>
        <v>209.80401612799869</v>
      </c>
    </row>
    <row r="143" spans="1:6" x14ac:dyDescent="0.2">
      <c r="A143" s="3">
        <f t="shared" si="13"/>
        <v>537</v>
      </c>
      <c r="B143" s="7">
        <f t="shared" si="16"/>
        <v>179.53925623282811</v>
      </c>
      <c r="C143" s="5">
        <f t="shared" si="17"/>
        <v>183.17015914721406</v>
      </c>
      <c r="D143" s="9">
        <f t="shared" si="14"/>
        <v>186.80106206160002</v>
      </c>
      <c r="E143" s="43">
        <f t="shared" si="15"/>
        <v>170.16126826100049</v>
      </c>
      <c r="F143" s="42">
        <f t="shared" si="18"/>
        <v>210.15480553899761</v>
      </c>
    </row>
    <row r="144" spans="1:6" x14ac:dyDescent="0.2">
      <c r="A144" s="3">
        <f t="shared" si="13"/>
        <v>538</v>
      </c>
      <c r="B144" s="7">
        <f t="shared" si="16"/>
        <v>179.79899884113786</v>
      </c>
      <c r="C144" s="5">
        <f t="shared" si="17"/>
        <v>183.33783558801895</v>
      </c>
      <c r="D144" s="9">
        <f t="shared" si="14"/>
        <v>186.87667233490004</v>
      </c>
      <c r="E144" s="43">
        <f t="shared" si="15"/>
        <v>170.53640266400021</v>
      </c>
      <c r="F144" s="42">
        <f t="shared" si="18"/>
        <v>210.5038605360005</v>
      </c>
    </row>
    <row r="145" spans="1:6" x14ac:dyDescent="0.2">
      <c r="A145" s="3">
        <f t="shared" si="13"/>
        <v>539</v>
      </c>
      <c r="B145" s="7">
        <f t="shared" si="16"/>
        <v>180.05676149228108</v>
      </c>
      <c r="C145" s="5">
        <f t="shared" si="17"/>
        <v>183.50320468054059</v>
      </c>
      <c r="D145" s="9">
        <f t="shared" si="14"/>
        <v>186.94964786880007</v>
      </c>
      <c r="E145" s="43">
        <f t="shared" si="15"/>
        <v>170.91227610299916</v>
      </c>
      <c r="F145" s="42">
        <f t="shared" si="18"/>
        <v>210.85144729700005</v>
      </c>
    </row>
    <row r="146" spans="1:6" x14ac:dyDescent="0.2">
      <c r="A146" s="3">
        <f t="shared" si="13"/>
        <v>540</v>
      </c>
      <c r="B146" s="7">
        <f t="shared" si="16"/>
        <v>180.31257691413927</v>
      </c>
      <c r="C146" s="5">
        <f t="shared" si="17"/>
        <v>183.66643510081963</v>
      </c>
      <c r="D146" s="9">
        <f t="shared" si="14"/>
        <v>187.02029328749995</v>
      </c>
      <c r="E146" s="43">
        <f t="shared" si="15"/>
        <v>171.28896800000052</v>
      </c>
      <c r="F146" s="42">
        <f t="shared" si="18"/>
        <v>211.19783199999983</v>
      </c>
    </row>
    <row r="147" spans="1:6" x14ac:dyDescent="0.2">
      <c r="A147" s="3">
        <f t="shared" si="13"/>
        <v>541</v>
      </c>
      <c r="B147" s="7">
        <f t="shared" si="16"/>
        <v>180.56647700729533</v>
      </c>
      <c r="C147" s="5">
        <f t="shared" si="17"/>
        <v>183.82769511124769</v>
      </c>
      <c r="D147" s="9">
        <f t="shared" si="14"/>
        <v>187.08891321520002</v>
      </c>
      <c r="E147" s="43">
        <f t="shared" si="15"/>
        <v>171.66655777700021</v>
      </c>
      <c r="F147" s="42">
        <f t="shared" si="18"/>
        <v>211.54328082299799</v>
      </c>
    </row>
    <row r="148" spans="1:6" x14ac:dyDescent="0.2">
      <c r="A148" s="3">
        <f t="shared" si="13"/>
        <v>542</v>
      </c>
      <c r="B148" s="7">
        <f t="shared" si="16"/>
        <v>180.81849287305653</v>
      </c>
      <c r="C148" s="5">
        <f t="shared" si="17"/>
        <v>183.98715257457829</v>
      </c>
      <c r="D148" s="9">
        <f t="shared" si="14"/>
        <v>187.15581227610005</v>
      </c>
      <c r="E148" s="43">
        <f t="shared" si="15"/>
        <v>172.04512485600003</v>
      </c>
      <c r="F148" s="42">
        <f t="shared" si="18"/>
        <v>211.88805994399991</v>
      </c>
    </row>
    <row r="149" spans="1:6" x14ac:dyDescent="0.2">
      <c r="A149" s="3">
        <f t="shared" si="13"/>
        <v>543</v>
      </c>
      <c r="B149" s="7">
        <f t="shared" si="16"/>
        <v>181.06865484029115</v>
      </c>
      <c r="C149" s="5">
        <f t="shared" si="17"/>
        <v>184.1449749673456</v>
      </c>
      <c r="D149" s="9">
        <f t="shared" si="14"/>
        <v>187.22129509440003</v>
      </c>
      <c r="E149" s="43">
        <f t="shared" si="15"/>
        <v>172.42474865899908</v>
      </c>
      <c r="F149" s="42">
        <f t="shared" si="18"/>
        <v>212.23243554100009</v>
      </c>
    </row>
    <row r="150" spans="1:6" x14ac:dyDescent="0.2">
      <c r="A150" s="3">
        <f t="shared" si="13"/>
        <v>544</v>
      </c>
      <c r="B150" s="7">
        <f t="shared" si="16"/>
        <v>181.31699249113962</v>
      </c>
      <c r="C150" s="5">
        <f t="shared" si="17"/>
        <v>184.30132939271977</v>
      </c>
      <c r="D150" s="9">
        <f t="shared" si="14"/>
        <v>187.28566629429992</v>
      </c>
      <c r="E150" s="43">
        <f t="shared" si="15"/>
        <v>172.80550860800054</v>
      </c>
      <c r="F150" s="42">
        <f t="shared" si="18"/>
        <v>212.57667379200029</v>
      </c>
    </row>
    <row r="151" spans="1:6" x14ac:dyDescent="0.2">
      <c r="A151" s="3">
        <f t="shared" si="13"/>
        <v>545</v>
      </c>
      <c r="B151" s="7">
        <f t="shared" si="16"/>
        <v>181.56353468565604</v>
      </c>
      <c r="C151" s="5">
        <f t="shared" si="17"/>
        <v>184.45638259282799</v>
      </c>
      <c r="D151" s="9">
        <f t="shared" si="14"/>
        <v>187.34923049999998</v>
      </c>
      <c r="E151" s="43">
        <f t="shared" si="15"/>
        <v>173.18748412500031</v>
      </c>
      <c r="F151" s="42">
        <f t="shared" si="18"/>
        <v>212.92104087499865</v>
      </c>
    </row>
    <row r="152" spans="1:6" x14ac:dyDescent="0.2">
      <c r="A152" s="3">
        <f t="shared" si="13"/>
        <v>546</v>
      </c>
      <c r="B152" s="7">
        <f t="shared" si="16"/>
        <v>181.80830958543376</v>
      </c>
      <c r="C152" s="5">
        <f t="shared" si="17"/>
        <v>184.61030096056692</v>
      </c>
      <c r="D152" s="9">
        <f t="shared" si="14"/>
        <v>187.41229233570004</v>
      </c>
      <c r="E152" s="43">
        <f t="shared" si="15"/>
        <v>173.57075463200022</v>
      </c>
      <c r="F152" s="42">
        <f t="shared" si="18"/>
        <v>213.26580296799693</v>
      </c>
    </row>
    <row r="153" spans="1:6" x14ac:dyDescent="0.2">
      <c r="A153" s="3">
        <f t="shared" si="13"/>
        <v>547</v>
      </c>
      <c r="B153" s="7">
        <f t="shared" si="16"/>
        <v>182.05134467626516</v>
      </c>
      <c r="C153" s="5">
        <f t="shared" si="17"/>
        <v>184.76325055093261</v>
      </c>
      <c r="D153" s="9">
        <f t="shared" si="14"/>
        <v>187.47515642560006</v>
      </c>
      <c r="E153" s="43">
        <f t="shared" si="15"/>
        <v>173.9553995509998</v>
      </c>
      <c r="F153" s="42">
        <f t="shared" si="18"/>
        <v>213.61122624899872</v>
      </c>
    </row>
    <row r="154" spans="1:6" x14ac:dyDescent="0.2">
      <c r="A154" s="3">
        <f t="shared" si="13"/>
        <v>548</v>
      </c>
      <c r="B154" s="7">
        <f t="shared" si="16"/>
        <v>182.29266678988222</v>
      </c>
      <c r="C154" s="5">
        <f t="shared" si="17"/>
        <v>184.91539709189107</v>
      </c>
      <c r="D154" s="9">
        <f t="shared" si="14"/>
        <v>187.53812739389991</v>
      </c>
      <c r="E154" s="43">
        <f t="shared" si="15"/>
        <v>174.34149830400042</v>
      </c>
      <c r="F154" s="42">
        <f t="shared" si="18"/>
        <v>213.95757689599668</v>
      </c>
    </row>
    <row r="155" spans="1:6" x14ac:dyDescent="0.2">
      <c r="A155" s="3">
        <f t="shared" ref="A155:A218" si="19">A154+1</f>
        <v>549</v>
      </c>
      <c r="B155" s="7">
        <f t="shared" si="16"/>
        <v>182.53230212482345</v>
      </c>
      <c r="C155" s="5">
        <f t="shared" si="17"/>
        <v>185.06690599481169</v>
      </c>
      <c r="D155" s="9">
        <f t="shared" si="14"/>
        <v>187.60150986479994</v>
      </c>
      <c r="E155" s="43">
        <f t="shared" si="15"/>
        <v>174.72913031299981</v>
      </c>
      <c r="F155" s="42">
        <f t="shared" si="18"/>
        <v>214.30512108699804</v>
      </c>
    </row>
    <row r="156" spans="1:6" x14ac:dyDescent="0.2">
      <c r="A156" s="3">
        <f t="shared" si="19"/>
        <v>550</v>
      </c>
      <c r="B156" s="7">
        <f t="shared" si="16"/>
        <v>182.77027626646839</v>
      </c>
      <c r="C156" s="5">
        <f t="shared" si="17"/>
        <v>185.21794236448423</v>
      </c>
      <c r="D156" s="9">
        <f t="shared" si="14"/>
        <v>187.66560846250007</v>
      </c>
      <c r="E156" s="43">
        <f t="shared" si="15"/>
        <v>175.11837499999933</v>
      </c>
      <c r="F156" s="42">
        <f t="shared" si="18"/>
        <v>214.65412499999729</v>
      </c>
    </row>
    <row r="157" spans="1:6" x14ac:dyDescent="0.2">
      <c r="A157" s="3">
        <f t="shared" si="19"/>
        <v>551</v>
      </c>
      <c r="B157" s="7">
        <f t="shared" si="16"/>
        <v>183.00661420627978</v>
      </c>
      <c r="C157" s="5">
        <f t="shared" si="17"/>
        <v>185.36867100873991</v>
      </c>
      <c r="D157" s="9">
        <f t="shared" si="14"/>
        <v>187.73072781120004</v>
      </c>
      <c r="E157" s="43">
        <f t="shared" si="15"/>
        <v>175.50931178699943</v>
      </c>
      <c r="F157" s="42">
        <f t="shared" si="18"/>
        <v>215.00485481300166</v>
      </c>
    </row>
    <row r="158" spans="1:6" x14ac:dyDescent="0.2">
      <c r="A158" s="3">
        <f t="shared" si="19"/>
        <v>552</v>
      </c>
      <c r="B158" s="7">
        <f t="shared" si="16"/>
        <v>183.24134036029102</v>
      </c>
      <c r="C158" s="5">
        <f t="shared" si="17"/>
        <v>185.51925644769548</v>
      </c>
      <c r="D158" s="9">
        <f t="shared" si="14"/>
        <v>187.79717253509995</v>
      </c>
      <c r="E158" s="43">
        <f t="shared" si="15"/>
        <v>175.90202009599966</v>
      </c>
      <c r="F158" s="42">
        <f t="shared" si="18"/>
        <v>215.35757670400199</v>
      </c>
    </row>
    <row r="159" spans="1:6" x14ac:dyDescent="0.2">
      <c r="A159" s="3">
        <f t="shared" si="19"/>
        <v>553</v>
      </c>
      <c r="B159" s="7">
        <f t="shared" si="16"/>
        <v>183.47447858687394</v>
      </c>
      <c r="C159" s="5">
        <f t="shared" si="17"/>
        <v>185.66986292263698</v>
      </c>
      <c r="D159" s="9">
        <f t="shared" si="14"/>
        <v>187.86524725840002</v>
      </c>
      <c r="E159" s="43">
        <f t="shared" si="15"/>
        <v>176.29657934899956</v>
      </c>
      <c r="F159" s="42">
        <f t="shared" si="18"/>
        <v>215.71255685100004</v>
      </c>
    </row>
    <row r="160" spans="1:6" x14ac:dyDescent="0.2">
      <c r="A160" s="3">
        <f t="shared" si="19"/>
        <v>554</v>
      </c>
      <c r="B160" s="7">
        <f t="shared" si="16"/>
        <v>183.70605220382066</v>
      </c>
      <c r="C160" s="5">
        <f t="shared" si="17"/>
        <v>185.82065440456032</v>
      </c>
      <c r="D160" s="9">
        <f t="shared" si="14"/>
        <v>187.93525660529997</v>
      </c>
      <c r="E160" s="43">
        <f t="shared" si="15"/>
        <v>176.69306896799867</v>
      </c>
      <c r="F160" s="42">
        <f t="shared" si="18"/>
        <v>216.07006143200124</v>
      </c>
    </row>
    <row r="161" spans="1:6" x14ac:dyDescent="0.2">
      <c r="A161" s="3">
        <f t="shared" si="19"/>
        <v>555</v>
      </c>
      <c r="B161" s="7">
        <f t="shared" si="16"/>
        <v>183.93608400477163</v>
      </c>
      <c r="C161" s="5">
        <f t="shared" si="17"/>
        <v>185.97179460238584</v>
      </c>
      <c r="D161" s="9">
        <f t="shared" si="14"/>
        <v>188.00750520000008</v>
      </c>
      <c r="E161" s="43">
        <f t="shared" si="15"/>
        <v>177.09156837500018</v>
      </c>
      <c r="F161" s="42">
        <f t="shared" si="18"/>
        <v>216.43035662500006</v>
      </c>
    </row>
    <row r="162" spans="1:6" x14ac:dyDescent="0.2">
      <c r="A162" s="3">
        <f t="shared" si="19"/>
        <v>556</v>
      </c>
      <c r="B162" s="7">
        <f t="shared" si="16"/>
        <v>184.16459627501874</v>
      </c>
      <c r="C162" s="5">
        <f t="shared" si="17"/>
        <v>186.12344697085939</v>
      </c>
      <c r="D162" s="9">
        <f t="shared" si="14"/>
        <v>188.08229766670001</v>
      </c>
      <c r="E162" s="43">
        <f t="shared" si="15"/>
        <v>177.4921569920009</v>
      </c>
      <c r="F162" s="42">
        <f t="shared" si="18"/>
        <v>216.79370860800009</v>
      </c>
    </row>
    <row r="163" spans="1:6" x14ac:dyDescent="0.2">
      <c r="A163" s="3">
        <f t="shared" si="19"/>
        <v>557</v>
      </c>
      <c r="B163" s="7">
        <f t="shared" si="16"/>
        <v>184.39161080671323</v>
      </c>
      <c r="C163" s="5">
        <f t="shared" si="17"/>
        <v>186.27577471815667</v>
      </c>
      <c r="D163" s="9">
        <f t="shared" si="14"/>
        <v>188.15993862960011</v>
      </c>
      <c r="E163" s="43">
        <f t="shared" si="15"/>
        <v>177.89491424100038</v>
      </c>
      <c r="F163" s="42">
        <f t="shared" si="18"/>
        <v>217.16038355900127</v>
      </c>
    </row>
    <row r="164" spans="1:6" x14ac:dyDescent="0.2">
      <c r="A164" s="3">
        <f t="shared" si="19"/>
        <v>558</v>
      </c>
      <c r="B164" s="7">
        <f t="shared" si="16"/>
        <v>184.61714891350422</v>
      </c>
      <c r="C164" s="5">
        <f t="shared" si="17"/>
        <v>186.42894081320213</v>
      </c>
      <c r="D164" s="9">
        <f t="shared" si="14"/>
        <v>188.24073271290001</v>
      </c>
      <c r="E164" s="43">
        <f t="shared" si="15"/>
        <v>178.29991954399998</v>
      </c>
      <c r="F164" s="42">
        <f t="shared" si="18"/>
        <v>217.53064765600175</v>
      </c>
    </row>
    <row r="165" spans="1:6" x14ac:dyDescent="0.2">
      <c r="A165" s="3">
        <f t="shared" si="19"/>
        <v>559</v>
      </c>
      <c r="B165" s="7">
        <f t="shared" si="16"/>
        <v>184.8412314446341</v>
      </c>
      <c r="C165" s="5">
        <f t="shared" si="17"/>
        <v>186.58310799271703</v>
      </c>
      <c r="D165" s="9">
        <f t="shared" si="14"/>
        <v>188.32498454079996</v>
      </c>
      <c r="E165" s="43">
        <f t="shared" si="15"/>
        <v>178.70725232300015</v>
      </c>
      <c r="F165" s="42">
        <f t="shared" si="18"/>
        <v>217.90476707700145</v>
      </c>
    </row>
    <row r="166" spans="1:6" x14ac:dyDescent="0.2">
      <c r="A166" s="3">
        <f t="shared" si="19"/>
        <v>560</v>
      </c>
      <c r="B166" s="7">
        <f t="shared" si="16"/>
        <v>185.06387879851431</v>
      </c>
      <c r="C166" s="5">
        <f t="shared" si="17"/>
        <v>186.73843876800714</v>
      </c>
      <c r="D166" s="9">
        <f t="shared" ref="D166:D229" si="20" xml:space="preserve"> IF(A166&lt;431,B166,0.0000507707*(A166-395)^3 - 0.023098*(A166-395)^2 + 3.56564*(A166-395) + 0.857118)</f>
        <v>188.41299873749995</v>
      </c>
      <c r="E166" s="43">
        <f t="shared" si="15"/>
        <v>179.11699199999953</v>
      </c>
      <c r="F166" s="42">
        <f t="shared" si="18"/>
        <v>218.28300800000034</v>
      </c>
    </row>
    <row r="167" spans="1:6" x14ac:dyDescent="0.2">
      <c r="A167" s="3">
        <f t="shared" si="19"/>
        <v>561</v>
      </c>
      <c r="B167" s="7">
        <f t="shared" si="16"/>
        <v>185.28511093580491</v>
      </c>
      <c r="C167" s="5">
        <f t="shared" si="17"/>
        <v>186.89509543150251</v>
      </c>
      <c r="D167" s="9">
        <f t="shared" si="20"/>
        <v>188.50507992720009</v>
      </c>
      <c r="E167" s="43">
        <f t="shared" si="15"/>
        <v>179.52921799699948</v>
      </c>
      <c r="F167" s="42">
        <f t="shared" si="18"/>
        <v>218.66563660299835</v>
      </c>
    </row>
    <row r="168" spans="1:6" x14ac:dyDescent="0.2">
      <c r="A168" s="3">
        <f t="shared" si="19"/>
        <v>562</v>
      </c>
      <c r="B168" s="7">
        <f t="shared" si="16"/>
        <v>185.50494739201957</v>
      </c>
      <c r="C168" s="5">
        <f t="shared" si="17"/>
        <v>187.05324006305983</v>
      </c>
      <c r="D168" s="9">
        <f t="shared" si="20"/>
        <v>188.60153273410009</v>
      </c>
      <c r="E168" s="43">
        <f t="shared" si="15"/>
        <v>179.94400973600045</v>
      </c>
      <c r="F168" s="42">
        <f t="shared" si="18"/>
        <v>219.05291906399725</v>
      </c>
    </row>
    <row r="169" spans="1:6" x14ac:dyDescent="0.2">
      <c r="A169" s="3">
        <f t="shared" si="19"/>
        <v>563</v>
      </c>
      <c r="B169" s="7">
        <f t="shared" si="16"/>
        <v>185.72340728967637</v>
      </c>
      <c r="C169" s="5">
        <f t="shared" si="17"/>
        <v>187.21303453603821</v>
      </c>
      <c r="D169" s="9">
        <f t="shared" si="20"/>
        <v>188.70266178240001</v>
      </c>
      <c r="E169" s="43">
        <f t="shared" ref="E169:E232" si="21">IF(A169&lt;433,120-(434-A169)*3.33,0.000013237*A169^3-0.020995*A169^2+11.472*A169-1985.8)</f>
        <v>180.36144663900018</v>
      </c>
      <c r="F169" s="42">
        <f t="shared" si="18"/>
        <v>219.44512156100063</v>
      </c>
    </row>
    <row r="170" spans="1:6" x14ac:dyDescent="0.2">
      <c r="A170" s="3">
        <f t="shared" si="19"/>
        <v>564</v>
      </c>
      <c r="B170" s="7">
        <f t="shared" si="16"/>
        <v>185.94050935001414</v>
      </c>
      <c r="C170" s="5">
        <f t="shared" si="17"/>
        <v>187.37464052315704</v>
      </c>
      <c r="D170" s="9">
        <f t="shared" si="20"/>
        <v>188.80877169629997</v>
      </c>
      <c r="E170" s="43">
        <f t="shared" si="21"/>
        <v>180.78160812800002</v>
      </c>
      <c r="F170" s="42">
        <f t="shared" si="18"/>
        <v>219.84251027199753</v>
      </c>
    </row>
    <row r="171" spans="1:6" x14ac:dyDescent="0.2">
      <c r="A171" s="3">
        <f t="shared" si="19"/>
        <v>565</v>
      </c>
      <c r="B171" s="7">
        <f t="shared" si="16"/>
        <v>186.15627190429302</v>
      </c>
      <c r="C171" s="5">
        <f t="shared" si="17"/>
        <v>187.53821950214655</v>
      </c>
      <c r="D171" s="9">
        <f t="shared" si="20"/>
        <v>188.92016710000007</v>
      </c>
      <c r="E171" s="43">
        <f t="shared" si="21"/>
        <v>181.2045736249986</v>
      </c>
      <c r="F171" s="42">
        <f t="shared" si="18"/>
        <v>220.24535137499879</v>
      </c>
    </row>
    <row r="172" spans="1:6" x14ac:dyDescent="0.2">
      <c r="A172" s="3">
        <f t="shared" si="19"/>
        <v>566</v>
      </c>
      <c r="B172" s="7">
        <f t="shared" si="16"/>
        <v>186.37071290469709</v>
      </c>
      <c r="C172" s="5">
        <f t="shared" si="17"/>
        <v>187.70393276119856</v>
      </c>
      <c r="D172" s="9">
        <f t="shared" si="20"/>
        <v>189.03715261770003</v>
      </c>
      <c r="E172" s="43">
        <f t="shared" si="21"/>
        <v>181.63042255200094</v>
      </c>
      <c r="F172" s="42">
        <f t="shared" si="18"/>
        <v>220.65391104799892</v>
      </c>
    </row>
    <row r="173" spans="1:6" x14ac:dyDescent="0.2">
      <c r="A173" s="3">
        <f t="shared" si="19"/>
        <v>567</v>
      </c>
      <c r="B173" s="7">
        <f t="shared" si="16"/>
        <v>186.58384993485512</v>
      </c>
      <c r="C173" s="5">
        <f t="shared" si="17"/>
        <v>187.87194140422758</v>
      </c>
      <c r="D173" s="9">
        <f t="shared" si="20"/>
        <v>189.16003287360002</v>
      </c>
      <c r="E173" s="43">
        <f t="shared" si="21"/>
        <v>182.0592343310002</v>
      </c>
      <c r="F173" s="42">
        <f t="shared" si="18"/>
        <v>221.06845546899604</v>
      </c>
    </row>
    <row r="174" spans="1:6" x14ac:dyDescent="0.2">
      <c r="A174" s="3">
        <f t="shared" si="19"/>
        <v>568</v>
      </c>
      <c r="B174" s="7">
        <f t="shared" si="16"/>
        <v>186.79570021999652</v>
      </c>
      <c r="C174" s="5">
        <f t="shared" si="17"/>
        <v>188.04240635594829</v>
      </c>
      <c r="D174" s="9">
        <f t="shared" si="20"/>
        <v>189.28911249190008</v>
      </c>
      <c r="E174" s="43">
        <f t="shared" si="21"/>
        <v>182.49108838399957</v>
      </c>
      <c r="F174" s="42">
        <f t="shared" si="18"/>
        <v>221.48925081599555</v>
      </c>
    </row>
    <row r="175" spans="1:6" x14ac:dyDescent="0.2">
      <c r="A175" s="3">
        <f t="shared" si="19"/>
        <v>569</v>
      </c>
      <c r="B175" s="7">
        <f t="shared" si="16"/>
        <v>187.00628063675666</v>
      </c>
      <c r="C175" s="5">
        <f t="shared" si="17"/>
        <v>188.21548836677835</v>
      </c>
      <c r="D175" s="9">
        <f t="shared" si="20"/>
        <v>189.42469609680001</v>
      </c>
      <c r="E175" s="43">
        <f t="shared" si="21"/>
        <v>182.9260641329995</v>
      </c>
      <c r="F175" s="42">
        <f t="shared" si="18"/>
        <v>221.9165632669974</v>
      </c>
    </row>
    <row r="176" spans="1:6" x14ac:dyDescent="0.2">
      <c r="A176" s="3">
        <f t="shared" si="19"/>
        <v>570</v>
      </c>
      <c r="B176" s="7">
        <f t="shared" si="16"/>
        <v>187.21560772264667</v>
      </c>
      <c r="C176" s="5">
        <f t="shared" si="17"/>
        <v>188.39134801757336</v>
      </c>
      <c r="D176" s="9">
        <f t="shared" si="20"/>
        <v>189.56708831250006</v>
      </c>
      <c r="E176" s="43">
        <f t="shared" si="21"/>
        <v>183.36424100000045</v>
      </c>
      <c r="F176" s="42">
        <f t="shared" si="18"/>
        <v>222.35065899999972</v>
      </c>
    </row>
    <row r="177" spans="1:6" x14ac:dyDescent="0.2">
      <c r="A177" s="3">
        <f t="shared" si="19"/>
        <v>571</v>
      </c>
      <c r="B177" s="7">
        <f t="shared" si="16"/>
        <v>187.42369768520129</v>
      </c>
      <c r="C177" s="5">
        <f t="shared" si="17"/>
        <v>188.57014572420064</v>
      </c>
      <c r="D177" s="9">
        <f t="shared" si="20"/>
        <v>189.71659376319997</v>
      </c>
      <c r="E177" s="43">
        <f t="shared" si="21"/>
        <v>183.80569840700105</v>
      </c>
      <c r="F177" s="42">
        <f t="shared" si="18"/>
        <v>222.79180419299519</v>
      </c>
    </row>
    <row r="178" spans="1:6" x14ac:dyDescent="0.2">
      <c r="A178" s="3">
        <f t="shared" si="19"/>
        <v>572</v>
      </c>
      <c r="B178" s="7">
        <f t="shared" si="16"/>
        <v>187.63056641081806</v>
      </c>
      <c r="C178" s="5">
        <f t="shared" si="17"/>
        <v>188.75204174195903</v>
      </c>
      <c r="D178" s="9">
        <f t="shared" si="20"/>
        <v>189.8735170731</v>
      </c>
      <c r="E178" s="43">
        <f t="shared" si="21"/>
        <v>184.25051577599993</v>
      </c>
      <c r="F178" s="42">
        <f t="shared" si="18"/>
        <v>223.24026502399829</v>
      </c>
    </row>
    <row r="179" spans="1:6" x14ac:dyDescent="0.2">
      <c r="A179" s="3">
        <f t="shared" si="19"/>
        <v>573</v>
      </c>
      <c r="B179" s="7">
        <f t="shared" si="16"/>
        <v>187.83622947329977</v>
      </c>
      <c r="C179" s="5">
        <f t="shared" si="17"/>
        <v>188.93719616984993</v>
      </c>
      <c r="D179" s="9">
        <f t="shared" si="20"/>
        <v>190.03816286640006</v>
      </c>
      <c r="E179" s="43">
        <f t="shared" si="21"/>
        <v>184.69877252900028</v>
      </c>
      <c r="F179" s="42">
        <f t="shared" si="18"/>
        <v>223.69630767099625</v>
      </c>
    </row>
    <row r="180" spans="1:6" x14ac:dyDescent="0.2">
      <c r="A180" s="3">
        <f t="shared" si="19"/>
        <v>574</v>
      </c>
      <c r="B180" s="7">
        <f t="shared" si="16"/>
        <v>188.04070214211279</v>
      </c>
      <c r="C180" s="5">
        <f t="shared" si="17"/>
        <v>189.12576895470636</v>
      </c>
      <c r="D180" s="9">
        <f t="shared" si="20"/>
        <v>190.21083576729995</v>
      </c>
      <c r="E180" s="43">
        <f t="shared" si="21"/>
        <v>185.15054808799982</v>
      </c>
      <c r="F180" s="42">
        <f t="shared" si="18"/>
        <v>224.1601983119981</v>
      </c>
    </row>
    <row r="181" spans="1:6" x14ac:dyDescent="0.2">
      <c r="A181" s="3">
        <f t="shared" si="19"/>
        <v>575</v>
      </c>
      <c r="B181" s="7">
        <f t="shared" si="16"/>
        <v>188.24399939037227</v>
      </c>
      <c r="C181" s="5">
        <f t="shared" si="17"/>
        <v>189.31791989518609</v>
      </c>
      <c r="D181" s="9">
        <f t="shared" si="20"/>
        <v>190.39184039999992</v>
      </c>
      <c r="E181" s="43">
        <f t="shared" si="21"/>
        <v>185.60592187499901</v>
      </c>
      <c r="F181" s="42">
        <f t="shared" si="18"/>
        <v>224.63220312499652</v>
      </c>
    </row>
    <row r="182" spans="1:6" x14ac:dyDescent="0.2">
      <c r="A182" s="3">
        <f t="shared" si="19"/>
        <v>576</v>
      </c>
      <c r="B182" s="7">
        <f t="shared" si="16"/>
        <v>188.44613590256503</v>
      </c>
      <c r="C182" s="5">
        <f t="shared" si="17"/>
        <v>189.51380864563254</v>
      </c>
      <c r="D182" s="9">
        <f t="shared" si="20"/>
        <v>190.58148138870007</v>
      </c>
      <c r="E182" s="43">
        <f t="shared" si="21"/>
        <v>186.06497331199921</v>
      </c>
      <c r="F182" s="42">
        <f t="shared" si="18"/>
        <v>225.11258828799691</v>
      </c>
    </row>
    <row r="183" spans="1:6" x14ac:dyDescent="0.2">
      <c r="A183" s="3">
        <f t="shared" si="19"/>
        <v>577</v>
      </c>
      <c r="B183" s="7">
        <f t="shared" si="16"/>
        <v>188.64712608202058</v>
      </c>
      <c r="C183" s="5">
        <f t="shared" si="17"/>
        <v>189.71359471981032</v>
      </c>
      <c r="D183" s="9">
        <f t="shared" si="20"/>
        <v>190.78006335760006</v>
      </c>
      <c r="E183" s="43">
        <f t="shared" si="21"/>
        <v>186.52778182099996</v>
      </c>
      <c r="F183" s="42">
        <f t="shared" si="18"/>
        <v>225.60161997900104</v>
      </c>
    </row>
    <row r="184" spans="1:6" x14ac:dyDescent="0.2">
      <c r="A184" s="3">
        <f t="shared" si="19"/>
        <v>578</v>
      </c>
      <c r="B184" s="7">
        <f t="shared" si="16"/>
        <v>188.84698405813975</v>
      </c>
      <c r="C184" s="5">
        <f t="shared" si="17"/>
        <v>189.91743749451987</v>
      </c>
      <c r="D184" s="9">
        <f t="shared" si="20"/>
        <v>190.98789093089999</v>
      </c>
      <c r="E184" s="43">
        <f t="shared" si="21"/>
        <v>186.9944268239999</v>
      </c>
      <c r="F184" s="42">
        <f t="shared" si="18"/>
        <v>226.09956437600158</v>
      </c>
    </row>
    <row r="185" spans="1:6" x14ac:dyDescent="0.2">
      <c r="A185" s="3">
        <f t="shared" si="19"/>
        <v>579</v>
      </c>
      <c r="B185" s="7">
        <f t="shared" si="16"/>
        <v>189.04572369339132</v>
      </c>
      <c r="C185" s="5">
        <f t="shared" si="17"/>
        <v>190.12549621309566</v>
      </c>
      <c r="D185" s="9">
        <f t="shared" si="20"/>
        <v>191.20526873279999</v>
      </c>
      <c r="E185" s="43">
        <f t="shared" si="21"/>
        <v>187.46498774300039</v>
      </c>
      <c r="F185" s="42">
        <f t="shared" si="18"/>
        <v>226.60668765700211</v>
      </c>
    </row>
    <row r="186" spans="1:6" x14ac:dyDescent="0.2">
      <c r="A186" s="3">
        <f t="shared" si="19"/>
        <v>580</v>
      </c>
      <c r="B186" s="7">
        <f t="shared" si="16"/>
        <v>189.24335859008409</v>
      </c>
      <c r="C186" s="5">
        <f t="shared" si="17"/>
        <v>190.33792998879207</v>
      </c>
      <c r="D186" s="9">
        <f t="shared" si="20"/>
        <v>191.43250138750005</v>
      </c>
      <c r="E186" s="43">
        <f t="shared" si="21"/>
        <v>187.93954399999916</v>
      </c>
      <c r="F186" s="42">
        <f t="shared" si="18"/>
        <v>227.12325600000077</v>
      </c>
    </row>
    <row r="187" spans="1:6" x14ac:dyDescent="0.2">
      <c r="A187" s="3">
        <f t="shared" si="19"/>
        <v>581</v>
      </c>
      <c r="B187" s="7">
        <f t="shared" si="16"/>
        <v>189.43990209692441</v>
      </c>
      <c r="C187" s="5">
        <f t="shared" si="17"/>
        <v>190.55489780806221</v>
      </c>
      <c r="D187" s="9">
        <f t="shared" si="20"/>
        <v>191.6698935192</v>
      </c>
      <c r="E187" s="43">
        <f t="shared" si="21"/>
        <v>188.41817501700029</v>
      </c>
      <c r="F187" s="42">
        <f t="shared" si="18"/>
        <v>227.64953558300112</v>
      </c>
    </row>
    <row r="188" spans="1:6" x14ac:dyDescent="0.2">
      <c r="A188" s="3">
        <f t="shared" si="19"/>
        <v>582</v>
      </c>
      <c r="B188" s="7">
        <f t="shared" si="16"/>
        <v>189.63536731536666</v>
      </c>
      <c r="C188" s="5">
        <f t="shared" si="17"/>
        <v>190.77655853373329</v>
      </c>
      <c r="D188" s="9">
        <f t="shared" si="20"/>
        <v>191.91774975209995</v>
      </c>
      <c r="E188" s="43">
        <f t="shared" si="21"/>
        <v>188.9009602159997</v>
      </c>
      <c r="F188" s="42">
        <f t="shared" si="18"/>
        <v>228.18579258399768</v>
      </c>
    </row>
    <row r="189" spans="1:6" x14ac:dyDescent="0.2">
      <c r="A189" s="3">
        <f t="shared" si="19"/>
        <v>583</v>
      </c>
      <c r="B189" s="7">
        <f t="shared" si="16"/>
        <v>189.82976710576432</v>
      </c>
      <c r="C189" s="5">
        <f t="shared" si="17"/>
        <v>191.00307090808218</v>
      </c>
      <c r="D189" s="9">
        <f t="shared" si="20"/>
        <v>192.17637471040001</v>
      </c>
      <c r="E189" s="43">
        <f t="shared" si="21"/>
        <v>189.38797901899966</v>
      </c>
      <c r="F189" s="42">
        <f t="shared" si="18"/>
        <v>228.7322931810013</v>
      </c>
    </row>
    <row r="190" spans="1:6" x14ac:dyDescent="0.2">
      <c r="A190" s="3">
        <f t="shared" si="19"/>
        <v>584</v>
      </c>
      <c r="B190" s="7">
        <f t="shared" si="16"/>
        <v>190.02311409332987</v>
      </c>
      <c r="C190" s="5">
        <f t="shared" si="17"/>
        <v>191.23459355581494</v>
      </c>
      <c r="D190" s="9">
        <f t="shared" si="20"/>
        <v>192.44607301830001</v>
      </c>
      <c r="E190" s="43">
        <f t="shared" si="21"/>
        <v>189.87931084800061</v>
      </c>
      <c r="F190" s="42">
        <f t="shared" si="18"/>
        <v>229.28930355199918</v>
      </c>
    </row>
    <row r="191" spans="1:6" x14ac:dyDescent="0.2">
      <c r="A191" s="3">
        <f t="shared" si="19"/>
        <v>585</v>
      </c>
      <c r="B191" s="7">
        <f t="shared" si="16"/>
        <v>190.2154206739097</v>
      </c>
      <c r="C191" s="5">
        <f t="shared" si="17"/>
        <v>191.47128498695488</v>
      </c>
      <c r="D191" s="9">
        <f t="shared" si="20"/>
        <v>192.72714930000006</v>
      </c>
      <c r="E191" s="43">
        <f t="shared" si="21"/>
        <v>190.3750351250003</v>
      </c>
      <c r="F191" s="42">
        <f t="shared" si="18"/>
        <v>229.85708987500038</v>
      </c>
    </row>
    <row r="192" spans="1:6" x14ac:dyDescent="0.2">
      <c r="A192" s="3">
        <f t="shared" si="19"/>
        <v>586</v>
      </c>
      <c r="B192" s="7">
        <f t="shared" si="16"/>
        <v>190.40669901958196</v>
      </c>
      <c r="C192" s="5">
        <f t="shared" si="17"/>
        <v>191.71330359964099</v>
      </c>
      <c r="D192" s="9">
        <f t="shared" si="20"/>
        <v>193.0199081797</v>
      </c>
      <c r="E192" s="43">
        <f t="shared" si="21"/>
        <v>190.87523127200006</v>
      </c>
      <c r="F192" s="42">
        <f t="shared" si="18"/>
        <v>230.43591832799757</v>
      </c>
    </row>
    <row r="193" spans="1:6" x14ac:dyDescent="0.2">
      <c r="A193" s="3">
        <f t="shared" si="19"/>
        <v>587</v>
      </c>
      <c r="B193" s="7">
        <f t="shared" si="16"/>
        <v>190.59696108408281</v>
      </c>
      <c r="C193" s="5">
        <f t="shared" si="17"/>
        <v>191.96080768284139</v>
      </c>
      <c r="D193" s="9">
        <f t="shared" si="20"/>
        <v>193.32465428159998</v>
      </c>
      <c r="E193" s="43">
        <f t="shared" si="21"/>
        <v>191.37997871099947</v>
      </c>
      <c r="F193" s="42">
        <f t="shared" si="18"/>
        <v>231.02605508899978</v>
      </c>
    </row>
    <row r="194" spans="1:6" x14ac:dyDescent="0.2">
      <c r="A194" s="3">
        <f t="shared" si="19"/>
        <v>588</v>
      </c>
      <c r="B194" s="7">
        <f t="shared" ref="B194:B256" si="22">IF(A194&lt;431,(95/100)*(0.0295*(A194-395)^2+0.1507*(A194-395)+60.8199),85.4348*(A194-428)^0.1583)</f>
        <v>190.78621860806825</v>
      </c>
      <c r="C194" s="5">
        <f t="shared" ref="C194:C256" si="23">AVERAGE(B194,D194)</f>
        <v>192.2139554189842</v>
      </c>
      <c r="D194" s="9">
        <f t="shared" si="20"/>
        <v>193.64169222990012</v>
      </c>
      <c r="E194" s="43">
        <f t="shared" si="21"/>
        <v>191.88935686400077</v>
      </c>
      <c r="F194" s="42">
        <f t="shared" si="18"/>
        <v>231.62776633599788</v>
      </c>
    </row>
    <row r="195" spans="1:6" x14ac:dyDescent="0.2">
      <c r="A195" s="3">
        <f t="shared" si="19"/>
        <v>589</v>
      </c>
      <c r="B195" s="7">
        <f t="shared" si="22"/>
        <v>190.97448312421682</v>
      </c>
      <c r="C195" s="5">
        <f t="shared" si="23"/>
        <v>192.47290488650839</v>
      </c>
      <c r="D195" s="9">
        <f t="shared" si="20"/>
        <v>193.97132664879996</v>
      </c>
      <c r="E195" s="43">
        <f t="shared" si="21"/>
        <v>192.40344515299989</v>
      </c>
      <c r="F195" s="42">
        <f t="shared" si="18"/>
        <v>232.24131824699907</v>
      </c>
    </row>
    <row r="196" spans="1:6" x14ac:dyDescent="0.2">
      <c r="A196" s="3">
        <f t="shared" si="19"/>
        <v>590</v>
      </c>
      <c r="B196" s="7">
        <f t="shared" si="22"/>
        <v>191.16176596217949</v>
      </c>
      <c r="C196" s="5">
        <f t="shared" si="23"/>
        <v>192.73781406233974</v>
      </c>
      <c r="D196" s="9">
        <f t="shared" si="20"/>
        <v>194.31386216249996</v>
      </c>
      <c r="E196" s="43">
        <f t="shared" si="21"/>
        <v>192.92232300000001</v>
      </c>
      <c r="F196" s="42">
        <f t="shared" ref="F196:F256" si="24" xml:space="preserve"> 0.000044363*A196^3 - 0.072336*A196^2 + 39.66*A196- 7097.6</f>
        <v>232.86697699999786</v>
      </c>
    </row>
    <row r="197" spans="1:6" x14ac:dyDescent="0.2">
      <c r="A197" s="3">
        <f t="shared" si="19"/>
        <v>591</v>
      </c>
      <c r="B197" s="7">
        <f t="shared" si="22"/>
        <v>191.34807825338208</v>
      </c>
      <c r="C197" s="5">
        <f t="shared" si="23"/>
        <v>193.00884082429107</v>
      </c>
      <c r="D197" s="9">
        <f t="shared" si="20"/>
        <v>194.66960339520006</v>
      </c>
      <c r="E197" s="43">
        <f t="shared" si="21"/>
        <v>193.44606982699884</v>
      </c>
      <c r="F197" s="42">
        <f t="shared" si="24"/>
        <v>233.50500877299783</v>
      </c>
    </row>
    <row r="198" spans="1:6" x14ac:dyDescent="0.2">
      <c r="A198" s="3">
        <f t="shared" si="19"/>
        <v>592</v>
      </c>
      <c r="B198" s="7">
        <f t="shared" si="22"/>
        <v>191.53343093568481</v>
      </c>
      <c r="C198" s="5">
        <f t="shared" si="23"/>
        <v>193.28614295339241</v>
      </c>
      <c r="D198" s="9">
        <f t="shared" si="20"/>
        <v>195.03885497110002</v>
      </c>
      <c r="E198" s="43">
        <f t="shared" si="21"/>
        <v>193.97476505600048</v>
      </c>
      <c r="F198" s="42">
        <f t="shared" si="24"/>
        <v>234.1556797439971</v>
      </c>
    </row>
    <row r="199" spans="1:6" x14ac:dyDescent="0.2">
      <c r="A199" s="3">
        <f t="shared" si="19"/>
        <v>593</v>
      </c>
      <c r="B199" s="7">
        <f t="shared" si="22"/>
        <v>191.71783475790534</v>
      </c>
      <c r="C199" s="5">
        <f t="shared" si="23"/>
        <v>193.56987813615265</v>
      </c>
      <c r="D199" s="9">
        <f t="shared" si="20"/>
        <v>195.42192151439997</v>
      </c>
      <c r="E199" s="43">
        <f t="shared" si="21"/>
        <v>194.50848810899993</v>
      </c>
      <c r="F199" s="42">
        <f t="shared" si="24"/>
        <v>234.81925609099926</v>
      </c>
    </row>
    <row r="200" spans="1:6" x14ac:dyDescent="0.2">
      <c r="A200" s="3">
        <f t="shared" si="19"/>
        <v>594</v>
      </c>
      <c r="B200" s="7">
        <f t="shared" si="22"/>
        <v>191.90130028420927</v>
      </c>
      <c r="C200" s="5">
        <f t="shared" si="23"/>
        <v>193.86020396675463</v>
      </c>
      <c r="D200" s="9">
        <f t="shared" si="20"/>
        <v>195.81910764930001</v>
      </c>
      <c r="E200" s="43">
        <f t="shared" si="21"/>
        <v>195.04731840799946</v>
      </c>
      <c r="F200" s="42">
        <f t="shared" si="24"/>
        <v>235.49600399199699</v>
      </c>
    </row>
    <row r="201" spans="1:6" x14ac:dyDescent="0.2">
      <c r="A201" s="3">
        <f t="shared" si="19"/>
        <v>595</v>
      </c>
      <c r="B201" s="7">
        <f t="shared" si="22"/>
        <v>192.08383789837231</v>
      </c>
      <c r="C201" s="5">
        <f t="shared" si="23"/>
        <v>194.15727794918615</v>
      </c>
      <c r="D201" s="9">
        <f t="shared" si="20"/>
        <v>196.23071800000002</v>
      </c>
      <c r="E201" s="43">
        <f t="shared" si="21"/>
        <v>195.59133537500134</v>
      </c>
      <c r="F201" s="42">
        <f t="shared" si="24"/>
        <v>236.18618962499932</v>
      </c>
    </row>
    <row r="202" spans="1:6" x14ac:dyDescent="0.2">
      <c r="A202" s="3">
        <f t="shared" si="19"/>
        <v>596</v>
      </c>
      <c r="B202" s="7">
        <f t="shared" si="22"/>
        <v>192.26545780792006</v>
      </c>
      <c r="C202" s="5">
        <f t="shared" si="23"/>
        <v>194.46125749931002</v>
      </c>
      <c r="D202" s="9">
        <f t="shared" si="20"/>
        <v>196.65705719070002</v>
      </c>
      <c r="E202" s="43">
        <f t="shared" si="21"/>
        <v>196.14061843200057</v>
      </c>
      <c r="F202" s="42">
        <f t="shared" si="24"/>
        <v>236.89007916799528</v>
      </c>
    </row>
    <row r="203" spans="1:6" x14ac:dyDescent="0.2">
      <c r="A203" s="3">
        <f t="shared" si="19"/>
        <v>597</v>
      </c>
      <c r="B203" s="7">
        <f t="shared" si="22"/>
        <v>192.44617004814819</v>
      </c>
      <c r="C203" s="5">
        <f t="shared" si="23"/>
        <v>194.77229994687409</v>
      </c>
      <c r="D203" s="9">
        <f t="shared" si="20"/>
        <v>197.09842984559998</v>
      </c>
      <c r="E203" s="43">
        <f t="shared" si="21"/>
        <v>196.69524700099942</v>
      </c>
      <c r="F203" s="42">
        <f t="shared" si="24"/>
        <v>237.60793879899757</v>
      </c>
    </row>
    <row r="204" spans="1:6" x14ac:dyDescent="0.2">
      <c r="A204" s="3">
        <f t="shared" si="19"/>
        <v>598</v>
      </c>
      <c r="B204" s="7">
        <f t="shared" si="22"/>
        <v>192.6259844860279</v>
      </c>
      <c r="C204" s="5">
        <f t="shared" si="23"/>
        <v>195.09056253746391</v>
      </c>
      <c r="D204" s="9">
        <f t="shared" si="20"/>
        <v>197.55514058889992</v>
      </c>
      <c r="E204" s="43">
        <f t="shared" si="21"/>
        <v>197.25530050399925</v>
      </c>
      <c r="F204" s="42">
        <f t="shared" si="24"/>
        <v>238.34003469599702</v>
      </c>
    </row>
    <row r="205" spans="1:6" x14ac:dyDescent="0.2">
      <c r="A205" s="3">
        <f t="shared" si="19"/>
        <v>599</v>
      </c>
      <c r="B205" s="7">
        <f t="shared" si="22"/>
        <v>192.80491082400042</v>
      </c>
      <c r="C205" s="5">
        <f t="shared" si="23"/>
        <v>195.41620243440019</v>
      </c>
      <c r="D205" s="9">
        <f t="shared" si="20"/>
        <v>198.02749404479994</v>
      </c>
      <c r="E205" s="43">
        <f t="shared" si="21"/>
        <v>197.82085836300053</v>
      </c>
      <c r="F205" s="42">
        <f t="shared" si="24"/>
        <v>239.08663303699905</v>
      </c>
    </row>
    <row r="206" spans="1:6" x14ac:dyDescent="0.2">
      <c r="A206" s="3">
        <f t="shared" si="19"/>
        <v>600</v>
      </c>
      <c r="B206" s="7">
        <f t="shared" si="22"/>
        <v>192.98295860366443</v>
      </c>
      <c r="C206" s="5">
        <f t="shared" si="23"/>
        <v>195.74937672058223</v>
      </c>
      <c r="D206" s="9">
        <f t="shared" si="20"/>
        <v>198.51579483750004</v>
      </c>
      <c r="E206" s="43">
        <f t="shared" si="21"/>
        <v>198.39200000000005</v>
      </c>
      <c r="F206" s="42">
        <f t="shared" si="24"/>
        <v>239.84799999999996</v>
      </c>
    </row>
    <row r="207" spans="1:6" x14ac:dyDescent="0.2">
      <c r="A207" s="3">
        <f t="shared" si="19"/>
        <v>601</v>
      </c>
      <c r="B207" s="7">
        <f t="shared" si="22"/>
        <v>193.16013720935973</v>
      </c>
      <c r="C207" s="5">
        <f t="shared" si="23"/>
        <v>196.09024240027986</v>
      </c>
      <c r="D207" s="9">
        <f t="shared" si="20"/>
        <v>199.02034759119999</v>
      </c>
      <c r="E207" s="43">
        <f t="shared" si="21"/>
        <v>198.9688048369992</v>
      </c>
      <c r="F207" s="42">
        <f t="shared" si="24"/>
        <v>240.6244017629997</v>
      </c>
    </row>
    <row r="208" spans="1:6" x14ac:dyDescent="0.2">
      <c r="A208" s="3">
        <f t="shared" si="19"/>
        <v>602</v>
      </c>
      <c r="B208" s="7">
        <f t="shared" si="22"/>
        <v>193.336455871651</v>
      </c>
      <c r="C208" s="5">
        <f t="shared" si="23"/>
        <v>196.43895640087544</v>
      </c>
      <c r="D208" s="9">
        <f t="shared" si="20"/>
        <v>199.54145693009991</v>
      </c>
      <c r="E208" s="43">
        <f t="shared" si="21"/>
        <v>199.55135229599932</v>
      </c>
      <c r="F208" s="42">
        <f t="shared" si="24"/>
        <v>241.41610450400003</v>
      </c>
    </row>
    <row r="209" spans="1:6" x14ac:dyDescent="0.2">
      <c r="A209" s="3">
        <f t="shared" si="19"/>
        <v>603</v>
      </c>
      <c r="B209" s="7">
        <f t="shared" si="22"/>
        <v>193.51192367071485</v>
      </c>
      <c r="C209" s="5">
        <f t="shared" si="23"/>
        <v>196.79567557455744</v>
      </c>
      <c r="D209" s="9">
        <f t="shared" si="20"/>
        <v>200.07942747840002</v>
      </c>
      <c r="E209" s="43">
        <f t="shared" si="21"/>
        <v>200.13972179900088</v>
      </c>
      <c r="F209" s="42">
        <f t="shared" si="24"/>
        <v>242.22337440099909</v>
      </c>
    </row>
    <row r="210" spans="1:6" x14ac:dyDescent="0.2">
      <c r="A210" s="3">
        <f t="shared" si="19"/>
        <v>604</v>
      </c>
      <c r="B210" s="7">
        <f t="shared" si="22"/>
        <v>193.68654953963338</v>
      </c>
      <c r="C210" s="5">
        <f t="shared" si="23"/>
        <v>197.16055669996661</v>
      </c>
      <c r="D210" s="9">
        <f t="shared" si="20"/>
        <v>200.63456386029986</v>
      </c>
      <c r="E210" s="43">
        <f t="shared" si="21"/>
        <v>200.73399276799978</v>
      </c>
      <c r="F210" s="42">
        <f t="shared" si="24"/>
        <v>243.04647763199864</v>
      </c>
    </row>
    <row r="211" spans="1:6" x14ac:dyDescent="0.2">
      <c r="A211" s="3">
        <f t="shared" si="19"/>
        <v>605</v>
      </c>
      <c r="B211" s="7">
        <f t="shared" si="22"/>
        <v>193.86034226759713</v>
      </c>
      <c r="C211" s="5">
        <f t="shared" si="23"/>
        <v>197.53375648379858</v>
      </c>
      <c r="D211" s="9">
        <f t="shared" si="20"/>
        <v>201.20717070000001</v>
      </c>
      <c r="E211" s="43">
        <f t="shared" si="21"/>
        <v>201.33424462500011</v>
      </c>
      <c r="F211" s="42">
        <f t="shared" si="24"/>
        <v>243.88568037499681</v>
      </c>
    </row>
    <row r="212" spans="1:6" x14ac:dyDescent="0.2">
      <c r="A212" s="3">
        <f t="shared" si="19"/>
        <v>606</v>
      </c>
      <c r="B212" s="7">
        <f t="shared" si="22"/>
        <v>194.03331050302131</v>
      </c>
      <c r="C212" s="5">
        <f t="shared" si="23"/>
        <v>197.91543156236065</v>
      </c>
      <c r="D212" s="9">
        <f t="shared" si="20"/>
        <v>201.79755262169999</v>
      </c>
      <c r="E212" s="43">
        <f t="shared" si="21"/>
        <v>201.94055679200051</v>
      </c>
      <c r="F212" s="42">
        <f t="shared" si="24"/>
        <v>244.741248807999</v>
      </c>
    </row>
    <row r="213" spans="1:6" x14ac:dyDescent="0.2">
      <c r="A213" s="3">
        <f t="shared" si="19"/>
        <v>607</v>
      </c>
      <c r="B213" s="7">
        <f t="shared" si="22"/>
        <v>194.20546275657617</v>
      </c>
      <c r="C213" s="5">
        <f t="shared" si="23"/>
        <v>198.30573850308804</v>
      </c>
      <c r="D213" s="9">
        <f t="shared" si="20"/>
        <v>202.40601424959993</v>
      </c>
      <c r="E213" s="43">
        <f t="shared" si="21"/>
        <v>202.5530086909996</v>
      </c>
      <c r="F213" s="42">
        <f t="shared" si="24"/>
        <v>245.6134491089997</v>
      </c>
    </row>
    <row r="214" spans="1:6" x14ac:dyDescent="0.2">
      <c r="A214" s="3">
        <f t="shared" si="19"/>
        <v>608</v>
      </c>
      <c r="B214" s="7">
        <f t="shared" si="22"/>
        <v>194.3768074041372</v>
      </c>
      <c r="C214" s="5">
        <f t="shared" si="23"/>
        <v>198.70483380601857</v>
      </c>
      <c r="D214" s="9">
        <f t="shared" si="20"/>
        <v>203.03286020789994</v>
      </c>
      <c r="E214" s="43">
        <f t="shared" si="21"/>
        <v>203.17167974399968</v>
      </c>
      <c r="F214" s="42">
        <f t="shared" si="24"/>
        <v>246.50254745600068</v>
      </c>
    </row>
    <row r="215" spans="1:6" x14ac:dyDescent="0.2">
      <c r="A215" s="3">
        <f t="shared" si="19"/>
        <v>609</v>
      </c>
      <c r="B215" s="7">
        <f t="shared" si="22"/>
        <v>194.54735268965493</v>
      </c>
      <c r="C215" s="5">
        <f t="shared" si="23"/>
        <v>199.11287390522742</v>
      </c>
      <c r="D215" s="9">
        <f t="shared" si="20"/>
        <v>203.67839512079991</v>
      </c>
      <c r="E215" s="43">
        <f t="shared" si="21"/>
        <v>203.79664937299935</v>
      </c>
      <c r="F215" s="42">
        <f t="shared" si="24"/>
        <v>247.40881002699643</v>
      </c>
    </row>
    <row r="216" spans="1:6" x14ac:dyDescent="0.2">
      <c r="A216" s="3">
        <f t="shared" si="19"/>
        <v>610</v>
      </c>
      <c r="B216" s="7">
        <f t="shared" si="22"/>
        <v>194.71710672794848</v>
      </c>
      <c r="C216" s="5">
        <f t="shared" si="23"/>
        <v>199.53001517022426</v>
      </c>
      <c r="D216" s="9">
        <f t="shared" si="20"/>
        <v>204.34292361250004</v>
      </c>
      <c r="E216" s="43">
        <f t="shared" si="21"/>
        <v>204.427997</v>
      </c>
      <c r="F216" s="42">
        <f t="shared" si="24"/>
        <v>248.33250300000327</v>
      </c>
    </row>
    <row r="217" spans="1:6" x14ac:dyDescent="0.2">
      <c r="A217" s="3">
        <f t="shared" si="19"/>
        <v>611</v>
      </c>
      <c r="B217" s="7">
        <f t="shared" si="22"/>
        <v>194.88607750742551</v>
      </c>
      <c r="C217" s="5">
        <f t="shared" si="23"/>
        <v>199.95641390731276</v>
      </c>
      <c r="D217" s="9">
        <f t="shared" si="20"/>
        <v>205.02675030720002</v>
      </c>
      <c r="E217" s="43">
        <f t="shared" si="21"/>
        <v>205.06580204700026</v>
      </c>
      <c r="F217" s="42">
        <f t="shared" si="24"/>
        <v>249.27389255300113</v>
      </c>
    </row>
    <row r="218" spans="1:6" x14ac:dyDescent="0.2">
      <c r="A218" s="3">
        <f t="shared" si="19"/>
        <v>612</v>
      </c>
      <c r="B218" s="7">
        <f t="shared" si="22"/>
        <v>195.05427289272933</v>
      </c>
      <c r="C218" s="5">
        <f t="shared" si="23"/>
        <v>200.39222636091463</v>
      </c>
      <c r="D218" s="9">
        <f t="shared" si="20"/>
        <v>205.73017982909994</v>
      </c>
      <c r="E218" s="43">
        <f t="shared" si="21"/>
        <v>205.71014393600058</v>
      </c>
      <c r="F218" s="42">
        <f t="shared" si="24"/>
        <v>250.23324486399906</v>
      </c>
    </row>
    <row r="219" spans="1:6" x14ac:dyDescent="0.2">
      <c r="A219" s="3">
        <f t="shared" ref="A219:A234" si="25">A218+1</f>
        <v>613</v>
      </c>
      <c r="B219" s="7">
        <f t="shared" si="22"/>
        <v>195.22170062731755</v>
      </c>
      <c r="C219" s="5">
        <f t="shared" si="23"/>
        <v>200.83760871485873</v>
      </c>
      <c r="D219" s="9">
        <f t="shared" si="20"/>
        <v>206.45351680239992</v>
      </c>
      <c r="E219" s="43">
        <f t="shared" si="21"/>
        <v>206.36110208899959</v>
      </c>
      <c r="F219" s="42">
        <f t="shared" si="24"/>
        <v>251.21082611099882</v>
      </c>
    </row>
    <row r="220" spans="1:6" x14ac:dyDescent="0.2">
      <c r="A220" s="3">
        <f t="shared" si="25"/>
        <v>614</v>
      </c>
      <c r="B220" s="7">
        <f t="shared" si="22"/>
        <v>195.38836833597276</v>
      </c>
      <c r="C220" s="5">
        <f t="shared" si="23"/>
        <v>201.29271709363636</v>
      </c>
      <c r="D220" s="9">
        <f t="shared" si="20"/>
        <v>207.19706585129995</v>
      </c>
      <c r="E220" s="43">
        <f t="shared" si="21"/>
        <v>207.01875592800047</v>
      </c>
      <c r="F220" s="42">
        <f t="shared" si="24"/>
        <v>252.20690247200218</v>
      </c>
    </row>
    <row r="221" spans="1:6" x14ac:dyDescent="0.2">
      <c r="A221" s="3">
        <f t="shared" si="25"/>
        <v>615</v>
      </c>
      <c r="B221" s="7">
        <f t="shared" si="22"/>
        <v>195.55428352724795</v>
      </c>
      <c r="C221" s="5">
        <f t="shared" si="23"/>
        <v>201.75770756362405</v>
      </c>
      <c r="D221" s="9">
        <f t="shared" si="20"/>
        <v>207.96113160000016</v>
      </c>
      <c r="E221" s="43">
        <f t="shared" si="21"/>
        <v>207.68318487499914</v>
      </c>
      <c r="F221" s="42">
        <f t="shared" si="24"/>
        <v>253.22174012499636</v>
      </c>
    </row>
    <row r="222" spans="1:6" x14ac:dyDescent="0.2">
      <c r="A222" s="3">
        <f t="shared" si="25"/>
        <v>616</v>
      </c>
      <c r="B222" s="7">
        <f t="shared" si="22"/>
        <v>195.71945359584956</v>
      </c>
      <c r="C222" s="5">
        <f t="shared" si="23"/>
        <v>202.23273613427477</v>
      </c>
      <c r="D222" s="9">
        <f t="shared" si="20"/>
        <v>208.74601867269996</v>
      </c>
      <c r="E222" s="43">
        <f t="shared" si="21"/>
        <v>208.35446835199969</v>
      </c>
      <c r="F222" s="42">
        <f t="shared" si="24"/>
        <v>254.25560524799766</v>
      </c>
    </row>
    <row r="223" spans="1:6" x14ac:dyDescent="0.2">
      <c r="A223" s="3">
        <f t="shared" si="25"/>
        <v>617</v>
      </c>
      <c r="B223" s="7">
        <f t="shared" si="22"/>
        <v>195.88388582495816</v>
      </c>
      <c r="C223" s="5">
        <f t="shared" si="23"/>
        <v>202.71795875927904</v>
      </c>
      <c r="D223" s="9">
        <f t="shared" si="20"/>
        <v>209.55203169359993</v>
      </c>
      <c r="E223" s="43">
        <f t="shared" si="21"/>
        <v>209.03268578100074</v>
      </c>
      <c r="F223" s="42">
        <f t="shared" si="24"/>
        <v>255.30876401899695</v>
      </c>
    </row>
    <row r="224" spans="1:6" x14ac:dyDescent="0.2">
      <c r="A224" s="3">
        <f t="shared" si="25"/>
        <v>618</v>
      </c>
      <c r="B224" s="7">
        <f t="shared" si="22"/>
        <v>196.04758738849063</v>
      </c>
      <c r="C224" s="5">
        <f t="shared" si="23"/>
        <v>203.21353133769529</v>
      </c>
      <c r="D224" s="9">
        <f t="shared" si="20"/>
        <v>210.37947528689995</v>
      </c>
      <c r="E224" s="43">
        <f t="shared" si="21"/>
        <v>209.71791658400002</v>
      </c>
      <c r="F224" s="42">
        <f t="shared" si="24"/>
        <v>256.38148261599963</v>
      </c>
    </row>
    <row r="225" spans="1:6" x14ac:dyDescent="0.2">
      <c r="A225" s="3">
        <f t="shared" si="25"/>
        <v>619</v>
      </c>
      <c r="B225" s="7">
        <f t="shared" si="22"/>
        <v>196.21056535330445</v>
      </c>
      <c r="C225" s="5">
        <f t="shared" si="23"/>
        <v>203.71960971505223</v>
      </c>
      <c r="D225" s="9">
        <f t="shared" si="20"/>
        <v>211.22865407680001</v>
      </c>
      <c r="E225" s="43">
        <f t="shared" si="21"/>
        <v>210.41024018299981</v>
      </c>
      <c r="F225" s="42">
        <f t="shared" si="24"/>
        <v>257.47402721699655</v>
      </c>
    </row>
    <row r="226" spans="1:6" x14ac:dyDescent="0.2">
      <c r="A226" s="3">
        <f t="shared" si="25"/>
        <v>620</v>
      </c>
      <c r="B226" s="7">
        <f t="shared" si="22"/>
        <v>196.3728266813466</v>
      </c>
      <c r="C226" s="5">
        <f t="shared" si="23"/>
        <v>204.23634968442326</v>
      </c>
      <c r="D226" s="9">
        <f t="shared" si="20"/>
        <v>212.0998726874999</v>
      </c>
      <c r="E226" s="43">
        <f t="shared" si="21"/>
        <v>211.10973599999966</v>
      </c>
      <c r="F226" s="42">
        <f t="shared" si="24"/>
        <v>258.58666400000038</v>
      </c>
    </row>
    <row r="227" spans="1:6" x14ac:dyDescent="0.2">
      <c r="A227" s="3">
        <f t="shared" si="25"/>
        <v>621</v>
      </c>
      <c r="B227" s="7">
        <f t="shared" si="22"/>
        <v>196.53437823174775</v>
      </c>
      <c r="C227" s="5">
        <f t="shared" si="23"/>
        <v>204.76390698747389</v>
      </c>
      <c r="D227" s="9">
        <f t="shared" si="20"/>
        <v>212.99343574320005</v>
      </c>
      <c r="E227" s="43">
        <f t="shared" si="21"/>
        <v>211.816483457</v>
      </c>
      <c r="F227" s="42">
        <f t="shared" si="24"/>
        <v>259.71965914299835</v>
      </c>
    </row>
    <row r="228" spans="1:6" x14ac:dyDescent="0.2">
      <c r="A228" s="3">
        <f t="shared" si="25"/>
        <v>622</v>
      </c>
      <c r="B228" s="7">
        <f t="shared" si="22"/>
        <v>196.69522676286462</v>
      </c>
      <c r="C228" s="5">
        <f t="shared" si="23"/>
        <v>205.30243731548234</v>
      </c>
      <c r="D228" s="9">
        <f t="shared" si="20"/>
        <v>213.90964786810002</v>
      </c>
      <c r="E228" s="43">
        <f t="shared" si="21"/>
        <v>212.5305619760004</v>
      </c>
      <c r="F228" s="42">
        <f t="shared" si="24"/>
        <v>260.87327882399586</v>
      </c>
    </row>
    <row r="229" spans="1:6" x14ac:dyDescent="0.2">
      <c r="A229" s="3">
        <f t="shared" si="25"/>
        <v>623</v>
      </c>
      <c r="B229" s="7">
        <f t="shared" si="22"/>
        <v>196.85537893427139</v>
      </c>
      <c r="C229" s="5">
        <f t="shared" si="23"/>
        <v>205.8520963103357</v>
      </c>
      <c r="D229" s="9">
        <f t="shared" si="20"/>
        <v>214.84881368640004</v>
      </c>
      <c r="E229" s="43">
        <f t="shared" si="21"/>
        <v>213.25205097899948</v>
      </c>
      <c r="F229" s="42">
        <f t="shared" si="24"/>
        <v>262.04778922099831</v>
      </c>
    </row>
    <row r="230" spans="1:6" x14ac:dyDescent="0.2">
      <c r="A230" s="3">
        <f t="shared" si="25"/>
        <v>624</v>
      </c>
      <c r="B230" s="7">
        <f t="shared" si="22"/>
        <v>197.01484130870142</v>
      </c>
      <c r="C230" s="5">
        <f t="shared" si="23"/>
        <v>206.4130395655007</v>
      </c>
      <c r="D230" s="9">
        <f t="shared" ref="D230:D256" si="26" xml:space="preserve"> IF(A230&lt;431,B230,0.0000507707*(A230-395)^3 - 0.023098*(A230-395)^2 + 3.56564*(A230-395) + 0.857118)</f>
        <v>215.81123782229997</v>
      </c>
      <c r="E230" s="43">
        <f t="shared" si="21"/>
        <v>213.9810298879986</v>
      </c>
      <c r="F230" s="42">
        <f t="shared" si="24"/>
        <v>263.24345651199656</v>
      </c>
    </row>
    <row r="231" spans="1:6" x14ac:dyDescent="0.2">
      <c r="A231" s="3">
        <f t="shared" si="25"/>
        <v>625</v>
      </c>
      <c r="B231" s="7">
        <f t="shared" si="22"/>
        <v>197.1736203539414</v>
      </c>
      <c r="C231" s="5">
        <f t="shared" si="23"/>
        <v>206.98542262697072</v>
      </c>
      <c r="D231" s="9">
        <f t="shared" si="26"/>
        <v>216.79722490000006</v>
      </c>
      <c r="E231" s="43">
        <f t="shared" si="21"/>
        <v>214.71757812500005</v>
      </c>
      <c r="F231" s="42">
        <f t="shared" si="24"/>
        <v>264.460546874996</v>
      </c>
    </row>
    <row r="232" spans="1:6" x14ac:dyDescent="0.2">
      <c r="A232" s="3">
        <f t="shared" si="25"/>
        <v>626</v>
      </c>
      <c r="B232" s="7">
        <f t="shared" si="22"/>
        <v>197.33172244467912</v>
      </c>
      <c r="C232" s="5">
        <f t="shared" si="23"/>
        <v>207.56940099418955</v>
      </c>
      <c r="D232" s="9">
        <f t="shared" si="26"/>
        <v>217.80707954369996</v>
      </c>
      <c r="E232" s="43">
        <f t="shared" si="21"/>
        <v>215.46177511199971</v>
      </c>
      <c r="F232" s="42">
        <f t="shared" si="24"/>
        <v>265.69932648799841</v>
      </c>
    </row>
    <row r="233" spans="1:6" x14ac:dyDescent="0.2">
      <c r="A233" s="3">
        <f t="shared" si="25"/>
        <v>627</v>
      </c>
      <c r="B233" s="7">
        <f t="shared" si="22"/>
        <v>197.48915386430573</v>
      </c>
      <c r="C233" s="5">
        <f t="shared" si="23"/>
        <v>208.16513012095288</v>
      </c>
      <c r="D233" s="9">
        <f t="shared" si="26"/>
        <v>218.8411063776</v>
      </c>
      <c r="E233" s="43">
        <f t="shared" ref="E233:E256" si="27">IF(A233&lt;433,120-(434-A233)*3.33,0.000013237*A233^3-0.020995*A233^2+11.472*A233-1985.8)</f>
        <v>216.21370027099897</v>
      </c>
      <c r="F233" s="42">
        <f t="shared" si="24"/>
        <v>266.96006152899827</v>
      </c>
    </row>
    <row r="234" spans="1:6" x14ac:dyDescent="0.2">
      <c r="A234" s="3">
        <f t="shared" si="25"/>
        <v>628</v>
      </c>
      <c r="B234" s="7">
        <f t="shared" si="22"/>
        <v>197.64592080667489</v>
      </c>
      <c r="C234" s="5">
        <f t="shared" si="23"/>
        <v>208.77276541628748</v>
      </c>
      <c r="D234" s="9">
        <f t="shared" si="26"/>
        <v>219.89961002590007</v>
      </c>
      <c r="E234" s="43">
        <f t="shared" si="27"/>
        <v>216.97343302399918</v>
      </c>
      <c r="F234" s="42">
        <f t="shared" si="24"/>
        <v>268.24301817600099</v>
      </c>
    </row>
    <row r="235" spans="1:6" x14ac:dyDescent="0.2">
      <c r="A235" s="3">
        <f t="shared" ref="A235:A245" si="28">A234+1</f>
        <v>629</v>
      </c>
      <c r="B235" s="7">
        <f t="shared" si="22"/>
        <v>197.80202937781868</v>
      </c>
      <c r="C235" s="5">
        <f t="shared" si="23"/>
        <v>209.39246224530933</v>
      </c>
      <c r="D235" s="9">
        <f t="shared" si="26"/>
        <v>220.98289511279995</v>
      </c>
      <c r="E235" s="43">
        <f t="shared" si="27"/>
        <v>217.74105279300079</v>
      </c>
      <c r="F235" s="42">
        <f t="shared" si="24"/>
        <v>269.54846260700106</v>
      </c>
    </row>
    <row r="236" spans="1:6" x14ac:dyDescent="0.2">
      <c r="A236" s="3">
        <f t="shared" si="28"/>
        <v>630</v>
      </c>
      <c r="B236" s="7">
        <f t="shared" si="22"/>
        <v>197.9574855976231</v>
      </c>
      <c r="C236" s="5">
        <f t="shared" si="23"/>
        <v>210.02437593006152</v>
      </c>
      <c r="D236" s="9">
        <f t="shared" si="26"/>
        <v>222.09126626249997</v>
      </c>
      <c r="E236" s="43">
        <f t="shared" si="27"/>
        <v>218.51663900000062</v>
      </c>
      <c r="F236" s="42">
        <f t="shared" si="24"/>
        <v>270.8766609999966</v>
      </c>
    </row>
    <row r="237" spans="1:6" x14ac:dyDescent="0.2">
      <c r="A237" s="3">
        <f t="shared" si="28"/>
        <v>631</v>
      </c>
      <c r="B237" s="7">
        <f t="shared" si="22"/>
        <v>198.11229540146246</v>
      </c>
      <c r="C237" s="5">
        <f t="shared" si="23"/>
        <v>210.66866175033118</v>
      </c>
      <c r="D237" s="9">
        <f t="shared" si="26"/>
        <v>223.2250280991999</v>
      </c>
      <c r="E237" s="43">
        <f t="shared" si="27"/>
        <v>219.30027106699913</v>
      </c>
      <c r="F237" s="42">
        <f t="shared" si="24"/>
        <v>272.2278795330003</v>
      </c>
    </row>
    <row r="238" spans="1:6" x14ac:dyDescent="0.2">
      <c r="A238" s="3">
        <f t="shared" si="28"/>
        <v>632</v>
      </c>
      <c r="B238" s="7">
        <f t="shared" si="22"/>
        <v>198.26646464179592</v>
      </c>
      <c r="C238" s="5">
        <f t="shared" si="23"/>
        <v>211.32547494444793</v>
      </c>
      <c r="D238" s="9">
        <f t="shared" si="26"/>
        <v>224.38448524709997</v>
      </c>
      <c r="E238" s="43">
        <f t="shared" si="27"/>
        <v>220.09202841599949</v>
      </c>
      <c r="F238" s="42">
        <f t="shared" si="24"/>
        <v>273.60238438400302</v>
      </c>
    </row>
    <row r="239" spans="1:6" x14ac:dyDescent="0.2">
      <c r="A239" s="3">
        <f t="shared" si="28"/>
        <v>633</v>
      </c>
      <c r="B239" s="7">
        <f t="shared" si="22"/>
        <v>198.41999908972559</v>
      </c>
      <c r="C239" s="5">
        <f t="shared" si="23"/>
        <v>211.99497071006283</v>
      </c>
      <c r="D239" s="9">
        <f t="shared" si="26"/>
        <v>225.56994233040007</v>
      </c>
      <c r="E239" s="43">
        <f t="shared" si="27"/>
        <v>220.89199046899944</v>
      </c>
      <c r="F239" s="42">
        <f t="shared" si="24"/>
        <v>275.00044173100287</v>
      </c>
    </row>
    <row r="240" spans="1:6" x14ac:dyDescent="0.2">
      <c r="A240" s="3">
        <f t="shared" si="28"/>
        <v>634</v>
      </c>
      <c r="B240" s="7">
        <f t="shared" si="22"/>
        <v>198.57290443651792</v>
      </c>
      <c r="C240" s="5">
        <f t="shared" si="23"/>
        <v>212.67730420490898</v>
      </c>
      <c r="D240" s="9">
        <f t="shared" si="26"/>
        <v>226.78170397330007</v>
      </c>
      <c r="E240" s="43">
        <f t="shared" si="27"/>
        <v>221.70023664799851</v>
      </c>
      <c r="F240" s="42">
        <f t="shared" si="24"/>
        <v>276.42231775199798</v>
      </c>
    </row>
    <row r="241" spans="1:6" x14ac:dyDescent="0.2">
      <c r="A241" s="3">
        <f t="shared" si="28"/>
        <v>635</v>
      </c>
      <c r="B241" s="7">
        <f t="shared" si="22"/>
        <v>198.72518629508969</v>
      </c>
      <c r="C241" s="5">
        <f t="shared" si="23"/>
        <v>213.37263054754482</v>
      </c>
      <c r="D241" s="9">
        <f t="shared" si="26"/>
        <v>228.02007479999997</v>
      </c>
      <c r="E241" s="43">
        <f t="shared" si="27"/>
        <v>222.51684637499898</v>
      </c>
      <c r="F241" s="42">
        <f t="shared" si="24"/>
        <v>277.8682786249974</v>
      </c>
    </row>
    <row r="242" spans="1:6" x14ac:dyDescent="0.2">
      <c r="A242" s="3">
        <f t="shared" si="28"/>
        <v>636</v>
      </c>
      <c r="B242" s="7">
        <f t="shared" si="22"/>
        <v>198.87685020145921</v>
      </c>
      <c r="C242" s="5">
        <f t="shared" si="23"/>
        <v>214.08110481807961</v>
      </c>
      <c r="D242" s="9">
        <f t="shared" si="26"/>
        <v>229.28535943470001</v>
      </c>
      <c r="E242" s="43">
        <f t="shared" si="27"/>
        <v>223.34189907200039</v>
      </c>
      <c r="F242" s="42">
        <f t="shared" si="24"/>
        <v>279.33859052799926</v>
      </c>
    </row>
    <row r="243" spans="1:6" x14ac:dyDescent="0.2">
      <c r="A243" s="3">
        <f t="shared" si="28"/>
        <v>637</v>
      </c>
      <c r="B243" s="7">
        <f t="shared" si="22"/>
        <v>199.02790161616358</v>
      </c>
      <c r="C243" s="5">
        <f t="shared" si="23"/>
        <v>214.80288205888183</v>
      </c>
      <c r="D243" s="9">
        <f t="shared" si="26"/>
        <v>230.57786250160007</v>
      </c>
      <c r="E243" s="43">
        <f t="shared" si="27"/>
        <v>224.17547416099956</v>
      </c>
      <c r="F243" s="42">
        <f t="shared" si="24"/>
        <v>280.83351963900168</v>
      </c>
    </row>
    <row r="244" spans="1:6" x14ac:dyDescent="0.2">
      <c r="A244" s="3">
        <f t="shared" si="28"/>
        <v>638</v>
      </c>
      <c r="B244" s="7">
        <f t="shared" si="22"/>
        <v>199.17834592564347</v>
      </c>
      <c r="C244" s="5">
        <f t="shared" si="23"/>
        <v>215.5381172752717</v>
      </c>
      <c r="D244" s="9">
        <f t="shared" si="26"/>
        <v>231.89788862489991</v>
      </c>
      <c r="E244" s="43">
        <f t="shared" si="27"/>
        <v>225.01765106400057</v>
      </c>
      <c r="F244" s="42">
        <f t="shared" si="24"/>
        <v>282.35333213600279</v>
      </c>
    </row>
    <row r="245" spans="1:6" x14ac:dyDescent="0.2">
      <c r="A245" s="3">
        <f t="shared" si="28"/>
        <v>639</v>
      </c>
      <c r="B245" s="7">
        <f t="shared" si="22"/>
        <v>199.32818844359593</v>
      </c>
      <c r="C245" s="5">
        <f t="shared" si="23"/>
        <v>216.28696543619796</v>
      </c>
      <c r="D245" s="9">
        <f t="shared" si="26"/>
        <v>233.24574242879999</v>
      </c>
      <c r="E245" s="43">
        <f t="shared" si="27"/>
        <v>225.86850920299935</v>
      </c>
      <c r="F245" s="42">
        <f t="shared" si="24"/>
        <v>283.89829419700072</v>
      </c>
    </row>
    <row r="246" spans="1:6" x14ac:dyDescent="0.2">
      <c r="A246" s="3">
        <f t="shared" ref="A246:A256" si="29">A245+1</f>
        <v>640</v>
      </c>
      <c r="B246" s="7">
        <f t="shared" si="22"/>
        <v>199.47743441229622</v>
      </c>
      <c r="C246" s="5">
        <f t="shared" si="23"/>
        <v>217.0495814748981</v>
      </c>
      <c r="D246" s="9">
        <f t="shared" si="26"/>
        <v>234.62172853749996</v>
      </c>
      <c r="E246" s="43">
        <f t="shared" si="27"/>
        <v>226.72812799999997</v>
      </c>
      <c r="F246" s="42">
        <f t="shared" si="24"/>
        <v>285.46867199999724</v>
      </c>
    </row>
    <row r="247" spans="1:6" x14ac:dyDescent="0.2">
      <c r="A247" s="3">
        <f t="shared" si="29"/>
        <v>641</v>
      </c>
      <c r="B247" s="7">
        <f t="shared" si="22"/>
        <v>199.62608900388946</v>
      </c>
      <c r="C247" s="5">
        <f t="shared" si="23"/>
        <v>217.8261202895448</v>
      </c>
      <c r="D247" s="9">
        <f t="shared" si="26"/>
        <v>236.02615157520017</v>
      </c>
      <c r="E247" s="43">
        <f t="shared" si="27"/>
        <v>227.59658687700107</v>
      </c>
      <c r="F247" s="42">
        <f t="shared" si="24"/>
        <v>287.06473172299775</v>
      </c>
    </row>
    <row r="248" spans="1:6" x14ac:dyDescent="0.2">
      <c r="A248" s="3">
        <f t="shared" si="29"/>
        <v>642</v>
      </c>
      <c r="B248" s="7">
        <f t="shared" si="22"/>
        <v>199.77415732165306</v>
      </c>
      <c r="C248" s="5">
        <f t="shared" si="23"/>
        <v>218.61673674387652</v>
      </c>
      <c r="D248" s="9">
        <f t="shared" si="26"/>
        <v>237.45931616609994</v>
      </c>
      <c r="E248" s="43">
        <f t="shared" si="27"/>
        <v>228.47396525599947</v>
      </c>
      <c r="F248" s="42">
        <f t="shared" si="24"/>
        <v>288.68673954399674</v>
      </c>
    </row>
    <row r="249" spans="1:6" x14ac:dyDescent="0.2">
      <c r="A249" s="3">
        <f t="shared" si="29"/>
        <v>643</v>
      </c>
      <c r="B249" s="7">
        <f t="shared" si="22"/>
        <v>199.92164440123062</v>
      </c>
      <c r="C249" s="5">
        <f t="shared" si="23"/>
        <v>219.42158566781529</v>
      </c>
      <c r="D249" s="9">
        <f t="shared" si="26"/>
        <v>238.92152693439994</v>
      </c>
      <c r="E249" s="43">
        <f t="shared" si="27"/>
        <v>229.36034255900017</v>
      </c>
      <c r="F249" s="42">
        <f t="shared" si="24"/>
        <v>290.33496164099597</v>
      </c>
    </row>
    <row r="250" spans="1:6" x14ac:dyDescent="0.2">
      <c r="A250" s="3">
        <f t="shared" si="29"/>
        <v>644</v>
      </c>
      <c r="B250" s="7">
        <f t="shared" si="22"/>
        <v>200.06855521183815</v>
      </c>
      <c r="C250" s="5">
        <f t="shared" si="23"/>
        <v>220.24082185806904</v>
      </c>
      <c r="D250" s="9">
        <f t="shared" si="26"/>
        <v>240.41308850429994</v>
      </c>
      <c r="E250" s="43">
        <f t="shared" si="27"/>
        <v>230.25579820799999</v>
      </c>
      <c r="F250" s="42">
        <f t="shared" si="24"/>
        <v>292.00966419199722</v>
      </c>
    </row>
    <row r="251" spans="1:6" x14ac:dyDescent="0.2">
      <c r="A251" s="3">
        <f t="shared" si="29"/>
        <v>645</v>
      </c>
      <c r="B251" s="7">
        <f t="shared" si="22"/>
        <v>200.21489465744301</v>
      </c>
      <c r="C251" s="5">
        <f t="shared" si="23"/>
        <v>221.07460007872152</v>
      </c>
      <c r="D251" s="9">
        <f t="shared" si="26"/>
        <v>241.93430550000005</v>
      </c>
      <c r="E251" s="43">
        <f t="shared" si="27"/>
        <v>231.16041162500028</v>
      </c>
      <c r="F251" s="42">
        <f t="shared" si="24"/>
        <v>293.7111133749986</v>
      </c>
    </row>
    <row r="252" spans="1:6" x14ac:dyDescent="0.2">
      <c r="A252" s="3">
        <f t="shared" si="29"/>
        <v>646</v>
      </c>
      <c r="B252" s="7">
        <f t="shared" si="22"/>
        <v>200.3606675779171</v>
      </c>
      <c r="C252" s="5">
        <f t="shared" si="23"/>
        <v>221.9230750618085</v>
      </c>
      <c r="D252" s="9">
        <f t="shared" si="26"/>
        <v>243.48548254569994</v>
      </c>
      <c r="E252" s="43">
        <f t="shared" si="27"/>
        <v>232.07426223199968</v>
      </c>
      <c r="F252" s="42">
        <f t="shared" si="24"/>
        <v>295.43957536799826</v>
      </c>
    </row>
    <row r="253" spans="1:6" x14ac:dyDescent="0.2">
      <c r="A253" s="3">
        <f t="shared" si="29"/>
        <v>647</v>
      </c>
      <c r="B253" s="7">
        <f t="shared" si="22"/>
        <v>200.5058787501641</v>
      </c>
      <c r="C253" s="5">
        <f t="shared" si="23"/>
        <v>222.78640150788209</v>
      </c>
      <c r="D253" s="9">
        <f t="shared" si="26"/>
        <v>245.06692426560005</v>
      </c>
      <c r="E253" s="43">
        <f t="shared" si="27"/>
        <v>232.99742945100047</v>
      </c>
      <c r="F253" s="42">
        <f t="shared" si="24"/>
        <v>297.19531634899431</v>
      </c>
    </row>
    <row r="254" spans="1:6" x14ac:dyDescent="0.2">
      <c r="A254" s="3">
        <f t="shared" si="29"/>
        <v>648</v>
      </c>
      <c r="B254" s="7">
        <f t="shared" si="22"/>
        <v>200.65053288922192</v>
      </c>
      <c r="C254" s="5">
        <f t="shared" si="23"/>
        <v>223.66473408656094</v>
      </c>
      <c r="D254" s="9">
        <f t="shared" si="26"/>
        <v>246.67893528389993</v>
      </c>
      <c r="E254" s="43">
        <f t="shared" si="27"/>
        <v>233.92999270399946</v>
      </c>
      <c r="F254" s="42">
        <f t="shared" si="24"/>
        <v>298.9786024959958</v>
      </c>
    </row>
    <row r="255" spans="1:6" x14ac:dyDescent="0.2">
      <c r="A255" s="3">
        <f t="shared" si="29"/>
        <v>649</v>
      </c>
      <c r="B255" s="7">
        <f t="shared" si="22"/>
        <v>200.79463464934102</v>
      </c>
      <c r="C255" s="5">
        <f t="shared" si="23"/>
        <v>224.55822743707051</v>
      </c>
      <c r="D255" s="9">
        <f t="shared" si="26"/>
        <v>248.32182022480004</v>
      </c>
      <c r="E255" s="43">
        <f t="shared" si="27"/>
        <v>234.87203141299983</v>
      </c>
      <c r="F255" s="42">
        <f t="shared" si="24"/>
        <v>300.78969998699722</v>
      </c>
    </row>
    <row r="256" spans="1:6" x14ac:dyDescent="0.2">
      <c r="A256" s="3">
        <f t="shared" si="29"/>
        <v>650</v>
      </c>
      <c r="B256" s="7">
        <f t="shared" si="22"/>
        <v>200.93818862503912</v>
      </c>
      <c r="C256" s="5">
        <f t="shared" si="23"/>
        <v>225.46703616876951</v>
      </c>
      <c r="D256" s="9">
        <f t="shared" si="26"/>
        <v>249.9958837124999</v>
      </c>
      <c r="E256" s="43">
        <f t="shared" si="27"/>
        <v>235.8236249999984</v>
      </c>
      <c r="F256" s="42">
        <f t="shared" si="24"/>
        <v>302.6288749999967</v>
      </c>
    </row>
    <row r="257" spans="1:3" x14ac:dyDescent="0.2">
      <c r="A257" s="3"/>
      <c r="B257" s="7"/>
      <c r="C257" s="5"/>
    </row>
    <row r="258" spans="1:3" x14ac:dyDescent="0.2">
      <c r="A258" s="3"/>
      <c r="B258" s="7"/>
      <c r="C258" s="5"/>
    </row>
    <row r="259" spans="1:3" x14ac:dyDescent="0.2">
      <c r="A259" s="3"/>
      <c r="B259" s="7"/>
      <c r="C259" s="5"/>
    </row>
    <row r="260" spans="1:3" x14ac:dyDescent="0.2">
      <c r="A260" s="3"/>
      <c r="B260" s="7"/>
      <c r="C260" s="5"/>
    </row>
    <row r="261" spans="1:3" x14ac:dyDescent="0.2">
      <c r="A261" s="3"/>
      <c r="B261" s="7"/>
      <c r="C261" s="5"/>
    </row>
    <row r="262" spans="1:3" x14ac:dyDescent="0.2">
      <c r="A262" s="3"/>
      <c r="B262" s="7"/>
      <c r="C262" s="5"/>
    </row>
  </sheetData>
  <sortState xmlns:xlrd2="http://schemas.microsoft.com/office/spreadsheetml/2017/richdata2" ref="M37:P71">
    <sortCondition ref="P37:P71"/>
  </sortState>
  <phoneticPr fontId="5" type="noConversion"/>
  <pageMargins left="0.75" right="0.75" top="1" bottom="1" header="0.5" footer="0.5"/>
  <pageSetup scale="8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218"/>
  <sheetViews>
    <sheetView zoomScale="150" zoomScaleNormal="150" zoomScalePageLayoutView="150" workbookViewId="0">
      <pane ySplit="2" topLeftCell="A3" activePane="bottomLeft" state="frozenSplit"/>
      <selection activeCell="I1" sqref="I1:I1048576"/>
      <selection pane="bottomLeft" activeCell="B47" sqref="B47"/>
    </sheetView>
  </sheetViews>
  <sheetFormatPr baseColWidth="10" defaultRowHeight="16" x14ac:dyDescent="0.2"/>
  <cols>
    <col min="1" max="1" width="29.796875" bestFit="1" customWidth="1"/>
    <col min="2" max="2" width="17.796875" customWidth="1"/>
    <col min="3" max="3" width="6.796875" customWidth="1"/>
    <col min="4" max="4" width="9.3984375" style="10" customWidth="1"/>
    <col min="5" max="5" width="9.3984375" style="29" customWidth="1"/>
    <col min="6" max="6" width="9.3984375" style="10" customWidth="1"/>
    <col min="7" max="7" width="6.59765625" customWidth="1"/>
    <col min="8" max="10" width="6.59765625" style="25" customWidth="1"/>
    <col min="11" max="11" width="6.59765625" customWidth="1"/>
    <col min="12" max="12" width="8.19921875" style="25" customWidth="1"/>
    <col min="13" max="13" width="8.19921875" style="36" customWidth="1"/>
  </cols>
  <sheetData>
    <row r="1" spans="1:19" ht="30" customHeight="1" x14ac:dyDescent="0.2">
      <c r="A1" s="48" t="s">
        <v>12</v>
      </c>
      <c r="B1" s="48" t="s">
        <v>18</v>
      </c>
      <c r="C1" s="48" t="s">
        <v>36</v>
      </c>
      <c r="D1" s="50" t="s">
        <v>22</v>
      </c>
      <c r="E1" s="51"/>
      <c r="F1" s="52"/>
      <c r="G1" s="48" t="s">
        <v>13</v>
      </c>
      <c r="H1" s="53" t="s">
        <v>14</v>
      </c>
      <c r="I1" s="54"/>
      <c r="J1" s="54"/>
      <c r="K1" s="55"/>
      <c r="L1" s="44" t="s">
        <v>61</v>
      </c>
      <c r="M1" s="46" t="s">
        <v>62</v>
      </c>
      <c r="N1" s="13"/>
      <c r="O1" s="13"/>
      <c r="P1" s="13"/>
      <c r="Q1" s="13"/>
      <c r="R1" s="13"/>
      <c r="S1" s="13"/>
    </row>
    <row r="2" spans="1:19" ht="51" x14ac:dyDescent="0.2">
      <c r="A2" s="49"/>
      <c r="B2" s="49"/>
      <c r="C2" s="49"/>
      <c r="D2" s="15" t="s">
        <v>23</v>
      </c>
      <c r="E2" s="26" t="s">
        <v>24</v>
      </c>
      <c r="F2" s="15" t="s">
        <v>21</v>
      </c>
      <c r="G2" s="49"/>
      <c r="H2" s="21" t="s">
        <v>15</v>
      </c>
      <c r="I2" s="21" t="s">
        <v>17</v>
      </c>
      <c r="J2" s="21" t="s">
        <v>16</v>
      </c>
      <c r="K2" s="14" t="s">
        <v>21</v>
      </c>
      <c r="L2" s="45"/>
      <c r="M2" s="47"/>
      <c r="N2" s="13"/>
      <c r="O2" s="13"/>
      <c r="P2" s="13"/>
      <c r="Q2" s="13"/>
      <c r="R2" s="13"/>
      <c r="S2" s="13"/>
    </row>
    <row r="3" spans="1:19" ht="17" x14ac:dyDescent="0.2">
      <c r="A3" s="20" t="s">
        <v>47</v>
      </c>
      <c r="B3" s="16" t="s">
        <v>19</v>
      </c>
      <c r="C3" s="16"/>
      <c r="D3" s="17">
        <v>-5000</v>
      </c>
      <c r="E3" s="27">
        <f>D3/3.2808</f>
        <v>-1524.0185320653497</v>
      </c>
      <c r="F3" s="17">
        <f>D3</f>
        <v>-5000</v>
      </c>
      <c r="G3" s="16"/>
      <c r="H3" s="22"/>
      <c r="I3" s="22"/>
      <c r="J3" s="22"/>
      <c r="K3" s="19">
        <v>21</v>
      </c>
      <c r="L3" s="37">
        <v>7.9</v>
      </c>
      <c r="M3" s="38">
        <v>1</v>
      </c>
    </row>
    <row r="4" spans="1:19" x14ac:dyDescent="0.2">
      <c r="A4" s="16" t="str">
        <f t="shared" ref="A4:A19" si="0">A3</f>
        <v>Delaware Sub-Basin</v>
      </c>
      <c r="B4" s="16" t="s">
        <v>20</v>
      </c>
      <c r="C4" s="16"/>
      <c r="D4" s="17">
        <v>0</v>
      </c>
      <c r="E4" s="27">
        <v>0</v>
      </c>
      <c r="F4" s="17">
        <f t="shared" ref="F4" si="1">D4</f>
        <v>0</v>
      </c>
      <c r="G4" s="16"/>
      <c r="H4" s="22"/>
      <c r="I4" s="22"/>
      <c r="J4" s="22"/>
      <c r="K4" s="19"/>
      <c r="L4" s="30"/>
      <c r="M4" s="33"/>
    </row>
    <row r="5" spans="1:19" x14ac:dyDescent="0.2">
      <c r="A5" s="16" t="str">
        <f t="shared" si="0"/>
        <v>Delaware Sub-Basin</v>
      </c>
      <c r="B5" s="16"/>
      <c r="C5" s="16"/>
      <c r="D5" s="17"/>
      <c r="E5" s="27">
        <f t="shared" ref="E5:E19" si="2">D5/3.2808</f>
        <v>0</v>
      </c>
      <c r="F5" s="17"/>
      <c r="G5" s="16"/>
      <c r="H5" s="23">
        <f t="shared" ref="H5:H19" si="3">IF(G5&lt;431,(95/100)*(0.0295*(G5-395)^2+0.1507*(G5-395)+60.8199),85.4348*(G5-428)^0.1583)</f>
        <v>4373.8293550000008</v>
      </c>
      <c r="I5" s="23">
        <f t="shared" ref="I5:I19" si="4">AVERAGE(H5,J5)</f>
        <v>4373.8293550000008</v>
      </c>
      <c r="J5" s="23">
        <f t="shared" ref="J5:J19" si="5" xml:space="preserve"> IF(G5&lt;431,H5,0.0000507707*(G5-395)^3 - 0.023098*(G5-395)^2 + 3.56564*(G5-395) + 0.857118)</f>
        <v>4373.8293550000008</v>
      </c>
      <c r="K5" s="18"/>
      <c r="L5" s="31"/>
      <c r="M5" s="34"/>
    </row>
    <row r="6" spans="1:19" x14ac:dyDescent="0.2">
      <c r="A6" s="16" t="str">
        <f t="shared" si="0"/>
        <v>Delaware Sub-Basin</v>
      </c>
      <c r="B6" s="16"/>
      <c r="C6" s="16"/>
      <c r="D6" s="17"/>
      <c r="E6" s="27">
        <f t="shared" si="2"/>
        <v>0</v>
      </c>
      <c r="F6" s="17"/>
      <c r="G6" s="16"/>
      <c r="H6" s="23">
        <f t="shared" si="3"/>
        <v>4373.8293550000008</v>
      </c>
      <c r="I6" s="23">
        <f t="shared" si="4"/>
        <v>4373.8293550000008</v>
      </c>
      <c r="J6" s="23">
        <f t="shared" si="5"/>
        <v>4373.8293550000008</v>
      </c>
      <c r="K6" s="18"/>
      <c r="L6" s="23"/>
      <c r="M6" s="34"/>
    </row>
    <row r="7" spans="1:19" x14ac:dyDescent="0.2">
      <c r="A7" s="16" t="str">
        <f t="shared" si="0"/>
        <v>Delaware Sub-Basin</v>
      </c>
      <c r="B7" s="16"/>
      <c r="C7" s="16"/>
      <c r="D7" s="17"/>
      <c r="E7" s="27">
        <f t="shared" si="2"/>
        <v>0</v>
      </c>
      <c r="F7" s="17"/>
      <c r="G7" s="16"/>
      <c r="H7" s="23">
        <f t="shared" si="3"/>
        <v>4373.8293550000008</v>
      </c>
      <c r="I7" s="23">
        <f t="shared" si="4"/>
        <v>4373.8293550000008</v>
      </c>
      <c r="J7" s="23">
        <f t="shared" si="5"/>
        <v>4373.8293550000008</v>
      </c>
      <c r="K7" s="18"/>
      <c r="L7" s="23"/>
      <c r="M7" s="34"/>
    </row>
    <row r="8" spans="1:19" x14ac:dyDescent="0.2">
      <c r="A8" s="16" t="str">
        <f t="shared" si="0"/>
        <v>Delaware Sub-Basin</v>
      </c>
      <c r="B8" s="16"/>
      <c r="C8" s="16"/>
      <c r="D8" s="17"/>
      <c r="E8" s="27">
        <f t="shared" si="2"/>
        <v>0</v>
      </c>
      <c r="F8" s="17"/>
      <c r="G8" s="16"/>
      <c r="H8" s="23">
        <f t="shared" si="3"/>
        <v>4373.8293550000008</v>
      </c>
      <c r="I8" s="23">
        <f t="shared" si="4"/>
        <v>4373.8293550000008</v>
      </c>
      <c r="J8" s="23">
        <f t="shared" si="5"/>
        <v>4373.8293550000008</v>
      </c>
      <c r="K8" s="16"/>
      <c r="L8" s="32"/>
      <c r="M8" s="34"/>
    </row>
    <row r="9" spans="1:19" x14ac:dyDescent="0.2">
      <c r="A9" s="16" t="str">
        <f t="shared" si="0"/>
        <v>Delaware Sub-Basin</v>
      </c>
      <c r="B9" s="16"/>
      <c r="C9" s="16"/>
      <c r="D9" s="17"/>
      <c r="E9" s="27">
        <f t="shared" si="2"/>
        <v>0</v>
      </c>
      <c r="F9" s="17"/>
      <c r="G9" s="16"/>
      <c r="H9" s="23">
        <f t="shared" si="3"/>
        <v>4373.8293550000008</v>
      </c>
      <c r="I9" s="23">
        <f t="shared" si="4"/>
        <v>4373.8293550000008</v>
      </c>
      <c r="J9" s="23">
        <f t="shared" si="5"/>
        <v>4373.8293550000008</v>
      </c>
      <c r="K9" s="16"/>
      <c r="L9" s="32"/>
      <c r="M9" s="34"/>
    </row>
    <row r="10" spans="1:19" x14ac:dyDescent="0.2">
      <c r="A10" s="16" t="str">
        <f t="shared" si="0"/>
        <v>Delaware Sub-Basin</v>
      </c>
      <c r="B10" s="16"/>
      <c r="C10" s="16"/>
      <c r="D10" s="17"/>
      <c r="E10" s="27">
        <f t="shared" si="2"/>
        <v>0</v>
      </c>
      <c r="F10" s="17"/>
      <c r="G10" s="16"/>
      <c r="H10" s="23">
        <f t="shared" si="3"/>
        <v>4373.8293550000008</v>
      </c>
      <c r="I10" s="23">
        <f t="shared" si="4"/>
        <v>4373.8293550000008</v>
      </c>
      <c r="J10" s="23">
        <f t="shared" si="5"/>
        <v>4373.8293550000008</v>
      </c>
      <c r="K10" s="16"/>
      <c r="L10" s="32"/>
      <c r="M10" s="34"/>
    </row>
    <row r="11" spans="1:19" x14ac:dyDescent="0.2">
      <c r="A11" s="16" t="str">
        <f t="shared" si="0"/>
        <v>Delaware Sub-Basin</v>
      </c>
      <c r="B11" s="16"/>
      <c r="C11" s="16"/>
      <c r="D11" s="17"/>
      <c r="E11" s="27">
        <f t="shared" si="2"/>
        <v>0</v>
      </c>
      <c r="F11" s="17"/>
      <c r="G11" s="16"/>
      <c r="H11" s="23">
        <f t="shared" si="3"/>
        <v>4373.8293550000008</v>
      </c>
      <c r="I11" s="23">
        <f t="shared" si="4"/>
        <v>4373.8293550000008</v>
      </c>
      <c r="J11" s="23">
        <f t="shared" si="5"/>
        <v>4373.8293550000008</v>
      </c>
      <c r="K11" s="16"/>
      <c r="L11" s="32"/>
      <c r="M11" s="34"/>
    </row>
    <row r="12" spans="1:19" x14ac:dyDescent="0.2">
      <c r="A12" s="16" t="str">
        <f t="shared" si="0"/>
        <v>Delaware Sub-Basin</v>
      </c>
      <c r="B12" s="16"/>
      <c r="C12" s="16"/>
      <c r="D12" s="17"/>
      <c r="E12" s="27">
        <f t="shared" si="2"/>
        <v>0</v>
      </c>
      <c r="F12" s="17"/>
      <c r="G12" s="16"/>
      <c r="H12" s="23">
        <f t="shared" si="3"/>
        <v>4373.8293550000008</v>
      </c>
      <c r="I12" s="23">
        <f t="shared" si="4"/>
        <v>4373.8293550000008</v>
      </c>
      <c r="J12" s="23">
        <f t="shared" si="5"/>
        <v>4373.8293550000008</v>
      </c>
      <c r="K12" s="16"/>
      <c r="L12" s="32"/>
      <c r="M12" s="34"/>
    </row>
    <row r="13" spans="1:19" x14ac:dyDescent="0.2">
      <c r="A13" s="16" t="str">
        <f t="shared" si="0"/>
        <v>Delaware Sub-Basin</v>
      </c>
      <c r="B13" s="16"/>
      <c r="C13" s="16"/>
      <c r="D13" s="17"/>
      <c r="E13" s="27">
        <f t="shared" si="2"/>
        <v>0</v>
      </c>
      <c r="F13" s="17"/>
      <c r="G13" s="16"/>
      <c r="H13" s="23">
        <f t="shared" si="3"/>
        <v>4373.8293550000008</v>
      </c>
      <c r="I13" s="23">
        <f t="shared" si="4"/>
        <v>4373.8293550000008</v>
      </c>
      <c r="J13" s="23">
        <f t="shared" si="5"/>
        <v>4373.8293550000008</v>
      </c>
      <c r="K13" s="16"/>
      <c r="L13" s="32"/>
      <c r="M13" s="34"/>
    </row>
    <row r="14" spans="1:19" x14ac:dyDescent="0.2">
      <c r="A14" s="16" t="str">
        <f t="shared" si="0"/>
        <v>Delaware Sub-Basin</v>
      </c>
      <c r="B14" s="16"/>
      <c r="C14" s="16"/>
      <c r="D14" s="17"/>
      <c r="E14" s="27">
        <f t="shared" si="2"/>
        <v>0</v>
      </c>
      <c r="F14" s="17"/>
      <c r="G14" s="16"/>
      <c r="H14" s="23">
        <f t="shared" si="3"/>
        <v>4373.8293550000008</v>
      </c>
      <c r="I14" s="23">
        <f t="shared" si="4"/>
        <v>4373.8293550000008</v>
      </c>
      <c r="J14" s="23">
        <f t="shared" si="5"/>
        <v>4373.8293550000008</v>
      </c>
      <c r="K14" s="16"/>
      <c r="L14" s="32"/>
      <c r="M14" s="34"/>
    </row>
    <row r="15" spans="1:19" x14ac:dyDescent="0.2">
      <c r="A15" s="16" t="str">
        <f t="shared" si="0"/>
        <v>Delaware Sub-Basin</v>
      </c>
      <c r="B15" s="16"/>
      <c r="C15" s="16"/>
      <c r="D15" s="17"/>
      <c r="E15" s="27">
        <f t="shared" si="2"/>
        <v>0</v>
      </c>
      <c r="F15" s="17"/>
      <c r="G15" s="16"/>
      <c r="H15" s="23">
        <f t="shared" si="3"/>
        <v>4373.8293550000008</v>
      </c>
      <c r="I15" s="23">
        <f t="shared" si="4"/>
        <v>4373.8293550000008</v>
      </c>
      <c r="J15" s="23">
        <f t="shared" si="5"/>
        <v>4373.8293550000008</v>
      </c>
      <c r="K15" s="16"/>
      <c r="L15" s="32"/>
      <c r="M15" s="34"/>
    </row>
    <row r="16" spans="1:19" x14ac:dyDescent="0.2">
      <c r="A16" s="16" t="str">
        <f t="shared" si="0"/>
        <v>Delaware Sub-Basin</v>
      </c>
      <c r="B16" s="16"/>
      <c r="C16" s="16"/>
      <c r="D16" s="17"/>
      <c r="E16" s="27">
        <f t="shared" si="2"/>
        <v>0</v>
      </c>
      <c r="F16" s="17"/>
      <c r="G16" s="16"/>
      <c r="H16" s="23">
        <f t="shared" si="3"/>
        <v>4373.8293550000008</v>
      </c>
      <c r="I16" s="23">
        <f t="shared" si="4"/>
        <v>4373.8293550000008</v>
      </c>
      <c r="J16" s="23">
        <f t="shared" si="5"/>
        <v>4373.8293550000008</v>
      </c>
      <c r="K16" s="16"/>
      <c r="L16" s="32"/>
      <c r="M16" s="34"/>
    </row>
    <row r="17" spans="1:19" x14ac:dyDescent="0.2">
      <c r="A17" s="16" t="str">
        <f t="shared" si="0"/>
        <v>Delaware Sub-Basin</v>
      </c>
      <c r="B17" s="16"/>
      <c r="C17" s="16"/>
      <c r="D17" s="17"/>
      <c r="E17" s="27">
        <f t="shared" si="2"/>
        <v>0</v>
      </c>
      <c r="F17" s="17"/>
      <c r="G17" s="16"/>
      <c r="H17" s="23">
        <f t="shared" si="3"/>
        <v>4373.8293550000008</v>
      </c>
      <c r="I17" s="23">
        <f t="shared" si="4"/>
        <v>4373.8293550000008</v>
      </c>
      <c r="J17" s="23">
        <f t="shared" si="5"/>
        <v>4373.8293550000008</v>
      </c>
      <c r="K17" s="16"/>
      <c r="L17" s="32"/>
      <c r="M17" s="34"/>
    </row>
    <row r="18" spans="1:19" x14ac:dyDescent="0.2">
      <c r="A18" s="16" t="str">
        <f t="shared" si="0"/>
        <v>Delaware Sub-Basin</v>
      </c>
      <c r="B18" s="16"/>
      <c r="C18" s="16"/>
      <c r="D18" s="17"/>
      <c r="E18" s="27">
        <f t="shared" si="2"/>
        <v>0</v>
      </c>
      <c r="F18" s="17"/>
      <c r="G18" s="16"/>
      <c r="H18" s="23">
        <f t="shared" si="3"/>
        <v>4373.8293550000008</v>
      </c>
      <c r="I18" s="23">
        <f t="shared" si="4"/>
        <v>4373.8293550000008</v>
      </c>
      <c r="J18" s="23">
        <f t="shared" si="5"/>
        <v>4373.8293550000008</v>
      </c>
      <c r="K18" s="16"/>
      <c r="L18" s="32"/>
      <c r="M18" s="34"/>
    </row>
    <row r="19" spans="1:19" x14ac:dyDescent="0.2">
      <c r="A19" s="16" t="str">
        <f t="shared" si="0"/>
        <v>Delaware Sub-Basin</v>
      </c>
      <c r="B19" s="16"/>
      <c r="C19" s="16"/>
      <c r="D19" s="17">
        <v>14000</v>
      </c>
      <c r="E19" s="27">
        <f t="shared" si="2"/>
        <v>4267.2518897829796</v>
      </c>
      <c r="F19" s="17">
        <f t="shared" ref="F19" si="6">D19</f>
        <v>14000</v>
      </c>
      <c r="G19" s="16"/>
      <c r="H19" s="23">
        <f t="shared" si="3"/>
        <v>4373.8293550000008</v>
      </c>
      <c r="I19" s="23">
        <f t="shared" si="4"/>
        <v>4373.8293550000008</v>
      </c>
      <c r="J19" s="23">
        <f t="shared" si="5"/>
        <v>4373.8293550000008</v>
      </c>
      <c r="K19" s="16"/>
      <c r="L19" s="32"/>
      <c r="M19" s="34"/>
    </row>
    <row r="20" spans="1:19" x14ac:dyDescent="0.2">
      <c r="A20" s="11"/>
      <c r="B20" s="11"/>
      <c r="C20" s="11"/>
      <c r="D20" s="12"/>
      <c r="E20" s="28"/>
      <c r="F20" s="12"/>
      <c r="G20" s="11"/>
      <c r="H20" s="24"/>
      <c r="I20" s="24"/>
      <c r="J20" s="24"/>
      <c r="K20" s="11"/>
      <c r="L20" s="24"/>
      <c r="M20" s="35"/>
      <c r="N20" s="11"/>
      <c r="O20" s="11"/>
      <c r="P20" s="11"/>
      <c r="Q20" s="11"/>
      <c r="R20" s="11"/>
      <c r="S20" s="11"/>
    </row>
    <row r="21" spans="1:19" ht="17" x14ac:dyDescent="0.2">
      <c r="A21" s="20" t="s">
        <v>27</v>
      </c>
      <c r="B21" s="16" t="s">
        <v>19</v>
      </c>
      <c r="C21" s="16"/>
      <c r="D21" s="17">
        <v>-5000</v>
      </c>
      <c r="E21" s="27">
        <f>D21/3.2808</f>
        <v>-1524.0185320653497</v>
      </c>
      <c r="F21" s="17">
        <f>D21</f>
        <v>-5000</v>
      </c>
      <c r="G21" s="16"/>
      <c r="H21" s="22"/>
      <c r="I21" s="22"/>
      <c r="J21" s="22"/>
      <c r="K21" s="19">
        <v>21</v>
      </c>
      <c r="L21" s="30"/>
      <c r="M21" s="33"/>
    </row>
    <row r="22" spans="1:19" x14ac:dyDescent="0.2">
      <c r="A22" s="16" t="str">
        <f t="shared" ref="A22:A37" si="7">A21</f>
        <v>AT Land 06_Petrohawk 0001H</v>
      </c>
      <c r="B22" s="16" t="s">
        <v>20</v>
      </c>
      <c r="C22" s="16"/>
      <c r="D22" s="17">
        <v>0</v>
      </c>
      <c r="E22" s="27">
        <v>0</v>
      </c>
      <c r="F22" s="17">
        <f t="shared" ref="F22:F23" si="8">D22</f>
        <v>0</v>
      </c>
      <c r="G22" s="16"/>
      <c r="H22" s="22"/>
      <c r="I22" s="22"/>
      <c r="J22" s="22"/>
      <c r="K22" s="19"/>
      <c r="L22" s="30"/>
      <c r="M22" s="33"/>
    </row>
    <row r="23" spans="1:19" x14ac:dyDescent="0.2">
      <c r="A23" s="16" t="str">
        <f t="shared" si="7"/>
        <v>AT Land 06_Petrohawk 0001H</v>
      </c>
      <c r="B23" s="16" t="s">
        <v>25</v>
      </c>
      <c r="C23" s="16">
        <v>55</v>
      </c>
      <c r="D23" s="17">
        <v>9417.3819999999996</v>
      </c>
      <c r="E23" s="27">
        <f t="shared" ref="E23:E37" si="9">D23/3.2808</f>
        <v>2870.4529383077297</v>
      </c>
      <c r="F23" s="17">
        <f t="shared" si="8"/>
        <v>9417.3819999999996</v>
      </c>
      <c r="G23" s="16">
        <v>471</v>
      </c>
      <c r="H23" s="23">
        <f t="shared" ref="H23:H37" si="10">IF(G23&lt;431,(95/100)*(0.0295*(G23-395)^2+0.1507*(G23-395)+60.8199),85.4348*(G23-428)^0.1583)</f>
        <v>154.95759366841054</v>
      </c>
      <c r="I23" s="23">
        <f t="shared" ref="I23:I37" si="11">AVERAGE(H23,J23)</f>
        <v>157.83821123580529</v>
      </c>
      <c r="J23" s="23">
        <f t="shared" ref="J23:J37" si="12" xml:space="preserve"> IF(G23&lt;431,H23,0.0000507707*(G23-395)^3 - 0.023098*(G23-395)^2 + 3.56564*(G23-395) + 0.857118)</f>
        <v>160.71882880320004</v>
      </c>
      <c r="K23" s="18">
        <f>J23</f>
        <v>160.71882880320004</v>
      </c>
      <c r="L23" s="31">
        <f>1000*(K23-K$21)/(F23-F$21)</f>
        <v>9.6909986017711152</v>
      </c>
      <c r="M23" s="34">
        <f>L23/L$3</f>
        <v>1.2267086837684955</v>
      </c>
    </row>
    <row r="24" spans="1:19" x14ac:dyDescent="0.2">
      <c r="A24" s="16" t="str">
        <f t="shared" si="7"/>
        <v>AT Land 06_Petrohawk 0001H</v>
      </c>
      <c r="B24" s="16"/>
      <c r="C24" s="16"/>
      <c r="D24" s="17"/>
      <c r="E24" s="27">
        <f t="shared" si="9"/>
        <v>0</v>
      </c>
      <c r="F24" s="17"/>
      <c r="G24" s="16"/>
      <c r="H24" s="23">
        <f t="shared" si="10"/>
        <v>4373.8293550000008</v>
      </c>
      <c r="I24" s="23">
        <f t="shared" si="11"/>
        <v>4373.8293550000008</v>
      </c>
      <c r="J24" s="23">
        <f t="shared" si="12"/>
        <v>4373.8293550000008</v>
      </c>
      <c r="K24" s="18"/>
      <c r="L24" s="23"/>
      <c r="M24" s="34"/>
    </row>
    <row r="25" spans="1:19" x14ac:dyDescent="0.2">
      <c r="A25" s="16" t="str">
        <f t="shared" si="7"/>
        <v>AT Land 06_Petrohawk 0001H</v>
      </c>
      <c r="B25" s="16"/>
      <c r="C25" s="16"/>
      <c r="D25" s="17"/>
      <c r="E25" s="27">
        <f t="shared" si="9"/>
        <v>0</v>
      </c>
      <c r="F25" s="17"/>
      <c r="G25" s="16"/>
      <c r="H25" s="23">
        <f t="shared" si="10"/>
        <v>4373.8293550000008</v>
      </c>
      <c r="I25" s="23">
        <f t="shared" si="11"/>
        <v>4373.8293550000008</v>
      </c>
      <c r="J25" s="23">
        <f t="shared" si="12"/>
        <v>4373.8293550000008</v>
      </c>
      <c r="K25" s="18"/>
      <c r="L25" s="23"/>
      <c r="M25" s="34"/>
    </row>
    <row r="26" spans="1:19" x14ac:dyDescent="0.2">
      <c r="A26" s="16" t="str">
        <f t="shared" si="7"/>
        <v>AT Land 06_Petrohawk 0001H</v>
      </c>
      <c r="B26" s="16"/>
      <c r="C26" s="16"/>
      <c r="D26" s="17"/>
      <c r="E26" s="27">
        <f t="shared" si="9"/>
        <v>0</v>
      </c>
      <c r="F26" s="17"/>
      <c r="G26" s="16"/>
      <c r="H26" s="23">
        <f t="shared" si="10"/>
        <v>4373.8293550000008</v>
      </c>
      <c r="I26" s="23">
        <f t="shared" si="11"/>
        <v>4373.8293550000008</v>
      </c>
      <c r="J26" s="23">
        <f t="shared" si="12"/>
        <v>4373.8293550000008</v>
      </c>
      <c r="K26" s="16"/>
      <c r="L26" s="32"/>
      <c r="M26" s="34"/>
    </row>
    <row r="27" spans="1:19" x14ac:dyDescent="0.2">
      <c r="A27" s="16" t="str">
        <f t="shared" si="7"/>
        <v>AT Land 06_Petrohawk 0001H</v>
      </c>
      <c r="B27" s="16"/>
      <c r="C27" s="16"/>
      <c r="D27" s="17"/>
      <c r="E27" s="27">
        <f t="shared" si="9"/>
        <v>0</v>
      </c>
      <c r="F27" s="17"/>
      <c r="G27" s="16"/>
      <c r="H27" s="23">
        <f t="shared" si="10"/>
        <v>4373.8293550000008</v>
      </c>
      <c r="I27" s="23">
        <f t="shared" si="11"/>
        <v>4373.8293550000008</v>
      </c>
      <c r="J27" s="23">
        <f t="shared" si="12"/>
        <v>4373.8293550000008</v>
      </c>
      <c r="K27" s="16"/>
      <c r="L27" s="32"/>
      <c r="M27" s="34"/>
    </row>
    <row r="28" spans="1:19" x14ac:dyDescent="0.2">
      <c r="A28" s="16" t="str">
        <f t="shared" si="7"/>
        <v>AT Land 06_Petrohawk 0001H</v>
      </c>
      <c r="B28" s="16"/>
      <c r="C28" s="16"/>
      <c r="D28" s="17"/>
      <c r="E28" s="27">
        <f t="shared" si="9"/>
        <v>0</v>
      </c>
      <c r="F28" s="17"/>
      <c r="G28" s="16"/>
      <c r="H28" s="23">
        <f t="shared" si="10"/>
        <v>4373.8293550000008</v>
      </c>
      <c r="I28" s="23">
        <f t="shared" si="11"/>
        <v>4373.8293550000008</v>
      </c>
      <c r="J28" s="23">
        <f t="shared" si="12"/>
        <v>4373.8293550000008</v>
      </c>
      <c r="K28" s="16"/>
      <c r="L28" s="32"/>
      <c r="M28" s="34"/>
    </row>
    <row r="29" spans="1:19" x14ac:dyDescent="0.2">
      <c r="A29" s="16" t="str">
        <f t="shared" si="7"/>
        <v>AT Land 06_Petrohawk 0001H</v>
      </c>
      <c r="B29" s="16"/>
      <c r="C29" s="16"/>
      <c r="D29" s="17"/>
      <c r="E29" s="27">
        <f t="shared" si="9"/>
        <v>0</v>
      </c>
      <c r="F29" s="17"/>
      <c r="G29" s="16"/>
      <c r="H29" s="23">
        <f t="shared" si="10"/>
        <v>4373.8293550000008</v>
      </c>
      <c r="I29" s="23">
        <f t="shared" si="11"/>
        <v>4373.8293550000008</v>
      </c>
      <c r="J29" s="23">
        <f t="shared" si="12"/>
        <v>4373.8293550000008</v>
      </c>
      <c r="K29" s="16"/>
      <c r="L29" s="32"/>
      <c r="M29" s="34"/>
    </row>
    <row r="30" spans="1:19" x14ac:dyDescent="0.2">
      <c r="A30" s="16" t="str">
        <f t="shared" si="7"/>
        <v>AT Land 06_Petrohawk 0001H</v>
      </c>
      <c r="B30" s="16"/>
      <c r="C30" s="16"/>
      <c r="D30" s="17"/>
      <c r="E30" s="27">
        <f t="shared" si="9"/>
        <v>0</v>
      </c>
      <c r="F30" s="17"/>
      <c r="G30" s="16"/>
      <c r="H30" s="23">
        <f t="shared" si="10"/>
        <v>4373.8293550000008</v>
      </c>
      <c r="I30" s="23">
        <f t="shared" si="11"/>
        <v>4373.8293550000008</v>
      </c>
      <c r="J30" s="23">
        <f t="shared" si="12"/>
        <v>4373.8293550000008</v>
      </c>
      <c r="K30" s="16"/>
      <c r="L30" s="32"/>
      <c r="M30" s="34"/>
    </row>
    <row r="31" spans="1:19" x14ac:dyDescent="0.2">
      <c r="A31" s="16" t="str">
        <f t="shared" si="7"/>
        <v>AT Land 06_Petrohawk 0001H</v>
      </c>
      <c r="B31" s="16"/>
      <c r="C31" s="16"/>
      <c r="D31" s="17"/>
      <c r="E31" s="27">
        <f t="shared" si="9"/>
        <v>0</v>
      </c>
      <c r="F31" s="17"/>
      <c r="G31" s="16"/>
      <c r="H31" s="23">
        <f t="shared" si="10"/>
        <v>4373.8293550000008</v>
      </c>
      <c r="I31" s="23">
        <f t="shared" si="11"/>
        <v>4373.8293550000008</v>
      </c>
      <c r="J31" s="23">
        <f t="shared" si="12"/>
        <v>4373.8293550000008</v>
      </c>
      <c r="K31" s="16"/>
      <c r="L31" s="32"/>
      <c r="M31" s="34"/>
    </row>
    <row r="32" spans="1:19" x14ac:dyDescent="0.2">
      <c r="A32" s="16" t="str">
        <f t="shared" si="7"/>
        <v>AT Land 06_Petrohawk 0001H</v>
      </c>
      <c r="B32" s="16"/>
      <c r="C32" s="16"/>
      <c r="D32" s="17"/>
      <c r="E32" s="27">
        <f t="shared" si="9"/>
        <v>0</v>
      </c>
      <c r="F32" s="17"/>
      <c r="G32" s="16"/>
      <c r="H32" s="23">
        <f t="shared" si="10"/>
        <v>4373.8293550000008</v>
      </c>
      <c r="I32" s="23">
        <f t="shared" si="11"/>
        <v>4373.8293550000008</v>
      </c>
      <c r="J32" s="23">
        <f t="shared" si="12"/>
        <v>4373.8293550000008</v>
      </c>
      <c r="K32" s="16"/>
      <c r="L32" s="32"/>
      <c r="M32" s="34"/>
    </row>
    <row r="33" spans="1:19" x14ac:dyDescent="0.2">
      <c r="A33" s="16" t="str">
        <f t="shared" si="7"/>
        <v>AT Land 06_Petrohawk 0001H</v>
      </c>
      <c r="B33" s="16"/>
      <c r="C33" s="16"/>
      <c r="D33" s="17"/>
      <c r="E33" s="27">
        <f t="shared" si="9"/>
        <v>0</v>
      </c>
      <c r="F33" s="17"/>
      <c r="G33" s="16"/>
      <c r="H33" s="23">
        <f t="shared" si="10"/>
        <v>4373.8293550000008</v>
      </c>
      <c r="I33" s="23">
        <f t="shared" si="11"/>
        <v>4373.8293550000008</v>
      </c>
      <c r="J33" s="23">
        <f t="shared" si="12"/>
        <v>4373.8293550000008</v>
      </c>
      <c r="K33" s="16"/>
      <c r="L33" s="32"/>
      <c r="M33" s="34"/>
    </row>
    <row r="34" spans="1:19" x14ac:dyDescent="0.2">
      <c r="A34" s="16" t="str">
        <f t="shared" si="7"/>
        <v>AT Land 06_Petrohawk 0001H</v>
      </c>
      <c r="B34" s="16"/>
      <c r="C34" s="16"/>
      <c r="D34" s="17"/>
      <c r="E34" s="27">
        <f t="shared" si="9"/>
        <v>0</v>
      </c>
      <c r="F34" s="17"/>
      <c r="G34" s="16"/>
      <c r="H34" s="23">
        <f t="shared" si="10"/>
        <v>4373.8293550000008</v>
      </c>
      <c r="I34" s="23">
        <f t="shared" si="11"/>
        <v>4373.8293550000008</v>
      </c>
      <c r="J34" s="23">
        <f t="shared" si="12"/>
        <v>4373.8293550000008</v>
      </c>
      <c r="K34" s="16"/>
      <c r="L34" s="32"/>
      <c r="M34" s="34"/>
    </row>
    <row r="35" spans="1:19" x14ac:dyDescent="0.2">
      <c r="A35" s="16" t="str">
        <f t="shared" si="7"/>
        <v>AT Land 06_Petrohawk 0001H</v>
      </c>
      <c r="B35" s="16"/>
      <c r="C35" s="16"/>
      <c r="D35" s="17"/>
      <c r="E35" s="27">
        <f t="shared" si="9"/>
        <v>0</v>
      </c>
      <c r="F35" s="17"/>
      <c r="G35" s="16"/>
      <c r="H35" s="23">
        <f t="shared" si="10"/>
        <v>4373.8293550000008</v>
      </c>
      <c r="I35" s="23">
        <f t="shared" si="11"/>
        <v>4373.8293550000008</v>
      </c>
      <c r="J35" s="23">
        <f t="shared" si="12"/>
        <v>4373.8293550000008</v>
      </c>
      <c r="K35" s="16"/>
      <c r="L35" s="32"/>
      <c r="M35" s="34"/>
    </row>
    <row r="36" spans="1:19" x14ac:dyDescent="0.2">
      <c r="A36" s="16" t="str">
        <f t="shared" si="7"/>
        <v>AT Land 06_Petrohawk 0001H</v>
      </c>
      <c r="B36" s="16"/>
      <c r="C36" s="16"/>
      <c r="D36" s="17"/>
      <c r="E36" s="27">
        <f t="shared" si="9"/>
        <v>0</v>
      </c>
      <c r="F36" s="17"/>
      <c r="G36" s="16"/>
      <c r="H36" s="23">
        <f t="shared" si="10"/>
        <v>4373.8293550000008</v>
      </c>
      <c r="I36" s="23">
        <f t="shared" si="11"/>
        <v>4373.8293550000008</v>
      </c>
      <c r="J36" s="23">
        <f t="shared" si="12"/>
        <v>4373.8293550000008</v>
      </c>
      <c r="K36" s="16"/>
      <c r="L36" s="32"/>
      <c r="M36" s="34"/>
    </row>
    <row r="37" spans="1:19" x14ac:dyDescent="0.2">
      <c r="A37" s="16" t="str">
        <f t="shared" si="7"/>
        <v>AT Land 06_Petrohawk 0001H</v>
      </c>
      <c r="B37" s="16"/>
      <c r="C37" s="16"/>
      <c r="D37" s="17">
        <v>14000</v>
      </c>
      <c r="E37" s="27">
        <f t="shared" si="9"/>
        <v>4267.2518897829796</v>
      </c>
      <c r="F37" s="17">
        <f t="shared" ref="F37" si="13">D37</f>
        <v>14000</v>
      </c>
      <c r="G37" s="16"/>
      <c r="H37" s="23">
        <f t="shared" si="10"/>
        <v>4373.8293550000008</v>
      </c>
      <c r="I37" s="23">
        <f t="shared" si="11"/>
        <v>4373.8293550000008</v>
      </c>
      <c r="J37" s="23">
        <f t="shared" si="12"/>
        <v>4373.8293550000008</v>
      </c>
      <c r="K37" s="16"/>
      <c r="L37" s="32"/>
      <c r="M37" s="34"/>
    </row>
    <row r="38" spans="1:19" x14ac:dyDescent="0.2">
      <c r="A38" s="11"/>
      <c r="B38" s="11"/>
      <c r="C38" s="11"/>
      <c r="D38" s="12"/>
      <c r="E38" s="28"/>
      <c r="F38" s="12"/>
      <c r="G38" s="11"/>
      <c r="H38" s="24"/>
      <c r="I38" s="24"/>
      <c r="J38" s="24"/>
      <c r="K38" s="11"/>
      <c r="L38" s="24"/>
      <c r="M38" s="35"/>
      <c r="N38" s="11"/>
      <c r="O38" s="11"/>
      <c r="P38" s="11"/>
      <c r="Q38" s="11"/>
      <c r="R38" s="11"/>
      <c r="S38" s="11"/>
    </row>
    <row r="39" spans="1:19" ht="17" x14ac:dyDescent="0.2">
      <c r="A39" s="20" t="s">
        <v>26</v>
      </c>
      <c r="B39" s="16" t="s">
        <v>19</v>
      </c>
      <c r="C39" s="16"/>
      <c r="D39" s="17">
        <v>-5000</v>
      </c>
      <c r="E39" s="27">
        <f>D39/3.2808</f>
        <v>-1524.0185320653497</v>
      </c>
      <c r="F39" s="17">
        <f>D39</f>
        <v>-5000</v>
      </c>
      <c r="G39" s="16"/>
      <c r="H39" s="22"/>
      <c r="I39" s="22"/>
      <c r="J39" s="22"/>
      <c r="K39" s="19">
        <v>21</v>
      </c>
      <c r="L39" s="30"/>
      <c r="M39" s="33"/>
    </row>
    <row r="40" spans="1:19" x14ac:dyDescent="0.2">
      <c r="A40" s="16" t="str">
        <f t="shared" ref="A40:A55" si="14">A39</f>
        <v>Byerley 01-33_Anadarko 0002H</v>
      </c>
      <c r="B40" s="16" t="s">
        <v>20</v>
      </c>
      <c r="C40" s="16"/>
      <c r="D40" s="17">
        <v>0</v>
      </c>
      <c r="E40" s="27">
        <v>0</v>
      </c>
      <c r="F40" s="17">
        <f t="shared" ref="F40:F43" si="15">D40</f>
        <v>0</v>
      </c>
      <c r="G40" s="16"/>
      <c r="H40" s="22"/>
      <c r="I40" s="22"/>
      <c r="J40" s="22"/>
      <c r="K40" s="19"/>
      <c r="L40" s="30"/>
      <c r="M40" s="33"/>
    </row>
    <row r="41" spans="1:19" x14ac:dyDescent="0.2">
      <c r="A41" s="16" t="str">
        <f t="shared" si="14"/>
        <v>Byerley 01-33_Anadarko 0002H</v>
      </c>
      <c r="B41" s="16" t="s">
        <v>34</v>
      </c>
      <c r="C41" s="16">
        <v>12</v>
      </c>
      <c r="D41" s="17">
        <v>11534.5</v>
      </c>
      <c r="E41" s="27">
        <f t="shared" ref="E41:E55" si="16">D41/3.2808</f>
        <v>3515.7583516215554</v>
      </c>
      <c r="F41" s="17">
        <f t="shared" si="15"/>
        <v>11534.5</v>
      </c>
      <c r="G41" s="16">
        <v>450</v>
      </c>
      <c r="H41" s="23">
        <f t="shared" ref="H41:H43" si="17">IF(G41&lt;431,(95/100)*(0.0295*(G41-395)^2+0.1507*(G41-395)+60.8199),85.4348*(G41-428)^0.1583)</f>
        <v>139.36069947732261</v>
      </c>
      <c r="I41" s="23">
        <f t="shared" ref="I41:I43" si="18">AVERAGE(H41,J41)</f>
        <v>137.45177134491132</v>
      </c>
      <c r="J41" s="23">
        <f t="shared" ref="J41:J43" si="19" xml:space="preserve"> IF(G41&lt;431,H41,0.0000507707*(G41-395)^3 - 0.023098*(G41-395)^2 + 3.56564*(G41-395) + 0.857118)</f>
        <v>135.54284321250003</v>
      </c>
      <c r="K41" s="18">
        <f>J41</f>
        <v>135.54284321250003</v>
      </c>
      <c r="L41" s="31">
        <f>1000*(K41-K$39)/(F41-F$39)</f>
        <v>6.9275057130545239</v>
      </c>
      <c r="M41" s="34">
        <f t="shared" ref="M41:M43" si="20">L41/L$3</f>
        <v>0.87689945734867392</v>
      </c>
    </row>
    <row r="42" spans="1:19" x14ac:dyDescent="0.2">
      <c r="A42" s="16" t="str">
        <f t="shared" si="14"/>
        <v>Byerley 01-33_Anadarko 0002H</v>
      </c>
      <c r="B42" s="16" t="s">
        <v>35</v>
      </c>
      <c r="C42" s="16">
        <v>7</v>
      </c>
      <c r="D42" s="17">
        <v>11751.929</v>
      </c>
      <c r="E42" s="27">
        <f t="shared" si="16"/>
        <v>3582.0315167032431</v>
      </c>
      <c r="F42" s="17">
        <f t="shared" si="15"/>
        <v>11751.929</v>
      </c>
      <c r="G42" s="16">
        <v>455</v>
      </c>
      <c r="H42" s="23">
        <f t="shared" si="17"/>
        <v>143.95265889144133</v>
      </c>
      <c r="I42" s="23">
        <f t="shared" si="18"/>
        <v>143.28092404572067</v>
      </c>
      <c r="J42" s="23">
        <f t="shared" si="19"/>
        <v>142.6091892</v>
      </c>
      <c r="K42" s="18">
        <f t="shared" ref="K42:K43" si="21">J42</f>
        <v>142.6091892</v>
      </c>
      <c r="L42" s="31">
        <f t="shared" ref="L42:L43" si="22">1000*(K42-K$39)/(F42-F$39)</f>
        <v>7.259414077029577</v>
      </c>
      <c r="M42" s="34">
        <f t="shared" si="20"/>
        <v>0.91891317430754138</v>
      </c>
    </row>
    <row r="43" spans="1:19" x14ac:dyDescent="0.2">
      <c r="A43" s="16" t="str">
        <f t="shared" si="14"/>
        <v>Byerley 01-33_Anadarko 0002H</v>
      </c>
      <c r="B43" s="16" t="s">
        <v>25</v>
      </c>
      <c r="C43" s="16">
        <v>11</v>
      </c>
      <c r="D43" s="17">
        <v>12225.636</v>
      </c>
      <c r="E43" s="27">
        <f t="shared" si="16"/>
        <v>3726.4191660570591</v>
      </c>
      <c r="F43" s="17">
        <f t="shared" si="15"/>
        <v>12225.636</v>
      </c>
      <c r="G43" s="16">
        <v>460</v>
      </c>
      <c r="H43" s="23">
        <f t="shared" si="17"/>
        <v>147.8768015796673</v>
      </c>
      <c r="I43" s="23">
        <f t="shared" si="18"/>
        <v>148.42718653358367</v>
      </c>
      <c r="J43" s="23">
        <f t="shared" si="19"/>
        <v>148.97757148750003</v>
      </c>
      <c r="K43" s="18">
        <f t="shared" si="21"/>
        <v>148.97757148750003</v>
      </c>
      <c r="L43" s="31">
        <f t="shared" si="22"/>
        <v>7.4294830964441623</v>
      </c>
      <c r="M43" s="34">
        <f t="shared" si="20"/>
        <v>0.94044089828407118</v>
      </c>
    </row>
    <row r="44" spans="1:19" x14ac:dyDescent="0.2">
      <c r="A44" s="16" t="str">
        <f t="shared" si="14"/>
        <v>Byerley 01-33_Anadarko 0002H</v>
      </c>
      <c r="B44" s="16"/>
      <c r="C44" s="16"/>
      <c r="D44" s="17"/>
      <c r="E44" s="27">
        <f t="shared" si="16"/>
        <v>0</v>
      </c>
      <c r="F44" s="17">
        <f t="shared" ref="F44:F55" si="23">D44</f>
        <v>0</v>
      </c>
      <c r="G44" s="16"/>
      <c r="H44" s="23">
        <f t="shared" ref="H44:H55" si="24">IF(G44&lt;431,(95/100)*(0.0295*(G44-395)^2+0.1507*(G44-395)+60.8199),85.4348*(G44-428)^0.1583)</f>
        <v>4373.8293550000008</v>
      </c>
      <c r="I44" s="23">
        <f t="shared" ref="I44:I55" si="25">AVERAGE(H44,J44)</f>
        <v>4373.8293550000008</v>
      </c>
      <c r="J44" s="23">
        <f t="shared" ref="J44:J55" si="26" xml:space="preserve"> IF(G44&lt;431,H44,0.0000507707*(G44-395)^3 - 0.023098*(G44-395)^2 + 3.56564*(G44-395) + 0.857118)</f>
        <v>4373.8293550000008</v>
      </c>
      <c r="K44" s="18"/>
      <c r="L44" s="23"/>
      <c r="M44" s="34"/>
    </row>
    <row r="45" spans="1:19" x14ac:dyDescent="0.2">
      <c r="A45" s="16" t="str">
        <f t="shared" si="14"/>
        <v>Byerley 01-33_Anadarko 0002H</v>
      </c>
      <c r="B45" s="16"/>
      <c r="C45" s="16"/>
      <c r="D45" s="17"/>
      <c r="E45" s="27">
        <f t="shared" si="16"/>
        <v>0</v>
      </c>
      <c r="F45" s="17">
        <f t="shared" si="23"/>
        <v>0</v>
      </c>
      <c r="G45" s="16"/>
      <c r="H45" s="23">
        <f t="shared" si="24"/>
        <v>4373.8293550000008</v>
      </c>
      <c r="I45" s="23">
        <f t="shared" si="25"/>
        <v>4373.8293550000008</v>
      </c>
      <c r="J45" s="23">
        <f t="shared" si="26"/>
        <v>4373.8293550000008</v>
      </c>
      <c r="K45" s="18"/>
      <c r="L45" s="23"/>
      <c r="M45" s="34"/>
    </row>
    <row r="46" spans="1:19" x14ac:dyDescent="0.2">
      <c r="A46" s="16" t="str">
        <f t="shared" si="14"/>
        <v>Byerley 01-33_Anadarko 0002H</v>
      </c>
      <c r="B46" s="16"/>
      <c r="C46" s="16"/>
      <c r="D46" s="17"/>
      <c r="E46" s="27">
        <f t="shared" si="16"/>
        <v>0</v>
      </c>
      <c r="F46" s="17">
        <f t="shared" si="23"/>
        <v>0</v>
      </c>
      <c r="G46" s="16"/>
      <c r="H46" s="23">
        <f t="shared" si="24"/>
        <v>4373.8293550000008</v>
      </c>
      <c r="I46" s="23">
        <f t="shared" si="25"/>
        <v>4373.8293550000008</v>
      </c>
      <c r="J46" s="23">
        <f t="shared" si="26"/>
        <v>4373.8293550000008</v>
      </c>
      <c r="K46" s="18"/>
      <c r="L46" s="23"/>
      <c r="M46" s="34"/>
    </row>
    <row r="47" spans="1:19" x14ac:dyDescent="0.2">
      <c r="A47" s="16" t="str">
        <f t="shared" si="14"/>
        <v>Byerley 01-33_Anadarko 0002H</v>
      </c>
      <c r="B47" s="16"/>
      <c r="C47" s="16"/>
      <c r="D47" s="17"/>
      <c r="E47" s="27">
        <f t="shared" si="16"/>
        <v>0</v>
      </c>
      <c r="F47" s="17">
        <f t="shared" si="23"/>
        <v>0</v>
      </c>
      <c r="G47" s="16"/>
      <c r="H47" s="23">
        <f t="shared" si="24"/>
        <v>4373.8293550000008</v>
      </c>
      <c r="I47" s="23">
        <f t="shared" si="25"/>
        <v>4373.8293550000008</v>
      </c>
      <c r="J47" s="23">
        <f t="shared" si="26"/>
        <v>4373.8293550000008</v>
      </c>
      <c r="K47" s="18"/>
      <c r="L47" s="23"/>
      <c r="M47" s="34"/>
    </row>
    <row r="48" spans="1:19" x14ac:dyDescent="0.2">
      <c r="A48" s="16" t="str">
        <f t="shared" si="14"/>
        <v>Byerley 01-33_Anadarko 0002H</v>
      </c>
      <c r="B48" s="16"/>
      <c r="C48" s="16"/>
      <c r="D48" s="17"/>
      <c r="E48" s="27">
        <f t="shared" si="16"/>
        <v>0</v>
      </c>
      <c r="F48" s="17">
        <f t="shared" si="23"/>
        <v>0</v>
      </c>
      <c r="G48" s="16"/>
      <c r="H48" s="23">
        <f t="shared" si="24"/>
        <v>4373.8293550000008</v>
      </c>
      <c r="I48" s="23">
        <f t="shared" si="25"/>
        <v>4373.8293550000008</v>
      </c>
      <c r="J48" s="23">
        <f t="shared" si="26"/>
        <v>4373.8293550000008</v>
      </c>
      <c r="K48" s="18"/>
      <c r="L48" s="23"/>
      <c r="M48" s="34"/>
    </row>
    <row r="49" spans="1:19" x14ac:dyDescent="0.2">
      <c r="A49" s="16" t="str">
        <f t="shared" si="14"/>
        <v>Byerley 01-33_Anadarko 0002H</v>
      </c>
      <c r="B49" s="16"/>
      <c r="C49" s="16"/>
      <c r="D49" s="17"/>
      <c r="E49" s="27">
        <f t="shared" si="16"/>
        <v>0</v>
      </c>
      <c r="F49" s="17">
        <f t="shared" si="23"/>
        <v>0</v>
      </c>
      <c r="G49" s="16"/>
      <c r="H49" s="23">
        <f t="shared" si="24"/>
        <v>4373.8293550000008</v>
      </c>
      <c r="I49" s="23">
        <f t="shared" si="25"/>
        <v>4373.8293550000008</v>
      </c>
      <c r="J49" s="23">
        <f t="shared" si="26"/>
        <v>4373.8293550000008</v>
      </c>
      <c r="K49" s="18"/>
      <c r="L49" s="23"/>
      <c r="M49" s="34"/>
    </row>
    <row r="50" spans="1:19" x14ac:dyDescent="0.2">
      <c r="A50" s="16" t="str">
        <f t="shared" si="14"/>
        <v>Byerley 01-33_Anadarko 0002H</v>
      </c>
      <c r="B50" s="16"/>
      <c r="C50" s="16"/>
      <c r="D50" s="17"/>
      <c r="E50" s="27">
        <f t="shared" si="16"/>
        <v>0</v>
      </c>
      <c r="F50" s="17">
        <f t="shared" si="23"/>
        <v>0</v>
      </c>
      <c r="G50" s="16"/>
      <c r="H50" s="23">
        <f t="shared" si="24"/>
        <v>4373.8293550000008</v>
      </c>
      <c r="I50" s="23">
        <f t="shared" si="25"/>
        <v>4373.8293550000008</v>
      </c>
      <c r="J50" s="23">
        <f t="shared" si="26"/>
        <v>4373.8293550000008</v>
      </c>
      <c r="K50" s="18"/>
      <c r="L50" s="23"/>
      <c r="M50" s="34"/>
    </row>
    <row r="51" spans="1:19" x14ac:dyDescent="0.2">
      <c r="A51" s="16" t="str">
        <f t="shared" si="14"/>
        <v>Byerley 01-33_Anadarko 0002H</v>
      </c>
      <c r="B51" s="16"/>
      <c r="C51" s="16"/>
      <c r="D51" s="17"/>
      <c r="E51" s="27">
        <f t="shared" si="16"/>
        <v>0</v>
      </c>
      <c r="F51" s="17">
        <f t="shared" si="23"/>
        <v>0</v>
      </c>
      <c r="G51" s="16"/>
      <c r="H51" s="23">
        <f t="shared" si="24"/>
        <v>4373.8293550000008</v>
      </c>
      <c r="I51" s="23">
        <f t="shared" si="25"/>
        <v>4373.8293550000008</v>
      </c>
      <c r="J51" s="23">
        <f t="shared" si="26"/>
        <v>4373.8293550000008</v>
      </c>
      <c r="K51" s="18"/>
      <c r="L51" s="23"/>
      <c r="M51" s="34"/>
    </row>
    <row r="52" spans="1:19" x14ac:dyDescent="0.2">
      <c r="A52" s="16" t="str">
        <f t="shared" si="14"/>
        <v>Byerley 01-33_Anadarko 0002H</v>
      </c>
      <c r="B52" s="16"/>
      <c r="C52" s="16"/>
      <c r="D52" s="17"/>
      <c r="E52" s="27">
        <f t="shared" si="16"/>
        <v>0</v>
      </c>
      <c r="F52" s="17">
        <f t="shared" si="23"/>
        <v>0</v>
      </c>
      <c r="G52" s="16"/>
      <c r="H52" s="23">
        <f t="shared" si="24"/>
        <v>4373.8293550000008</v>
      </c>
      <c r="I52" s="23">
        <f t="shared" si="25"/>
        <v>4373.8293550000008</v>
      </c>
      <c r="J52" s="23">
        <f t="shared" si="26"/>
        <v>4373.8293550000008</v>
      </c>
      <c r="K52" s="18"/>
      <c r="L52" s="23"/>
      <c r="M52" s="34"/>
    </row>
    <row r="53" spans="1:19" x14ac:dyDescent="0.2">
      <c r="A53" s="16" t="str">
        <f t="shared" si="14"/>
        <v>Byerley 01-33_Anadarko 0002H</v>
      </c>
      <c r="B53" s="16"/>
      <c r="C53" s="16"/>
      <c r="D53" s="17"/>
      <c r="E53" s="27">
        <f t="shared" si="16"/>
        <v>0</v>
      </c>
      <c r="F53" s="17">
        <f t="shared" si="23"/>
        <v>0</v>
      </c>
      <c r="G53" s="16"/>
      <c r="H53" s="23">
        <f t="shared" si="24"/>
        <v>4373.8293550000008</v>
      </c>
      <c r="I53" s="23">
        <f t="shared" si="25"/>
        <v>4373.8293550000008</v>
      </c>
      <c r="J53" s="23">
        <f t="shared" si="26"/>
        <v>4373.8293550000008</v>
      </c>
      <c r="K53" s="18"/>
      <c r="L53" s="23"/>
      <c r="M53" s="34"/>
    </row>
    <row r="54" spans="1:19" x14ac:dyDescent="0.2">
      <c r="A54" s="16" t="str">
        <f t="shared" si="14"/>
        <v>Byerley 01-33_Anadarko 0002H</v>
      </c>
      <c r="B54" s="16"/>
      <c r="C54" s="16"/>
      <c r="D54" s="17"/>
      <c r="E54" s="27">
        <f t="shared" si="16"/>
        <v>0</v>
      </c>
      <c r="F54" s="17">
        <f t="shared" si="23"/>
        <v>0</v>
      </c>
      <c r="G54" s="16"/>
      <c r="H54" s="23">
        <f t="shared" si="24"/>
        <v>4373.8293550000008</v>
      </c>
      <c r="I54" s="23">
        <f t="shared" si="25"/>
        <v>4373.8293550000008</v>
      </c>
      <c r="J54" s="23">
        <f t="shared" si="26"/>
        <v>4373.8293550000008</v>
      </c>
      <c r="K54" s="18"/>
      <c r="L54" s="23"/>
      <c r="M54" s="34"/>
    </row>
    <row r="55" spans="1:19" x14ac:dyDescent="0.2">
      <c r="A55" s="16" t="str">
        <f t="shared" si="14"/>
        <v>Byerley 01-33_Anadarko 0002H</v>
      </c>
      <c r="B55" s="16"/>
      <c r="C55" s="16"/>
      <c r="D55" s="17">
        <v>14000</v>
      </c>
      <c r="E55" s="27">
        <f t="shared" si="16"/>
        <v>4267.2518897829796</v>
      </c>
      <c r="F55" s="17">
        <f t="shared" si="23"/>
        <v>14000</v>
      </c>
      <c r="G55" s="16"/>
      <c r="H55" s="23">
        <f t="shared" si="24"/>
        <v>4373.8293550000008</v>
      </c>
      <c r="I55" s="23">
        <f t="shared" si="25"/>
        <v>4373.8293550000008</v>
      </c>
      <c r="J55" s="23">
        <f t="shared" si="26"/>
        <v>4373.8293550000008</v>
      </c>
      <c r="K55" s="18"/>
      <c r="L55" s="23"/>
      <c r="M55" s="34"/>
    </row>
    <row r="56" spans="1:19" x14ac:dyDescent="0.2">
      <c r="A56" s="11"/>
      <c r="B56" s="11"/>
      <c r="C56" s="11"/>
      <c r="D56" s="12"/>
      <c r="E56" s="28"/>
      <c r="F56" s="12"/>
      <c r="G56" s="11"/>
      <c r="H56" s="24"/>
      <c r="I56" s="24"/>
      <c r="J56" s="24"/>
      <c r="K56" s="11"/>
      <c r="L56" s="24"/>
      <c r="M56" s="35"/>
      <c r="N56" s="11"/>
      <c r="O56" s="11"/>
      <c r="P56" s="11"/>
      <c r="Q56" s="11"/>
      <c r="R56" s="11"/>
      <c r="S56" s="11"/>
    </row>
    <row r="57" spans="1:19" ht="34" x14ac:dyDescent="0.2">
      <c r="A57" s="20" t="s">
        <v>44</v>
      </c>
      <c r="B57" s="16" t="s">
        <v>19</v>
      </c>
      <c r="C57" s="16"/>
      <c r="D57" s="17">
        <v>-5000</v>
      </c>
      <c r="E57" s="27">
        <f>D57/3.2808</f>
        <v>-1524.0185320653497</v>
      </c>
      <c r="F57" s="17">
        <f>D57</f>
        <v>-5000</v>
      </c>
      <c r="G57" s="16"/>
      <c r="H57" s="22"/>
      <c r="I57" s="22"/>
      <c r="J57" s="22"/>
      <c r="K57" s="19">
        <v>21</v>
      </c>
      <c r="L57" s="30"/>
      <c r="M57" s="33"/>
    </row>
    <row r="58" spans="1:19" x14ac:dyDescent="0.2">
      <c r="A58" s="16" t="str">
        <f t="shared" ref="A58:A73" si="27">A57</f>
        <v>Daltex State 14_ConocoPhillips 0001</v>
      </c>
      <c r="B58" s="16" t="s">
        <v>20</v>
      </c>
      <c r="C58" s="16"/>
      <c r="D58" s="17">
        <v>0</v>
      </c>
      <c r="E58" s="27">
        <v>0</v>
      </c>
      <c r="F58" s="17">
        <f t="shared" ref="F58:F73" si="28">D58</f>
        <v>0</v>
      </c>
      <c r="G58" s="16"/>
      <c r="H58" s="22"/>
      <c r="I58" s="22"/>
      <c r="J58" s="22"/>
      <c r="K58" s="19"/>
      <c r="L58" s="30"/>
      <c r="M58" s="33"/>
    </row>
    <row r="59" spans="1:19" x14ac:dyDescent="0.2">
      <c r="A59" s="16" t="str">
        <f t="shared" si="27"/>
        <v>Daltex State 14_ConocoPhillips 0001</v>
      </c>
      <c r="B59" s="16" t="s">
        <v>29</v>
      </c>
      <c r="C59" s="16">
        <v>26</v>
      </c>
      <c r="D59" s="17">
        <v>6291.4040000000005</v>
      </c>
      <c r="E59" s="27">
        <f t="shared" ref="E59:E73" si="29">D59/3.2808</f>
        <v>1917.6432577420142</v>
      </c>
      <c r="F59" s="17">
        <f t="shared" si="28"/>
        <v>6291.4040000000005</v>
      </c>
      <c r="G59" s="16">
        <v>452</v>
      </c>
      <c r="H59" s="23">
        <f t="shared" ref="H59:H73" si="30">IF(G59&lt;431,(95/100)*(0.0295*(G59-395)^2+0.1507*(G59-395)+60.8199),85.4348*(G59-428)^0.1583)</f>
        <v>141.29352063784668</v>
      </c>
      <c r="I59" s="23">
        <f t="shared" ref="I59:I73" si="31">AVERAGE(H59,J59)</f>
        <v>139.87454744147334</v>
      </c>
      <c r="J59" s="23">
        <f t="shared" ref="J59:J73" si="32" xml:space="preserve"> IF(G59&lt;431,H59,0.0000507707*(G59-395)^3 - 0.023098*(G59-395)^2 + 3.56564*(G59-395) + 0.857118)</f>
        <v>138.45557424510002</v>
      </c>
      <c r="K59" s="18">
        <f>J59</f>
        <v>138.45557424510002</v>
      </c>
      <c r="L59" s="31">
        <f>1000*(K59-K$57)/(F59-F$57)</f>
        <v>10.402211651013463</v>
      </c>
      <c r="M59" s="34">
        <f t="shared" ref="M59:M66" si="33">L59/L$3</f>
        <v>1.3167356520270206</v>
      </c>
    </row>
    <row r="60" spans="1:19" x14ac:dyDescent="0.2">
      <c r="A60" s="16" t="str">
        <f t="shared" si="27"/>
        <v>Daltex State 14_ConocoPhillips 0001</v>
      </c>
      <c r="B60" s="16" t="s">
        <v>30</v>
      </c>
      <c r="C60" s="16">
        <v>55</v>
      </c>
      <c r="D60" s="17">
        <v>6552.2529999999997</v>
      </c>
      <c r="E60" s="27">
        <f t="shared" si="29"/>
        <v>1997.1509997561568</v>
      </c>
      <c r="F60" s="17">
        <f t="shared" si="28"/>
        <v>6552.2529999999997</v>
      </c>
      <c r="G60" s="16">
        <v>454</v>
      </c>
      <c r="H60" s="23">
        <f t="shared" si="30"/>
        <v>143.09520728103382</v>
      </c>
      <c r="I60" s="23">
        <f t="shared" si="31"/>
        <v>142.17409143816693</v>
      </c>
      <c r="J60" s="23">
        <f t="shared" si="32"/>
        <v>141.25297559530003</v>
      </c>
      <c r="K60" s="18">
        <f t="shared" ref="K60:K66" si="34">J60</f>
        <v>141.25297559530003</v>
      </c>
      <c r="L60" s="31">
        <f t="shared" ref="L60:L66" si="35">1000*(K60-K$57)/(F60-F$57)</f>
        <v>10.409482513523555</v>
      </c>
      <c r="M60" s="34">
        <f t="shared" si="33"/>
        <v>1.3176560143700702</v>
      </c>
    </row>
    <row r="61" spans="1:19" x14ac:dyDescent="0.2">
      <c r="A61" s="16" t="str">
        <f t="shared" si="27"/>
        <v>Daltex State 14_ConocoPhillips 0001</v>
      </c>
      <c r="B61" s="16" t="s">
        <v>31</v>
      </c>
      <c r="C61" s="16">
        <v>48</v>
      </c>
      <c r="D61" s="17">
        <v>6919.4380000000001</v>
      </c>
      <c r="E61" s="27">
        <f t="shared" si="29"/>
        <v>2109.0703486954399</v>
      </c>
      <c r="F61" s="17">
        <f t="shared" si="28"/>
        <v>6919.4380000000001</v>
      </c>
      <c r="G61" s="16">
        <v>454</v>
      </c>
      <c r="H61" s="23">
        <f t="shared" si="30"/>
        <v>143.09520728103382</v>
      </c>
      <c r="I61" s="23">
        <f t="shared" si="31"/>
        <v>142.17409143816693</v>
      </c>
      <c r="J61" s="23">
        <f t="shared" si="32"/>
        <v>141.25297559530003</v>
      </c>
      <c r="K61" s="18">
        <f t="shared" si="34"/>
        <v>141.25297559530003</v>
      </c>
      <c r="L61" s="31">
        <f t="shared" si="35"/>
        <v>10.088812542613169</v>
      </c>
      <c r="M61" s="34">
        <f t="shared" si="33"/>
        <v>1.2770648788117935</v>
      </c>
    </row>
    <row r="62" spans="1:19" x14ac:dyDescent="0.2">
      <c r="A62" s="16" t="str">
        <f t="shared" si="27"/>
        <v>Daltex State 14_ConocoPhillips 0001</v>
      </c>
      <c r="B62" s="16" t="s">
        <v>43</v>
      </c>
      <c r="C62" s="16">
        <v>5</v>
      </c>
      <c r="D62" s="17">
        <v>8507.7000000000007</v>
      </c>
      <c r="E62" s="27">
        <f t="shared" si="29"/>
        <v>2593.1784930504755</v>
      </c>
      <c r="F62" s="17">
        <f t="shared" si="28"/>
        <v>8507.7000000000007</v>
      </c>
      <c r="G62" s="16">
        <v>451</v>
      </c>
      <c r="H62" s="23">
        <f t="shared" si="30"/>
        <v>140.34479921802205</v>
      </c>
      <c r="I62" s="23">
        <f t="shared" si="31"/>
        <v>138.67928823461102</v>
      </c>
      <c r="J62" s="23">
        <f t="shared" si="32"/>
        <v>137.0137772512</v>
      </c>
      <c r="K62" s="18"/>
      <c r="L62" s="31"/>
      <c r="M62" s="34"/>
    </row>
    <row r="63" spans="1:19" x14ac:dyDescent="0.2">
      <c r="A63" s="16" t="str">
        <f t="shared" si="27"/>
        <v>Daltex State 14_ConocoPhillips 0001</v>
      </c>
      <c r="B63" s="16" t="s">
        <v>33</v>
      </c>
      <c r="C63" s="16">
        <v>19</v>
      </c>
      <c r="D63" s="17">
        <v>8580.8950000000004</v>
      </c>
      <c r="E63" s="27">
        <f t="shared" si="29"/>
        <v>2615.4886003413803</v>
      </c>
      <c r="F63" s="17">
        <f t="shared" si="28"/>
        <v>8580.8950000000004</v>
      </c>
      <c r="G63" s="16">
        <v>465</v>
      </c>
      <c r="H63" s="23">
        <f t="shared" si="30"/>
        <v>151.31470657750225</v>
      </c>
      <c r="I63" s="23">
        <f t="shared" si="31"/>
        <v>153.00038733875112</v>
      </c>
      <c r="J63" s="23">
        <f t="shared" si="32"/>
        <v>154.68606810000003</v>
      </c>
      <c r="K63" s="18">
        <f t="shared" si="34"/>
        <v>154.68606810000003</v>
      </c>
      <c r="L63" s="31">
        <f t="shared" si="35"/>
        <v>9.8436861561774851</v>
      </c>
      <c r="M63" s="34">
        <f t="shared" si="33"/>
        <v>1.2460362223009473</v>
      </c>
    </row>
    <row r="64" spans="1:19" x14ac:dyDescent="0.2">
      <c r="A64" s="16" t="str">
        <f t="shared" si="27"/>
        <v>Daltex State 14_ConocoPhillips 0001</v>
      </c>
      <c r="B64" s="16" t="s">
        <v>34</v>
      </c>
      <c r="C64" s="16">
        <v>23</v>
      </c>
      <c r="D64" s="17">
        <v>8700.5869999999995</v>
      </c>
      <c r="E64" s="27">
        <f t="shared" si="29"/>
        <v>2651.9711655693732</v>
      </c>
      <c r="F64" s="17">
        <f t="shared" si="28"/>
        <v>8700.5869999999995</v>
      </c>
      <c r="G64" s="16">
        <v>472</v>
      </c>
      <c r="H64" s="23">
        <f t="shared" si="30"/>
        <v>155.52254903624984</v>
      </c>
      <c r="I64" s="23">
        <f t="shared" si="31"/>
        <v>158.58220250967491</v>
      </c>
      <c r="J64" s="23">
        <f t="shared" si="32"/>
        <v>161.64185598310002</v>
      </c>
      <c r="K64" s="18">
        <f t="shared" si="34"/>
        <v>161.64185598310002</v>
      </c>
      <c r="L64" s="31">
        <f t="shared" si="35"/>
        <v>10.265389065672881</v>
      </c>
      <c r="M64" s="34">
        <f t="shared" si="33"/>
        <v>1.299416337426947</v>
      </c>
    </row>
    <row r="65" spans="1:19" x14ac:dyDescent="0.2">
      <c r="A65" s="16" t="str">
        <f t="shared" si="27"/>
        <v>Daltex State 14_ConocoPhillips 0001</v>
      </c>
      <c r="B65" s="16" t="s">
        <v>25</v>
      </c>
      <c r="C65" s="16">
        <v>22</v>
      </c>
      <c r="D65" s="17">
        <v>9514.31</v>
      </c>
      <c r="E65" s="27">
        <f t="shared" si="29"/>
        <v>2899.9969519629358</v>
      </c>
      <c r="F65" s="17">
        <f t="shared" si="28"/>
        <v>9514.31</v>
      </c>
      <c r="G65" s="16">
        <v>475</v>
      </c>
      <c r="H65" s="23">
        <f t="shared" si="30"/>
        <v>157.15488964802879</v>
      </c>
      <c r="I65" s="23">
        <f t="shared" si="31"/>
        <v>160.71530302401442</v>
      </c>
      <c r="J65" s="23">
        <f t="shared" si="32"/>
        <v>164.27571640000005</v>
      </c>
      <c r="K65" s="18">
        <f t="shared" si="34"/>
        <v>164.27571640000005</v>
      </c>
      <c r="L65" s="31">
        <f t="shared" si="35"/>
        <v>9.8713418963767534</v>
      </c>
      <c r="M65" s="34">
        <f t="shared" si="33"/>
        <v>1.2495369489084498</v>
      </c>
    </row>
    <row r="66" spans="1:19" x14ac:dyDescent="0.2">
      <c r="A66" s="16" t="str">
        <f t="shared" si="27"/>
        <v>Daltex State 14_ConocoPhillips 0001</v>
      </c>
      <c r="B66" s="16" t="s">
        <v>42</v>
      </c>
      <c r="C66" s="16">
        <v>19</v>
      </c>
      <c r="D66" s="17">
        <v>9624.2369999999992</v>
      </c>
      <c r="E66" s="27">
        <f t="shared" si="29"/>
        <v>2933.5031089978052</v>
      </c>
      <c r="F66" s="17">
        <f t="shared" si="28"/>
        <v>9624.2369999999992</v>
      </c>
      <c r="G66" s="16">
        <v>484</v>
      </c>
      <c r="H66" s="23">
        <f t="shared" si="30"/>
        <v>161.57455622371472</v>
      </c>
      <c r="I66" s="23">
        <f t="shared" si="31"/>
        <v>166.30307291600738</v>
      </c>
      <c r="J66" s="23">
        <f t="shared" si="32"/>
        <v>171.03158960830004</v>
      </c>
      <c r="K66" s="18">
        <f t="shared" si="34"/>
        <v>171.03158960830004</v>
      </c>
      <c r="L66" s="31">
        <f t="shared" si="35"/>
        <v>10.259105456804349</v>
      </c>
      <c r="M66" s="34">
        <f t="shared" si="33"/>
        <v>1.2986209438992846</v>
      </c>
    </row>
    <row r="67" spans="1:19" x14ac:dyDescent="0.2">
      <c r="A67" s="16" t="str">
        <f t="shared" si="27"/>
        <v>Daltex State 14_ConocoPhillips 0001</v>
      </c>
      <c r="B67" s="16"/>
      <c r="C67" s="16"/>
      <c r="D67" s="17"/>
      <c r="E67" s="27">
        <f t="shared" si="29"/>
        <v>0</v>
      </c>
      <c r="F67" s="17">
        <f t="shared" si="28"/>
        <v>0</v>
      </c>
      <c r="G67" s="16"/>
      <c r="H67" s="23">
        <f t="shared" si="30"/>
        <v>4373.8293550000008</v>
      </c>
      <c r="I67" s="23">
        <f t="shared" si="31"/>
        <v>4373.8293550000008</v>
      </c>
      <c r="J67" s="23">
        <f t="shared" si="32"/>
        <v>4373.8293550000008</v>
      </c>
      <c r="K67" s="18"/>
      <c r="L67" s="23"/>
      <c r="M67" s="34"/>
    </row>
    <row r="68" spans="1:19" x14ac:dyDescent="0.2">
      <c r="A68" s="16" t="str">
        <f t="shared" si="27"/>
        <v>Daltex State 14_ConocoPhillips 0001</v>
      </c>
      <c r="B68" s="16"/>
      <c r="C68" s="16"/>
      <c r="D68" s="17"/>
      <c r="E68" s="27">
        <f t="shared" si="29"/>
        <v>0</v>
      </c>
      <c r="F68" s="17">
        <f t="shared" si="28"/>
        <v>0</v>
      </c>
      <c r="G68" s="16"/>
      <c r="H68" s="23">
        <f t="shared" si="30"/>
        <v>4373.8293550000008</v>
      </c>
      <c r="I68" s="23">
        <f t="shared" si="31"/>
        <v>4373.8293550000008</v>
      </c>
      <c r="J68" s="23">
        <f t="shared" si="32"/>
        <v>4373.8293550000008</v>
      </c>
      <c r="K68" s="18"/>
      <c r="L68" s="23"/>
      <c r="M68" s="34"/>
    </row>
    <row r="69" spans="1:19" x14ac:dyDescent="0.2">
      <c r="A69" s="16" t="str">
        <f t="shared" si="27"/>
        <v>Daltex State 14_ConocoPhillips 0001</v>
      </c>
      <c r="B69" s="16"/>
      <c r="C69" s="16"/>
      <c r="D69" s="17"/>
      <c r="E69" s="27">
        <f t="shared" si="29"/>
        <v>0</v>
      </c>
      <c r="F69" s="17">
        <f t="shared" si="28"/>
        <v>0</v>
      </c>
      <c r="G69" s="16"/>
      <c r="H69" s="23">
        <f t="shared" si="30"/>
        <v>4373.8293550000008</v>
      </c>
      <c r="I69" s="23">
        <f t="shared" si="31"/>
        <v>4373.8293550000008</v>
      </c>
      <c r="J69" s="23">
        <f t="shared" si="32"/>
        <v>4373.8293550000008</v>
      </c>
      <c r="K69" s="18"/>
      <c r="L69" s="23"/>
      <c r="M69" s="34"/>
    </row>
    <row r="70" spans="1:19" x14ac:dyDescent="0.2">
      <c r="A70" s="16" t="str">
        <f t="shared" si="27"/>
        <v>Daltex State 14_ConocoPhillips 0001</v>
      </c>
      <c r="B70" s="16"/>
      <c r="C70" s="16"/>
      <c r="D70" s="17"/>
      <c r="E70" s="27">
        <f t="shared" si="29"/>
        <v>0</v>
      </c>
      <c r="F70" s="17">
        <f t="shared" si="28"/>
        <v>0</v>
      </c>
      <c r="G70" s="16"/>
      <c r="H70" s="23">
        <f t="shared" si="30"/>
        <v>4373.8293550000008</v>
      </c>
      <c r="I70" s="23">
        <f t="shared" si="31"/>
        <v>4373.8293550000008</v>
      </c>
      <c r="J70" s="23">
        <f t="shared" si="32"/>
        <v>4373.8293550000008</v>
      </c>
      <c r="K70" s="18"/>
      <c r="L70" s="23"/>
      <c r="M70" s="34"/>
    </row>
    <row r="71" spans="1:19" x14ac:dyDescent="0.2">
      <c r="A71" s="16" t="str">
        <f t="shared" si="27"/>
        <v>Daltex State 14_ConocoPhillips 0001</v>
      </c>
      <c r="B71" s="16"/>
      <c r="C71" s="16"/>
      <c r="D71" s="17"/>
      <c r="E71" s="27">
        <f t="shared" si="29"/>
        <v>0</v>
      </c>
      <c r="F71" s="17">
        <f t="shared" si="28"/>
        <v>0</v>
      </c>
      <c r="G71" s="16"/>
      <c r="H71" s="23">
        <f t="shared" si="30"/>
        <v>4373.8293550000008</v>
      </c>
      <c r="I71" s="23">
        <f t="shared" si="31"/>
        <v>4373.8293550000008</v>
      </c>
      <c r="J71" s="23">
        <f t="shared" si="32"/>
        <v>4373.8293550000008</v>
      </c>
      <c r="K71" s="18"/>
      <c r="L71" s="23"/>
      <c r="M71" s="34"/>
    </row>
    <row r="72" spans="1:19" x14ac:dyDescent="0.2">
      <c r="A72" s="16" t="str">
        <f t="shared" si="27"/>
        <v>Daltex State 14_ConocoPhillips 0001</v>
      </c>
      <c r="B72" s="16"/>
      <c r="C72" s="16"/>
      <c r="D72" s="17"/>
      <c r="E72" s="27">
        <f t="shared" si="29"/>
        <v>0</v>
      </c>
      <c r="F72" s="17">
        <f t="shared" si="28"/>
        <v>0</v>
      </c>
      <c r="G72" s="16"/>
      <c r="H72" s="23">
        <f t="shared" si="30"/>
        <v>4373.8293550000008</v>
      </c>
      <c r="I72" s="23">
        <f t="shared" si="31"/>
        <v>4373.8293550000008</v>
      </c>
      <c r="J72" s="23">
        <f t="shared" si="32"/>
        <v>4373.8293550000008</v>
      </c>
      <c r="K72" s="18"/>
      <c r="L72" s="23"/>
      <c r="M72" s="34"/>
    </row>
    <row r="73" spans="1:19" x14ac:dyDescent="0.2">
      <c r="A73" s="16" t="str">
        <f t="shared" si="27"/>
        <v>Daltex State 14_ConocoPhillips 0001</v>
      </c>
      <c r="B73" s="16"/>
      <c r="C73" s="16"/>
      <c r="D73" s="17">
        <v>14000</v>
      </c>
      <c r="E73" s="27">
        <f t="shared" si="29"/>
        <v>4267.2518897829796</v>
      </c>
      <c r="F73" s="17">
        <f t="shared" si="28"/>
        <v>14000</v>
      </c>
      <c r="G73" s="16"/>
      <c r="H73" s="23">
        <f t="shared" si="30"/>
        <v>4373.8293550000008</v>
      </c>
      <c r="I73" s="23">
        <f t="shared" si="31"/>
        <v>4373.8293550000008</v>
      </c>
      <c r="J73" s="23">
        <f t="shared" si="32"/>
        <v>4373.8293550000008</v>
      </c>
      <c r="K73" s="18"/>
      <c r="L73" s="23"/>
      <c r="M73" s="34"/>
    </row>
    <row r="74" spans="1:19" x14ac:dyDescent="0.2">
      <c r="A74" s="11"/>
      <c r="B74" s="11"/>
      <c r="C74" s="11"/>
      <c r="D74" s="12"/>
      <c r="E74" s="28"/>
      <c r="F74" s="12"/>
      <c r="G74" s="11"/>
      <c r="H74" s="24"/>
      <c r="I74" s="24"/>
      <c r="J74" s="24"/>
      <c r="K74" s="11"/>
      <c r="L74" s="24"/>
      <c r="M74" s="35"/>
      <c r="N74" s="11"/>
      <c r="O74" s="11"/>
      <c r="P74" s="11"/>
      <c r="Q74" s="11"/>
      <c r="R74" s="11"/>
      <c r="S74" s="11"/>
    </row>
    <row r="75" spans="1:19" ht="17" x14ac:dyDescent="0.2">
      <c r="A75" s="20" t="s">
        <v>28</v>
      </c>
      <c r="B75" s="16" t="s">
        <v>19</v>
      </c>
      <c r="C75" s="16"/>
      <c r="D75" s="17">
        <v>-5000</v>
      </c>
      <c r="E75" s="27">
        <f>D75/3.2808</f>
        <v>-1524.0185320653497</v>
      </c>
      <c r="F75" s="17">
        <f>D75</f>
        <v>-5000</v>
      </c>
      <c r="G75" s="16"/>
      <c r="H75" s="22"/>
      <c r="I75" s="22"/>
      <c r="J75" s="22"/>
      <c r="K75" s="19">
        <v>21</v>
      </c>
      <c r="L75" s="30"/>
      <c r="M75" s="33"/>
    </row>
    <row r="76" spans="1:19" x14ac:dyDescent="0.2">
      <c r="A76" s="16" t="str">
        <f t="shared" ref="A76:A91" si="36">A75</f>
        <v>Haley JE 24_0003</v>
      </c>
      <c r="B76" s="16" t="s">
        <v>20</v>
      </c>
      <c r="C76" s="16"/>
      <c r="D76" s="17">
        <v>0</v>
      </c>
      <c r="E76" s="27">
        <v>0</v>
      </c>
      <c r="F76" s="17">
        <f t="shared" ref="F76:F91" si="37">D76</f>
        <v>0</v>
      </c>
      <c r="G76" s="16"/>
      <c r="H76" s="22"/>
      <c r="I76" s="22"/>
      <c r="J76" s="22"/>
      <c r="K76" s="19"/>
      <c r="L76" s="30"/>
      <c r="M76" s="33"/>
    </row>
    <row r="77" spans="1:19" x14ac:dyDescent="0.2">
      <c r="A77" s="16" t="str">
        <f t="shared" si="36"/>
        <v>Haley JE 24_0003</v>
      </c>
      <c r="B77" s="16" t="s">
        <v>29</v>
      </c>
      <c r="C77" s="16">
        <v>8</v>
      </c>
      <c r="D77" s="17">
        <v>9167.8130000000001</v>
      </c>
      <c r="E77" s="27">
        <f t="shared" ref="E77:E91" si="38">D77/3.2808</f>
        <v>2794.3833821019261</v>
      </c>
      <c r="F77" s="17">
        <f t="shared" si="37"/>
        <v>9167.8130000000001</v>
      </c>
      <c r="G77" s="16">
        <v>440</v>
      </c>
      <c r="H77" s="23">
        <f t="shared" ref="H77:H91" si="39">IF(G77&lt;431,(95/100)*(0.0295*(G77-395)^2+0.1507*(G77-395)+60.8199),85.4348*(G77-428)^0.1583)</f>
        <v>126.61034679359724</v>
      </c>
      <c r="I77" s="23">
        <f t="shared" ref="I77:I91" si="40">AVERAGE(H77,J77)</f>
        <v>122.88714741554861</v>
      </c>
      <c r="J77" s="23">
        <f t="shared" ref="J77:J91" si="41" xml:space="preserve"> IF(G77&lt;431,H77,0.0000507707*(G77-395)^3 - 0.023098*(G77-395)^2 + 3.56564*(G77-395) + 0.857118)</f>
        <v>119.16394803749999</v>
      </c>
      <c r="K77" s="18">
        <f>J77</f>
        <v>119.16394803749999</v>
      </c>
      <c r="L77" s="31">
        <f>1000*(K77-K$75)/(F77-F$75)</f>
        <v>6.9286592106699878</v>
      </c>
      <c r="M77" s="34">
        <f t="shared" ref="M77:M80" si="42">L77/L$3</f>
        <v>0.8770454697050617</v>
      </c>
    </row>
    <row r="78" spans="1:19" x14ac:dyDescent="0.2">
      <c r="A78" s="16" t="str">
        <f t="shared" si="36"/>
        <v>Haley JE 24_0003</v>
      </c>
      <c r="B78" s="16" t="s">
        <v>30</v>
      </c>
      <c r="C78" s="16">
        <v>5</v>
      </c>
      <c r="D78" s="17">
        <v>9780.2999999999993</v>
      </c>
      <c r="E78" s="27">
        <f t="shared" si="38"/>
        <v>2981.0716898317478</v>
      </c>
      <c r="F78" s="17">
        <f t="shared" si="37"/>
        <v>9780.2999999999993</v>
      </c>
      <c r="G78" s="16">
        <v>445</v>
      </c>
      <c r="H78" s="23">
        <f t="shared" si="39"/>
        <v>133.78729450123828</v>
      </c>
      <c r="I78" s="23">
        <f t="shared" si="40"/>
        <v>130.76387500061915</v>
      </c>
      <c r="J78" s="23">
        <f t="shared" si="41"/>
        <v>127.74045550000001</v>
      </c>
      <c r="K78" s="18">
        <f t="shared" ref="K78:K80" si="43">J78</f>
        <v>127.74045550000001</v>
      </c>
      <c r="L78" s="31">
        <f t="shared" ref="L78:L80" si="44">1000*(K78-K$75)/(F78-F$75)</f>
        <v>7.2218057481918514</v>
      </c>
      <c r="M78" s="34">
        <f t="shared" si="42"/>
        <v>0.91415262635339889</v>
      </c>
    </row>
    <row r="79" spans="1:19" x14ac:dyDescent="0.2">
      <c r="A79" s="16" t="str">
        <f t="shared" si="36"/>
        <v>Haley JE 24_0003</v>
      </c>
      <c r="B79" s="16" t="s">
        <v>31</v>
      </c>
      <c r="C79" s="16">
        <v>3</v>
      </c>
      <c r="D79" s="17">
        <v>10220.833000000001</v>
      </c>
      <c r="E79" s="27">
        <f t="shared" si="38"/>
        <v>3115.3477810290174</v>
      </c>
      <c r="F79" s="17">
        <f t="shared" si="37"/>
        <v>10220.833000000001</v>
      </c>
      <c r="G79" s="16">
        <v>443</v>
      </c>
      <c r="H79" s="23">
        <f t="shared" si="39"/>
        <v>131.16261100116333</v>
      </c>
      <c r="I79" s="23">
        <f t="shared" si="40"/>
        <v>127.78374512778166</v>
      </c>
      <c r="J79" s="23">
        <f t="shared" si="41"/>
        <v>124.4048792544</v>
      </c>
      <c r="K79" s="18">
        <f t="shared" si="43"/>
        <v>124.4048792544</v>
      </c>
      <c r="L79" s="31">
        <f t="shared" si="44"/>
        <v>6.7936412714336987</v>
      </c>
      <c r="M79" s="34">
        <f t="shared" si="42"/>
        <v>0.85995459132072127</v>
      </c>
    </row>
    <row r="80" spans="1:19" x14ac:dyDescent="0.2">
      <c r="A80" s="16" t="str">
        <f t="shared" si="36"/>
        <v>Haley JE 24_0003</v>
      </c>
      <c r="B80" s="16" t="s">
        <v>32</v>
      </c>
      <c r="C80" s="16">
        <v>1</v>
      </c>
      <c r="D80" s="17">
        <v>10768.5</v>
      </c>
      <c r="E80" s="27">
        <f t="shared" si="38"/>
        <v>3282.278712509144</v>
      </c>
      <c r="F80" s="17">
        <f t="shared" si="37"/>
        <v>10768.5</v>
      </c>
      <c r="G80" s="16">
        <v>447</v>
      </c>
      <c r="H80" s="23">
        <f t="shared" si="39"/>
        <v>136.16374955946682</v>
      </c>
      <c r="I80" s="23">
        <f t="shared" si="40"/>
        <v>133.55796107253343</v>
      </c>
      <c r="J80" s="23">
        <f t="shared" si="41"/>
        <v>130.95217258560004</v>
      </c>
      <c r="K80" s="18">
        <f t="shared" si="43"/>
        <v>130.95217258560004</v>
      </c>
      <c r="L80" s="31">
        <f t="shared" si="44"/>
        <v>6.9728999324983381</v>
      </c>
      <c r="M80" s="34">
        <f t="shared" si="42"/>
        <v>0.88264556107573899</v>
      </c>
    </row>
    <row r="81" spans="1:19" x14ac:dyDescent="0.2">
      <c r="A81" s="16" t="str">
        <f t="shared" si="36"/>
        <v>Haley JE 24_0003</v>
      </c>
      <c r="B81" s="16" t="s">
        <v>33</v>
      </c>
      <c r="C81" s="16">
        <v>1</v>
      </c>
      <c r="D81" s="17">
        <v>11896.5</v>
      </c>
      <c r="E81" s="27">
        <f t="shared" si="38"/>
        <v>3626.0972933430867</v>
      </c>
      <c r="F81" s="17">
        <f t="shared" si="37"/>
        <v>11896.5</v>
      </c>
      <c r="G81" s="16">
        <v>442</v>
      </c>
      <c r="H81" s="23">
        <f t="shared" si="39"/>
        <v>129.73790334455327</v>
      </c>
      <c r="I81" s="23">
        <f t="shared" si="40"/>
        <v>126.21389286532664</v>
      </c>
      <c r="J81" s="23">
        <f t="shared" si="41"/>
        <v>122.6898823861</v>
      </c>
      <c r="K81" s="18"/>
      <c r="L81" s="23"/>
      <c r="M81" s="34"/>
    </row>
    <row r="82" spans="1:19" x14ac:dyDescent="0.2">
      <c r="A82" s="16" t="str">
        <f t="shared" si="36"/>
        <v>Haley JE 24_0003</v>
      </c>
      <c r="B82" s="16" t="s">
        <v>34</v>
      </c>
      <c r="C82" s="16">
        <v>2</v>
      </c>
      <c r="D82" s="17">
        <v>12194.25</v>
      </c>
      <c r="E82" s="27">
        <f t="shared" si="38"/>
        <v>3716.8525969275784</v>
      </c>
      <c r="F82" s="17">
        <f t="shared" si="37"/>
        <v>12194.25</v>
      </c>
      <c r="G82" s="16">
        <v>446</v>
      </c>
      <c r="H82" s="23">
        <f t="shared" si="39"/>
        <v>135.00331871515527</v>
      </c>
      <c r="I82" s="23">
        <f t="shared" si="40"/>
        <v>132.18248142042765</v>
      </c>
      <c r="J82" s="23">
        <f t="shared" si="41"/>
        <v>129.36164412570002</v>
      </c>
      <c r="K82" s="18"/>
      <c r="L82" s="23"/>
      <c r="M82" s="34"/>
    </row>
    <row r="83" spans="1:19" x14ac:dyDescent="0.2">
      <c r="A83" s="16" t="str">
        <f t="shared" si="36"/>
        <v>Haley JE 24_0003</v>
      </c>
      <c r="B83" s="16"/>
      <c r="C83" s="16"/>
      <c r="D83" s="17"/>
      <c r="E83" s="27">
        <f t="shared" si="38"/>
        <v>0</v>
      </c>
      <c r="F83" s="17">
        <f t="shared" si="37"/>
        <v>0</v>
      </c>
      <c r="G83" s="16"/>
      <c r="H83" s="23">
        <f t="shared" si="39"/>
        <v>4373.8293550000008</v>
      </c>
      <c r="I83" s="23">
        <f t="shared" si="40"/>
        <v>4373.8293550000008</v>
      </c>
      <c r="J83" s="23">
        <f t="shared" si="41"/>
        <v>4373.8293550000008</v>
      </c>
      <c r="K83" s="16"/>
      <c r="L83" s="32"/>
      <c r="M83" s="34"/>
    </row>
    <row r="84" spans="1:19" x14ac:dyDescent="0.2">
      <c r="A84" s="16" t="str">
        <f t="shared" si="36"/>
        <v>Haley JE 24_0003</v>
      </c>
      <c r="B84" s="16"/>
      <c r="C84" s="16"/>
      <c r="D84" s="17"/>
      <c r="E84" s="27">
        <f t="shared" si="38"/>
        <v>0</v>
      </c>
      <c r="F84" s="17">
        <f t="shared" si="37"/>
        <v>0</v>
      </c>
      <c r="G84" s="16"/>
      <c r="H84" s="23">
        <f t="shared" si="39"/>
        <v>4373.8293550000008</v>
      </c>
      <c r="I84" s="23">
        <f t="shared" si="40"/>
        <v>4373.8293550000008</v>
      </c>
      <c r="J84" s="23">
        <f t="shared" si="41"/>
        <v>4373.8293550000008</v>
      </c>
      <c r="K84" s="16"/>
      <c r="L84" s="32"/>
      <c r="M84" s="34"/>
    </row>
    <row r="85" spans="1:19" x14ac:dyDescent="0.2">
      <c r="A85" s="16" t="str">
        <f t="shared" si="36"/>
        <v>Haley JE 24_0003</v>
      </c>
      <c r="B85" s="16"/>
      <c r="C85" s="16"/>
      <c r="D85" s="17"/>
      <c r="E85" s="27">
        <f t="shared" si="38"/>
        <v>0</v>
      </c>
      <c r="F85" s="17">
        <f t="shared" si="37"/>
        <v>0</v>
      </c>
      <c r="G85" s="16"/>
      <c r="H85" s="23">
        <f t="shared" si="39"/>
        <v>4373.8293550000008</v>
      </c>
      <c r="I85" s="23">
        <f t="shared" si="40"/>
        <v>4373.8293550000008</v>
      </c>
      <c r="J85" s="23">
        <f t="shared" si="41"/>
        <v>4373.8293550000008</v>
      </c>
      <c r="K85" s="16"/>
      <c r="L85" s="32"/>
      <c r="M85" s="34"/>
    </row>
    <row r="86" spans="1:19" x14ac:dyDescent="0.2">
      <c r="A86" s="16" t="str">
        <f t="shared" si="36"/>
        <v>Haley JE 24_0003</v>
      </c>
      <c r="B86" s="16"/>
      <c r="C86" s="16"/>
      <c r="D86" s="17"/>
      <c r="E86" s="27">
        <f t="shared" si="38"/>
        <v>0</v>
      </c>
      <c r="F86" s="17">
        <f t="shared" si="37"/>
        <v>0</v>
      </c>
      <c r="G86" s="16"/>
      <c r="H86" s="23">
        <f t="shared" si="39"/>
        <v>4373.8293550000008</v>
      </c>
      <c r="I86" s="23">
        <f t="shared" si="40"/>
        <v>4373.8293550000008</v>
      </c>
      <c r="J86" s="23">
        <f t="shared" si="41"/>
        <v>4373.8293550000008</v>
      </c>
      <c r="K86" s="16"/>
      <c r="L86" s="32"/>
      <c r="M86" s="34"/>
    </row>
    <row r="87" spans="1:19" x14ac:dyDescent="0.2">
      <c r="A87" s="16" t="str">
        <f t="shared" si="36"/>
        <v>Haley JE 24_0003</v>
      </c>
      <c r="B87" s="16"/>
      <c r="C87" s="16"/>
      <c r="D87" s="17"/>
      <c r="E87" s="27">
        <f t="shared" si="38"/>
        <v>0</v>
      </c>
      <c r="F87" s="17">
        <f t="shared" si="37"/>
        <v>0</v>
      </c>
      <c r="G87" s="16"/>
      <c r="H87" s="23">
        <f t="shared" si="39"/>
        <v>4373.8293550000008</v>
      </c>
      <c r="I87" s="23">
        <f t="shared" si="40"/>
        <v>4373.8293550000008</v>
      </c>
      <c r="J87" s="23">
        <f t="shared" si="41"/>
        <v>4373.8293550000008</v>
      </c>
      <c r="K87" s="16"/>
      <c r="L87" s="32"/>
      <c r="M87" s="34"/>
    </row>
    <row r="88" spans="1:19" x14ac:dyDescent="0.2">
      <c r="A88" s="16" t="str">
        <f t="shared" si="36"/>
        <v>Haley JE 24_0003</v>
      </c>
      <c r="B88" s="16"/>
      <c r="C88" s="16"/>
      <c r="D88" s="17"/>
      <c r="E88" s="27">
        <f t="shared" si="38"/>
        <v>0</v>
      </c>
      <c r="F88" s="17">
        <f t="shared" si="37"/>
        <v>0</v>
      </c>
      <c r="G88" s="16"/>
      <c r="H88" s="23">
        <f t="shared" si="39"/>
        <v>4373.8293550000008</v>
      </c>
      <c r="I88" s="23">
        <f t="shared" si="40"/>
        <v>4373.8293550000008</v>
      </c>
      <c r="J88" s="23">
        <f t="shared" si="41"/>
        <v>4373.8293550000008</v>
      </c>
      <c r="K88" s="16"/>
      <c r="L88" s="32"/>
      <c r="M88" s="34"/>
    </row>
    <row r="89" spans="1:19" x14ac:dyDescent="0.2">
      <c r="A89" s="16" t="str">
        <f t="shared" si="36"/>
        <v>Haley JE 24_0003</v>
      </c>
      <c r="B89" s="16"/>
      <c r="C89" s="16"/>
      <c r="D89" s="17"/>
      <c r="E89" s="27">
        <f t="shared" si="38"/>
        <v>0</v>
      </c>
      <c r="F89" s="17">
        <f t="shared" si="37"/>
        <v>0</v>
      </c>
      <c r="G89" s="16"/>
      <c r="H89" s="23">
        <f t="shared" si="39"/>
        <v>4373.8293550000008</v>
      </c>
      <c r="I89" s="23">
        <f t="shared" si="40"/>
        <v>4373.8293550000008</v>
      </c>
      <c r="J89" s="23">
        <f t="shared" si="41"/>
        <v>4373.8293550000008</v>
      </c>
      <c r="K89" s="16"/>
      <c r="L89" s="32"/>
      <c r="M89" s="34"/>
    </row>
    <row r="90" spans="1:19" x14ac:dyDescent="0.2">
      <c r="A90" s="16" t="str">
        <f t="shared" si="36"/>
        <v>Haley JE 24_0003</v>
      </c>
      <c r="B90" s="16"/>
      <c r="C90" s="16"/>
      <c r="D90" s="17"/>
      <c r="E90" s="27">
        <f t="shared" si="38"/>
        <v>0</v>
      </c>
      <c r="F90" s="17">
        <f t="shared" si="37"/>
        <v>0</v>
      </c>
      <c r="G90" s="16"/>
      <c r="H90" s="23">
        <f t="shared" si="39"/>
        <v>4373.8293550000008</v>
      </c>
      <c r="I90" s="23">
        <f t="shared" si="40"/>
        <v>4373.8293550000008</v>
      </c>
      <c r="J90" s="23">
        <f t="shared" si="41"/>
        <v>4373.8293550000008</v>
      </c>
      <c r="K90" s="16"/>
      <c r="L90" s="32"/>
      <c r="M90" s="34"/>
    </row>
    <row r="91" spans="1:19" x14ac:dyDescent="0.2">
      <c r="A91" s="16" t="str">
        <f t="shared" si="36"/>
        <v>Haley JE 24_0003</v>
      </c>
      <c r="B91" s="16"/>
      <c r="C91" s="16"/>
      <c r="D91" s="17">
        <v>14000</v>
      </c>
      <c r="E91" s="27">
        <f t="shared" si="38"/>
        <v>4267.2518897829796</v>
      </c>
      <c r="F91" s="17">
        <f t="shared" si="37"/>
        <v>14000</v>
      </c>
      <c r="G91" s="16"/>
      <c r="H91" s="23">
        <f t="shared" si="39"/>
        <v>4373.8293550000008</v>
      </c>
      <c r="I91" s="23">
        <f t="shared" si="40"/>
        <v>4373.8293550000008</v>
      </c>
      <c r="J91" s="23">
        <f t="shared" si="41"/>
        <v>4373.8293550000008</v>
      </c>
      <c r="K91" s="16"/>
      <c r="L91" s="32"/>
      <c r="M91" s="34"/>
    </row>
    <row r="92" spans="1:19" x14ac:dyDescent="0.2">
      <c r="A92" s="11"/>
      <c r="B92" s="11"/>
      <c r="C92" s="11"/>
      <c r="D92" s="12"/>
      <c r="E92" s="28"/>
      <c r="F92" s="12"/>
      <c r="G92" s="11"/>
      <c r="H92" s="24"/>
      <c r="I92" s="24"/>
      <c r="J92" s="24"/>
      <c r="K92" s="11"/>
      <c r="L92" s="24"/>
      <c r="M92" s="35"/>
      <c r="N92" s="11"/>
      <c r="O92" s="11"/>
      <c r="P92" s="11"/>
      <c r="Q92" s="11"/>
      <c r="R92" s="11"/>
      <c r="S92" s="11"/>
    </row>
    <row r="93" spans="1:19" ht="17" x14ac:dyDescent="0.2">
      <c r="A93" s="20" t="s">
        <v>46</v>
      </c>
      <c r="B93" s="16" t="s">
        <v>19</v>
      </c>
      <c r="C93" s="16"/>
      <c r="D93" s="17">
        <v>-5000</v>
      </c>
      <c r="E93" s="27">
        <f>D93/3.2808</f>
        <v>-1524.0185320653497</v>
      </c>
      <c r="F93" s="17">
        <f>D93</f>
        <v>-5000</v>
      </c>
      <c r="G93" s="16"/>
      <c r="H93" s="22"/>
      <c r="I93" s="22"/>
      <c r="J93" s="22"/>
      <c r="K93" s="19">
        <v>21</v>
      </c>
      <c r="L93" s="30"/>
      <c r="M93" s="33"/>
    </row>
    <row r="94" spans="1:19" x14ac:dyDescent="0.2">
      <c r="A94" s="16" t="str">
        <f t="shared" ref="A94:A109" si="45">A93</f>
        <v>Intrepid 55-12_Energen 0001H</v>
      </c>
      <c r="B94" s="16" t="s">
        <v>20</v>
      </c>
      <c r="C94" s="16"/>
      <c r="D94" s="17">
        <v>0</v>
      </c>
      <c r="E94" s="27">
        <v>0</v>
      </c>
      <c r="F94" s="17">
        <f t="shared" ref="F94:F109" si="46">D94</f>
        <v>0</v>
      </c>
      <c r="G94" s="16"/>
      <c r="H94" s="22"/>
      <c r="I94" s="22"/>
      <c r="J94" s="22"/>
      <c r="K94" s="19"/>
      <c r="L94" s="30"/>
      <c r="M94" s="33"/>
    </row>
    <row r="95" spans="1:19" x14ac:dyDescent="0.2">
      <c r="A95" s="16" t="str">
        <f t="shared" si="45"/>
        <v>Intrepid 55-12_Energen 0001H</v>
      </c>
      <c r="B95" s="16" t="s">
        <v>45</v>
      </c>
      <c r="C95" s="16">
        <v>6</v>
      </c>
      <c r="D95" s="17">
        <v>8000.6670000000004</v>
      </c>
      <c r="E95" s="27">
        <f t="shared" ref="E95:E109" si="47">D95/3.2808</f>
        <v>2438.6329553767373</v>
      </c>
      <c r="F95" s="17">
        <f t="shared" si="46"/>
        <v>8000.6670000000004</v>
      </c>
      <c r="G95" s="16">
        <v>447</v>
      </c>
      <c r="H95" s="23">
        <f t="shared" ref="H95:H109" si="48">IF(G95&lt;431,(95/100)*(0.0295*(G95-395)^2+0.1507*(G95-395)+60.8199),85.4348*(G95-428)^0.1583)</f>
        <v>136.16374955946682</v>
      </c>
      <c r="I95" s="23">
        <f t="shared" ref="I95:I109" si="49">AVERAGE(H95,J95)</f>
        <v>133.55796107253343</v>
      </c>
      <c r="J95" s="23">
        <f t="shared" ref="J95:J109" si="50" xml:space="preserve"> IF(G95&lt;431,H95,0.0000507707*(G95-395)^3 - 0.023098*(G95-395)^2 + 3.56564*(G95-395) + 0.857118)</f>
        <v>130.95217258560004</v>
      </c>
      <c r="K95" s="18">
        <f>J95</f>
        <v>130.95217258560004</v>
      </c>
      <c r="L95" s="31">
        <f>1000*(K95-K$93)/(F95-F$93)</f>
        <v>8.45742549867634</v>
      </c>
      <c r="M95" s="34">
        <f t="shared" ref="M95:M101" si="51">L95/L$3</f>
        <v>1.0705601897058659</v>
      </c>
    </row>
    <row r="96" spans="1:19" x14ac:dyDescent="0.2">
      <c r="A96" s="16" t="str">
        <f t="shared" si="45"/>
        <v>Intrepid 55-12_Energen 0001H</v>
      </c>
      <c r="B96" s="16" t="s">
        <v>31</v>
      </c>
      <c r="C96" s="16">
        <v>1</v>
      </c>
      <c r="D96" s="17">
        <v>8967</v>
      </c>
      <c r="E96" s="27">
        <f t="shared" si="47"/>
        <v>2733.1748354059982</v>
      </c>
      <c r="F96" s="17">
        <f t="shared" si="46"/>
        <v>8967</v>
      </c>
      <c r="G96" s="16">
        <v>443</v>
      </c>
      <c r="H96" s="23">
        <f t="shared" si="48"/>
        <v>131.16261100116333</v>
      </c>
      <c r="I96" s="23">
        <f t="shared" si="49"/>
        <v>127.78374512778166</v>
      </c>
      <c r="J96" s="23">
        <f t="shared" si="50"/>
        <v>124.4048792544</v>
      </c>
      <c r="K96" s="18"/>
      <c r="L96" s="31"/>
      <c r="M96" s="34"/>
    </row>
    <row r="97" spans="1:19" x14ac:dyDescent="0.2">
      <c r="A97" s="16" t="str">
        <f t="shared" si="45"/>
        <v>Intrepid 55-12_Energen 0001H</v>
      </c>
      <c r="B97" s="16" t="s">
        <v>40</v>
      </c>
      <c r="C97" s="16">
        <v>1</v>
      </c>
      <c r="D97" s="17">
        <v>10577</v>
      </c>
      <c r="E97" s="27">
        <f t="shared" si="47"/>
        <v>3223.9088027310409</v>
      </c>
      <c r="F97" s="17">
        <f t="shared" si="46"/>
        <v>10577</v>
      </c>
      <c r="G97" s="16"/>
      <c r="H97" s="23">
        <f t="shared" si="48"/>
        <v>4373.8293550000008</v>
      </c>
      <c r="I97" s="23">
        <f t="shared" si="49"/>
        <v>4373.8293550000008</v>
      </c>
      <c r="J97" s="23">
        <f t="shared" si="50"/>
        <v>4373.8293550000008</v>
      </c>
      <c r="K97" s="18"/>
      <c r="L97" s="31"/>
      <c r="M97" s="34"/>
    </row>
    <row r="98" spans="1:19" x14ac:dyDescent="0.2">
      <c r="A98" s="16" t="str">
        <f t="shared" si="45"/>
        <v>Intrepid 55-12_Energen 0001H</v>
      </c>
      <c r="B98" s="16" t="s">
        <v>34</v>
      </c>
      <c r="C98" s="16">
        <v>11</v>
      </c>
      <c r="D98" s="17">
        <v>10712.727000000001</v>
      </c>
      <c r="E98" s="27">
        <f t="shared" si="47"/>
        <v>3265.2788953913682</v>
      </c>
      <c r="F98" s="17">
        <f t="shared" si="46"/>
        <v>10712.727000000001</v>
      </c>
      <c r="G98" s="16">
        <v>460</v>
      </c>
      <c r="H98" s="23">
        <f t="shared" si="48"/>
        <v>147.8768015796673</v>
      </c>
      <c r="I98" s="23">
        <f t="shared" si="49"/>
        <v>148.42718653358367</v>
      </c>
      <c r="J98" s="23">
        <f t="shared" si="50"/>
        <v>148.97757148750003</v>
      </c>
      <c r="K98" s="18">
        <f t="shared" ref="K98:K101" si="52">J98</f>
        <v>148.97757148750003</v>
      </c>
      <c r="L98" s="31">
        <f t="shared" ref="L98:L101" si="53">1000*(K98-K$93)/(F98-F$93)</f>
        <v>8.1448351700821906</v>
      </c>
      <c r="M98" s="34">
        <f t="shared" si="51"/>
        <v>1.0309917936812898</v>
      </c>
    </row>
    <row r="99" spans="1:19" x14ac:dyDescent="0.2">
      <c r="A99" s="16" t="str">
        <f t="shared" si="45"/>
        <v>Intrepid 55-12_Energen 0001H</v>
      </c>
      <c r="B99" s="16" t="s">
        <v>35</v>
      </c>
      <c r="C99" s="16">
        <v>12</v>
      </c>
      <c r="D99" s="17">
        <v>10952.583000000001</v>
      </c>
      <c r="E99" s="27">
        <f t="shared" si="47"/>
        <v>3338.3878931967811</v>
      </c>
      <c r="F99" s="17">
        <f t="shared" si="46"/>
        <v>10952.583000000001</v>
      </c>
      <c r="G99" s="16">
        <v>459</v>
      </c>
      <c r="H99" s="23">
        <f t="shared" si="48"/>
        <v>147.13546402363906</v>
      </c>
      <c r="I99" s="23">
        <f t="shared" si="49"/>
        <v>147.44668420221956</v>
      </c>
      <c r="J99" s="23">
        <f t="shared" si="50"/>
        <v>147.75790438080003</v>
      </c>
      <c r="K99" s="18">
        <f t="shared" si="52"/>
        <v>147.75790438080003</v>
      </c>
      <c r="L99" s="31">
        <f t="shared" si="53"/>
        <v>7.9459172461788805</v>
      </c>
      <c r="M99" s="34">
        <f t="shared" si="51"/>
        <v>1.0058123096428961</v>
      </c>
    </row>
    <row r="100" spans="1:19" x14ac:dyDescent="0.2">
      <c r="A100" s="16" t="str">
        <f t="shared" si="45"/>
        <v>Intrepid 55-12_Energen 0001H</v>
      </c>
      <c r="B100" s="16" t="s">
        <v>25</v>
      </c>
      <c r="C100" s="16">
        <v>19</v>
      </c>
      <c r="D100" s="17">
        <v>11360.526</v>
      </c>
      <c r="E100" s="27">
        <f t="shared" si="47"/>
        <v>3462.7304316020482</v>
      </c>
      <c r="F100" s="17">
        <f t="shared" si="46"/>
        <v>11360.526</v>
      </c>
      <c r="G100" s="16">
        <v>459</v>
      </c>
      <c r="H100" s="23">
        <f t="shared" si="48"/>
        <v>147.13546402363906</v>
      </c>
      <c r="I100" s="23">
        <f t="shared" si="49"/>
        <v>147.44668420221956</v>
      </c>
      <c r="J100" s="23">
        <f t="shared" si="50"/>
        <v>147.75790438080003</v>
      </c>
      <c r="K100" s="18">
        <f t="shared" si="52"/>
        <v>147.75790438080003</v>
      </c>
      <c r="L100" s="31">
        <f t="shared" si="53"/>
        <v>7.7477890613541414</v>
      </c>
      <c r="M100" s="34">
        <f t="shared" si="51"/>
        <v>0.9807327925764735</v>
      </c>
    </row>
    <row r="101" spans="1:19" x14ac:dyDescent="0.2">
      <c r="A101" s="16" t="str">
        <f t="shared" si="45"/>
        <v>Intrepid 55-12_Energen 0001H</v>
      </c>
      <c r="B101" s="16" t="s">
        <v>42</v>
      </c>
      <c r="C101" s="16">
        <v>1</v>
      </c>
      <c r="D101" s="17">
        <v>11901</v>
      </c>
      <c r="E101" s="27">
        <f t="shared" si="47"/>
        <v>3627.4689100219457</v>
      </c>
      <c r="F101" s="17">
        <f t="shared" si="46"/>
        <v>11901</v>
      </c>
      <c r="G101" s="16">
        <v>462</v>
      </c>
      <c r="H101" s="23">
        <f t="shared" si="48"/>
        <v>149.30278871685655</v>
      </c>
      <c r="I101" s="23">
        <f t="shared" si="49"/>
        <v>150.32040638047829</v>
      </c>
      <c r="J101" s="23">
        <f t="shared" si="50"/>
        <v>151.33802404410005</v>
      </c>
      <c r="K101" s="18">
        <f t="shared" si="52"/>
        <v>151.33802404410005</v>
      </c>
      <c r="L101" s="31">
        <f t="shared" si="53"/>
        <v>7.711852792385069</v>
      </c>
      <c r="M101" s="34">
        <f t="shared" si="51"/>
        <v>0.97618389777026182</v>
      </c>
    </row>
    <row r="102" spans="1:19" x14ac:dyDescent="0.2">
      <c r="A102" s="16" t="str">
        <f t="shared" si="45"/>
        <v>Intrepid 55-12_Energen 0001H</v>
      </c>
      <c r="B102" s="16"/>
      <c r="C102" s="16"/>
      <c r="D102" s="17"/>
      <c r="E102" s="27">
        <f t="shared" si="47"/>
        <v>0</v>
      </c>
      <c r="F102" s="17">
        <f t="shared" si="46"/>
        <v>0</v>
      </c>
      <c r="G102" s="16"/>
      <c r="H102" s="23">
        <f t="shared" si="48"/>
        <v>4373.8293550000008</v>
      </c>
      <c r="I102" s="23">
        <f t="shared" si="49"/>
        <v>4373.8293550000008</v>
      </c>
      <c r="J102" s="23">
        <f t="shared" si="50"/>
        <v>4373.8293550000008</v>
      </c>
      <c r="K102" s="16"/>
      <c r="L102" s="32"/>
      <c r="M102" s="34"/>
    </row>
    <row r="103" spans="1:19" x14ac:dyDescent="0.2">
      <c r="A103" s="16" t="str">
        <f t="shared" si="45"/>
        <v>Intrepid 55-12_Energen 0001H</v>
      </c>
      <c r="B103" s="16"/>
      <c r="C103" s="16"/>
      <c r="D103" s="17"/>
      <c r="E103" s="27">
        <f t="shared" si="47"/>
        <v>0</v>
      </c>
      <c r="F103" s="17">
        <f t="shared" si="46"/>
        <v>0</v>
      </c>
      <c r="G103" s="16"/>
      <c r="H103" s="23">
        <f t="shared" si="48"/>
        <v>4373.8293550000008</v>
      </c>
      <c r="I103" s="23">
        <f t="shared" si="49"/>
        <v>4373.8293550000008</v>
      </c>
      <c r="J103" s="23">
        <f t="shared" si="50"/>
        <v>4373.8293550000008</v>
      </c>
      <c r="K103" s="16"/>
      <c r="L103" s="32"/>
      <c r="M103" s="34"/>
    </row>
    <row r="104" spans="1:19" x14ac:dyDescent="0.2">
      <c r="A104" s="16" t="str">
        <f t="shared" si="45"/>
        <v>Intrepid 55-12_Energen 0001H</v>
      </c>
      <c r="B104" s="16"/>
      <c r="C104" s="16"/>
      <c r="D104" s="17"/>
      <c r="E104" s="27">
        <f t="shared" si="47"/>
        <v>0</v>
      </c>
      <c r="F104" s="17">
        <f t="shared" si="46"/>
        <v>0</v>
      </c>
      <c r="G104" s="16"/>
      <c r="H104" s="23">
        <f t="shared" si="48"/>
        <v>4373.8293550000008</v>
      </c>
      <c r="I104" s="23">
        <f t="shared" si="49"/>
        <v>4373.8293550000008</v>
      </c>
      <c r="J104" s="23">
        <f t="shared" si="50"/>
        <v>4373.8293550000008</v>
      </c>
      <c r="K104" s="16"/>
      <c r="L104" s="32"/>
      <c r="M104" s="34"/>
    </row>
    <row r="105" spans="1:19" x14ac:dyDescent="0.2">
      <c r="A105" s="16" t="str">
        <f t="shared" si="45"/>
        <v>Intrepid 55-12_Energen 0001H</v>
      </c>
      <c r="B105" s="16"/>
      <c r="C105" s="16"/>
      <c r="D105" s="17"/>
      <c r="E105" s="27">
        <f t="shared" si="47"/>
        <v>0</v>
      </c>
      <c r="F105" s="17">
        <f t="shared" si="46"/>
        <v>0</v>
      </c>
      <c r="G105" s="16"/>
      <c r="H105" s="23">
        <f t="shared" si="48"/>
        <v>4373.8293550000008</v>
      </c>
      <c r="I105" s="23">
        <f t="shared" si="49"/>
        <v>4373.8293550000008</v>
      </c>
      <c r="J105" s="23">
        <f t="shared" si="50"/>
        <v>4373.8293550000008</v>
      </c>
      <c r="K105" s="16"/>
      <c r="L105" s="32"/>
      <c r="M105" s="34"/>
    </row>
    <row r="106" spans="1:19" x14ac:dyDescent="0.2">
      <c r="A106" s="16" t="str">
        <f t="shared" si="45"/>
        <v>Intrepid 55-12_Energen 0001H</v>
      </c>
      <c r="B106" s="16"/>
      <c r="C106" s="16"/>
      <c r="D106" s="17"/>
      <c r="E106" s="27">
        <f t="shared" si="47"/>
        <v>0</v>
      </c>
      <c r="F106" s="17">
        <f t="shared" si="46"/>
        <v>0</v>
      </c>
      <c r="G106" s="16"/>
      <c r="H106" s="23">
        <f t="shared" si="48"/>
        <v>4373.8293550000008</v>
      </c>
      <c r="I106" s="23">
        <f t="shared" si="49"/>
        <v>4373.8293550000008</v>
      </c>
      <c r="J106" s="23">
        <f t="shared" si="50"/>
        <v>4373.8293550000008</v>
      </c>
      <c r="K106" s="16"/>
      <c r="L106" s="32"/>
      <c r="M106" s="34"/>
    </row>
    <row r="107" spans="1:19" x14ac:dyDescent="0.2">
      <c r="A107" s="16" t="str">
        <f t="shared" si="45"/>
        <v>Intrepid 55-12_Energen 0001H</v>
      </c>
      <c r="B107" s="16"/>
      <c r="C107" s="16"/>
      <c r="D107" s="17"/>
      <c r="E107" s="27">
        <f t="shared" si="47"/>
        <v>0</v>
      </c>
      <c r="F107" s="17">
        <f t="shared" si="46"/>
        <v>0</v>
      </c>
      <c r="G107" s="16"/>
      <c r="H107" s="23">
        <f t="shared" si="48"/>
        <v>4373.8293550000008</v>
      </c>
      <c r="I107" s="23">
        <f t="shared" si="49"/>
        <v>4373.8293550000008</v>
      </c>
      <c r="J107" s="23">
        <f t="shared" si="50"/>
        <v>4373.8293550000008</v>
      </c>
      <c r="K107" s="16"/>
      <c r="L107" s="32"/>
      <c r="M107" s="34"/>
    </row>
    <row r="108" spans="1:19" x14ac:dyDescent="0.2">
      <c r="A108" s="16" t="str">
        <f t="shared" si="45"/>
        <v>Intrepid 55-12_Energen 0001H</v>
      </c>
      <c r="B108" s="16"/>
      <c r="C108" s="16"/>
      <c r="D108" s="17"/>
      <c r="E108" s="27">
        <f t="shared" si="47"/>
        <v>0</v>
      </c>
      <c r="F108" s="17">
        <f t="shared" si="46"/>
        <v>0</v>
      </c>
      <c r="G108" s="16"/>
      <c r="H108" s="23">
        <f t="shared" si="48"/>
        <v>4373.8293550000008</v>
      </c>
      <c r="I108" s="23">
        <f t="shared" si="49"/>
        <v>4373.8293550000008</v>
      </c>
      <c r="J108" s="23">
        <f t="shared" si="50"/>
        <v>4373.8293550000008</v>
      </c>
      <c r="K108" s="16"/>
      <c r="L108" s="32"/>
      <c r="M108" s="34"/>
    </row>
    <row r="109" spans="1:19" x14ac:dyDescent="0.2">
      <c r="A109" s="16" t="str">
        <f t="shared" si="45"/>
        <v>Intrepid 55-12_Energen 0001H</v>
      </c>
      <c r="B109" s="16"/>
      <c r="C109" s="16"/>
      <c r="D109" s="17">
        <v>14000</v>
      </c>
      <c r="E109" s="27">
        <f t="shared" si="47"/>
        <v>4267.2518897829796</v>
      </c>
      <c r="F109" s="17">
        <f t="shared" si="46"/>
        <v>14000</v>
      </c>
      <c r="G109" s="16"/>
      <c r="H109" s="23">
        <f t="shared" si="48"/>
        <v>4373.8293550000008</v>
      </c>
      <c r="I109" s="23">
        <f t="shared" si="49"/>
        <v>4373.8293550000008</v>
      </c>
      <c r="J109" s="23">
        <f t="shared" si="50"/>
        <v>4373.8293550000008</v>
      </c>
      <c r="K109" s="16"/>
      <c r="L109" s="32"/>
      <c r="M109" s="34"/>
    </row>
    <row r="110" spans="1:19" x14ac:dyDescent="0.2">
      <c r="A110" s="11"/>
      <c r="B110" s="11"/>
      <c r="C110" s="11"/>
      <c r="D110" s="12"/>
      <c r="E110" s="28"/>
      <c r="F110" s="12"/>
      <c r="G110" s="11"/>
      <c r="H110" s="24"/>
      <c r="I110" s="24"/>
      <c r="J110" s="24"/>
      <c r="K110" s="11"/>
      <c r="L110" s="24"/>
      <c r="M110" s="35"/>
      <c r="N110" s="11"/>
      <c r="O110" s="11"/>
      <c r="P110" s="11"/>
      <c r="Q110" s="11"/>
      <c r="R110" s="11"/>
      <c r="S110" s="11"/>
    </row>
    <row r="111" spans="1:19" ht="17" x14ac:dyDescent="0.2">
      <c r="A111" s="20" t="s">
        <v>37</v>
      </c>
      <c r="B111" s="16" t="s">
        <v>19</v>
      </c>
      <c r="C111" s="16"/>
      <c r="D111" s="17">
        <v>-5000</v>
      </c>
      <c r="E111" s="27">
        <f>D111/3.2808</f>
        <v>-1524.0185320653497</v>
      </c>
      <c r="F111" s="17">
        <f>D111</f>
        <v>-5000</v>
      </c>
      <c r="G111" s="16"/>
      <c r="H111" s="22"/>
      <c r="I111" s="22"/>
      <c r="J111" s="22"/>
      <c r="K111" s="19">
        <v>21</v>
      </c>
      <c r="L111" s="30"/>
      <c r="M111" s="33"/>
    </row>
    <row r="112" spans="1:19" x14ac:dyDescent="0.2">
      <c r="A112" s="16" t="str">
        <f t="shared" ref="A112:A127" si="54">A111</f>
        <v>Red Bluff 13_ RKI 0005H</v>
      </c>
      <c r="B112" s="16" t="s">
        <v>20</v>
      </c>
      <c r="C112" s="16"/>
      <c r="D112" s="17">
        <v>0</v>
      </c>
      <c r="E112" s="27">
        <v>0</v>
      </c>
      <c r="F112" s="17">
        <f t="shared" ref="F112:F127" si="55">D112</f>
        <v>0</v>
      </c>
      <c r="G112" s="16"/>
      <c r="H112" s="22"/>
      <c r="I112" s="22"/>
      <c r="J112" s="22"/>
      <c r="K112" s="19"/>
      <c r="L112" s="30"/>
      <c r="M112" s="33"/>
    </row>
    <row r="113" spans="1:19" x14ac:dyDescent="0.2">
      <c r="A113" s="16" t="str">
        <f t="shared" si="54"/>
        <v>Red Bluff 13_ RKI 0005H</v>
      </c>
      <c r="B113" s="16" t="s">
        <v>33</v>
      </c>
      <c r="C113" s="16">
        <v>5</v>
      </c>
      <c r="D113" s="17">
        <v>10272.1</v>
      </c>
      <c r="E113" s="27">
        <f t="shared" ref="E113:E127" si="56">D113/3.2808</f>
        <v>3130.974152645696</v>
      </c>
      <c r="F113" s="17">
        <f t="shared" si="55"/>
        <v>10272.1</v>
      </c>
      <c r="G113" s="16">
        <v>461</v>
      </c>
      <c r="H113" s="23">
        <f t="shared" ref="H113:H127" si="57">IF(G113&lt;431,(95/100)*(0.0295*(G113-395)^2+0.1507*(G113-395)+60.8199),85.4348*(G113-428)^0.1583)</f>
        <v>148.5988894618161</v>
      </c>
      <c r="I113" s="23">
        <f t="shared" ref="I113:I127" si="58">AVERAGE(H113,J113)</f>
        <v>149.38486631450806</v>
      </c>
      <c r="J113" s="23">
        <f t="shared" ref="J113:J127" si="59" xml:space="preserve"> IF(G113&lt;431,H113,0.0000507707*(G113-395)^3 - 0.023098*(G113-395)^2 + 3.56564*(G113-395) + 0.857118)</f>
        <v>150.17084316720002</v>
      </c>
      <c r="K113" s="18">
        <f>J113</f>
        <v>150.17084316720002</v>
      </c>
      <c r="L113" s="31">
        <f>1000*(K113-K$111)/(F113-F$111)</f>
        <v>8.4579621117724493</v>
      </c>
      <c r="M113" s="34">
        <f t="shared" ref="M113:M116" si="60">L113/L$3</f>
        <v>1.0706281154142341</v>
      </c>
    </row>
    <row r="114" spans="1:19" x14ac:dyDescent="0.2">
      <c r="A114" s="16" t="str">
        <f t="shared" si="54"/>
        <v>Red Bluff 13_ RKI 0005H</v>
      </c>
      <c r="B114" s="16" t="s">
        <v>34</v>
      </c>
      <c r="C114" s="16">
        <v>10</v>
      </c>
      <c r="D114" s="17">
        <v>10543.55</v>
      </c>
      <c r="E114" s="27">
        <f t="shared" si="56"/>
        <v>3213.7131187515238</v>
      </c>
      <c r="F114" s="17">
        <f t="shared" si="55"/>
        <v>10543.55</v>
      </c>
      <c r="G114" s="16">
        <v>459</v>
      </c>
      <c r="H114" s="23">
        <f t="shared" si="57"/>
        <v>147.13546402363906</v>
      </c>
      <c r="I114" s="23">
        <f t="shared" si="58"/>
        <v>147.44668420221956</v>
      </c>
      <c r="J114" s="23">
        <f t="shared" si="59"/>
        <v>147.75790438080003</v>
      </c>
      <c r="K114" s="18">
        <f t="shared" ref="K114:K116" si="61">J114</f>
        <v>147.75790438080003</v>
      </c>
      <c r="L114" s="31">
        <f t="shared" ref="L114:L116" si="62">1000*(K114-K$111)/(F114-F$111)</f>
        <v>8.1550163495983892</v>
      </c>
      <c r="M114" s="34">
        <f t="shared" si="60"/>
        <v>1.0322805505820745</v>
      </c>
    </row>
    <row r="115" spans="1:19" x14ac:dyDescent="0.2">
      <c r="A115" s="16" t="str">
        <f t="shared" si="54"/>
        <v>Red Bluff 13_ RKI 0005H</v>
      </c>
      <c r="B115" s="16" t="s">
        <v>35</v>
      </c>
      <c r="C115" s="16">
        <v>10</v>
      </c>
      <c r="D115" s="17">
        <v>10963.85</v>
      </c>
      <c r="E115" s="27">
        <f t="shared" si="56"/>
        <v>3341.8221165569371</v>
      </c>
      <c r="F115" s="17">
        <f t="shared" si="55"/>
        <v>10963.85</v>
      </c>
      <c r="G115" s="16">
        <v>461</v>
      </c>
      <c r="H115" s="23">
        <f t="shared" si="57"/>
        <v>148.5988894618161</v>
      </c>
      <c r="I115" s="23">
        <f t="shared" si="58"/>
        <v>149.38486631450806</v>
      </c>
      <c r="J115" s="23">
        <f t="shared" si="59"/>
        <v>150.17084316720002</v>
      </c>
      <c r="K115" s="18">
        <f t="shared" si="61"/>
        <v>150.17084316720002</v>
      </c>
      <c r="L115" s="31">
        <f t="shared" si="62"/>
        <v>8.0914593388938147</v>
      </c>
      <c r="M115" s="34">
        <f t="shared" si="60"/>
        <v>1.0242353593536473</v>
      </c>
    </row>
    <row r="116" spans="1:19" x14ac:dyDescent="0.2">
      <c r="A116" s="16" t="str">
        <f t="shared" si="54"/>
        <v>Red Bluff 13_ RKI 0005H</v>
      </c>
      <c r="B116" s="16" t="s">
        <v>25</v>
      </c>
      <c r="C116" s="16">
        <v>24</v>
      </c>
      <c r="D116" s="17">
        <v>11740.041999999999</v>
      </c>
      <c r="E116" s="27">
        <f t="shared" si="56"/>
        <v>3578.4083150451106</v>
      </c>
      <c r="F116" s="17">
        <f t="shared" si="55"/>
        <v>11740.041999999999</v>
      </c>
      <c r="G116" s="16">
        <v>459</v>
      </c>
      <c r="H116" s="23">
        <f t="shared" si="57"/>
        <v>147.13546402363906</v>
      </c>
      <c r="I116" s="23">
        <f t="shared" si="58"/>
        <v>147.44668420221956</v>
      </c>
      <c r="J116" s="23">
        <f t="shared" si="59"/>
        <v>147.75790438080003</v>
      </c>
      <c r="K116" s="18">
        <f t="shared" si="61"/>
        <v>147.75790438080003</v>
      </c>
      <c r="L116" s="31">
        <f t="shared" si="62"/>
        <v>7.5721377748514618</v>
      </c>
      <c r="M116" s="34">
        <f t="shared" si="60"/>
        <v>0.95849845251284327</v>
      </c>
    </row>
    <row r="117" spans="1:19" x14ac:dyDescent="0.2">
      <c r="A117" s="16" t="str">
        <f t="shared" si="54"/>
        <v>Red Bluff 13_ RKI 0005H</v>
      </c>
      <c r="B117" s="16"/>
      <c r="C117" s="16"/>
      <c r="D117" s="17"/>
      <c r="E117" s="27">
        <f t="shared" si="56"/>
        <v>0</v>
      </c>
      <c r="F117" s="17">
        <f t="shared" si="55"/>
        <v>0</v>
      </c>
      <c r="G117" s="16"/>
      <c r="H117" s="23">
        <f t="shared" si="57"/>
        <v>4373.8293550000008</v>
      </c>
      <c r="I117" s="23">
        <f t="shared" si="58"/>
        <v>4373.8293550000008</v>
      </c>
      <c r="J117" s="23">
        <f t="shared" si="59"/>
        <v>4373.8293550000008</v>
      </c>
      <c r="K117" s="16"/>
      <c r="L117" s="32"/>
      <c r="M117" s="34"/>
    </row>
    <row r="118" spans="1:19" x14ac:dyDescent="0.2">
      <c r="A118" s="16" t="str">
        <f t="shared" si="54"/>
        <v>Red Bluff 13_ RKI 0005H</v>
      </c>
      <c r="B118" s="16"/>
      <c r="C118" s="16"/>
      <c r="D118" s="17"/>
      <c r="E118" s="27">
        <f t="shared" si="56"/>
        <v>0</v>
      </c>
      <c r="F118" s="17">
        <f t="shared" si="55"/>
        <v>0</v>
      </c>
      <c r="G118" s="16"/>
      <c r="H118" s="23">
        <f t="shared" si="57"/>
        <v>4373.8293550000008</v>
      </c>
      <c r="I118" s="23">
        <f t="shared" si="58"/>
        <v>4373.8293550000008</v>
      </c>
      <c r="J118" s="23">
        <f t="shared" si="59"/>
        <v>4373.8293550000008</v>
      </c>
      <c r="K118" s="16"/>
      <c r="L118" s="32"/>
      <c r="M118" s="34"/>
    </row>
    <row r="119" spans="1:19" x14ac:dyDescent="0.2">
      <c r="A119" s="16" t="str">
        <f t="shared" si="54"/>
        <v>Red Bluff 13_ RKI 0005H</v>
      </c>
      <c r="B119" s="16"/>
      <c r="C119" s="16"/>
      <c r="D119" s="17"/>
      <c r="E119" s="27">
        <f t="shared" si="56"/>
        <v>0</v>
      </c>
      <c r="F119" s="17">
        <f t="shared" si="55"/>
        <v>0</v>
      </c>
      <c r="G119" s="16"/>
      <c r="H119" s="23">
        <f t="shared" si="57"/>
        <v>4373.8293550000008</v>
      </c>
      <c r="I119" s="23">
        <f t="shared" si="58"/>
        <v>4373.8293550000008</v>
      </c>
      <c r="J119" s="23">
        <f t="shared" si="59"/>
        <v>4373.8293550000008</v>
      </c>
      <c r="K119" s="16"/>
      <c r="L119" s="32"/>
      <c r="M119" s="34"/>
    </row>
    <row r="120" spans="1:19" x14ac:dyDescent="0.2">
      <c r="A120" s="16" t="str">
        <f t="shared" si="54"/>
        <v>Red Bluff 13_ RKI 0005H</v>
      </c>
      <c r="B120" s="16"/>
      <c r="C120" s="16"/>
      <c r="D120" s="17"/>
      <c r="E120" s="27">
        <f t="shared" si="56"/>
        <v>0</v>
      </c>
      <c r="F120" s="17">
        <f t="shared" si="55"/>
        <v>0</v>
      </c>
      <c r="G120" s="16"/>
      <c r="H120" s="23">
        <f t="shared" si="57"/>
        <v>4373.8293550000008</v>
      </c>
      <c r="I120" s="23">
        <f t="shared" si="58"/>
        <v>4373.8293550000008</v>
      </c>
      <c r="J120" s="23">
        <f t="shared" si="59"/>
        <v>4373.8293550000008</v>
      </c>
      <c r="K120" s="16"/>
      <c r="L120" s="32"/>
      <c r="M120" s="34"/>
    </row>
    <row r="121" spans="1:19" x14ac:dyDescent="0.2">
      <c r="A121" s="16" t="str">
        <f t="shared" si="54"/>
        <v>Red Bluff 13_ RKI 0005H</v>
      </c>
      <c r="B121" s="16"/>
      <c r="C121" s="16"/>
      <c r="D121" s="17"/>
      <c r="E121" s="27">
        <f t="shared" si="56"/>
        <v>0</v>
      </c>
      <c r="F121" s="17">
        <f t="shared" si="55"/>
        <v>0</v>
      </c>
      <c r="G121" s="16"/>
      <c r="H121" s="23">
        <f t="shared" si="57"/>
        <v>4373.8293550000008</v>
      </c>
      <c r="I121" s="23">
        <f t="shared" si="58"/>
        <v>4373.8293550000008</v>
      </c>
      <c r="J121" s="23">
        <f t="shared" si="59"/>
        <v>4373.8293550000008</v>
      </c>
      <c r="K121" s="16"/>
      <c r="L121" s="32"/>
      <c r="M121" s="34"/>
    </row>
    <row r="122" spans="1:19" x14ac:dyDescent="0.2">
      <c r="A122" s="16" t="str">
        <f t="shared" si="54"/>
        <v>Red Bluff 13_ RKI 0005H</v>
      </c>
      <c r="B122" s="16"/>
      <c r="C122" s="16"/>
      <c r="D122" s="17"/>
      <c r="E122" s="27">
        <f t="shared" si="56"/>
        <v>0</v>
      </c>
      <c r="F122" s="17">
        <f t="shared" si="55"/>
        <v>0</v>
      </c>
      <c r="G122" s="16"/>
      <c r="H122" s="23">
        <f t="shared" si="57"/>
        <v>4373.8293550000008</v>
      </c>
      <c r="I122" s="23">
        <f t="shared" si="58"/>
        <v>4373.8293550000008</v>
      </c>
      <c r="J122" s="23">
        <f t="shared" si="59"/>
        <v>4373.8293550000008</v>
      </c>
      <c r="K122" s="16"/>
      <c r="L122" s="32"/>
      <c r="M122" s="34"/>
    </row>
    <row r="123" spans="1:19" x14ac:dyDescent="0.2">
      <c r="A123" s="16" t="str">
        <f t="shared" si="54"/>
        <v>Red Bluff 13_ RKI 0005H</v>
      </c>
      <c r="B123" s="16"/>
      <c r="C123" s="16"/>
      <c r="D123" s="17"/>
      <c r="E123" s="27">
        <f t="shared" si="56"/>
        <v>0</v>
      </c>
      <c r="F123" s="17">
        <f t="shared" si="55"/>
        <v>0</v>
      </c>
      <c r="G123" s="16"/>
      <c r="H123" s="23">
        <f t="shared" si="57"/>
        <v>4373.8293550000008</v>
      </c>
      <c r="I123" s="23">
        <f t="shared" si="58"/>
        <v>4373.8293550000008</v>
      </c>
      <c r="J123" s="23">
        <f t="shared" si="59"/>
        <v>4373.8293550000008</v>
      </c>
      <c r="K123" s="16"/>
      <c r="L123" s="32"/>
      <c r="M123" s="34"/>
    </row>
    <row r="124" spans="1:19" x14ac:dyDescent="0.2">
      <c r="A124" s="16" t="str">
        <f t="shared" si="54"/>
        <v>Red Bluff 13_ RKI 0005H</v>
      </c>
      <c r="B124" s="16"/>
      <c r="C124" s="16"/>
      <c r="D124" s="17"/>
      <c r="E124" s="27">
        <f t="shared" si="56"/>
        <v>0</v>
      </c>
      <c r="F124" s="17">
        <f t="shared" si="55"/>
        <v>0</v>
      </c>
      <c r="G124" s="16"/>
      <c r="H124" s="23">
        <f t="shared" si="57"/>
        <v>4373.8293550000008</v>
      </c>
      <c r="I124" s="23">
        <f t="shared" si="58"/>
        <v>4373.8293550000008</v>
      </c>
      <c r="J124" s="23">
        <f t="shared" si="59"/>
        <v>4373.8293550000008</v>
      </c>
      <c r="K124" s="16"/>
      <c r="L124" s="32"/>
      <c r="M124" s="34"/>
    </row>
    <row r="125" spans="1:19" x14ac:dyDescent="0.2">
      <c r="A125" s="16" t="str">
        <f t="shared" si="54"/>
        <v>Red Bluff 13_ RKI 0005H</v>
      </c>
      <c r="B125" s="16"/>
      <c r="C125" s="16"/>
      <c r="D125" s="17"/>
      <c r="E125" s="27">
        <f t="shared" si="56"/>
        <v>0</v>
      </c>
      <c r="F125" s="17">
        <f t="shared" si="55"/>
        <v>0</v>
      </c>
      <c r="G125" s="16"/>
      <c r="H125" s="23">
        <f t="shared" si="57"/>
        <v>4373.8293550000008</v>
      </c>
      <c r="I125" s="23">
        <f t="shared" si="58"/>
        <v>4373.8293550000008</v>
      </c>
      <c r="J125" s="23">
        <f t="shared" si="59"/>
        <v>4373.8293550000008</v>
      </c>
      <c r="K125" s="16"/>
      <c r="L125" s="32"/>
      <c r="M125" s="34"/>
    </row>
    <row r="126" spans="1:19" x14ac:dyDescent="0.2">
      <c r="A126" s="16" t="str">
        <f t="shared" si="54"/>
        <v>Red Bluff 13_ RKI 0005H</v>
      </c>
      <c r="B126" s="16"/>
      <c r="C126" s="16"/>
      <c r="D126" s="17"/>
      <c r="E126" s="27">
        <f t="shared" si="56"/>
        <v>0</v>
      </c>
      <c r="F126" s="17">
        <f t="shared" si="55"/>
        <v>0</v>
      </c>
      <c r="G126" s="16"/>
      <c r="H126" s="23">
        <f t="shared" si="57"/>
        <v>4373.8293550000008</v>
      </c>
      <c r="I126" s="23">
        <f t="shared" si="58"/>
        <v>4373.8293550000008</v>
      </c>
      <c r="J126" s="23">
        <f t="shared" si="59"/>
        <v>4373.8293550000008</v>
      </c>
      <c r="K126" s="16"/>
      <c r="L126" s="32"/>
      <c r="M126" s="34"/>
    </row>
    <row r="127" spans="1:19" x14ac:dyDescent="0.2">
      <c r="A127" s="16" t="str">
        <f t="shared" si="54"/>
        <v>Red Bluff 13_ RKI 0005H</v>
      </c>
      <c r="B127" s="16"/>
      <c r="C127" s="16"/>
      <c r="D127" s="17">
        <v>14000</v>
      </c>
      <c r="E127" s="27">
        <f t="shared" si="56"/>
        <v>4267.2518897829796</v>
      </c>
      <c r="F127" s="17">
        <f t="shared" si="55"/>
        <v>14000</v>
      </c>
      <c r="G127" s="16"/>
      <c r="H127" s="23">
        <f t="shared" si="57"/>
        <v>4373.8293550000008</v>
      </c>
      <c r="I127" s="23">
        <f t="shared" si="58"/>
        <v>4373.8293550000008</v>
      </c>
      <c r="J127" s="23">
        <f t="shared" si="59"/>
        <v>4373.8293550000008</v>
      </c>
      <c r="K127" s="16"/>
      <c r="L127" s="32"/>
      <c r="M127" s="34"/>
    </row>
    <row r="128" spans="1:19" x14ac:dyDescent="0.2">
      <c r="A128" s="11"/>
      <c r="B128" s="11"/>
      <c r="C128" s="11"/>
      <c r="D128" s="12"/>
      <c r="E128" s="28"/>
      <c r="F128" s="12"/>
      <c r="G128" s="11"/>
      <c r="H128" s="24"/>
      <c r="I128" s="24"/>
      <c r="J128" s="24"/>
      <c r="K128" s="11"/>
      <c r="L128" s="24"/>
      <c r="M128" s="35"/>
      <c r="N128" s="11"/>
      <c r="O128" s="11"/>
      <c r="P128" s="11"/>
      <c r="Q128" s="11"/>
      <c r="R128" s="11"/>
      <c r="S128" s="11"/>
    </row>
    <row r="129" spans="1:13" ht="34" x14ac:dyDescent="0.2">
      <c r="A129" s="20" t="s">
        <v>38</v>
      </c>
      <c r="B129" s="16" t="s">
        <v>19</v>
      </c>
      <c r="C129" s="16"/>
      <c r="D129" s="17">
        <v>-5000</v>
      </c>
      <c r="E129" s="27">
        <f>D129/3.2808</f>
        <v>-1524.0185320653497</v>
      </c>
      <c r="F129" s="17">
        <f>D129</f>
        <v>-5000</v>
      </c>
      <c r="G129" s="16"/>
      <c r="H129" s="22"/>
      <c r="I129" s="22"/>
      <c r="J129" s="22"/>
      <c r="K129" s="19">
        <v>21</v>
      </c>
      <c r="L129" s="30"/>
      <c r="M129" s="33"/>
    </row>
    <row r="130" spans="1:13" x14ac:dyDescent="0.2">
      <c r="A130" s="16" t="str">
        <f t="shared" ref="A130:A145" si="63">A129</f>
        <v>Silvertip 76-09 F_Anadarko 0001H</v>
      </c>
      <c r="B130" s="16" t="s">
        <v>20</v>
      </c>
      <c r="C130" s="16"/>
      <c r="D130" s="17">
        <v>0</v>
      </c>
      <c r="E130" s="27">
        <v>0</v>
      </c>
      <c r="F130" s="17">
        <f t="shared" ref="F130:F145" si="64">D130</f>
        <v>0</v>
      </c>
      <c r="G130" s="16"/>
      <c r="H130" s="22"/>
      <c r="I130" s="22"/>
      <c r="J130" s="22"/>
      <c r="K130" s="19"/>
      <c r="L130" s="30"/>
      <c r="M130" s="33"/>
    </row>
    <row r="131" spans="1:13" x14ac:dyDescent="0.2">
      <c r="A131" s="16" t="str">
        <f t="shared" si="63"/>
        <v>Silvertip 76-09 F_Anadarko 0001H</v>
      </c>
      <c r="B131" s="16" t="s">
        <v>39</v>
      </c>
      <c r="C131" s="16">
        <v>4</v>
      </c>
      <c r="D131" s="17">
        <v>12203.028</v>
      </c>
      <c r="E131" s="27">
        <f t="shared" ref="E131:E145" si="65">D131/3.2808</f>
        <v>3719.5281638624724</v>
      </c>
      <c r="F131" s="17">
        <f t="shared" si="64"/>
        <v>12203.028</v>
      </c>
      <c r="G131" s="16"/>
      <c r="H131" s="23">
        <f t="shared" ref="H131:H145" si="66">IF(G131&lt;431,(95/100)*(0.0295*(G131-395)^2+0.1507*(G131-395)+60.8199),85.4348*(G131-428)^0.1583)</f>
        <v>4373.8293550000008</v>
      </c>
      <c r="I131" s="23">
        <f t="shared" ref="I131:I145" si="67">AVERAGE(H131,J131)</f>
        <v>4373.8293550000008</v>
      </c>
      <c r="J131" s="23">
        <f t="shared" ref="J131:J145" si="68" xml:space="preserve"> IF(G131&lt;431,H131,0.0000507707*(G131-395)^3 - 0.023098*(G131-395)^2 + 3.56564*(G131-395) + 0.857118)</f>
        <v>4373.8293550000008</v>
      </c>
      <c r="K131" s="18"/>
      <c r="L131" s="31"/>
      <c r="M131" s="34"/>
    </row>
    <row r="132" spans="1:13" x14ac:dyDescent="0.2">
      <c r="A132" s="16" t="str">
        <f t="shared" si="63"/>
        <v>Silvertip 76-09 F_Anadarko 0001H</v>
      </c>
      <c r="B132" s="16" t="s">
        <v>33</v>
      </c>
      <c r="C132" s="16">
        <v>3</v>
      </c>
      <c r="D132" s="17">
        <v>12239.233</v>
      </c>
      <c r="E132" s="27">
        <f t="shared" si="65"/>
        <v>3730.5635820531575</v>
      </c>
      <c r="F132" s="17">
        <f t="shared" si="64"/>
        <v>12239.233</v>
      </c>
      <c r="G132" s="16">
        <v>463</v>
      </c>
      <c r="H132" s="23">
        <f t="shared" si="66"/>
        <v>149.98947276553375</v>
      </c>
      <c r="I132" s="23">
        <f t="shared" si="67"/>
        <v>151.2344457539669</v>
      </c>
      <c r="J132" s="23">
        <f t="shared" si="68"/>
        <v>152.47941874240001</v>
      </c>
      <c r="K132" s="18">
        <f t="shared" ref="K132:K136" si="69">J132</f>
        <v>152.47941874240001</v>
      </c>
      <c r="L132" s="31">
        <f t="shared" ref="L132:L136" si="70">1000*(K132-K$129)/(F132-F$129)</f>
        <v>7.6267557113706861</v>
      </c>
      <c r="M132" s="34">
        <f t="shared" ref="M132:M136" si="71">L132/L$3</f>
        <v>0.9654121153633779</v>
      </c>
    </row>
    <row r="133" spans="1:13" x14ac:dyDescent="0.2">
      <c r="A133" s="16" t="str">
        <f t="shared" si="63"/>
        <v>Silvertip 76-09 F_Anadarko 0001H</v>
      </c>
      <c r="B133" s="16" t="s">
        <v>40</v>
      </c>
      <c r="C133" s="16">
        <v>6</v>
      </c>
      <c r="D133" s="17">
        <v>12291.965</v>
      </c>
      <c r="E133" s="27">
        <f t="shared" si="65"/>
        <v>3746.6364910997318</v>
      </c>
      <c r="F133" s="17">
        <f t="shared" si="64"/>
        <v>12291.965</v>
      </c>
      <c r="G133" s="16">
        <v>464</v>
      </c>
      <c r="H133" s="23">
        <f t="shared" si="66"/>
        <v>150.65983691012386</v>
      </c>
      <c r="I133" s="23">
        <f t="shared" si="67"/>
        <v>152.12758439821192</v>
      </c>
      <c r="J133" s="23">
        <f t="shared" si="68"/>
        <v>153.59533188630002</v>
      </c>
      <c r="K133" s="18">
        <f t="shared" si="69"/>
        <v>153.59533188630002</v>
      </c>
      <c r="L133" s="31">
        <f t="shared" si="70"/>
        <v>7.668031475098406</v>
      </c>
      <c r="M133" s="34">
        <f t="shared" si="71"/>
        <v>0.97063689558207666</v>
      </c>
    </row>
    <row r="134" spans="1:13" x14ac:dyDescent="0.2">
      <c r="A134" s="16" t="str">
        <f t="shared" si="63"/>
        <v>Silvertip 76-09 F_Anadarko 0001H</v>
      </c>
      <c r="B134" s="16" t="s">
        <v>34</v>
      </c>
      <c r="C134" s="16">
        <v>19</v>
      </c>
      <c r="D134" s="17">
        <v>12468.933999999999</v>
      </c>
      <c r="E134" s="27">
        <f t="shared" si="65"/>
        <v>3800.577298219946</v>
      </c>
      <c r="F134" s="17">
        <f t="shared" si="64"/>
        <v>12468.933999999999</v>
      </c>
      <c r="G134" s="16">
        <v>460</v>
      </c>
      <c r="H134" s="23">
        <f t="shared" si="66"/>
        <v>147.8768015796673</v>
      </c>
      <c r="I134" s="23">
        <f t="shared" si="67"/>
        <v>148.42718653358367</v>
      </c>
      <c r="J134" s="23">
        <f t="shared" si="68"/>
        <v>148.97757148750003</v>
      </c>
      <c r="K134" s="18">
        <f t="shared" si="69"/>
        <v>148.97757148750003</v>
      </c>
      <c r="L134" s="31">
        <f t="shared" si="70"/>
        <v>7.3260092165612409</v>
      </c>
      <c r="M134" s="34">
        <f t="shared" si="71"/>
        <v>0.92734293880522034</v>
      </c>
    </row>
    <row r="135" spans="1:13" x14ac:dyDescent="0.2">
      <c r="A135" s="16" t="str">
        <f t="shared" si="63"/>
        <v>Silvertip 76-09 F_Anadarko 0001H</v>
      </c>
      <c r="B135" s="16" t="s">
        <v>35</v>
      </c>
      <c r="C135" s="16">
        <v>11</v>
      </c>
      <c r="D135" s="17">
        <v>12745.54</v>
      </c>
      <c r="E135" s="27">
        <f t="shared" si="65"/>
        <v>3884.8878322360401</v>
      </c>
      <c r="F135" s="17">
        <f t="shared" si="64"/>
        <v>12745.54</v>
      </c>
      <c r="G135" s="16">
        <v>464</v>
      </c>
      <c r="H135" s="23">
        <f t="shared" si="66"/>
        <v>150.65983691012386</v>
      </c>
      <c r="I135" s="23">
        <f t="shared" si="67"/>
        <v>152.12758439821192</v>
      </c>
      <c r="J135" s="23">
        <f t="shared" si="68"/>
        <v>153.59533188630002</v>
      </c>
      <c r="K135" s="18">
        <f t="shared" si="69"/>
        <v>153.59533188630002</v>
      </c>
      <c r="L135" s="31">
        <f t="shared" si="70"/>
        <v>7.4720370237423035</v>
      </c>
      <c r="M135" s="34">
        <f t="shared" si="71"/>
        <v>0.94582747135978518</v>
      </c>
    </row>
    <row r="136" spans="1:13" x14ac:dyDescent="0.2">
      <c r="A136" s="16" t="str">
        <f t="shared" si="63"/>
        <v>Silvertip 76-09 F_Anadarko 0001H</v>
      </c>
      <c r="B136" s="16" t="s">
        <v>25</v>
      </c>
      <c r="C136" s="16">
        <v>20</v>
      </c>
      <c r="D136" s="17">
        <v>13165.788</v>
      </c>
      <c r="E136" s="27">
        <f t="shared" si="65"/>
        <v>4012.9809802487198</v>
      </c>
      <c r="F136" s="17">
        <f t="shared" si="64"/>
        <v>13165.788</v>
      </c>
      <c r="G136" s="16">
        <v>467</v>
      </c>
      <c r="H136" s="23">
        <f t="shared" si="66"/>
        <v>152.58095696290721</v>
      </c>
      <c r="I136" s="23">
        <f t="shared" si="67"/>
        <v>154.68709259825363</v>
      </c>
      <c r="J136" s="23">
        <f t="shared" si="68"/>
        <v>156.79322823360005</v>
      </c>
      <c r="K136" s="18">
        <f t="shared" si="69"/>
        <v>156.79322823360005</v>
      </c>
      <c r="L136" s="31">
        <f t="shared" si="70"/>
        <v>7.4752181536853799</v>
      </c>
      <c r="M136" s="34">
        <f t="shared" si="71"/>
        <v>0.94623014603612399</v>
      </c>
    </row>
    <row r="137" spans="1:13" x14ac:dyDescent="0.2">
      <c r="A137" s="16" t="str">
        <f t="shared" si="63"/>
        <v>Silvertip 76-09 F_Anadarko 0001H</v>
      </c>
      <c r="B137" s="16"/>
      <c r="C137" s="16"/>
      <c r="D137" s="17"/>
      <c r="E137" s="27">
        <f t="shared" si="65"/>
        <v>0</v>
      </c>
      <c r="F137" s="17">
        <f t="shared" si="64"/>
        <v>0</v>
      </c>
      <c r="G137" s="16"/>
      <c r="H137" s="23">
        <f t="shared" si="66"/>
        <v>4373.8293550000008</v>
      </c>
      <c r="I137" s="23">
        <f t="shared" si="67"/>
        <v>4373.8293550000008</v>
      </c>
      <c r="J137" s="23">
        <f t="shared" si="68"/>
        <v>4373.8293550000008</v>
      </c>
      <c r="K137" s="16"/>
      <c r="L137" s="32"/>
      <c r="M137" s="34"/>
    </row>
    <row r="138" spans="1:13" x14ac:dyDescent="0.2">
      <c r="A138" s="16" t="str">
        <f t="shared" si="63"/>
        <v>Silvertip 76-09 F_Anadarko 0001H</v>
      </c>
      <c r="B138" s="16"/>
      <c r="C138" s="16"/>
      <c r="D138" s="17"/>
      <c r="E138" s="27">
        <f t="shared" si="65"/>
        <v>0</v>
      </c>
      <c r="F138" s="17">
        <f t="shared" si="64"/>
        <v>0</v>
      </c>
      <c r="G138" s="16"/>
      <c r="H138" s="23">
        <f t="shared" si="66"/>
        <v>4373.8293550000008</v>
      </c>
      <c r="I138" s="23">
        <f t="shared" si="67"/>
        <v>4373.8293550000008</v>
      </c>
      <c r="J138" s="23">
        <f t="shared" si="68"/>
        <v>4373.8293550000008</v>
      </c>
      <c r="K138" s="16"/>
      <c r="L138" s="32"/>
      <c r="M138" s="34"/>
    </row>
    <row r="139" spans="1:13" x14ac:dyDescent="0.2">
      <c r="A139" s="16" t="str">
        <f t="shared" si="63"/>
        <v>Silvertip 76-09 F_Anadarko 0001H</v>
      </c>
      <c r="B139" s="16"/>
      <c r="C139" s="16"/>
      <c r="D139" s="17"/>
      <c r="E139" s="27">
        <f t="shared" si="65"/>
        <v>0</v>
      </c>
      <c r="F139" s="17">
        <f t="shared" si="64"/>
        <v>0</v>
      </c>
      <c r="G139" s="16"/>
      <c r="H139" s="23">
        <f t="shared" si="66"/>
        <v>4373.8293550000008</v>
      </c>
      <c r="I139" s="23">
        <f t="shared" si="67"/>
        <v>4373.8293550000008</v>
      </c>
      <c r="J139" s="23">
        <f t="shared" si="68"/>
        <v>4373.8293550000008</v>
      </c>
      <c r="K139" s="16"/>
      <c r="L139" s="32"/>
      <c r="M139" s="34"/>
    </row>
    <row r="140" spans="1:13" x14ac:dyDescent="0.2">
      <c r="A140" s="16" t="str">
        <f t="shared" si="63"/>
        <v>Silvertip 76-09 F_Anadarko 0001H</v>
      </c>
      <c r="B140" s="16"/>
      <c r="C140" s="16"/>
      <c r="D140" s="17"/>
      <c r="E140" s="27">
        <f t="shared" si="65"/>
        <v>0</v>
      </c>
      <c r="F140" s="17">
        <f t="shared" si="64"/>
        <v>0</v>
      </c>
      <c r="G140" s="16"/>
      <c r="H140" s="23">
        <f t="shared" si="66"/>
        <v>4373.8293550000008</v>
      </c>
      <c r="I140" s="23">
        <f t="shared" si="67"/>
        <v>4373.8293550000008</v>
      </c>
      <c r="J140" s="23">
        <f t="shared" si="68"/>
        <v>4373.8293550000008</v>
      </c>
      <c r="K140" s="16"/>
      <c r="L140" s="32"/>
      <c r="M140" s="34"/>
    </row>
    <row r="141" spans="1:13" x14ac:dyDescent="0.2">
      <c r="A141" s="16" t="str">
        <f t="shared" si="63"/>
        <v>Silvertip 76-09 F_Anadarko 0001H</v>
      </c>
      <c r="B141" s="16"/>
      <c r="C141" s="16"/>
      <c r="D141" s="17"/>
      <c r="E141" s="27">
        <f t="shared" si="65"/>
        <v>0</v>
      </c>
      <c r="F141" s="17">
        <f t="shared" si="64"/>
        <v>0</v>
      </c>
      <c r="G141" s="16"/>
      <c r="H141" s="23">
        <f t="shared" si="66"/>
        <v>4373.8293550000008</v>
      </c>
      <c r="I141" s="23">
        <f t="shared" si="67"/>
        <v>4373.8293550000008</v>
      </c>
      <c r="J141" s="23">
        <f t="shared" si="68"/>
        <v>4373.8293550000008</v>
      </c>
      <c r="K141" s="16"/>
      <c r="L141" s="32"/>
      <c r="M141" s="34"/>
    </row>
    <row r="142" spans="1:13" x14ac:dyDescent="0.2">
      <c r="A142" s="16" t="str">
        <f t="shared" si="63"/>
        <v>Silvertip 76-09 F_Anadarko 0001H</v>
      </c>
      <c r="B142" s="16"/>
      <c r="C142" s="16"/>
      <c r="D142" s="17"/>
      <c r="E142" s="27">
        <f t="shared" si="65"/>
        <v>0</v>
      </c>
      <c r="F142" s="17">
        <f t="shared" si="64"/>
        <v>0</v>
      </c>
      <c r="G142" s="16"/>
      <c r="H142" s="23">
        <f t="shared" si="66"/>
        <v>4373.8293550000008</v>
      </c>
      <c r="I142" s="23">
        <f t="shared" si="67"/>
        <v>4373.8293550000008</v>
      </c>
      <c r="J142" s="23">
        <f t="shared" si="68"/>
        <v>4373.8293550000008</v>
      </c>
      <c r="K142" s="16"/>
      <c r="L142" s="32"/>
      <c r="M142" s="34"/>
    </row>
    <row r="143" spans="1:13" x14ac:dyDescent="0.2">
      <c r="A143" s="16" t="str">
        <f t="shared" si="63"/>
        <v>Silvertip 76-09 F_Anadarko 0001H</v>
      </c>
      <c r="B143" s="16"/>
      <c r="C143" s="16"/>
      <c r="D143" s="17"/>
      <c r="E143" s="27">
        <f t="shared" si="65"/>
        <v>0</v>
      </c>
      <c r="F143" s="17">
        <f t="shared" si="64"/>
        <v>0</v>
      </c>
      <c r="G143" s="16"/>
      <c r="H143" s="23">
        <f t="shared" si="66"/>
        <v>4373.8293550000008</v>
      </c>
      <c r="I143" s="23">
        <f t="shared" si="67"/>
        <v>4373.8293550000008</v>
      </c>
      <c r="J143" s="23">
        <f t="shared" si="68"/>
        <v>4373.8293550000008</v>
      </c>
      <c r="K143" s="16"/>
      <c r="L143" s="32"/>
      <c r="M143" s="34"/>
    </row>
    <row r="144" spans="1:13" x14ac:dyDescent="0.2">
      <c r="A144" s="16" t="str">
        <f t="shared" si="63"/>
        <v>Silvertip 76-09 F_Anadarko 0001H</v>
      </c>
      <c r="B144" s="16"/>
      <c r="C144" s="16"/>
      <c r="D144" s="17"/>
      <c r="E144" s="27">
        <f t="shared" si="65"/>
        <v>0</v>
      </c>
      <c r="F144" s="17">
        <f t="shared" si="64"/>
        <v>0</v>
      </c>
      <c r="G144" s="16"/>
      <c r="H144" s="23">
        <f t="shared" si="66"/>
        <v>4373.8293550000008</v>
      </c>
      <c r="I144" s="23">
        <f t="shared" si="67"/>
        <v>4373.8293550000008</v>
      </c>
      <c r="J144" s="23">
        <f t="shared" si="68"/>
        <v>4373.8293550000008</v>
      </c>
      <c r="K144" s="16"/>
      <c r="L144" s="32"/>
      <c r="M144" s="34"/>
    </row>
    <row r="145" spans="1:19" x14ac:dyDescent="0.2">
      <c r="A145" s="16" t="str">
        <f t="shared" si="63"/>
        <v>Silvertip 76-09 F_Anadarko 0001H</v>
      </c>
      <c r="B145" s="16"/>
      <c r="C145" s="16"/>
      <c r="D145" s="17">
        <v>14000</v>
      </c>
      <c r="E145" s="27">
        <f t="shared" si="65"/>
        <v>4267.2518897829796</v>
      </c>
      <c r="F145" s="17">
        <f t="shared" si="64"/>
        <v>14000</v>
      </c>
      <c r="G145" s="16"/>
      <c r="H145" s="23">
        <f t="shared" si="66"/>
        <v>4373.8293550000008</v>
      </c>
      <c r="I145" s="23">
        <f t="shared" si="67"/>
        <v>4373.8293550000008</v>
      </c>
      <c r="J145" s="23">
        <f t="shared" si="68"/>
        <v>4373.8293550000008</v>
      </c>
      <c r="K145" s="16"/>
      <c r="L145" s="32"/>
      <c r="M145" s="34"/>
    </row>
    <row r="146" spans="1:19" x14ac:dyDescent="0.2">
      <c r="A146" s="11"/>
      <c r="B146" s="11"/>
      <c r="C146" s="11"/>
      <c r="D146" s="12"/>
      <c r="E146" s="28"/>
      <c r="F146" s="12"/>
      <c r="G146" s="11"/>
      <c r="H146" s="24"/>
      <c r="I146" s="24"/>
      <c r="J146" s="24"/>
      <c r="K146" s="11"/>
      <c r="L146" s="24"/>
      <c r="M146" s="35"/>
      <c r="N146" s="11"/>
      <c r="O146" s="11"/>
      <c r="P146" s="11"/>
      <c r="Q146" s="11"/>
      <c r="R146" s="11"/>
      <c r="S146" s="11"/>
    </row>
    <row r="147" spans="1:19" ht="17" x14ac:dyDescent="0.2">
      <c r="A147" s="20" t="s">
        <v>41</v>
      </c>
      <c r="B147" s="16" t="s">
        <v>19</v>
      </c>
      <c r="C147" s="16"/>
      <c r="D147" s="17">
        <v>-5000</v>
      </c>
      <c r="E147" s="27">
        <f>D147/3.2808</f>
        <v>-1524.0185320653497</v>
      </c>
      <c r="F147" s="17">
        <f>D147</f>
        <v>-5000</v>
      </c>
      <c r="G147" s="16"/>
      <c r="H147" s="22"/>
      <c r="I147" s="22"/>
      <c r="J147" s="22"/>
      <c r="K147" s="19">
        <v>21</v>
      </c>
      <c r="L147" s="30"/>
      <c r="M147" s="33"/>
    </row>
    <row r="148" spans="1:19" x14ac:dyDescent="0.2">
      <c r="A148" s="16" t="str">
        <f t="shared" ref="A148:A163" si="72">A147</f>
        <v>Slackbox 54-02-08_Shell 0001P</v>
      </c>
      <c r="B148" s="16" t="s">
        <v>20</v>
      </c>
      <c r="C148" s="16"/>
      <c r="D148" s="17">
        <v>0</v>
      </c>
      <c r="E148" s="27">
        <v>0</v>
      </c>
      <c r="F148" s="17">
        <f t="shared" ref="F148:F163" si="73">D148</f>
        <v>0</v>
      </c>
      <c r="G148" s="16"/>
      <c r="H148" s="22"/>
      <c r="I148" s="22"/>
      <c r="J148" s="22"/>
      <c r="K148" s="19"/>
      <c r="L148" s="30"/>
      <c r="M148" s="33"/>
    </row>
    <row r="149" spans="1:19" x14ac:dyDescent="0.2">
      <c r="A149" s="16" t="str">
        <f t="shared" si="72"/>
        <v>Slackbox 54-02-08_Shell 0001P</v>
      </c>
      <c r="B149" s="16" t="s">
        <v>29</v>
      </c>
      <c r="C149" s="16">
        <v>15</v>
      </c>
      <c r="D149" s="17">
        <v>8613.1</v>
      </c>
      <c r="E149" s="27">
        <f t="shared" ref="E149:E163" si="74">D149/3.2808</f>
        <v>2625.3048037064132</v>
      </c>
      <c r="F149" s="17">
        <f t="shared" si="73"/>
        <v>8613.1</v>
      </c>
      <c r="G149" s="16">
        <v>447</v>
      </c>
      <c r="H149" s="23">
        <f t="shared" ref="H149:H163" si="75">IF(G149&lt;431,(95/100)*(0.0295*(G149-395)^2+0.1507*(G149-395)+60.8199),85.4348*(G149-428)^0.1583)</f>
        <v>136.16374955946682</v>
      </c>
      <c r="I149" s="23">
        <f t="shared" ref="I149:I163" si="76">AVERAGE(H149,J149)</f>
        <v>133.55796107253343</v>
      </c>
      <c r="J149" s="23">
        <f t="shared" ref="J149:J163" si="77" xml:space="preserve"> IF(G149&lt;431,H149,0.0000507707*(G149-395)^3 - 0.023098*(G149-395)^2 + 3.56564*(G149-395) + 0.857118)</f>
        <v>130.95217258560004</v>
      </c>
      <c r="K149" s="18">
        <f>J149</f>
        <v>130.95217258560004</v>
      </c>
      <c r="L149" s="31">
        <f>1000*(K149-K$147)/(F149-F$147)</f>
        <v>8.0769385801617588</v>
      </c>
      <c r="M149" s="34">
        <f t="shared" ref="M149:M154" si="78">L149/L$3</f>
        <v>1.0223972886280708</v>
      </c>
    </row>
    <row r="150" spans="1:19" x14ac:dyDescent="0.2">
      <c r="A150" s="16" t="str">
        <f t="shared" si="72"/>
        <v>Slackbox 54-02-08_Shell 0001P</v>
      </c>
      <c r="B150" s="16" t="s">
        <v>30</v>
      </c>
      <c r="C150" s="16">
        <v>21</v>
      </c>
      <c r="D150" s="17">
        <v>9122.6190000000006</v>
      </c>
      <c r="E150" s="27">
        <f t="shared" si="74"/>
        <v>2780.6080833942942</v>
      </c>
      <c r="F150" s="17">
        <f t="shared" si="73"/>
        <v>9122.6190000000006</v>
      </c>
      <c r="G150" s="16">
        <v>451</v>
      </c>
      <c r="H150" s="23">
        <f t="shared" si="75"/>
        <v>140.34479921802205</v>
      </c>
      <c r="I150" s="23">
        <f t="shared" si="76"/>
        <v>138.67928823461102</v>
      </c>
      <c r="J150" s="23">
        <f t="shared" si="77"/>
        <v>137.0137772512</v>
      </c>
      <c r="K150" s="18">
        <f t="shared" ref="K150:K154" si="79">J150</f>
        <v>137.0137772512</v>
      </c>
      <c r="L150" s="31">
        <f t="shared" ref="L150:L154" si="80">1000*(K150-K$147)/(F150-F$147)</f>
        <v>8.2147494916629835</v>
      </c>
      <c r="M150" s="34">
        <f t="shared" si="78"/>
        <v>1.0398417078054409</v>
      </c>
    </row>
    <row r="151" spans="1:19" x14ac:dyDescent="0.2">
      <c r="A151" s="16" t="str">
        <f t="shared" si="72"/>
        <v>Slackbox 54-02-08_Shell 0001P</v>
      </c>
      <c r="B151" s="16" t="s">
        <v>31</v>
      </c>
      <c r="C151" s="16">
        <v>14</v>
      </c>
      <c r="D151" s="17">
        <v>9790.2880000000005</v>
      </c>
      <c r="E151" s="27">
        <f t="shared" si="74"/>
        <v>2984.1160692514022</v>
      </c>
      <c r="F151" s="17">
        <f t="shared" si="73"/>
        <v>9790.2880000000005</v>
      </c>
      <c r="G151" s="16">
        <v>449</v>
      </c>
      <c r="H151" s="23">
        <f t="shared" si="75"/>
        <v>138.33820029901759</v>
      </c>
      <c r="I151" s="23">
        <f t="shared" si="76"/>
        <v>136.19033390190879</v>
      </c>
      <c r="J151" s="23">
        <f t="shared" si="77"/>
        <v>134.04246750480002</v>
      </c>
      <c r="K151" s="18">
        <f t="shared" si="79"/>
        <v>134.04246750480002</v>
      </c>
      <c r="L151" s="31">
        <f t="shared" si="80"/>
        <v>7.6430200348228521</v>
      </c>
      <c r="M151" s="34">
        <f t="shared" si="78"/>
        <v>0.96747089048390533</v>
      </c>
    </row>
    <row r="152" spans="1:19" x14ac:dyDescent="0.2">
      <c r="A152" s="16" t="str">
        <f t="shared" si="72"/>
        <v>Slackbox 54-02-08_Shell 0001P</v>
      </c>
      <c r="B152" s="16" t="s">
        <v>32</v>
      </c>
      <c r="C152" s="16">
        <v>1</v>
      </c>
      <c r="D152" s="17"/>
      <c r="E152" s="27">
        <f t="shared" si="74"/>
        <v>0</v>
      </c>
      <c r="F152" s="17">
        <f t="shared" si="73"/>
        <v>0</v>
      </c>
      <c r="G152" s="16"/>
      <c r="H152" s="23">
        <f t="shared" si="75"/>
        <v>4373.8293550000008</v>
      </c>
      <c r="I152" s="23">
        <f t="shared" si="76"/>
        <v>4373.8293550000008</v>
      </c>
      <c r="J152" s="23">
        <f t="shared" si="77"/>
        <v>4373.8293550000008</v>
      </c>
      <c r="K152" s="18"/>
      <c r="L152" s="31"/>
      <c r="M152" s="34"/>
    </row>
    <row r="153" spans="1:19" x14ac:dyDescent="0.2">
      <c r="A153" s="16" t="str">
        <f t="shared" si="72"/>
        <v>Slackbox 54-02-08_Shell 0001P</v>
      </c>
      <c r="B153" s="16" t="s">
        <v>34</v>
      </c>
      <c r="C153" s="16">
        <v>116</v>
      </c>
      <c r="D153" s="17">
        <v>11799.036</v>
      </c>
      <c r="E153" s="27">
        <f t="shared" si="74"/>
        <v>3596.3899049012434</v>
      </c>
      <c r="F153" s="17">
        <f t="shared" si="73"/>
        <v>11799.036</v>
      </c>
      <c r="G153" s="16">
        <v>461</v>
      </c>
      <c r="H153" s="23">
        <f t="shared" si="75"/>
        <v>148.5988894618161</v>
      </c>
      <c r="I153" s="23">
        <f t="shared" si="76"/>
        <v>149.38486631450806</v>
      </c>
      <c r="J153" s="23">
        <f t="shared" si="77"/>
        <v>150.17084316720002</v>
      </c>
      <c r="K153" s="18">
        <f t="shared" si="79"/>
        <v>150.17084316720002</v>
      </c>
      <c r="L153" s="31">
        <f>1000*(K153-K$147)/(F153-F$147)</f>
        <v>7.6891818772934357</v>
      </c>
      <c r="M153" s="34">
        <f t="shared" si="78"/>
        <v>0.97331416168271334</v>
      </c>
    </row>
    <row r="154" spans="1:19" x14ac:dyDescent="0.2">
      <c r="A154" s="16" t="str">
        <f t="shared" si="72"/>
        <v>Slackbox 54-02-08_Shell 0001P</v>
      </c>
      <c r="B154" s="16" t="s">
        <v>35</v>
      </c>
      <c r="C154" s="16">
        <v>234</v>
      </c>
      <c r="D154" s="17">
        <v>12052.174000000001</v>
      </c>
      <c r="E154" s="27">
        <f t="shared" si="74"/>
        <v>3673.5473055352354</v>
      </c>
      <c r="F154" s="17">
        <f t="shared" si="73"/>
        <v>12052.174000000001</v>
      </c>
      <c r="G154" s="16">
        <v>462</v>
      </c>
      <c r="H154" s="23">
        <f t="shared" si="75"/>
        <v>149.30278871685655</v>
      </c>
      <c r="I154" s="23">
        <f t="shared" si="76"/>
        <v>150.32040638047829</v>
      </c>
      <c r="J154" s="23">
        <f t="shared" si="77"/>
        <v>151.33802404410005</v>
      </c>
      <c r="K154" s="18">
        <f t="shared" si="79"/>
        <v>151.33802404410005</v>
      </c>
      <c r="L154" s="31">
        <f t="shared" si="80"/>
        <v>7.6434842879330258</v>
      </c>
      <c r="M154" s="34">
        <f t="shared" si="78"/>
        <v>0.96752965670038293</v>
      </c>
    </row>
    <row r="155" spans="1:19" x14ac:dyDescent="0.2">
      <c r="A155" s="16" t="str">
        <f t="shared" si="72"/>
        <v>Slackbox 54-02-08_Shell 0001P</v>
      </c>
      <c r="B155" s="16"/>
      <c r="C155" s="16"/>
      <c r="D155" s="17"/>
      <c r="E155" s="27">
        <f t="shared" si="74"/>
        <v>0</v>
      </c>
      <c r="F155" s="17">
        <f t="shared" si="73"/>
        <v>0</v>
      </c>
      <c r="G155" s="16"/>
      <c r="H155" s="23">
        <f t="shared" si="75"/>
        <v>4373.8293550000008</v>
      </c>
      <c r="I155" s="23">
        <f t="shared" si="76"/>
        <v>4373.8293550000008</v>
      </c>
      <c r="J155" s="23">
        <f t="shared" si="77"/>
        <v>4373.8293550000008</v>
      </c>
      <c r="K155" s="16"/>
      <c r="L155" s="32"/>
      <c r="M155" s="34"/>
    </row>
    <row r="156" spans="1:19" x14ac:dyDescent="0.2">
      <c r="A156" s="16" t="str">
        <f t="shared" si="72"/>
        <v>Slackbox 54-02-08_Shell 0001P</v>
      </c>
      <c r="B156" s="16"/>
      <c r="C156" s="16"/>
      <c r="D156" s="17"/>
      <c r="E156" s="27">
        <f t="shared" si="74"/>
        <v>0</v>
      </c>
      <c r="F156" s="17">
        <f t="shared" si="73"/>
        <v>0</v>
      </c>
      <c r="G156" s="16"/>
      <c r="H156" s="23">
        <f t="shared" si="75"/>
        <v>4373.8293550000008</v>
      </c>
      <c r="I156" s="23">
        <f t="shared" si="76"/>
        <v>4373.8293550000008</v>
      </c>
      <c r="J156" s="23">
        <f t="shared" si="77"/>
        <v>4373.8293550000008</v>
      </c>
      <c r="K156" s="16"/>
      <c r="L156" s="32"/>
      <c r="M156" s="34"/>
    </row>
    <row r="157" spans="1:19" x14ac:dyDescent="0.2">
      <c r="A157" s="16" t="str">
        <f t="shared" si="72"/>
        <v>Slackbox 54-02-08_Shell 0001P</v>
      </c>
      <c r="B157" s="16"/>
      <c r="C157" s="16"/>
      <c r="D157" s="17"/>
      <c r="E157" s="27">
        <f t="shared" si="74"/>
        <v>0</v>
      </c>
      <c r="F157" s="17">
        <f t="shared" si="73"/>
        <v>0</v>
      </c>
      <c r="G157" s="16"/>
      <c r="H157" s="23">
        <f t="shared" si="75"/>
        <v>4373.8293550000008</v>
      </c>
      <c r="I157" s="23">
        <f t="shared" si="76"/>
        <v>4373.8293550000008</v>
      </c>
      <c r="J157" s="23">
        <f t="shared" si="77"/>
        <v>4373.8293550000008</v>
      </c>
      <c r="K157" s="16"/>
      <c r="L157" s="32"/>
      <c r="M157" s="34"/>
    </row>
    <row r="158" spans="1:19" x14ac:dyDescent="0.2">
      <c r="A158" s="16" t="str">
        <f t="shared" si="72"/>
        <v>Slackbox 54-02-08_Shell 0001P</v>
      </c>
      <c r="B158" s="16"/>
      <c r="C158" s="16"/>
      <c r="D158" s="17"/>
      <c r="E158" s="27">
        <f t="shared" si="74"/>
        <v>0</v>
      </c>
      <c r="F158" s="17">
        <f t="shared" si="73"/>
        <v>0</v>
      </c>
      <c r="G158" s="16"/>
      <c r="H158" s="23">
        <f t="shared" si="75"/>
        <v>4373.8293550000008</v>
      </c>
      <c r="I158" s="23">
        <f t="shared" si="76"/>
        <v>4373.8293550000008</v>
      </c>
      <c r="J158" s="23">
        <f t="shared" si="77"/>
        <v>4373.8293550000008</v>
      </c>
      <c r="K158" s="16"/>
      <c r="L158" s="32"/>
      <c r="M158" s="34"/>
    </row>
    <row r="159" spans="1:19" x14ac:dyDescent="0.2">
      <c r="A159" s="16" t="str">
        <f t="shared" si="72"/>
        <v>Slackbox 54-02-08_Shell 0001P</v>
      </c>
      <c r="B159" s="16"/>
      <c r="C159" s="16"/>
      <c r="D159" s="17"/>
      <c r="E159" s="27">
        <f t="shared" si="74"/>
        <v>0</v>
      </c>
      <c r="F159" s="17">
        <f t="shared" si="73"/>
        <v>0</v>
      </c>
      <c r="G159" s="16"/>
      <c r="H159" s="23">
        <f t="shared" si="75"/>
        <v>4373.8293550000008</v>
      </c>
      <c r="I159" s="23">
        <f t="shared" si="76"/>
        <v>4373.8293550000008</v>
      </c>
      <c r="J159" s="23">
        <f t="shared" si="77"/>
        <v>4373.8293550000008</v>
      </c>
      <c r="K159" s="16"/>
      <c r="L159" s="32"/>
      <c r="M159" s="34"/>
    </row>
    <row r="160" spans="1:19" x14ac:dyDescent="0.2">
      <c r="A160" s="16" t="str">
        <f t="shared" si="72"/>
        <v>Slackbox 54-02-08_Shell 0001P</v>
      </c>
      <c r="B160" s="16"/>
      <c r="C160" s="16"/>
      <c r="D160" s="17"/>
      <c r="E160" s="27">
        <f t="shared" si="74"/>
        <v>0</v>
      </c>
      <c r="F160" s="17">
        <f t="shared" si="73"/>
        <v>0</v>
      </c>
      <c r="G160" s="16"/>
      <c r="H160" s="23">
        <f t="shared" si="75"/>
        <v>4373.8293550000008</v>
      </c>
      <c r="I160" s="23">
        <f t="shared" si="76"/>
        <v>4373.8293550000008</v>
      </c>
      <c r="J160" s="23">
        <f t="shared" si="77"/>
        <v>4373.8293550000008</v>
      </c>
      <c r="K160" s="16"/>
      <c r="L160" s="32"/>
      <c r="M160" s="34"/>
    </row>
    <row r="161" spans="1:19" x14ac:dyDescent="0.2">
      <c r="A161" s="16" t="str">
        <f t="shared" si="72"/>
        <v>Slackbox 54-02-08_Shell 0001P</v>
      </c>
      <c r="B161" s="16"/>
      <c r="C161" s="16"/>
      <c r="D161" s="17"/>
      <c r="E161" s="27">
        <f t="shared" si="74"/>
        <v>0</v>
      </c>
      <c r="F161" s="17">
        <f t="shared" si="73"/>
        <v>0</v>
      </c>
      <c r="G161" s="16"/>
      <c r="H161" s="23">
        <f t="shared" si="75"/>
        <v>4373.8293550000008</v>
      </c>
      <c r="I161" s="23">
        <f t="shared" si="76"/>
        <v>4373.8293550000008</v>
      </c>
      <c r="J161" s="23">
        <f t="shared" si="77"/>
        <v>4373.8293550000008</v>
      </c>
      <c r="K161" s="16"/>
      <c r="L161" s="32"/>
      <c r="M161" s="34"/>
    </row>
    <row r="162" spans="1:19" x14ac:dyDescent="0.2">
      <c r="A162" s="16" t="str">
        <f t="shared" si="72"/>
        <v>Slackbox 54-02-08_Shell 0001P</v>
      </c>
      <c r="B162" s="16"/>
      <c r="C162" s="16"/>
      <c r="D162" s="17"/>
      <c r="E162" s="27">
        <f t="shared" si="74"/>
        <v>0</v>
      </c>
      <c r="F162" s="17">
        <f t="shared" si="73"/>
        <v>0</v>
      </c>
      <c r="G162" s="16"/>
      <c r="H162" s="23">
        <f t="shared" si="75"/>
        <v>4373.8293550000008</v>
      </c>
      <c r="I162" s="23">
        <f t="shared" si="76"/>
        <v>4373.8293550000008</v>
      </c>
      <c r="J162" s="23">
        <f t="shared" si="77"/>
        <v>4373.8293550000008</v>
      </c>
      <c r="K162" s="16"/>
      <c r="L162" s="32"/>
      <c r="M162" s="34"/>
    </row>
    <row r="163" spans="1:19" x14ac:dyDescent="0.2">
      <c r="A163" s="16" t="str">
        <f t="shared" si="72"/>
        <v>Slackbox 54-02-08_Shell 0001P</v>
      </c>
      <c r="B163" s="16"/>
      <c r="C163" s="16"/>
      <c r="D163" s="17">
        <v>14000</v>
      </c>
      <c r="E163" s="27">
        <f t="shared" si="74"/>
        <v>4267.2518897829796</v>
      </c>
      <c r="F163" s="17">
        <f t="shared" si="73"/>
        <v>14000</v>
      </c>
      <c r="G163" s="16"/>
      <c r="H163" s="23">
        <f t="shared" si="75"/>
        <v>4373.8293550000008</v>
      </c>
      <c r="I163" s="23">
        <f t="shared" si="76"/>
        <v>4373.8293550000008</v>
      </c>
      <c r="J163" s="23">
        <f t="shared" si="77"/>
        <v>4373.8293550000008</v>
      </c>
      <c r="K163" s="16"/>
      <c r="L163" s="32"/>
      <c r="M163" s="34"/>
    </row>
    <row r="164" spans="1:19" x14ac:dyDescent="0.2">
      <c r="A164" s="11"/>
      <c r="B164" s="11"/>
      <c r="C164" s="11"/>
      <c r="D164" s="12"/>
      <c r="E164" s="28"/>
      <c r="F164" s="12"/>
      <c r="G164" s="11"/>
      <c r="H164" s="24"/>
      <c r="I164" s="24"/>
      <c r="J164" s="24"/>
      <c r="K164" s="11"/>
      <c r="L164" s="24"/>
      <c r="M164" s="35"/>
      <c r="N164" s="11"/>
      <c r="O164" s="11"/>
      <c r="P164" s="11"/>
      <c r="Q164" s="11"/>
      <c r="R164" s="11"/>
      <c r="S164" s="11"/>
    </row>
    <row r="165" spans="1:19" ht="34" x14ac:dyDescent="0.2">
      <c r="A165" s="20" t="s">
        <v>48</v>
      </c>
      <c r="B165" s="16" t="s">
        <v>19</v>
      </c>
      <c r="C165" s="16"/>
      <c r="D165" s="17">
        <v>-5000</v>
      </c>
      <c r="E165" s="27">
        <f>D165/3.2808</f>
        <v>-1524.0185320653497</v>
      </c>
      <c r="F165" s="17">
        <f>D165</f>
        <v>-5000</v>
      </c>
      <c r="G165" s="16"/>
      <c r="H165" s="22"/>
      <c r="I165" s="22"/>
      <c r="J165" s="22"/>
      <c r="K165" s="19">
        <v>21</v>
      </c>
      <c r="L165" s="30"/>
      <c r="M165" s="33"/>
    </row>
    <row r="166" spans="1:19" x14ac:dyDescent="0.2">
      <c r="A166" s="16" t="str">
        <f t="shared" ref="A166:A181" si="81">A165</f>
        <v>Thresher 54-01-07_Anadarko 0001H</v>
      </c>
      <c r="B166" s="16" t="s">
        <v>20</v>
      </c>
      <c r="C166" s="16"/>
      <c r="D166" s="17">
        <v>0</v>
      </c>
      <c r="E166" s="27">
        <v>0</v>
      </c>
      <c r="F166" s="17">
        <f t="shared" ref="F166:F181" si="82">D166</f>
        <v>0</v>
      </c>
      <c r="G166" s="16"/>
      <c r="H166" s="22"/>
      <c r="I166" s="22"/>
      <c r="J166" s="22"/>
      <c r="K166" s="19"/>
      <c r="L166" s="30"/>
      <c r="M166" s="33"/>
    </row>
    <row r="167" spans="1:19" x14ac:dyDescent="0.2">
      <c r="A167" s="16" t="str">
        <f t="shared" si="81"/>
        <v>Thresher 54-01-07_Anadarko 0001H</v>
      </c>
      <c r="B167" s="16" t="s">
        <v>49</v>
      </c>
      <c r="C167" s="16">
        <v>1</v>
      </c>
      <c r="D167" s="17">
        <v>9333.5</v>
      </c>
      <c r="E167" s="27">
        <f t="shared" ref="E167:E181" si="83">D167/3.2808</f>
        <v>2844.8853938063885</v>
      </c>
      <c r="F167" s="17">
        <f t="shared" si="82"/>
        <v>9333.5</v>
      </c>
      <c r="G167" s="16">
        <v>455</v>
      </c>
      <c r="H167" s="23">
        <f t="shared" ref="H167:H181" si="84">IF(G167&lt;431,(95/100)*(0.0295*(G167-395)^2+0.1507*(G167-395)+60.8199),85.4348*(G167-428)^0.1583)</f>
        <v>143.95265889144133</v>
      </c>
      <c r="I167" s="23">
        <f t="shared" ref="I167:I181" si="85">AVERAGE(H167,J167)</f>
        <v>143.28092404572067</v>
      </c>
      <c r="J167" s="23">
        <f t="shared" ref="J167:J181" si="86" xml:space="preserve"> IF(G167&lt;431,H167,0.0000507707*(G167-395)^3 - 0.023098*(G167-395)^2 + 3.56564*(G167-395) + 0.857118)</f>
        <v>142.6091892</v>
      </c>
      <c r="K167" s="18"/>
      <c r="L167" s="23"/>
      <c r="M167" s="34"/>
    </row>
    <row r="168" spans="1:19" x14ac:dyDescent="0.2">
      <c r="A168" s="16" t="str">
        <f t="shared" si="81"/>
        <v>Thresher 54-01-07_Anadarko 0001H</v>
      </c>
      <c r="B168" s="16" t="s">
        <v>50</v>
      </c>
      <c r="C168" s="16">
        <v>13</v>
      </c>
      <c r="D168" s="17">
        <v>9474.3080000000009</v>
      </c>
      <c r="E168" s="27">
        <f t="shared" si="83"/>
        <v>2887.8041940990006</v>
      </c>
      <c r="F168" s="17">
        <f t="shared" si="82"/>
        <v>9474.3080000000009</v>
      </c>
      <c r="G168" s="16">
        <v>448</v>
      </c>
      <c r="H168" s="23">
        <f t="shared" si="84"/>
        <v>137.27386304857035</v>
      </c>
      <c r="I168" s="23">
        <f t="shared" si="85"/>
        <v>134.89310427623519</v>
      </c>
      <c r="J168" s="23">
        <f t="shared" si="86"/>
        <v>132.51234550390004</v>
      </c>
      <c r="K168" s="18"/>
      <c r="L168" s="23"/>
      <c r="M168" s="34"/>
    </row>
    <row r="169" spans="1:19" x14ac:dyDescent="0.2">
      <c r="A169" s="16" t="str">
        <f t="shared" si="81"/>
        <v>Thresher 54-01-07_Anadarko 0001H</v>
      </c>
      <c r="B169" s="16" t="s">
        <v>51</v>
      </c>
      <c r="C169" s="16">
        <v>61</v>
      </c>
      <c r="D169" s="17">
        <v>10028.385</v>
      </c>
      <c r="E169" s="27">
        <f t="shared" si="83"/>
        <v>3056.6889173372347</v>
      </c>
      <c r="F169" s="17">
        <f t="shared" si="82"/>
        <v>10028.385</v>
      </c>
      <c r="G169" s="16">
        <v>454</v>
      </c>
      <c r="H169" s="23">
        <f t="shared" si="84"/>
        <v>143.09520728103382</v>
      </c>
      <c r="I169" s="23">
        <f t="shared" si="85"/>
        <v>142.17409143816693</v>
      </c>
      <c r="J169" s="23">
        <f t="shared" si="86"/>
        <v>141.25297559530003</v>
      </c>
      <c r="K169" s="18"/>
      <c r="L169" s="23"/>
      <c r="M169" s="34"/>
    </row>
    <row r="170" spans="1:19" x14ac:dyDescent="0.2">
      <c r="A170" s="16" t="str">
        <f t="shared" si="81"/>
        <v>Thresher 54-01-07_Anadarko 0001H</v>
      </c>
      <c r="B170" s="16" t="s">
        <v>52</v>
      </c>
      <c r="C170" s="16">
        <v>1</v>
      </c>
      <c r="D170" s="17">
        <v>9333.5</v>
      </c>
      <c r="E170" s="27">
        <f t="shared" si="83"/>
        <v>2844.8853938063885</v>
      </c>
      <c r="F170" s="17">
        <f t="shared" si="82"/>
        <v>9333.5</v>
      </c>
      <c r="G170" s="16">
        <v>461</v>
      </c>
      <c r="H170" s="23">
        <f t="shared" si="84"/>
        <v>148.5988894618161</v>
      </c>
      <c r="I170" s="23">
        <f t="shared" si="85"/>
        <v>149.38486631450806</v>
      </c>
      <c r="J170" s="23">
        <f t="shared" si="86"/>
        <v>150.17084316720002</v>
      </c>
      <c r="K170" s="18"/>
      <c r="L170" s="23"/>
      <c r="M170" s="34"/>
    </row>
    <row r="171" spans="1:19" x14ac:dyDescent="0.2">
      <c r="A171" s="16" t="str">
        <f t="shared" si="81"/>
        <v>Thresher 54-01-07_Anadarko 0001H</v>
      </c>
      <c r="B171" s="16" t="s">
        <v>53</v>
      </c>
      <c r="C171" s="16">
        <v>13</v>
      </c>
      <c r="D171" s="17">
        <v>9474.3080000000009</v>
      </c>
      <c r="E171" s="27">
        <f t="shared" si="83"/>
        <v>2887.8041940990006</v>
      </c>
      <c r="F171" s="17">
        <f t="shared" si="82"/>
        <v>9474.3080000000009</v>
      </c>
      <c r="G171" s="16">
        <v>454</v>
      </c>
      <c r="H171" s="23">
        <f t="shared" si="84"/>
        <v>143.09520728103382</v>
      </c>
      <c r="I171" s="23">
        <f t="shared" si="85"/>
        <v>142.17409143816693</v>
      </c>
      <c r="J171" s="23">
        <f t="shared" si="86"/>
        <v>141.25297559530003</v>
      </c>
      <c r="K171" s="18">
        <f t="shared" ref="K171:K177" si="87">J171</f>
        <v>141.25297559530003</v>
      </c>
      <c r="L171" s="31">
        <f>1000*(K171-K$165)/(F171-F$165)</f>
        <v>8.3080293438069734</v>
      </c>
      <c r="M171" s="34">
        <f t="shared" ref="M171:M177" si="88">L171/L$3</f>
        <v>1.0516492840261991</v>
      </c>
    </row>
    <row r="172" spans="1:19" x14ac:dyDescent="0.2">
      <c r="A172" s="16" t="str">
        <f t="shared" si="81"/>
        <v>Thresher 54-01-07_Anadarko 0001H</v>
      </c>
      <c r="B172" s="16" t="s">
        <v>54</v>
      </c>
      <c r="C172" s="16">
        <v>61</v>
      </c>
      <c r="D172" s="17">
        <v>10028.385</v>
      </c>
      <c r="E172" s="27">
        <f t="shared" si="83"/>
        <v>3056.6889173372347</v>
      </c>
      <c r="F172" s="17">
        <f t="shared" si="82"/>
        <v>10028.385</v>
      </c>
      <c r="G172" s="16">
        <v>461</v>
      </c>
      <c r="H172" s="23">
        <f t="shared" si="84"/>
        <v>148.5988894618161</v>
      </c>
      <c r="I172" s="23">
        <f t="shared" si="85"/>
        <v>149.38486631450806</v>
      </c>
      <c r="J172" s="23">
        <f t="shared" si="86"/>
        <v>150.17084316720002</v>
      </c>
      <c r="K172" s="18">
        <f t="shared" si="87"/>
        <v>150.17084316720002</v>
      </c>
      <c r="L172" s="31">
        <f t="shared" ref="L172:L177" si="89">1000*(K172-K$165)/(F172-F$165)</f>
        <v>8.5951247034994118</v>
      </c>
      <c r="M172" s="34">
        <f t="shared" si="88"/>
        <v>1.0879904687973938</v>
      </c>
    </row>
    <row r="173" spans="1:19" x14ac:dyDescent="0.2">
      <c r="A173" s="16" t="str">
        <f t="shared" si="81"/>
        <v>Thresher 54-01-07_Anadarko 0001H</v>
      </c>
      <c r="B173" s="16" t="s">
        <v>55</v>
      </c>
      <c r="C173" s="16">
        <v>32</v>
      </c>
      <c r="D173" s="17">
        <v>10177.606</v>
      </c>
      <c r="E173" s="27">
        <f t="shared" si="83"/>
        <v>3102.1720312118991</v>
      </c>
      <c r="F173" s="17">
        <f t="shared" si="82"/>
        <v>10177.606</v>
      </c>
      <c r="G173" s="16">
        <v>464</v>
      </c>
      <c r="H173" s="23">
        <f t="shared" si="84"/>
        <v>150.65983691012386</v>
      </c>
      <c r="I173" s="23">
        <f t="shared" si="85"/>
        <v>152.12758439821192</v>
      </c>
      <c r="J173" s="23">
        <f t="shared" si="86"/>
        <v>153.59533188630002</v>
      </c>
      <c r="K173" s="18">
        <f t="shared" si="87"/>
        <v>153.59533188630002</v>
      </c>
      <c r="L173" s="31">
        <f t="shared" si="89"/>
        <v>8.7362481201778461</v>
      </c>
      <c r="M173" s="34">
        <f t="shared" si="88"/>
        <v>1.1058541924275753</v>
      </c>
    </row>
    <row r="174" spans="1:19" x14ac:dyDescent="0.2">
      <c r="A174" s="16" t="str">
        <f t="shared" si="81"/>
        <v>Thresher 54-01-07_Anadarko 0001H</v>
      </c>
      <c r="B174" s="16" t="s">
        <v>56</v>
      </c>
      <c r="C174" s="16">
        <v>4</v>
      </c>
      <c r="D174" s="17">
        <v>11507.831</v>
      </c>
      <c r="E174" s="27">
        <f t="shared" si="83"/>
        <v>3507.6295415752256</v>
      </c>
      <c r="F174" s="17">
        <f t="shared" si="82"/>
        <v>11507.831</v>
      </c>
      <c r="G174" s="16">
        <v>455</v>
      </c>
      <c r="H174" s="23">
        <f t="shared" si="84"/>
        <v>143.95265889144133</v>
      </c>
      <c r="I174" s="23">
        <f t="shared" si="85"/>
        <v>143.28092404572067</v>
      </c>
      <c r="J174" s="23">
        <f t="shared" si="86"/>
        <v>142.6091892</v>
      </c>
      <c r="K174" s="18"/>
      <c r="L174" s="31"/>
      <c r="M174" s="34"/>
    </row>
    <row r="175" spans="1:19" x14ac:dyDescent="0.2">
      <c r="A175" s="16" t="str">
        <f t="shared" si="81"/>
        <v>Thresher 54-01-07_Anadarko 0001H</v>
      </c>
      <c r="B175" s="16" t="s">
        <v>57</v>
      </c>
      <c r="C175" s="16">
        <v>5</v>
      </c>
      <c r="D175" s="17">
        <v>11542.41</v>
      </c>
      <c r="E175" s="27">
        <f t="shared" si="83"/>
        <v>3518.1693489392828</v>
      </c>
      <c r="F175" s="17">
        <f t="shared" si="82"/>
        <v>11542.41</v>
      </c>
      <c r="G175" s="16">
        <v>464</v>
      </c>
      <c r="H175" s="23">
        <f t="shared" si="84"/>
        <v>150.65983691012386</v>
      </c>
      <c r="I175" s="23">
        <f t="shared" si="85"/>
        <v>152.12758439821192</v>
      </c>
      <c r="J175" s="23">
        <f t="shared" si="86"/>
        <v>153.59533188630002</v>
      </c>
      <c r="K175" s="18">
        <f t="shared" si="87"/>
        <v>153.59533188630002</v>
      </c>
      <c r="L175" s="31">
        <f t="shared" si="89"/>
        <v>8.0154785116739333</v>
      </c>
      <c r="M175" s="34">
        <f t="shared" si="88"/>
        <v>1.0146175331232827</v>
      </c>
    </row>
    <row r="176" spans="1:19" x14ac:dyDescent="0.2">
      <c r="A176" s="16" t="str">
        <f t="shared" si="81"/>
        <v>Thresher 54-01-07_Anadarko 0001H</v>
      </c>
      <c r="B176" s="16" t="s">
        <v>56</v>
      </c>
      <c r="C176" s="16">
        <v>2</v>
      </c>
      <c r="D176" s="17">
        <v>11600.3</v>
      </c>
      <c r="E176" s="27">
        <f t="shared" si="83"/>
        <v>3535.8144355035352</v>
      </c>
      <c r="F176" s="17">
        <f t="shared" si="82"/>
        <v>11600.3</v>
      </c>
      <c r="G176" s="16">
        <v>480</v>
      </c>
      <c r="H176" s="23">
        <f t="shared" si="84"/>
        <v>159.69015278111661</v>
      </c>
      <c r="I176" s="23">
        <f t="shared" si="85"/>
        <v>163.9615884593083</v>
      </c>
      <c r="J176" s="23">
        <f t="shared" si="86"/>
        <v>168.23302413750002</v>
      </c>
      <c r="K176" s="18">
        <f t="shared" si="87"/>
        <v>168.23302413750002</v>
      </c>
      <c r="L176" s="31">
        <f t="shared" si="89"/>
        <v>8.8692989968554805</v>
      </c>
      <c r="M176" s="34">
        <f t="shared" si="88"/>
        <v>1.1226960755513267</v>
      </c>
    </row>
    <row r="177" spans="1:19" x14ac:dyDescent="0.2">
      <c r="A177" s="16" t="str">
        <f t="shared" si="81"/>
        <v>Thresher 54-01-07_Anadarko 0001H</v>
      </c>
      <c r="B177" s="16" t="s">
        <v>58</v>
      </c>
      <c r="C177" s="16">
        <v>8</v>
      </c>
      <c r="D177" s="17">
        <v>11658.231</v>
      </c>
      <c r="E177" s="27">
        <f t="shared" si="83"/>
        <v>3553.4720190197509</v>
      </c>
      <c r="F177" s="17">
        <f t="shared" si="82"/>
        <v>11658.231</v>
      </c>
      <c r="G177" s="16">
        <v>474</v>
      </c>
      <c r="H177" s="23">
        <f t="shared" si="84"/>
        <v>156.62077616020596</v>
      </c>
      <c r="I177" s="23">
        <f t="shared" si="85"/>
        <v>160.02038565875301</v>
      </c>
      <c r="J177" s="23">
        <f t="shared" si="86"/>
        <v>163.41999515730004</v>
      </c>
      <c r="K177" s="18">
        <f t="shared" si="87"/>
        <v>163.41999515730004</v>
      </c>
      <c r="L177" s="31">
        <f t="shared" si="89"/>
        <v>8.549526967017087</v>
      </c>
      <c r="M177" s="34">
        <f t="shared" si="88"/>
        <v>1.0822186034198844</v>
      </c>
    </row>
    <row r="178" spans="1:19" x14ac:dyDescent="0.2">
      <c r="A178" s="16" t="str">
        <f t="shared" si="81"/>
        <v>Thresher 54-01-07_Anadarko 0001H</v>
      </c>
      <c r="B178" s="16"/>
      <c r="C178" s="16"/>
      <c r="D178" s="17"/>
      <c r="E178" s="27">
        <f t="shared" si="83"/>
        <v>0</v>
      </c>
      <c r="F178" s="17">
        <f t="shared" si="82"/>
        <v>0</v>
      </c>
      <c r="G178" s="16"/>
      <c r="H178" s="23">
        <f t="shared" si="84"/>
        <v>4373.8293550000008</v>
      </c>
      <c r="I178" s="23">
        <f t="shared" si="85"/>
        <v>4373.8293550000008</v>
      </c>
      <c r="J178" s="23">
        <f t="shared" si="86"/>
        <v>4373.8293550000008</v>
      </c>
      <c r="K178" s="16"/>
      <c r="L178" s="32"/>
      <c r="M178" s="34"/>
    </row>
    <row r="179" spans="1:19" x14ac:dyDescent="0.2">
      <c r="A179" s="16" t="str">
        <f t="shared" si="81"/>
        <v>Thresher 54-01-07_Anadarko 0001H</v>
      </c>
      <c r="B179" s="16"/>
      <c r="C179" s="16"/>
      <c r="D179" s="17"/>
      <c r="E179" s="27">
        <f t="shared" si="83"/>
        <v>0</v>
      </c>
      <c r="F179" s="17">
        <f t="shared" si="82"/>
        <v>0</v>
      </c>
      <c r="G179" s="16"/>
      <c r="H179" s="23">
        <f t="shared" si="84"/>
        <v>4373.8293550000008</v>
      </c>
      <c r="I179" s="23">
        <f t="shared" si="85"/>
        <v>4373.8293550000008</v>
      </c>
      <c r="J179" s="23">
        <f t="shared" si="86"/>
        <v>4373.8293550000008</v>
      </c>
      <c r="K179" s="16"/>
      <c r="L179" s="32"/>
      <c r="M179" s="34"/>
    </row>
    <row r="180" spans="1:19" x14ac:dyDescent="0.2">
      <c r="A180" s="16" t="str">
        <f t="shared" si="81"/>
        <v>Thresher 54-01-07_Anadarko 0001H</v>
      </c>
      <c r="B180" s="16"/>
      <c r="C180" s="16"/>
      <c r="D180" s="17"/>
      <c r="E180" s="27">
        <f t="shared" si="83"/>
        <v>0</v>
      </c>
      <c r="F180" s="17">
        <f t="shared" si="82"/>
        <v>0</v>
      </c>
      <c r="G180" s="16"/>
      <c r="H180" s="23">
        <f t="shared" si="84"/>
        <v>4373.8293550000008</v>
      </c>
      <c r="I180" s="23">
        <f t="shared" si="85"/>
        <v>4373.8293550000008</v>
      </c>
      <c r="J180" s="23">
        <f t="shared" si="86"/>
        <v>4373.8293550000008</v>
      </c>
      <c r="K180" s="16"/>
      <c r="L180" s="32"/>
      <c r="M180" s="34"/>
    </row>
    <row r="181" spans="1:19" x14ac:dyDescent="0.2">
      <c r="A181" s="16" t="str">
        <f t="shared" si="81"/>
        <v>Thresher 54-01-07_Anadarko 0001H</v>
      </c>
      <c r="B181" s="16"/>
      <c r="C181" s="16"/>
      <c r="D181" s="17">
        <v>14000</v>
      </c>
      <c r="E181" s="27">
        <f t="shared" si="83"/>
        <v>4267.2518897829796</v>
      </c>
      <c r="F181" s="17">
        <f t="shared" si="82"/>
        <v>14000</v>
      </c>
      <c r="G181" s="16"/>
      <c r="H181" s="23">
        <f t="shared" si="84"/>
        <v>4373.8293550000008</v>
      </c>
      <c r="I181" s="23">
        <f t="shared" si="85"/>
        <v>4373.8293550000008</v>
      </c>
      <c r="J181" s="23">
        <f t="shared" si="86"/>
        <v>4373.8293550000008</v>
      </c>
      <c r="K181" s="16"/>
      <c r="L181" s="32"/>
      <c r="M181" s="34"/>
    </row>
    <row r="182" spans="1:19" x14ac:dyDescent="0.2">
      <c r="A182" s="11"/>
      <c r="B182" s="11"/>
      <c r="C182" s="11"/>
      <c r="D182" s="12"/>
      <c r="E182" s="28"/>
      <c r="F182" s="12"/>
      <c r="G182" s="11"/>
      <c r="H182" s="24"/>
      <c r="I182" s="24"/>
      <c r="J182" s="24"/>
      <c r="K182" s="11"/>
      <c r="L182" s="24"/>
      <c r="M182" s="35"/>
      <c r="N182" s="11"/>
      <c r="O182" s="11"/>
      <c r="P182" s="11"/>
      <c r="Q182" s="11"/>
      <c r="R182" s="11"/>
      <c r="S182" s="11"/>
    </row>
    <row r="183" spans="1:19" ht="17" x14ac:dyDescent="0.2">
      <c r="A183" s="20" t="s">
        <v>59</v>
      </c>
      <c r="B183" s="16" t="s">
        <v>19</v>
      </c>
      <c r="C183" s="16"/>
      <c r="D183" s="17">
        <v>-5000</v>
      </c>
      <c r="E183" s="27">
        <f>D183/3.2808</f>
        <v>-1524.0185320653497</v>
      </c>
      <c r="F183" s="17">
        <f>D183</f>
        <v>-5000</v>
      </c>
      <c r="G183" s="16"/>
      <c r="H183" s="22"/>
      <c r="I183" s="22"/>
      <c r="J183" s="22"/>
      <c r="K183" s="19">
        <v>21</v>
      </c>
      <c r="L183" s="30"/>
      <c r="M183" s="33"/>
    </row>
    <row r="184" spans="1:19" x14ac:dyDescent="0.2">
      <c r="A184" s="16" t="str">
        <f t="shared" ref="A184:A199" si="90">A183</f>
        <v>Toyah Lake 04_Oxy 0004</v>
      </c>
      <c r="B184" s="16" t="s">
        <v>20</v>
      </c>
      <c r="C184" s="16"/>
      <c r="D184" s="17">
        <v>0</v>
      </c>
      <c r="E184" s="27">
        <v>0</v>
      </c>
      <c r="F184" s="17">
        <f t="shared" ref="F184:F199" si="91">D184</f>
        <v>0</v>
      </c>
      <c r="G184" s="16"/>
      <c r="H184" s="22"/>
      <c r="I184" s="22"/>
      <c r="J184" s="22"/>
      <c r="K184" s="19"/>
      <c r="L184" s="30"/>
      <c r="M184" s="33"/>
    </row>
    <row r="185" spans="1:19" x14ac:dyDescent="0.2">
      <c r="A185" s="16" t="str">
        <f t="shared" si="90"/>
        <v>Toyah Lake 04_Oxy 0004</v>
      </c>
      <c r="B185" s="16" t="s">
        <v>43</v>
      </c>
      <c r="C185" s="16">
        <v>1</v>
      </c>
      <c r="D185" s="17">
        <v>10486.5</v>
      </c>
      <c r="E185" s="27">
        <f t="shared" ref="E185:E199" si="92">D185/3.2808</f>
        <v>3196.324067300658</v>
      </c>
      <c r="F185" s="17">
        <f t="shared" si="91"/>
        <v>10486.5</v>
      </c>
      <c r="G185" s="16">
        <v>449</v>
      </c>
      <c r="H185" s="23">
        <f t="shared" ref="H185:H199" si="93">IF(G185&lt;431,(95/100)*(0.0295*(G185-395)^2+0.1507*(G185-395)+60.8199),85.4348*(G185-428)^0.1583)</f>
        <v>138.33820029901759</v>
      </c>
      <c r="I185" s="23">
        <f t="shared" ref="I185:I199" si="94">AVERAGE(H185,J185)</f>
        <v>136.19033390190879</v>
      </c>
      <c r="J185" s="23">
        <f t="shared" ref="J185:J199" si="95" xml:space="preserve"> IF(G185&lt;431,H185,0.0000507707*(G185-395)^3 - 0.023098*(G185-395)^2 + 3.56564*(G185-395) + 0.857118)</f>
        <v>134.04246750480002</v>
      </c>
      <c r="K185" s="18"/>
      <c r="L185" s="23"/>
      <c r="M185" s="34"/>
    </row>
    <row r="186" spans="1:19" x14ac:dyDescent="0.2">
      <c r="A186" s="16" t="str">
        <f t="shared" si="90"/>
        <v>Toyah Lake 04_Oxy 0004</v>
      </c>
      <c r="B186" s="16" t="s">
        <v>33</v>
      </c>
      <c r="C186" s="16">
        <v>5</v>
      </c>
      <c r="D186" s="17">
        <v>10515.5</v>
      </c>
      <c r="E186" s="27">
        <f t="shared" si="92"/>
        <v>3205.1633747866372</v>
      </c>
      <c r="F186" s="17">
        <f t="shared" si="91"/>
        <v>10515.5</v>
      </c>
      <c r="G186" s="16">
        <v>446</v>
      </c>
      <c r="H186" s="23">
        <f t="shared" si="93"/>
        <v>135.00331871515527</v>
      </c>
      <c r="I186" s="23">
        <f t="shared" si="94"/>
        <v>132.18248142042765</v>
      </c>
      <c r="J186" s="23">
        <f t="shared" si="95"/>
        <v>129.36164412570002</v>
      </c>
      <c r="K186" s="18">
        <f t="shared" ref="K186:K188" si="96">J186</f>
        <v>129.36164412570002</v>
      </c>
      <c r="L186" s="31">
        <f>1000*(K186-K$183)/(F186-F$183)</f>
        <v>6.9840897248364557</v>
      </c>
      <c r="M186" s="34">
        <f t="shared" ref="M186:M188" si="97">L186/L$3</f>
        <v>0.88406199048562728</v>
      </c>
    </row>
    <row r="187" spans="1:19" x14ac:dyDescent="0.2">
      <c r="A187" s="16" t="str">
        <f t="shared" si="90"/>
        <v>Toyah Lake 04_Oxy 0004</v>
      </c>
      <c r="B187" s="16" t="s">
        <v>34</v>
      </c>
      <c r="C187" s="16">
        <v>15</v>
      </c>
      <c r="D187" s="17">
        <v>10632.8</v>
      </c>
      <c r="E187" s="27">
        <f t="shared" si="92"/>
        <v>3240.9168495488902</v>
      </c>
      <c r="F187" s="17">
        <f t="shared" si="91"/>
        <v>10632.8</v>
      </c>
      <c r="G187" s="16">
        <v>447</v>
      </c>
      <c r="H187" s="23">
        <f t="shared" si="93"/>
        <v>136.16374955946682</v>
      </c>
      <c r="I187" s="23">
        <f t="shared" si="94"/>
        <v>133.55796107253343</v>
      </c>
      <c r="J187" s="23">
        <f t="shared" si="95"/>
        <v>130.95217258560004</v>
      </c>
      <c r="K187" s="18">
        <f t="shared" si="96"/>
        <v>130.95217258560004</v>
      </c>
      <c r="L187" s="31">
        <f t="shared" ref="L187:L188" si="98">1000*(K187-K$183)/(F187-F$183)</f>
        <v>7.0334279582416483</v>
      </c>
      <c r="M187" s="34">
        <f t="shared" si="97"/>
        <v>0.89030733648628457</v>
      </c>
    </row>
    <row r="188" spans="1:19" x14ac:dyDescent="0.2">
      <c r="A188" s="16" t="str">
        <f t="shared" si="90"/>
        <v>Toyah Lake 04_Oxy 0004</v>
      </c>
      <c r="B188" s="16" t="s">
        <v>35</v>
      </c>
      <c r="C188" s="16">
        <v>12</v>
      </c>
      <c r="D188" s="17">
        <v>10852.791999999999</v>
      </c>
      <c r="E188" s="27">
        <f t="shared" si="92"/>
        <v>3307.9712265301141</v>
      </c>
      <c r="F188" s="17">
        <f t="shared" si="91"/>
        <v>10852.791999999999</v>
      </c>
      <c r="G188" s="16">
        <v>449</v>
      </c>
      <c r="H188" s="23">
        <f t="shared" si="93"/>
        <v>138.33820029901759</v>
      </c>
      <c r="I188" s="23">
        <f t="shared" si="94"/>
        <v>136.19033390190879</v>
      </c>
      <c r="J188" s="23">
        <f t="shared" si="95"/>
        <v>134.04246750480002</v>
      </c>
      <c r="K188" s="18">
        <f t="shared" si="96"/>
        <v>134.04246750480002</v>
      </c>
      <c r="L188" s="31">
        <f t="shared" si="98"/>
        <v>7.1307607836398805</v>
      </c>
      <c r="M188" s="34">
        <f t="shared" si="97"/>
        <v>0.90262794729618734</v>
      </c>
    </row>
    <row r="189" spans="1:19" x14ac:dyDescent="0.2">
      <c r="A189" s="16" t="str">
        <f t="shared" si="90"/>
        <v>Toyah Lake 04_Oxy 0004</v>
      </c>
      <c r="B189" s="16"/>
      <c r="C189" s="16"/>
      <c r="D189" s="17"/>
      <c r="E189" s="27">
        <f t="shared" si="92"/>
        <v>0</v>
      </c>
      <c r="F189" s="17">
        <f t="shared" si="91"/>
        <v>0</v>
      </c>
      <c r="G189" s="16"/>
      <c r="H189" s="23">
        <f t="shared" si="93"/>
        <v>4373.8293550000008</v>
      </c>
      <c r="I189" s="23">
        <f t="shared" si="94"/>
        <v>4373.8293550000008</v>
      </c>
      <c r="J189" s="23">
        <f t="shared" si="95"/>
        <v>4373.8293550000008</v>
      </c>
      <c r="K189" s="16"/>
      <c r="L189" s="32"/>
      <c r="M189" s="34"/>
    </row>
    <row r="190" spans="1:19" x14ac:dyDescent="0.2">
      <c r="A190" s="16" t="str">
        <f t="shared" si="90"/>
        <v>Toyah Lake 04_Oxy 0004</v>
      </c>
      <c r="B190" s="16"/>
      <c r="C190" s="16"/>
      <c r="D190" s="17"/>
      <c r="E190" s="27">
        <f t="shared" si="92"/>
        <v>0</v>
      </c>
      <c r="F190" s="17">
        <f t="shared" si="91"/>
        <v>0</v>
      </c>
      <c r="G190" s="16"/>
      <c r="H190" s="23">
        <f t="shared" si="93"/>
        <v>4373.8293550000008</v>
      </c>
      <c r="I190" s="23">
        <f t="shared" si="94"/>
        <v>4373.8293550000008</v>
      </c>
      <c r="J190" s="23">
        <f t="shared" si="95"/>
        <v>4373.8293550000008</v>
      </c>
      <c r="K190" s="16"/>
      <c r="L190" s="32"/>
      <c r="M190" s="34"/>
    </row>
    <row r="191" spans="1:19" x14ac:dyDescent="0.2">
      <c r="A191" s="16" t="str">
        <f t="shared" si="90"/>
        <v>Toyah Lake 04_Oxy 0004</v>
      </c>
      <c r="B191" s="16"/>
      <c r="C191" s="16"/>
      <c r="D191" s="17"/>
      <c r="E191" s="27">
        <f t="shared" si="92"/>
        <v>0</v>
      </c>
      <c r="F191" s="17">
        <f t="shared" si="91"/>
        <v>0</v>
      </c>
      <c r="G191" s="16"/>
      <c r="H191" s="23">
        <f t="shared" si="93"/>
        <v>4373.8293550000008</v>
      </c>
      <c r="I191" s="23">
        <f t="shared" si="94"/>
        <v>4373.8293550000008</v>
      </c>
      <c r="J191" s="23">
        <f t="shared" si="95"/>
        <v>4373.8293550000008</v>
      </c>
      <c r="K191" s="16"/>
      <c r="L191" s="32"/>
      <c r="M191" s="34"/>
    </row>
    <row r="192" spans="1:19" x14ac:dyDescent="0.2">
      <c r="A192" s="16" t="str">
        <f t="shared" si="90"/>
        <v>Toyah Lake 04_Oxy 0004</v>
      </c>
      <c r="B192" s="16"/>
      <c r="C192" s="16"/>
      <c r="D192" s="17"/>
      <c r="E192" s="27">
        <f t="shared" si="92"/>
        <v>0</v>
      </c>
      <c r="F192" s="17">
        <f t="shared" si="91"/>
        <v>0</v>
      </c>
      <c r="G192" s="16"/>
      <c r="H192" s="23">
        <f t="shared" si="93"/>
        <v>4373.8293550000008</v>
      </c>
      <c r="I192" s="23">
        <f t="shared" si="94"/>
        <v>4373.8293550000008</v>
      </c>
      <c r="J192" s="23">
        <f t="shared" si="95"/>
        <v>4373.8293550000008</v>
      </c>
      <c r="K192" s="16"/>
      <c r="L192" s="32"/>
      <c r="M192" s="34"/>
    </row>
    <row r="193" spans="1:19" x14ac:dyDescent="0.2">
      <c r="A193" s="16" t="str">
        <f t="shared" si="90"/>
        <v>Toyah Lake 04_Oxy 0004</v>
      </c>
      <c r="B193" s="16"/>
      <c r="C193" s="16"/>
      <c r="D193" s="17"/>
      <c r="E193" s="27">
        <f t="shared" si="92"/>
        <v>0</v>
      </c>
      <c r="F193" s="17">
        <f t="shared" si="91"/>
        <v>0</v>
      </c>
      <c r="G193" s="16"/>
      <c r="H193" s="23">
        <f t="shared" si="93"/>
        <v>4373.8293550000008</v>
      </c>
      <c r="I193" s="23">
        <f t="shared" si="94"/>
        <v>4373.8293550000008</v>
      </c>
      <c r="J193" s="23">
        <f t="shared" si="95"/>
        <v>4373.8293550000008</v>
      </c>
      <c r="K193" s="16"/>
      <c r="L193" s="32"/>
      <c r="M193" s="34"/>
    </row>
    <row r="194" spans="1:19" x14ac:dyDescent="0.2">
      <c r="A194" s="16" t="str">
        <f t="shared" si="90"/>
        <v>Toyah Lake 04_Oxy 0004</v>
      </c>
      <c r="B194" s="16"/>
      <c r="C194" s="16"/>
      <c r="D194" s="17"/>
      <c r="E194" s="27">
        <f t="shared" si="92"/>
        <v>0</v>
      </c>
      <c r="F194" s="17">
        <f t="shared" si="91"/>
        <v>0</v>
      </c>
      <c r="G194" s="16"/>
      <c r="H194" s="23">
        <f t="shared" si="93"/>
        <v>4373.8293550000008</v>
      </c>
      <c r="I194" s="23">
        <f t="shared" si="94"/>
        <v>4373.8293550000008</v>
      </c>
      <c r="J194" s="23">
        <f t="shared" si="95"/>
        <v>4373.8293550000008</v>
      </c>
      <c r="K194" s="16"/>
      <c r="L194" s="32"/>
      <c r="M194" s="34"/>
    </row>
    <row r="195" spans="1:19" x14ac:dyDescent="0.2">
      <c r="A195" s="16" t="str">
        <f t="shared" si="90"/>
        <v>Toyah Lake 04_Oxy 0004</v>
      </c>
      <c r="B195" s="16"/>
      <c r="C195" s="16"/>
      <c r="D195" s="17"/>
      <c r="E195" s="27">
        <f t="shared" si="92"/>
        <v>0</v>
      </c>
      <c r="F195" s="17">
        <f t="shared" si="91"/>
        <v>0</v>
      </c>
      <c r="G195" s="16"/>
      <c r="H195" s="23">
        <f t="shared" si="93"/>
        <v>4373.8293550000008</v>
      </c>
      <c r="I195" s="23">
        <f t="shared" si="94"/>
        <v>4373.8293550000008</v>
      </c>
      <c r="J195" s="23">
        <f t="shared" si="95"/>
        <v>4373.8293550000008</v>
      </c>
      <c r="K195" s="16"/>
      <c r="L195" s="32"/>
      <c r="M195" s="34"/>
    </row>
    <row r="196" spans="1:19" x14ac:dyDescent="0.2">
      <c r="A196" s="16" t="str">
        <f t="shared" si="90"/>
        <v>Toyah Lake 04_Oxy 0004</v>
      </c>
      <c r="B196" s="16"/>
      <c r="C196" s="16"/>
      <c r="D196" s="17"/>
      <c r="E196" s="27">
        <f t="shared" si="92"/>
        <v>0</v>
      </c>
      <c r="F196" s="17">
        <f t="shared" si="91"/>
        <v>0</v>
      </c>
      <c r="G196" s="16"/>
      <c r="H196" s="23">
        <f t="shared" si="93"/>
        <v>4373.8293550000008</v>
      </c>
      <c r="I196" s="23">
        <f t="shared" si="94"/>
        <v>4373.8293550000008</v>
      </c>
      <c r="J196" s="23">
        <f t="shared" si="95"/>
        <v>4373.8293550000008</v>
      </c>
      <c r="K196" s="16"/>
      <c r="L196" s="32"/>
      <c r="M196" s="34"/>
    </row>
    <row r="197" spans="1:19" x14ac:dyDescent="0.2">
      <c r="A197" s="16" t="str">
        <f t="shared" si="90"/>
        <v>Toyah Lake 04_Oxy 0004</v>
      </c>
      <c r="B197" s="16"/>
      <c r="C197" s="16"/>
      <c r="D197" s="17"/>
      <c r="E197" s="27">
        <f t="shared" si="92"/>
        <v>0</v>
      </c>
      <c r="F197" s="17">
        <f t="shared" si="91"/>
        <v>0</v>
      </c>
      <c r="G197" s="16"/>
      <c r="H197" s="23">
        <f t="shared" si="93"/>
        <v>4373.8293550000008</v>
      </c>
      <c r="I197" s="23">
        <f t="shared" si="94"/>
        <v>4373.8293550000008</v>
      </c>
      <c r="J197" s="23">
        <f t="shared" si="95"/>
        <v>4373.8293550000008</v>
      </c>
      <c r="K197" s="16"/>
      <c r="L197" s="32"/>
      <c r="M197" s="34"/>
    </row>
    <row r="198" spans="1:19" x14ac:dyDescent="0.2">
      <c r="A198" s="16" t="str">
        <f t="shared" si="90"/>
        <v>Toyah Lake 04_Oxy 0004</v>
      </c>
      <c r="B198" s="16"/>
      <c r="C198" s="16"/>
      <c r="D198" s="17"/>
      <c r="E198" s="27">
        <f t="shared" si="92"/>
        <v>0</v>
      </c>
      <c r="F198" s="17">
        <f t="shared" si="91"/>
        <v>0</v>
      </c>
      <c r="G198" s="16"/>
      <c r="H198" s="23">
        <f t="shared" si="93"/>
        <v>4373.8293550000008</v>
      </c>
      <c r="I198" s="23">
        <f t="shared" si="94"/>
        <v>4373.8293550000008</v>
      </c>
      <c r="J198" s="23">
        <f t="shared" si="95"/>
        <v>4373.8293550000008</v>
      </c>
      <c r="K198" s="16"/>
      <c r="L198" s="32"/>
      <c r="M198" s="34"/>
    </row>
    <row r="199" spans="1:19" x14ac:dyDescent="0.2">
      <c r="A199" s="16" t="str">
        <f t="shared" si="90"/>
        <v>Toyah Lake 04_Oxy 0004</v>
      </c>
      <c r="B199" s="16"/>
      <c r="C199" s="16"/>
      <c r="D199" s="17">
        <v>14000</v>
      </c>
      <c r="E199" s="27">
        <f t="shared" si="92"/>
        <v>4267.2518897829796</v>
      </c>
      <c r="F199" s="17">
        <f t="shared" si="91"/>
        <v>14000</v>
      </c>
      <c r="G199" s="16"/>
      <c r="H199" s="23">
        <f t="shared" si="93"/>
        <v>4373.8293550000008</v>
      </c>
      <c r="I199" s="23">
        <f t="shared" si="94"/>
        <v>4373.8293550000008</v>
      </c>
      <c r="J199" s="23">
        <f t="shared" si="95"/>
        <v>4373.8293550000008</v>
      </c>
      <c r="K199" s="16"/>
      <c r="L199" s="32"/>
      <c r="M199" s="34"/>
    </row>
    <row r="200" spans="1:19" x14ac:dyDescent="0.2">
      <c r="A200" s="11"/>
      <c r="B200" s="11"/>
      <c r="C200" s="11"/>
      <c r="D200" s="12"/>
      <c r="E200" s="28"/>
      <c r="F200" s="12"/>
      <c r="G200" s="11"/>
      <c r="H200" s="24"/>
      <c r="I200" s="24"/>
      <c r="J200" s="24"/>
      <c r="K200" s="11"/>
      <c r="L200" s="24"/>
      <c r="M200" s="35"/>
      <c r="N200" s="11"/>
      <c r="O200" s="11"/>
      <c r="P200" s="11"/>
      <c r="Q200" s="11"/>
      <c r="R200" s="11"/>
      <c r="S200" s="11"/>
    </row>
    <row r="201" spans="1:19" ht="17" x14ac:dyDescent="0.2">
      <c r="A201" s="20" t="s">
        <v>60</v>
      </c>
      <c r="B201" s="16" t="s">
        <v>19</v>
      </c>
      <c r="C201" s="16"/>
      <c r="D201" s="17">
        <v>-5000</v>
      </c>
      <c r="E201" s="27">
        <f>D201/3.2808</f>
        <v>-1524.0185320653497</v>
      </c>
      <c r="F201" s="17">
        <f>D201</f>
        <v>-5000</v>
      </c>
      <c r="G201" s="16"/>
      <c r="H201" s="22"/>
      <c r="I201" s="22"/>
      <c r="J201" s="22"/>
      <c r="K201" s="19">
        <v>21</v>
      </c>
      <c r="L201" s="30"/>
      <c r="M201" s="33"/>
    </row>
    <row r="202" spans="1:19" x14ac:dyDescent="0.2">
      <c r="A202" s="16" t="str">
        <f t="shared" ref="A202:A217" si="99">A201</f>
        <v>Wiggo 34-177_Anadarko 0001H</v>
      </c>
      <c r="B202" s="16" t="s">
        <v>20</v>
      </c>
      <c r="C202" s="16"/>
      <c r="D202" s="17">
        <v>0</v>
      </c>
      <c r="E202" s="27">
        <v>0</v>
      </c>
      <c r="F202" s="17">
        <f t="shared" ref="F202:F217" si="100">D202</f>
        <v>0</v>
      </c>
      <c r="G202" s="16"/>
      <c r="H202" s="22"/>
      <c r="I202" s="22"/>
      <c r="J202" s="22"/>
      <c r="K202" s="19"/>
      <c r="L202" s="30"/>
      <c r="M202" s="33"/>
    </row>
    <row r="203" spans="1:19" x14ac:dyDescent="0.2">
      <c r="A203" s="16" t="str">
        <f t="shared" si="99"/>
        <v>Wiggo 34-177_Anadarko 0001H</v>
      </c>
      <c r="B203" s="16" t="s">
        <v>40</v>
      </c>
      <c r="C203" s="16"/>
      <c r="D203" s="17">
        <v>11190.5</v>
      </c>
      <c r="E203" s="27">
        <f t="shared" ref="E203:E217" si="101">D203/3.2808</f>
        <v>3410.9058766154594</v>
      </c>
      <c r="F203" s="17">
        <f t="shared" si="100"/>
        <v>11190.5</v>
      </c>
      <c r="G203" s="16">
        <v>451</v>
      </c>
      <c r="H203" s="23">
        <f t="shared" ref="H203:H217" si="102">IF(G203&lt;431,(95/100)*(0.0295*(G203-395)^2+0.1507*(G203-395)+60.8199),85.4348*(G203-428)^0.1583)</f>
        <v>140.34479921802205</v>
      </c>
      <c r="I203" s="23">
        <f t="shared" ref="I203:I217" si="103">AVERAGE(H203,J203)</f>
        <v>138.67928823461102</v>
      </c>
      <c r="J203" s="23">
        <f t="shared" ref="J203:J217" si="104" xml:space="preserve"> IF(G203&lt;431,H203,0.0000507707*(G203-395)^3 - 0.023098*(G203-395)^2 + 3.56564*(G203-395) + 0.857118)</f>
        <v>137.0137772512</v>
      </c>
      <c r="K203" s="18">
        <f>J203</f>
        <v>137.0137772512</v>
      </c>
      <c r="L203" s="31">
        <f t="shared" ref="L203:L204" si="105">1000*(K203-K$201)/(F203-F$201)</f>
        <v>7.1655462926530991</v>
      </c>
      <c r="M203" s="34">
        <f t="shared" ref="M203:M205" si="106">L203/L$3</f>
        <v>0.90703117628520236</v>
      </c>
    </row>
    <row r="204" spans="1:19" x14ac:dyDescent="0.2">
      <c r="A204" s="16" t="str">
        <f t="shared" si="99"/>
        <v>Wiggo 34-177_Anadarko 0001H</v>
      </c>
      <c r="B204" s="16" t="s">
        <v>34</v>
      </c>
      <c r="C204" s="16"/>
      <c r="D204" s="17">
        <v>11300.221</v>
      </c>
      <c r="E204" s="27">
        <f t="shared" si="101"/>
        <v>3444.3492440868076</v>
      </c>
      <c r="F204" s="17">
        <f t="shared" si="100"/>
        <v>11300.221</v>
      </c>
      <c r="G204" s="16">
        <v>452</v>
      </c>
      <c r="H204" s="23">
        <f t="shared" si="102"/>
        <v>141.29352063784668</v>
      </c>
      <c r="I204" s="23">
        <f t="shared" si="103"/>
        <v>139.87454744147334</v>
      </c>
      <c r="J204" s="23">
        <f t="shared" si="104"/>
        <v>138.45557424510002</v>
      </c>
      <c r="K204" s="18">
        <f t="shared" ref="K204:K205" si="107">J204</f>
        <v>138.45557424510002</v>
      </c>
      <c r="L204" s="31">
        <f t="shared" si="105"/>
        <v>7.2057657528140284</v>
      </c>
      <c r="M204" s="34">
        <f t="shared" si="106"/>
        <v>0.91212224719164914</v>
      </c>
    </row>
    <row r="205" spans="1:19" x14ac:dyDescent="0.2">
      <c r="A205" s="16" t="str">
        <f t="shared" si="99"/>
        <v>Wiggo 34-177_Anadarko 0001H</v>
      </c>
      <c r="B205" s="16" t="s">
        <v>35</v>
      </c>
      <c r="C205" s="16"/>
      <c r="D205" s="17">
        <v>11492.5</v>
      </c>
      <c r="E205" s="27">
        <f t="shared" si="101"/>
        <v>3502.9565959522065</v>
      </c>
      <c r="F205" s="17">
        <f t="shared" si="100"/>
        <v>11492.5</v>
      </c>
      <c r="G205" s="16">
        <v>455</v>
      </c>
      <c r="H205" s="23">
        <f t="shared" si="102"/>
        <v>143.95265889144133</v>
      </c>
      <c r="I205" s="23">
        <f t="shared" si="103"/>
        <v>143.28092404572067</v>
      </c>
      <c r="J205" s="23">
        <f t="shared" si="104"/>
        <v>142.6091892</v>
      </c>
      <c r="K205" s="18">
        <f t="shared" si="107"/>
        <v>142.6091892</v>
      </c>
      <c r="L205" s="31">
        <f>1000*(K205-K$201)/(F205-F$201)</f>
        <v>7.3736055297862668</v>
      </c>
      <c r="M205" s="34">
        <f t="shared" si="106"/>
        <v>0.93336778858054004</v>
      </c>
    </row>
    <row r="206" spans="1:19" x14ac:dyDescent="0.2">
      <c r="A206" s="16" t="str">
        <f t="shared" si="99"/>
        <v>Wiggo 34-177_Anadarko 0001H</v>
      </c>
      <c r="B206" s="16"/>
      <c r="C206" s="16"/>
      <c r="D206" s="17"/>
      <c r="E206" s="27">
        <f t="shared" si="101"/>
        <v>0</v>
      </c>
      <c r="F206" s="17">
        <f t="shared" si="100"/>
        <v>0</v>
      </c>
      <c r="G206" s="16"/>
      <c r="H206" s="23">
        <f t="shared" si="102"/>
        <v>4373.8293550000008</v>
      </c>
      <c r="I206" s="23">
        <f t="shared" si="103"/>
        <v>4373.8293550000008</v>
      </c>
      <c r="J206" s="23">
        <f t="shared" si="104"/>
        <v>4373.8293550000008</v>
      </c>
      <c r="K206" s="16"/>
      <c r="L206" s="32"/>
      <c r="M206" s="34"/>
    </row>
    <row r="207" spans="1:19" x14ac:dyDescent="0.2">
      <c r="A207" s="16" t="str">
        <f t="shared" si="99"/>
        <v>Wiggo 34-177_Anadarko 0001H</v>
      </c>
      <c r="B207" s="16"/>
      <c r="C207" s="16"/>
      <c r="D207" s="17"/>
      <c r="E207" s="27">
        <f t="shared" si="101"/>
        <v>0</v>
      </c>
      <c r="F207" s="17">
        <f t="shared" si="100"/>
        <v>0</v>
      </c>
      <c r="G207" s="16"/>
      <c r="H207" s="23">
        <f t="shared" si="102"/>
        <v>4373.8293550000008</v>
      </c>
      <c r="I207" s="23">
        <f t="shared" si="103"/>
        <v>4373.8293550000008</v>
      </c>
      <c r="J207" s="23">
        <f t="shared" si="104"/>
        <v>4373.8293550000008</v>
      </c>
      <c r="K207" s="16"/>
      <c r="L207" s="32"/>
      <c r="M207" s="34"/>
    </row>
    <row r="208" spans="1:19" x14ac:dyDescent="0.2">
      <c r="A208" s="16" t="str">
        <f t="shared" si="99"/>
        <v>Wiggo 34-177_Anadarko 0001H</v>
      </c>
      <c r="B208" s="16"/>
      <c r="C208" s="16"/>
      <c r="D208" s="17"/>
      <c r="E208" s="27">
        <f t="shared" si="101"/>
        <v>0</v>
      </c>
      <c r="F208" s="17">
        <f t="shared" si="100"/>
        <v>0</v>
      </c>
      <c r="G208" s="16"/>
      <c r="H208" s="23">
        <f t="shared" si="102"/>
        <v>4373.8293550000008</v>
      </c>
      <c r="I208" s="23">
        <f t="shared" si="103"/>
        <v>4373.8293550000008</v>
      </c>
      <c r="J208" s="23">
        <f t="shared" si="104"/>
        <v>4373.8293550000008</v>
      </c>
      <c r="K208" s="16"/>
      <c r="L208" s="32"/>
      <c r="M208" s="34"/>
    </row>
    <row r="209" spans="1:19" x14ac:dyDescent="0.2">
      <c r="A209" s="16" t="str">
        <f t="shared" si="99"/>
        <v>Wiggo 34-177_Anadarko 0001H</v>
      </c>
      <c r="B209" s="16"/>
      <c r="C209" s="16"/>
      <c r="D209" s="17"/>
      <c r="E209" s="27">
        <f t="shared" si="101"/>
        <v>0</v>
      </c>
      <c r="F209" s="17">
        <f t="shared" si="100"/>
        <v>0</v>
      </c>
      <c r="G209" s="16"/>
      <c r="H209" s="23">
        <f t="shared" si="102"/>
        <v>4373.8293550000008</v>
      </c>
      <c r="I209" s="23">
        <f t="shared" si="103"/>
        <v>4373.8293550000008</v>
      </c>
      <c r="J209" s="23">
        <f t="shared" si="104"/>
        <v>4373.8293550000008</v>
      </c>
      <c r="K209" s="16"/>
      <c r="L209" s="32"/>
      <c r="M209" s="34"/>
    </row>
    <row r="210" spans="1:19" x14ac:dyDescent="0.2">
      <c r="A210" s="16" t="str">
        <f t="shared" si="99"/>
        <v>Wiggo 34-177_Anadarko 0001H</v>
      </c>
      <c r="B210" s="16"/>
      <c r="C210" s="16"/>
      <c r="D210" s="17"/>
      <c r="E210" s="27">
        <f t="shared" si="101"/>
        <v>0</v>
      </c>
      <c r="F210" s="17">
        <f t="shared" si="100"/>
        <v>0</v>
      </c>
      <c r="G210" s="16"/>
      <c r="H210" s="23">
        <f t="shared" si="102"/>
        <v>4373.8293550000008</v>
      </c>
      <c r="I210" s="23">
        <f t="shared" si="103"/>
        <v>4373.8293550000008</v>
      </c>
      <c r="J210" s="23">
        <f t="shared" si="104"/>
        <v>4373.8293550000008</v>
      </c>
      <c r="K210" s="16"/>
      <c r="L210" s="32"/>
      <c r="M210" s="34"/>
    </row>
    <row r="211" spans="1:19" x14ac:dyDescent="0.2">
      <c r="A211" s="16" t="str">
        <f t="shared" si="99"/>
        <v>Wiggo 34-177_Anadarko 0001H</v>
      </c>
      <c r="B211" s="16"/>
      <c r="C211" s="16"/>
      <c r="D211" s="17"/>
      <c r="E211" s="27">
        <f t="shared" si="101"/>
        <v>0</v>
      </c>
      <c r="F211" s="17">
        <f t="shared" si="100"/>
        <v>0</v>
      </c>
      <c r="G211" s="16"/>
      <c r="H211" s="23">
        <f t="shared" si="102"/>
        <v>4373.8293550000008</v>
      </c>
      <c r="I211" s="23">
        <f t="shared" si="103"/>
        <v>4373.8293550000008</v>
      </c>
      <c r="J211" s="23">
        <f t="shared" si="104"/>
        <v>4373.8293550000008</v>
      </c>
      <c r="K211" s="16"/>
      <c r="L211" s="32"/>
      <c r="M211" s="34"/>
    </row>
    <row r="212" spans="1:19" x14ac:dyDescent="0.2">
      <c r="A212" s="16" t="str">
        <f t="shared" si="99"/>
        <v>Wiggo 34-177_Anadarko 0001H</v>
      </c>
      <c r="B212" s="16"/>
      <c r="C212" s="16"/>
      <c r="D212" s="17"/>
      <c r="E212" s="27">
        <f t="shared" si="101"/>
        <v>0</v>
      </c>
      <c r="F212" s="17">
        <f t="shared" si="100"/>
        <v>0</v>
      </c>
      <c r="G212" s="16"/>
      <c r="H212" s="23">
        <f t="shared" si="102"/>
        <v>4373.8293550000008</v>
      </c>
      <c r="I212" s="23">
        <f t="shared" si="103"/>
        <v>4373.8293550000008</v>
      </c>
      <c r="J212" s="23">
        <f t="shared" si="104"/>
        <v>4373.8293550000008</v>
      </c>
      <c r="K212" s="16"/>
      <c r="L212" s="32"/>
      <c r="M212" s="34"/>
    </row>
    <row r="213" spans="1:19" x14ac:dyDescent="0.2">
      <c r="A213" s="16" t="str">
        <f t="shared" si="99"/>
        <v>Wiggo 34-177_Anadarko 0001H</v>
      </c>
      <c r="B213" s="16"/>
      <c r="C213" s="16"/>
      <c r="D213" s="17"/>
      <c r="E213" s="27">
        <f t="shared" si="101"/>
        <v>0</v>
      </c>
      <c r="F213" s="17">
        <f t="shared" si="100"/>
        <v>0</v>
      </c>
      <c r="G213" s="16"/>
      <c r="H213" s="23">
        <f t="shared" si="102"/>
        <v>4373.8293550000008</v>
      </c>
      <c r="I213" s="23">
        <f t="shared" si="103"/>
        <v>4373.8293550000008</v>
      </c>
      <c r="J213" s="23">
        <f t="shared" si="104"/>
        <v>4373.8293550000008</v>
      </c>
      <c r="K213" s="16"/>
      <c r="L213" s="32"/>
      <c r="M213" s="34"/>
    </row>
    <row r="214" spans="1:19" x14ac:dyDescent="0.2">
      <c r="A214" s="16" t="str">
        <f t="shared" si="99"/>
        <v>Wiggo 34-177_Anadarko 0001H</v>
      </c>
      <c r="B214" s="16"/>
      <c r="C214" s="16"/>
      <c r="D214" s="17"/>
      <c r="E214" s="27">
        <f t="shared" si="101"/>
        <v>0</v>
      </c>
      <c r="F214" s="17">
        <f t="shared" si="100"/>
        <v>0</v>
      </c>
      <c r="G214" s="16"/>
      <c r="H214" s="23">
        <f t="shared" si="102"/>
        <v>4373.8293550000008</v>
      </c>
      <c r="I214" s="23">
        <f t="shared" si="103"/>
        <v>4373.8293550000008</v>
      </c>
      <c r="J214" s="23">
        <f t="shared" si="104"/>
        <v>4373.8293550000008</v>
      </c>
      <c r="K214" s="16"/>
      <c r="L214" s="32"/>
      <c r="M214" s="34"/>
    </row>
    <row r="215" spans="1:19" x14ac:dyDescent="0.2">
      <c r="A215" s="16" t="str">
        <f t="shared" si="99"/>
        <v>Wiggo 34-177_Anadarko 0001H</v>
      </c>
      <c r="B215" s="16"/>
      <c r="C215" s="16"/>
      <c r="D215" s="17"/>
      <c r="E215" s="27">
        <f t="shared" si="101"/>
        <v>0</v>
      </c>
      <c r="F215" s="17">
        <f t="shared" si="100"/>
        <v>0</v>
      </c>
      <c r="G215" s="16"/>
      <c r="H215" s="23">
        <f t="shared" si="102"/>
        <v>4373.8293550000008</v>
      </c>
      <c r="I215" s="23">
        <f t="shared" si="103"/>
        <v>4373.8293550000008</v>
      </c>
      <c r="J215" s="23">
        <f t="shared" si="104"/>
        <v>4373.8293550000008</v>
      </c>
      <c r="K215" s="16"/>
      <c r="L215" s="32"/>
      <c r="M215" s="34"/>
    </row>
    <row r="216" spans="1:19" x14ac:dyDescent="0.2">
      <c r="A216" s="16" t="str">
        <f t="shared" si="99"/>
        <v>Wiggo 34-177_Anadarko 0001H</v>
      </c>
      <c r="B216" s="16"/>
      <c r="C216" s="16"/>
      <c r="D216" s="17"/>
      <c r="E216" s="27">
        <f t="shared" si="101"/>
        <v>0</v>
      </c>
      <c r="F216" s="17">
        <f t="shared" si="100"/>
        <v>0</v>
      </c>
      <c r="G216" s="16"/>
      <c r="H216" s="23">
        <f t="shared" si="102"/>
        <v>4373.8293550000008</v>
      </c>
      <c r="I216" s="23">
        <f t="shared" si="103"/>
        <v>4373.8293550000008</v>
      </c>
      <c r="J216" s="23">
        <f t="shared" si="104"/>
        <v>4373.8293550000008</v>
      </c>
      <c r="K216" s="16"/>
      <c r="L216" s="32"/>
      <c r="M216" s="34"/>
    </row>
    <row r="217" spans="1:19" x14ac:dyDescent="0.2">
      <c r="A217" s="16" t="str">
        <f t="shared" si="99"/>
        <v>Wiggo 34-177_Anadarko 0001H</v>
      </c>
      <c r="B217" s="16"/>
      <c r="C217" s="16"/>
      <c r="D217" s="17">
        <v>14000</v>
      </c>
      <c r="E217" s="27">
        <f t="shared" si="101"/>
        <v>4267.2518897829796</v>
      </c>
      <c r="F217" s="17">
        <f t="shared" si="100"/>
        <v>14000</v>
      </c>
      <c r="G217" s="16"/>
      <c r="H217" s="23">
        <f t="shared" si="102"/>
        <v>4373.8293550000008</v>
      </c>
      <c r="I217" s="23">
        <f t="shared" si="103"/>
        <v>4373.8293550000008</v>
      </c>
      <c r="J217" s="23">
        <f t="shared" si="104"/>
        <v>4373.8293550000008</v>
      </c>
      <c r="K217" s="16"/>
      <c r="L217" s="32"/>
      <c r="M217" s="34"/>
    </row>
    <row r="218" spans="1:19" x14ac:dyDescent="0.2">
      <c r="A218" s="11"/>
      <c r="B218" s="11"/>
      <c r="C218" s="11"/>
      <c r="D218" s="12"/>
      <c r="E218" s="28"/>
      <c r="F218" s="12"/>
      <c r="G218" s="11"/>
      <c r="H218" s="24"/>
      <c r="I218" s="24"/>
      <c r="J218" s="24"/>
      <c r="K218" s="11"/>
      <c r="L218" s="24"/>
      <c r="M218" s="35"/>
      <c r="N218" s="11"/>
      <c r="O218" s="11"/>
      <c r="P218" s="11"/>
      <c r="Q218" s="11"/>
      <c r="R218" s="11"/>
      <c r="S218" s="11"/>
    </row>
  </sheetData>
  <mergeCells count="8">
    <mergeCell ref="L1:L2"/>
    <mergeCell ref="M1:M2"/>
    <mergeCell ref="A1:A2"/>
    <mergeCell ref="B1:B2"/>
    <mergeCell ref="D1:F1"/>
    <mergeCell ref="G1:G2"/>
    <mergeCell ref="H1:K1"/>
    <mergeCell ref="C1:C2"/>
  </mergeCells>
  <pageMargins left="0.75" right="0.75" top="1" bottom="1" header="0.5" footer="0.5"/>
  <pageSetup scale="8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164"/>
  <sheetViews>
    <sheetView topLeftCell="F1" zoomScale="150" zoomScaleNormal="150" zoomScalePageLayoutView="150" workbookViewId="0">
      <pane ySplit="2" topLeftCell="A24" activePane="bottomLeft" state="frozenSplit"/>
      <selection activeCell="I1" sqref="I1:I1048576"/>
      <selection pane="bottomLeft" activeCell="L70" sqref="L70"/>
    </sheetView>
  </sheetViews>
  <sheetFormatPr baseColWidth="10" defaultRowHeight="16" x14ac:dyDescent="0.2"/>
  <cols>
    <col min="1" max="1" width="36.3984375" customWidth="1"/>
    <col min="2" max="2" width="17.796875" customWidth="1"/>
    <col min="3" max="3" width="6.796875" customWidth="1"/>
    <col min="4" max="4" width="9.3984375" style="10" customWidth="1"/>
    <col min="5" max="5" width="9.3984375" style="29" customWidth="1"/>
    <col min="6" max="6" width="9.3984375" style="10" customWidth="1"/>
    <col min="7" max="7" width="6.59765625" customWidth="1"/>
    <col min="8" max="10" width="6.59765625" style="25" customWidth="1"/>
    <col min="11" max="11" width="6.59765625" customWidth="1"/>
    <col min="12" max="12" width="8.19921875" style="25" customWidth="1"/>
    <col min="13" max="13" width="8.19921875" style="36" customWidth="1"/>
  </cols>
  <sheetData>
    <row r="1" spans="1:19" ht="30" customHeight="1" x14ac:dyDescent="0.2">
      <c r="A1" s="48" t="s">
        <v>12</v>
      </c>
      <c r="B1" s="48" t="s">
        <v>18</v>
      </c>
      <c r="C1" s="48" t="s">
        <v>36</v>
      </c>
      <c r="D1" s="50" t="s">
        <v>22</v>
      </c>
      <c r="E1" s="51"/>
      <c r="F1" s="52"/>
      <c r="G1" s="48" t="s">
        <v>13</v>
      </c>
      <c r="H1" s="53" t="s">
        <v>14</v>
      </c>
      <c r="I1" s="54"/>
      <c r="J1" s="54"/>
      <c r="K1" s="55"/>
      <c r="L1" s="44" t="s">
        <v>61</v>
      </c>
      <c r="M1" s="46" t="s">
        <v>62</v>
      </c>
      <c r="N1" s="13"/>
      <c r="O1" s="13"/>
      <c r="P1" s="13"/>
      <c r="Q1" s="13"/>
      <c r="R1" s="13"/>
      <c r="S1" s="13"/>
    </row>
    <row r="2" spans="1:19" ht="51" x14ac:dyDescent="0.2">
      <c r="A2" s="49"/>
      <c r="B2" s="49"/>
      <c r="C2" s="49"/>
      <c r="D2" s="15" t="s">
        <v>23</v>
      </c>
      <c r="E2" s="26" t="s">
        <v>24</v>
      </c>
      <c r="F2" s="15" t="s">
        <v>21</v>
      </c>
      <c r="G2" s="49"/>
      <c r="H2" s="21" t="s">
        <v>15</v>
      </c>
      <c r="I2" s="21" t="s">
        <v>17</v>
      </c>
      <c r="J2" s="21" t="s">
        <v>16</v>
      </c>
      <c r="K2" s="14" t="s">
        <v>21</v>
      </c>
      <c r="L2" s="45"/>
      <c r="M2" s="47"/>
      <c r="N2" s="13"/>
      <c r="O2" s="13"/>
      <c r="P2" s="13"/>
      <c r="Q2" s="13"/>
      <c r="R2" s="13"/>
      <c r="S2" s="13"/>
    </row>
    <row r="3" spans="1:19" ht="17" x14ac:dyDescent="0.2">
      <c r="A3" s="20" t="s">
        <v>47</v>
      </c>
      <c r="B3" s="16" t="s">
        <v>19</v>
      </c>
      <c r="C3" s="16"/>
      <c r="D3" s="17">
        <v>-5000</v>
      </c>
      <c r="E3" s="27">
        <f>D3/3.2808</f>
        <v>-1524.0185320653497</v>
      </c>
      <c r="F3" s="17">
        <f>D3</f>
        <v>-5000</v>
      </c>
      <c r="G3" s="16"/>
      <c r="H3" s="22"/>
      <c r="I3" s="22"/>
      <c r="J3" s="22"/>
      <c r="K3" s="19">
        <v>21</v>
      </c>
      <c r="L3" s="37">
        <v>7.5</v>
      </c>
      <c r="M3" s="38">
        <v>1</v>
      </c>
    </row>
    <row r="4" spans="1:19" x14ac:dyDescent="0.2">
      <c r="A4" s="16" t="str">
        <f t="shared" ref="A4:A19" si="0">A3</f>
        <v>Delaware Sub-Basin</v>
      </c>
      <c r="B4" s="16" t="s">
        <v>20</v>
      </c>
      <c r="C4" s="16"/>
      <c r="D4" s="17">
        <v>0</v>
      </c>
      <c r="E4" s="27">
        <v>0</v>
      </c>
      <c r="F4" s="17">
        <f t="shared" ref="F4" si="1">D4</f>
        <v>0</v>
      </c>
      <c r="G4" s="16"/>
      <c r="H4" s="22"/>
      <c r="I4" s="22"/>
      <c r="J4" s="22"/>
      <c r="K4" s="19"/>
      <c r="L4" s="30"/>
      <c r="M4" s="33"/>
    </row>
    <row r="5" spans="1:19" x14ac:dyDescent="0.2">
      <c r="A5" s="16" t="str">
        <f t="shared" si="0"/>
        <v>Delaware Sub-Basin</v>
      </c>
      <c r="B5" s="16"/>
      <c r="C5" s="16"/>
      <c r="D5" s="17"/>
      <c r="E5" s="27">
        <f t="shared" ref="E5:E19" si="2">D5/3.2808</f>
        <v>0</v>
      </c>
      <c r="F5" s="17"/>
      <c r="G5" s="16"/>
      <c r="H5" s="23">
        <f t="shared" ref="H5:H19" si="3">IF(G5&lt;431,(95/100)*(0.0295*(G5-395)^2+0.1507*(G5-395)+60.8199),85.4348*(G5-428)^0.1583)</f>
        <v>4373.8293550000008</v>
      </c>
      <c r="I5" s="23">
        <f t="shared" ref="I5:I19" si="4">AVERAGE(H5,J5)</f>
        <v>4373.8293550000008</v>
      </c>
      <c r="J5" s="23">
        <f t="shared" ref="J5:J19" si="5" xml:space="preserve"> IF(G5&lt;431,H5,0.0000507707*(G5-395)^3 - 0.023098*(G5-395)^2 + 3.56564*(G5-395) + 0.857118)</f>
        <v>4373.8293550000008</v>
      </c>
      <c r="K5" s="18"/>
      <c r="L5" s="31"/>
      <c r="M5" s="34"/>
    </row>
    <row r="6" spans="1:19" x14ac:dyDescent="0.2">
      <c r="A6" s="16" t="str">
        <f t="shared" si="0"/>
        <v>Delaware Sub-Basin</v>
      </c>
      <c r="B6" s="16"/>
      <c r="C6" s="16"/>
      <c r="D6" s="17"/>
      <c r="E6" s="27">
        <f t="shared" si="2"/>
        <v>0</v>
      </c>
      <c r="F6" s="17"/>
      <c r="G6" s="16"/>
      <c r="H6" s="23">
        <f t="shared" si="3"/>
        <v>4373.8293550000008</v>
      </c>
      <c r="I6" s="23">
        <f t="shared" si="4"/>
        <v>4373.8293550000008</v>
      </c>
      <c r="J6" s="23">
        <f t="shared" si="5"/>
        <v>4373.8293550000008</v>
      </c>
      <c r="K6" s="18"/>
      <c r="L6" s="23"/>
      <c r="M6" s="34"/>
    </row>
    <row r="7" spans="1:19" x14ac:dyDescent="0.2">
      <c r="A7" s="16" t="str">
        <f t="shared" si="0"/>
        <v>Delaware Sub-Basin</v>
      </c>
      <c r="B7" s="16"/>
      <c r="C7" s="16"/>
      <c r="D7" s="17"/>
      <c r="E7" s="27">
        <f t="shared" si="2"/>
        <v>0</v>
      </c>
      <c r="F7" s="17"/>
      <c r="G7" s="16"/>
      <c r="H7" s="23">
        <f t="shared" si="3"/>
        <v>4373.8293550000008</v>
      </c>
      <c r="I7" s="23">
        <f t="shared" si="4"/>
        <v>4373.8293550000008</v>
      </c>
      <c r="J7" s="23">
        <f t="shared" si="5"/>
        <v>4373.8293550000008</v>
      </c>
      <c r="K7" s="18"/>
      <c r="L7" s="23"/>
      <c r="M7" s="34"/>
    </row>
    <row r="8" spans="1:19" x14ac:dyDescent="0.2">
      <c r="A8" s="16" t="str">
        <f t="shared" si="0"/>
        <v>Delaware Sub-Basin</v>
      </c>
      <c r="B8" s="16"/>
      <c r="C8" s="16"/>
      <c r="D8" s="17"/>
      <c r="E8" s="27">
        <f t="shared" si="2"/>
        <v>0</v>
      </c>
      <c r="F8" s="17"/>
      <c r="G8" s="16"/>
      <c r="H8" s="23">
        <f t="shared" si="3"/>
        <v>4373.8293550000008</v>
      </c>
      <c r="I8" s="23">
        <f t="shared" si="4"/>
        <v>4373.8293550000008</v>
      </c>
      <c r="J8" s="23">
        <f t="shared" si="5"/>
        <v>4373.8293550000008</v>
      </c>
      <c r="K8" s="16"/>
      <c r="L8" s="32"/>
      <c r="M8" s="34"/>
    </row>
    <row r="9" spans="1:19" x14ac:dyDescent="0.2">
      <c r="A9" s="16" t="str">
        <f t="shared" si="0"/>
        <v>Delaware Sub-Basin</v>
      </c>
      <c r="B9" s="16"/>
      <c r="C9" s="16"/>
      <c r="D9" s="17"/>
      <c r="E9" s="27">
        <f t="shared" si="2"/>
        <v>0</v>
      </c>
      <c r="F9" s="17"/>
      <c r="G9" s="32"/>
      <c r="H9" s="23">
        <f t="shared" si="3"/>
        <v>4373.8293550000008</v>
      </c>
      <c r="I9" s="23">
        <f t="shared" si="4"/>
        <v>4373.8293550000008</v>
      </c>
      <c r="J9" s="23">
        <f t="shared" si="5"/>
        <v>4373.8293550000008</v>
      </c>
      <c r="K9" s="16"/>
      <c r="L9" s="32"/>
      <c r="M9" s="34"/>
    </row>
    <row r="10" spans="1:19" x14ac:dyDescent="0.2">
      <c r="A10" s="16" t="str">
        <f t="shared" si="0"/>
        <v>Delaware Sub-Basin</v>
      </c>
      <c r="B10" s="16"/>
      <c r="C10" s="16"/>
      <c r="D10" s="17"/>
      <c r="E10" s="27">
        <f t="shared" si="2"/>
        <v>0</v>
      </c>
      <c r="F10" s="17"/>
      <c r="G10" s="16"/>
      <c r="H10" s="23">
        <f t="shared" si="3"/>
        <v>4373.8293550000008</v>
      </c>
      <c r="I10" s="23">
        <f t="shared" si="4"/>
        <v>4373.8293550000008</v>
      </c>
      <c r="J10" s="23">
        <f t="shared" si="5"/>
        <v>4373.8293550000008</v>
      </c>
      <c r="K10" s="16"/>
      <c r="L10" s="32"/>
      <c r="M10" s="34"/>
    </row>
    <row r="11" spans="1:19" x14ac:dyDescent="0.2">
      <c r="A11" s="16" t="str">
        <f t="shared" si="0"/>
        <v>Delaware Sub-Basin</v>
      </c>
      <c r="B11" s="16"/>
      <c r="C11" s="16"/>
      <c r="D11" s="17"/>
      <c r="E11" s="27">
        <f t="shared" si="2"/>
        <v>0</v>
      </c>
      <c r="F11" s="17"/>
      <c r="G11" s="16"/>
      <c r="H11" s="23">
        <f t="shared" si="3"/>
        <v>4373.8293550000008</v>
      </c>
      <c r="I11" s="23">
        <f t="shared" si="4"/>
        <v>4373.8293550000008</v>
      </c>
      <c r="J11" s="23">
        <f t="shared" si="5"/>
        <v>4373.8293550000008</v>
      </c>
      <c r="K11" s="16"/>
      <c r="L11" s="32"/>
      <c r="M11" s="34"/>
    </row>
    <row r="12" spans="1:19" x14ac:dyDescent="0.2">
      <c r="A12" s="16" t="str">
        <f t="shared" si="0"/>
        <v>Delaware Sub-Basin</v>
      </c>
      <c r="B12" s="16"/>
      <c r="C12" s="16"/>
      <c r="D12" s="17"/>
      <c r="E12" s="27">
        <f t="shared" si="2"/>
        <v>0</v>
      </c>
      <c r="F12" s="17"/>
      <c r="G12" s="16"/>
      <c r="H12" s="23">
        <f t="shared" si="3"/>
        <v>4373.8293550000008</v>
      </c>
      <c r="I12" s="23">
        <f t="shared" si="4"/>
        <v>4373.8293550000008</v>
      </c>
      <c r="J12" s="23">
        <f t="shared" si="5"/>
        <v>4373.8293550000008</v>
      </c>
      <c r="K12" s="16"/>
      <c r="L12" s="32"/>
      <c r="M12" s="34"/>
    </row>
    <row r="13" spans="1:19" x14ac:dyDescent="0.2">
      <c r="A13" s="16" t="str">
        <f t="shared" si="0"/>
        <v>Delaware Sub-Basin</v>
      </c>
      <c r="B13" s="16"/>
      <c r="C13" s="16"/>
      <c r="D13" s="17"/>
      <c r="E13" s="27">
        <f t="shared" si="2"/>
        <v>0</v>
      </c>
      <c r="F13" s="17"/>
      <c r="G13" s="16"/>
      <c r="H13" s="23">
        <f t="shared" si="3"/>
        <v>4373.8293550000008</v>
      </c>
      <c r="I13" s="23">
        <f t="shared" si="4"/>
        <v>4373.8293550000008</v>
      </c>
      <c r="J13" s="23">
        <f t="shared" si="5"/>
        <v>4373.8293550000008</v>
      </c>
      <c r="K13" s="16"/>
      <c r="L13" s="32"/>
      <c r="M13" s="34"/>
    </row>
    <row r="14" spans="1:19" x14ac:dyDescent="0.2">
      <c r="A14" s="16" t="str">
        <f t="shared" si="0"/>
        <v>Delaware Sub-Basin</v>
      </c>
      <c r="B14" s="16"/>
      <c r="C14" s="16"/>
      <c r="D14" s="17"/>
      <c r="E14" s="27">
        <f t="shared" si="2"/>
        <v>0</v>
      </c>
      <c r="F14" s="17"/>
      <c r="G14" s="16"/>
      <c r="H14" s="23">
        <f t="shared" si="3"/>
        <v>4373.8293550000008</v>
      </c>
      <c r="I14" s="23">
        <f t="shared" si="4"/>
        <v>4373.8293550000008</v>
      </c>
      <c r="J14" s="23">
        <f t="shared" si="5"/>
        <v>4373.8293550000008</v>
      </c>
      <c r="K14" s="16"/>
      <c r="L14" s="32"/>
      <c r="M14" s="34"/>
    </row>
    <row r="15" spans="1:19" x14ac:dyDescent="0.2">
      <c r="A15" s="16" t="str">
        <f t="shared" si="0"/>
        <v>Delaware Sub-Basin</v>
      </c>
      <c r="B15" s="16"/>
      <c r="C15" s="16"/>
      <c r="D15" s="17"/>
      <c r="E15" s="27">
        <f t="shared" si="2"/>
        <v>0</v>
      </c>
      <c r="F15" s="17"/>
      <c r="G15" s="16"/>
      <c r="H15" s="23">
        <f t="shared" si="3"/>
        <v>4373.8293550000008</v>
      </c>
      <c r="I15" s="23">
        <f t="shared" si="4"/>
        <v>4373.8293550000008</v>
      </c>
      <c r="J15" s="23">
        <f t="shared" si="5"/>
        <v>4373.8293550000008</v>
      </c>
      <c r="K15" s="16"/>
      <c r="L15" s="32"/>
      <c r="M15" s="34"/>
    </row>
    <row r="16" spans="1:19" x14ac:dyDescent="0.2">
      <c r="A16" s="16" t="str">
        <f t="shared" si="0"/>
        <v>Delaware Sub-Basin</v>
      </c>
      <c r="B16" s="16"/>
      <c r="C16" s="16"/>
      <c r="D16" s="17"/>
      <c r="E16" s="27">
        <f t="shared" si="2"/>
        <v>0</v>
      </c>
      <c r="F16" s="17"/>
      <c r="G16" s="16"/>
      <c r="H16" s="23">
        <f t="shared" si="3"/>
        <v>4373.8293550000008</v>
      </c>
      <c r="I16" s="23">
        <f t="shared" si="4"/>
        <v>4373.8293550000008</v>
      </c>
      <c r="J16" s="23">
        <f t="shared" si="5"/>
        <v>4373.8293550000008</v>
      </c>
      <c r="K16" s="16"/>
      <c r="L16" s="32"/>
      <c r="M16" s="34"/>
    </row>
    <row r="17" spans="1:19" x14ac:dyDescent="0.2">
      <c r="A17" s="16" t="str">
        <f t="shared" si="0"/>
        <v>Delaware Sub-Basin</v>
      </c>
      <c r="B17" s="16"/>
      <c r="C17" s="16"/>
      <c r="D17" s="17"/>
      <c r="E17" s="27">
        <f t="shared" si="2"/>
        <v>0</v>
      </c>
      <c r="F17" s="17"/>
      <c r="G17" s="16"/>
      <c r="H17" s="23">
        <f t="shared" si="3"/>
        <v>4373.8293550000008</v>
      </c>
      <c r="I17" s="23">
        <f t="shared" si="4"/>
        <v>4373.8293550000008</v>
      </c>
      <c r="J17" s="23">
        <f t="shared" si="5"/>
        <v>4373.8293550000008</v>
      </c>
      <c r="K17" s="16"/>
      <c r="L17" s="32"/>
      <c r="M17" s="34"/>
    </row>
    <row r="18" spans="1:19" x14ac:dyDescent="0.2">
      <c r="A18" s="16" t="str">
        <f t="shared" si="0"/>
        <v>Delaware Sub-Basin</v>
      </c>
      <c r="B18" s="16"/>
      <c r="C18" s="16"/>
      <c r="D18" s="17"/>
      <c r="E18" s="27">
        <f t="shared" si="2"/>
        <v>0</v>
      </c>
      <c r="F18" s="17"/>
      <c r="G18" s="16"/>
      <c r="H18" s="23">
        <f t="shared" si="3"/>
        <v>4373.8293550000008</v>
      </c>
      <c r="I18" s="23">
        <f t="shared" si="4"/>
        <v>4373.8293550000008</v>
      </c>
      <c r="J18" s="23">
        <f t="shared" si="5"/>
        <v>4373.8293550000008</v>
      </c>
      <c r="K18" s="16"/>
      <c r="L18" s="32"/>
      <c r="M18" s="34"/>
    </row>
    <row r="19" spans="1:19" x14ac:dyDescent="0.2">
      <c r="A19" s="16" t="str">
        <f t="shared" si="0"/>
        <v>Delaware Sub-Basin</v>
      </c>
      <c r="B19" s="16"/>
      <c r="C19" s="16"/>
      <c r="D19" s="17">
        <v>14000</v>
      </c>
      <c r="E19" s="27">
        <f t="shared" si="2"/>
        <v>4267.2518897829796</v>
      </c>
      <c r="F19" s="17">
        <f t="shared" ref="F19" si="6">D19</f>
        <v>14000</v>
      </c>
      <c r="G19" s="16"/>
      <c r="H19" s="23">
        <f t="shared" si="3"/>
        <v>4373.8293550000008</v>
      </c>
      <c r="I19" s="23">
        <f t="shared" si="4"/>
        <v>4373.8293550000008</v>
      </c>
      <c r="J19" s="23">
        <f t="shared" si="5"/>
        <v>4373.8293550000008</v>
      </c>
      <c r="K19" s="16"/>
      <c r="L19" s="32"/>
      <c r="M19" s="34"/>
    </row>
    <row r="20" spans="1:19" x14ac:dyDescent="0.2">
      <c r="A20" s="11"/>
      <c r="B20" s="11"/>
      <c r="C20" s="11"/>
      <c r="D20" s="12"/>
      <c r="E20" s="28"/>
      <c r="F20" s="12"/>
      <c r="G20" s="11"/>
      <c r="H20" s="24"/>
      <c r="I20" s="24"/>
      <c r="J20" s="24"/>
      <c r="K20" s="11"/>
      <c r="L20" s="24"/>
      <c r="M20" s="35"/>
      <c r="N20" s="11"/>
      <c r="O20" s="11"/>
      <c r="P20" s="11"/>
      <c r="Q20" s="11"/>
      <c r="R20" s="11"/>
      <c r="S20" s="11"/>
    </row>
    <row r="21" spans="1:19" ht="17" x14ac:dyDescent="0.2">
      <c r="A21" s="20" t="s">
        <v>79</v>
      </c>
      <c r="B21" s="16" t="s">
        <v>19</v>
      </c>
      <c r="C21" s="16"/>
      <c r="D21" s="17">
        <v>-5000</v>
      </c>
      <c r="E21" s="27">
        <f>D21/3.2808</f>
        <v>-1524.0185320653497</v>
      </c>
      <c r="F21" s="17">
        <f>D21</f>
        <v>-5000</v>
      </c>
      <c r="G21" s="16"/>
      <c r="H21" s="22"/>
      <c r="I21" s="22"/>
      <c r="J21" s="22"/>
      <c r="K21" s="19">
        <v>21</v>
      </c>
      <c r="L21" s="30"/>
      <c r="M21" s="33">
        <f>AVERAGE(M23:M37)</f>
        <v>0.92040952868589088</v>
      </c>
    </row>
    <row r="22" spans="1:19" x14ac:dyDescent="0.2">
      <c r="A22" s="16" t="str">
        <f t="shared" ref="A22:A37" si="7">A21</f>
        <v>Brunson_COG 11-0003H</v>
      </c>
      <c r="B22" s="16" t="s">
        <v>20</v>
      </c>
      <c r="C22" s="16"/>
      <c r="D22" s="17">
        <v>0</v>
      </c>
      <c r="E22" s="27">
        <v>0</v>
      </c>
      <c r="F22" s="17">
        <f t="shared" ref="F22:F37" si="8">D22</f>
        <v>0</v>
      </c>
      <c r="G22" s="16"/>
      <c r="H22" s="22"/>
      <c r="I22" s="22"/>
      <c r="J22" s="22"/>
      <c r="K22" s="19"/>
      <c r="L22" s="30"/>
      <c r="M22" s="33"/>
    </row>
    <row r="23" spans="1:19" x14ac:dyDescent="0.2">
      <c r="A23" s="16" t="str">
        <f t="shared" si="7"/>
        <v>Brunson_COG 11-0003H</v>
      </c>
      <c r="B23" s="16" t="s">
        <v>77</v>
      </c>
      <c r="C23" s="16">
        <v>7</v>
      </c>
      <c r="D23" s="17">
        <v>9672.857</v>
      </c>
      <c r="E23" s="27">
        <f t="shared" ref="E23:E37" si="9">D23/3.2808</f>
        <v>2948.3226652036087</v>
      </c>
      <c r="F23" s="17">
        <f t="shared" si="8"/>
        <v>9672.857</v>
      </c>
      <c r="G23" s="16">
        <v>443</v>
      </c>
      <c r="H23" s="23">
        <f t="shared" ref="H23:H37" si="10">IF(G23&lt;431,(95/100)*(0.0295*(G23-395)^2+0.1507*(G23-395)+60.8199),85.4348*(G23-428)^0.1583)</f>
        <v>131.16261100116333</v>
      </c>
      <c r="I23" s="23">
        <f t="shared" ref="I23:I37" si="11">AVERAGE(H23,J23)</f>
        <v>127.78374512778166</v>
      </c>
      <c r="J23" s="23">
        <f t="shared" ref="J23:J37" si="12" xml:space="preserve"> IF(G23&lt;431,H23,0.0000507707*(G23-395)^3 - 0.023098*(G23-395)^2 + 3.56564*(G23-395) + 0.857118)</f>
        <v>124.4048792544</v>
      </c>
      <c r="K23" s="18">
        <f>J23</f>
        <v>124.4048792544</v>
      </c>
      <c r="L23" s="31">
        <f t="shared" ref="L23:L28" si="13">1000*(K23-K$21)/(F23-F$21)</f>
        <v>7.0473582107697226</v>
      </c>
      <c r="M23" s="34">
        <f t="shared" ref="M23:M28" si="14">L23/L$3</f>
        <v>0.93964776143596296</v>
      </c>
    </row>
    <row r="24" spans="1:19" x14ac:dyDescent="0.2">
      <c r="A24" s="16" t="str">
        <f t="shared" si="7"/>
        <v>Brunson_COG 11-0003H</v>
      </c>
      <c r="B24" s="16" t="s">
        <v>29</v>
      </c>
      <c r="C24" s="16">
        <v>10</v>
      </c>
      <c r="D24" s="17">
        <v>10162.02</v>
      </c>
      <c r="E24" s="27">
        <f t="shared" si="9"/>
        <v>3097.4213606437456</v>
      </c>
      <c r="F24" s="17">
        <f t="shared" si="8"/>
        <v>10162.02</v>
      </c>
      <c r="G24" s="16">
        <v>446</v>
      </c>
      <c r="H24" s="23">
        <f t="shared" si="10"/>
        <v>135.00331871515527</v>
      </c>
      <c r="I24" s="23">
        <f t="shared" si="11"/>
        <v>132.18248142042765</v>
      </c>
      <c r="J24" s="23">
        <f t="shared" si="12"/>
        <v>129.36164412570002</v>
      </c>
      <c r="K24" s="18">
        <f t="shared" ref="K24:K28" si="15">J24</f>
        <v>129.36164412570002</v>
      </c>
      <c r="L24" s="31">
        <f t="shared" si="13"/>
        <v>7.1469134142878072</v>
      </c>
      <c r="M24" s="34">
        <f t="shared" si="14"/>
        <v>0.95292178857170762</v>
      </c>
    </row>
    <row r="25" spans="1:19" x14ac:dyDescent="0.2">
      <c r="A25" s="16" t="str">
        <f t="shared" si="7"/>
        <v>Brunson_COG 11-0003H</v>
      </c>
      <c r="B25" s="16" t="s">
        <v>73</v>
      </c>
      <c r="C25" s="16">
        <v>17</v>
      </c>
      <c r="D25" s="17">
        <v>10800.764999999999</v>
      </c>
      <c r="E25" s="27">
        <f t="shared" si="9"/>
        <v>3292.1132040965613</v>
      </c>
      <c r="F25" s="17">
        <f t="shared" si="8"/>
        <v>10800.764999999999</v>
      </c>
      <c r="G25" s="16">
        <v>445</v>
      </c>
      <c r="H25" s="23">
        <f t="shared" si="10"/>
        <v>133.78729450123828</v>
      </c>
      <c r="I25" s="23">
        <f t="shared" si="11"/>
        <v>130.76387500061915</v>
      </c>
      <c r="J25" s="23">
        <f t="shared" si="12"/>
        <v>127.74045550000001</v>
      </c>
      <c r="K25" s="18">
        <f t="shared" si="15"/>
        <v>127.74045550000001</v>
      </c>
      <c r="L25" s="31">
        <f t="shared" si="13"/>
        <v>6.7553979506688453</v>
      </c>
      <c r="M25" s="34">
        <f t="shared" si="14"/>
        <v>0.900719726755846</v>
      </c>
    </row>
    <row r="26" spans="1:19" x14ac:dyDescent="0.2">
      <c r="A26" s="16" t="str">
        <f t="shared" si="7"/>
        <v>Brunson_COG 11-0003H</v>
      </c>
      <c r="B26" s="16" t="s">
        <v>74</v>
      </c>
      <c r="C26" s="16">
        <v>15</v>
      </c>
      <c r="D26" s="17">
        <v>11671.986999999999</v>
      </c>
      <c r="E26" s="27">
        <f t="shared" si="9"/>
        <v>3557.6648988051688</v>
      </c>
      <c r="F26" s="17">
        <f t="shared" si="8"/>
        <v>11671.986999999999</v>
      </c>
      <c r="G26" s="16">
        <v>451</v>
      </c>
      <c r="H26" s="23">
        <f t="shared" si="10"/>
        <v>140.34479921802205</v>
      </c>
      <c r="I26" s="23">
        <f t="shared" si="11"/>
        <v>138.67928823461102</v>
      </c>
      <c r="J26" s="23">
        <f t="shared" si="12"/>
        <v>137.0137772512</v>
      </c>
      <c r="K26" s="18">
        <f t="shared" si="15"/>
        <v>137.0137772512</v>
      </c>
      <c r="L26" s="31">
        <f t="shared" si="13"/>
        <v>6.9586053090852333</v>
      </c>
      <c r="M26" s="34">
        <f t="shared" si="14"/>
        <v>0.92781404121136446</v>
      </c>
    </row>
    <row r="27" spans="1:19" x14ac:dyDescent="0.2">
      <c r="A27" s="16" t="str">
        <f t="shared" si="7"/>
        <v>Brunson_COG 11-0003H</v>
      </c>
      <c r="B27" s="16" t="s">
        <v>75</v>
      </c>
      <c r="C27" s="16">
        <v>17</v>
      </c>
      <c r="D27" s="17">
        <v>12434.529</v>
      </c>
      <c r="E27" s="27">
        <f t="shared" si="9"/>
        <v>3790.0905267008047</v>
      </c>
      <c r="F27" s="17">
        <f t="shared" si="8"/>
        <v>12434.529</v>
      </c>
      <c r="G27" s="16">
        <v>448</v>
      </c>
      <c r="H27" s="23">
        <f t="shared" si="10"/>
        <v>137.27386304857035</v>
      </c>
      <c r="I27" s="23">
        <f t="shared" si="11"/>
        <v>134.89310427623519</v>
      </c>
      <c r="J27" s="23">
        <f t="shared" si="12"/>
        <v>132.51234550390004</v>
      </c>
      <c r="K27" s="18">
        <f t="shared" si="15"/>
        <v>132.51234550390004</v>
      </c>
      <c r="L27" s="31">
        <f t="shared" si="13"/>
        <v>6.3960629796136175</v>
      </c>
      <c r="M27" s="34">
        <f t="shared" si="14"/>
        <v>0.85280839728181568</v>
      </c>
    </row>
    <row r="28" spans="1:19" x14ac:dyDescent="0.2">
      <c r="A28" s="16" t="str">
        <f t="shared" si="7"/>
        <v>Brunson_COG 11-0003H</v>
      </c>
      <c r="B28" s="16" t="s">
        <v>76</v>
      </c>
      <c r="C28" s="16">
        <v>6</v>
      </c>
      <c r="D28" s="17">
        <v>12642.666999999999</v>
      </c>
      <c r="E28" s="27">
        <f t="shared" si="9"/>
        <v>3853.5317605462078</v>
      </c>
      <c r="F28" s="17">
        <f t="shared" si="8"/>
        <v>12642.666999999999</v>
      </c>
      <c r="G28" s="16">
        <v>458</v>
      </c>
      <c r="H28" s="23">
        <f t="shared" si="10"/>
        <v>146.37371710717028</v>
      </c>
      <c r="I28" s="23">
        <f t="shared" si="11"/>
        <v>146.44262716503516</v>
      </c>
      <c r="J28" s="23">
        <f t="shared" si="12"/>
        <v>146.51153722290002</v>
      </c>
      <c r="K28" s="18">
        <f t="shared" si="15"/>
        <v>146.51153722290002</v>
      </c>
      <c r="L28" s="31">
        <f t="shared" si="13"/>
        <v>7.1140909264398635</v>
      </c>
      <c r="M28" s="34">
        <f t="shared" si="14"/>
        <v>0.94854545685864844</v>
      </c>
    </row>
    <row r="29" spans="1:19" x14ac:dyDescent="0.2">
      <c r="A29" s="16" t="str">
        <f t="shared" si="7"/>
        <v>Brunson_COG 11-0003H</v>
      </c>
      <c r="B29" s="16"/>
      <c r="C29" s="16"/>
      <c r="D29" s="17"/>
      <c r="E29" s="27">
        <f t="shared" si="9"/>
        <v>0</v>
      </c>
      <c r="F29" s="17">
        <f t="shared" si="8"/>
        <v>0</v>
      </c>
      <c r="G29" s="16"/>
      <c r="H29" s="23">
        <f t="shared" si="10"/>
        <v>4373.8293550000008</v>
      </c>
      <c r="I29" s="23">
        <f t="shared" si="11"/>
        <v>4373.8293550000008</v>
      </c>
      <c r="J29" s="23">
        <f t="shared" si="12"/>
        <v>4373.8293550000008</v>
      </c>
      <c r="K29" s="16"/>
      <c r="L29" s="32"/>
      <c r="M29" s="34"/>
    </row>
    <row r="30" spans="1:19" x14ac:dyDescent="0.2">
      <c r="A30" s="16" t="str">
        <f t="shared" si="7"/>
        <v>Brunson_COG 11-0003H</v>
      </c>
      <c r="B30" s="16"/>
      <c r="C30" s="16"/>
      <c r="D30" s="17"/>
      <c r="E30" s="27">
        <f t="shared" si="9"/>
        <v>0</v>
      </c>
      <c r="F30" s="17">
        <f t="shared" si="8"/>
        <v>0</v>
      </c>
      <c r="G30" s="16"/>
      <c r="H30" s="23">
        <f t="shared" si="10"/>
        <v>4373.8293550000008</v>
      </c>
      <c r="I30" s="23">
        <f t="shared" si="11"/>
        <v>4373.8293550000008</v>
      </c>
      <c r="J30" s="23">
        <f t="shared" si="12"/>
        <v>4373.8293550000008</v>
      </c>
      <c r="K30" s="16"/>
      <c r="L30" s="32"/>
      <c r="M30" s="34"/>
    </row>
    <row r="31" spans="1:19" x14ac:dyDescent="0.2">
      <c r="A31" s="16" t="str">
        <f t="shared" si="7"/>
        <v>Brunson_COG 11-0003H</v>
      </c>
      <c r="B31" s="16"/>
      <c r="C31" s="16"/>
      <c r="D31" s="17"/>
      <c r="E31" s="27">
        <f t="shared" si="9"/>
        <v>0</v>
      </c>
      <c r="F31" s="17">
        <f t="shared" si="8"/>
        <v>0</v>
      </c>
      <c r="G31" s="16"/>
      <c r="H31" s="23">
        <f t="shared" si="10"/>
        <v>4373.8293550000008</v>
      </c>
      <c r="I31" s="23">
        <f t="shared" si="11"/>
        <v>4373.8293550000008</v>
      </c>
      <c r="J31" s="23">
        <f t="shared" si="12"/>
        <v>4373.8293550000008</v>
      </c>
      <c r="K31" s="16"/>
      <c r="L31" s="32"/>
      <c r="M31" s="34"/>
    </row>
    <row r="32" spans="1:19" x14ac:dyDescent="0.2">
      <c r="A32" s="16" t="str">
        <f t="shared" si="7"/>
        <v>Brunson_COG 11-0003H</v>
      </c>
      <c r="B32" s="16"/>
      <c r="C32" s="16"/>
      <c r="D32" s="17"/>
      <c r="E32" s="27">
        <f t="shared" si="9"/>
        <v>0</v>
      </c>
      <c r="F32" s="17">
        <f t="shared" si="8"/>
        <v>0</v>
      </c>
      <c r="G32" s="16"/>
      <c r="H32" s="23">
        <f t="shared" si="10"/>
        <v>4373.8293550000008</v>
      </c>
      <c r="I32" s="23">
        <f t="shared" si="11"/>
        <v>4373.8293550000008</v>
      </c>
      <c r="J32" s="23">
        <f t="shared" si="12"/>
        <v>4373.8293550000008</v>
      </c>
      <c r="K32" s="16"/>
      <c r="L32" s="32"/>
      <c r="M32" s="34"/>
    </row>
    <row r="33" spans="1:19" x14ac:dyDescent="0.2">
      <c r="A33" s="16" t="str">
        <f t="shared" si="7"/>
        <v>Brunson_COG 11-0003H</v>
      </c>
      <c r="B33" s="16"/>
      <c r="C33" s="16"/>
      <c r="D33" s="17"/>
      <c r="E33" s="27">
        <f t="shared" si="9"/>
        <v>0</v>
      </c>
      <c r="F33" s="17">
        <f t="shared" si="8"/>
        <v>0</v>
      </c>
      <c r="G33" s="16"/>
      <c r="H33" s="23">
        <f t="shared" si="10"/>
        <v>4373.8293550000008</v>
      </c>
      <c r="I33" s="23">
        <f t="shared" si="11"/>
        <v>4373.8293550000008</v>
      </c>
      <c r="J33" s="23">
        <f t="shared" si="12"/>
        <v>4373.8293550000008</v>
      </c>
      <c r="K33" s="16"/>
      <c r="L33" s="32"/>
      <c r="M33" s="34"/>
    </row>
    <row r="34" spans="1:19" x14ac:dyDescent="0.2">
      <c r="A34" s="16" t="str">
        <f t="shared" si="7"/>
        <v>Brunson_COG 11-0003H</v>
      </c>
      <c r="B34" s="16"/>
      <c r="C34" s="16"/>
      <c r="D34" s="17"/>
      <c r="E34" s="27">
        <f t="shared" si="9"/>
        <v>0</v>
      </c>
      <c r="F34" s="17">
        <f t="shared" si="8"/>
        <v>0</v>
      </c>
      <c r="G34" s="16"/>
      <c r="H34" s="23">
        <f t="shared" si="10"/>
        <v>4373.8293550000008</v>
      </c>
      <c r="I34" s="23">
        <f t="shared" si="11"/>
        <v>4373.8293550000008</v>
      </c>
      <c r="J34" s="23">
        <f t="shared" si="12"/>
        <v>4373.8293550000008</v>
      </c>
      <c r="K34" s="16"/>
      <c r="L34" s="32"/>
      <c r="M34" s="34"/>
    </row>
    <row r="35" spans="1:19" x14ac:dyDescent="0.2">
      <c r="A35" s="16" t="str">
        <f t="shared" si="7"/>
        <v>Brunson_COG 11-0003H</v>
      </c>
      <c r="B35" s="16"/>
      <c r="C35" s="16"/>
      <c r="D35" s="17"/>
      <c r="E35" s="27">
        <f t="shared" si="9"/>
        <v>0</v>
      </c>
      <c r="F35" s="17">
        <f t="shared" si="8"/>
        <v>0</v>
      </c>
      <c r="G35" s="16"/>
      <c r="H35" s="23">
        <f t="shared" si="10"/>
        <v>4373.8293550000008</v>
      </c>
      <c r="I35" s="23">
        <f t="shared" si="11"/>
        <v>4373.8293550000008</v>
      </c>
      <c r="J35" s="23">
        <f t="shared" si="12"/>
        <v>4373.8293550000008</v>
      </c>
      <c r="K35" s="16"/>
      <c r="L35" s="32"/>
      <c r="M35" s="34"/>
    </row>
    <row r="36" spans="1:19" x14ac:dyDescent="0.2">
      <c r="A36" s="16" t="str">
        <f t="shared" si="7"/>
        <v>Brunson_COG 11-0003H</v>
      </c>
      <c r="B36" s="16"/>
      <c r="C36" s="16"/>
      <c r="D36" s="17"/>
      <c r="E36" s="27">
        <f t="shared" si="9"/>
        <v>0</v>
      </c>
      <c r="F36" s="17">
        <f t="shared" si="8"/>
        <v>0</v>
      </c>
      <c r="G36" s="16"/>
      <c r="H36" s="23">
        <f t="shared" si="10"/>
        <v>4373.8293550000008</v>
      </c>
      <c r="I36" s="23">
        <f t="shared" si="11"/>
        <v>4373.8293550000008</v>
      </c>
      <c r="J36" s="23">
        <f t="shared" si="12"/>
        <v>4373.8293550000008</v>
      </c>
      <c r="K36" s="16"/>
      <c r="L36" s="32"/>
      <c r="M36" s="34"/>
    </row>
    <row r="37" spans="1:19" x14ac:dyDescent="0.2">
      <c r="A37" s="16" t="str">
        <f t="shared" si="7"/>
        <v>Brunson_COG 11-0003H</v>
      </c>
      <c r="B37" s="16"/>
      <c r="C37" s="16"/>
      <c r="D37" s="17">
        <v>14000</v>
      </c>
      <c r="E37" s="27">
        <f t="shared" si="9"/>
        <v>4267.2518897829796</v>
      </c>
      <c r="F37" s="17">
        <f t="shared" si="8"/>
        <v>14000</v>
      </c>
      <c r="G37" s="16"/>
      <c r="H37" s="23">
        <f t="shared" si="10"/>
        <v>4373.8293550000008</v>
      </c>
      <c r="I37" s="23">
        <f t="shared" si="11"/>
        <v>4373.8293550000008</v>
      </c>
      <c r="J37" s="23">
        <f t="shared" si="12"/>
        <v>4373.8293550000008</v>
      </c>
      <c r="K37" s="16"/>
      <c r="L37" s="32"/>
      <c r="M37" s="34"/>
    </row>
    <row r="38" spans="1:19" x14ac:dyDescent="0.2">
      <c r="A38" s="11"/>
      <c r="B38" s="11"/>
      <c r="C38" s="11"/>
      <c r="D38" s="12"/>
      <c r="E38" s="28"/>
      <c r="F38" s="12"/>
      <c r="G38" s="11"/>
      <c r="H38" s="24"/>
      <c r="I38" s="24"/>
      <c r="J38" s="24"/>
      <c r="K38" s="11"/>
      <c r="L38" s="24"/>
      <c r="M38" s="35"/>
      <c r="N38" s="11"/>
      <c r="O38" s="11"/>
      <c r="P38" s="11"/>
      <c r="Q38" s="11"/>
      <c r="R38" s="11"/>
      <c r="S38" s="11"/>
    </row>
    <row r="39" spans="1:19" ht="17" x14ac:dyDescent="0.2">
      <c r="A39" s="20" t="s">
        <v>78</v>
      </c>
      <c r="B39" s="16" t="s">
        <v>19</v>
      </c>
      <c r="C39" s="16"/>
      <c r="D39" s="17">
        <v>-5000</v>
      </c>
      <c r="E39" s="27">
        <f>D39/3.2808</f>
        <v>-1524.0185320653497</v>
      </c>
      <c r="F39" s="17">
        <f>D39</f>
        <v>-5000</v>
      </c>
      <c r="G39" s="16"/>
      <c r="H39" s="22"/>
      <c r="I39" s="22"/>
      <c r="J39" s="22"/>
      <c r="K39" s="19">
        <v>21</v>
      </c>
      <c r="L39" s="30"/>
      <c r="M39" s="33">
        <f>AVERAGE(M41:M55)</f>
        <v>0.95446731559551745</v>
      </c>
    </row>
    <row r="40" spans="1:19" x14ac:dyDescent="0.2">
      <c r="A40" s="16" t="str">
        <f t="shared" ref="A40:A55" si="16">A39</f>
        <v>Columbus Fee_COG 0023H</v>
      </c>
      <c r="B40" s="16" t="s">
        <v>20</v>
      </c>
      <c r="C40" s="16"/>
      <c r="D40" s="17">
        <v>0</v>
      </c>
      <c r="E40" s="27">
        <v>0</v>
      </c>
      <c r="F40" s="17">
        <f t="shared" ref="F40:F55" si="17">D40</f>
        <v>0</v>
      </c>
      <c r="G40" s="16"/>
      <c r="H40" s="22"/>
      <c r="I40" s="22"/>
      <c r="J40" s="22"/>
      <c r="K40" s="19"/>
      <c r="L40" s="30"/>
      <c r="M40" s="33"/>
    </row>
    <row r="41" spans="1:19" x14ac:dyDescent="0.2">
      <c r="A41" s="16" t="str">
        <f t="shared" si="16"/>
        <v>Columbus Fee_COG 0023H</v>
      </c>
      <c r="B41" s="16" t="s">
        <v>71</v>
      </c>
      <c r="C41" s="16">
        <v>2</v>
      </c>
      <c r="D41" s="17">
        <v>12290.49</v>
      </c>
      <c r="E41" s="27">
        <f t="shared" ref="E41:E55" si="18">D41/3.2808</f>
        <v>3746.1869056327723</v>
      </c>
      <c r="F41" s="17">
        <f t="shared" si="17"/>
        <v>12290.49</v>
      </c>
      <c r="G41" s="16">
        <v>456</v>
      </c>
      <c r="H41" s="23">
        <f t="shared" ref="H41:H55" si="19">IF(G41&lt;431,(95/100)*(0.0295*(G41-395)^2+0.1507*(G41-395)+60.8199),85.4348*(G41-428)^0.1583)</f>
        <v>144.78378416898553</v>
      </c>
      <c r="I41" s="23">
        <f t="shared" ref="I41:I55" si="20">AVERAGE(H41,J41)</f>
        <v>144.3606342128428</v>
      </c>
      <c r="J41" s="23">
        <f t="shared" ref="J41:J55" si="21" xml:space="preserve"> IF(G41&lt;431,H41,0.0000507707*(G41-395)^3 - 0.023098*(G41-395)^2 + 3.56564*(G41-395) + 0.857118)</f>
        <v>143.93748425670003</v>
      </c>
      <c r="K41" s="18">
        <f t="shared" ref="K41:K44" si="22">J41</f>
        <v>143.93748425670003</v>
      </c>
      <c r="L41" s="31">
        <f>1000*(K41-K$39)/(F41-F$39)</f>
        <v>7.1101214746777011</v>
      </c>
      <c r="M41" s="34">
        <f>L41/L$3</f>
        <v>0.94801619662369352</v>
      </c>
    </row>
    <row r="42" spans="1:19" x14ac:dyDescent="0.2">
      <c r="A42" s="16" t="str">
        <f t="shared" si="16"/>
        <v>Columbus Fee_COG 0023H</v>
      </c>
      <c r="B42" s="16" t="s">
        <v>72</v>
      </c>
      <c r="C42" s="16">
        <v>2</v>
      </c>
      <c r="D42" s="17">
        <v>12395.51</v>
      </c>
      <c r="E42" s="27">
        <f t="shared" si="18"/>
        <v>3778.1973908802729</v>
      </c>
      <c r="F42" s="17">
        <f t="shared" si="17"/>
        <v>12395.51</v>
      </c>
      <c r="G42" s="16">
        <v>458</v>
      </c>
      <c r="H42" s="23">
        <f t="shared" si="19"/>
        <v>146.37371710717028</v>
      </c>
      <c r="I42" s="23">
        <f t="shared" si="20"/>
        <v>146.44262716503516</v>
      </c>
      <c r="J42" s="23">
        <f t="shared" si="21"/>
        <v>146.51153722290002</v>
      </c>
      <c r="K42" s="18">
        <f t="shared" si="22"/>
        <v>146.51153722290002</v>
      </c>
      <c r="L42" s="31">
        <f>1000*(K42-K$39)/(F42-F$39)</f>
        <v>7.2151685821743659</v>
      </c>
      <c r="M42" s="34">
        <f>L42/L$3</f>
        <v>0.96202247762324877</v>
      </c>
    </row>
    <row r="43" spans="1:19" x14ac:dyDescent="0.2">
      <c r="A43" s="16" t="str">
        <f t="shared" si="16"/>
        <v>Columbus Fee_COG 0023H</v>
      </c>
      <c r="B43" s="16" t="s">
        <v>66</v>
      </c>
      <c r="C43" s="16">
        <v>15</v>
      </c>
      <c r="D43" s="17">
        <v>12413</v>
      </c>
      <c r="E43" s="27">
        <f t="shared" si="18"/>
        <v>3783.5284077054375</v>
      </c>
      <c r="F43" s="17">
        <f t="shared" si="17"/>
        <v>12413</v>
      </c>
      <c r="G43" s="16">
        <v>458</v>
      </c>
      <c r="H43" s="23">
        <f t="shared" si="19"/>
        <v>146.37371710717028</v>
      </c>
      <c r="I43" s="23">
        <f t="shared" si="20"/>
        <v>146.44262716503516</v>
      </c>
      <c r="J43" s="23">
        <f t="shared" si="21"/>
        <v>146.51153722290002</v>
      </c>
      <c r="K43" s="18">
        <f t="shared" si="22"/>
        <v>146.51153722290002</v>
      </c>
      <c r="L43" s="31">
        <f>1000*(K43-K$39)/(F43-F$39)</f>
        <v>7.2079215082352279</v>
      </c>
      <c r="M43" s="34">
        <f>L43/L$3</f>
        <v>0.96105620109803036</v>
      </c>
    </row>
    <row r="44" spans="1:19" x14ac:dyDescent="0.2">
      <c r="A44" s="16" t="str">
        <f t="shared" si="16"/>
        <v>Columbus Fee_COG 0023H</v>
      </c>
      <c r="B44" s="16" t="s">
        <v>67</v>
      </c>
      <c r="C44" s="16">
        <v>3</v>
      </c>
      <c r="D44" s="17">
        <v>12675.67</v>
      </c>
      <c r="E44" s="27">
        <f t="shared" si="18"/>
        <v>3863.5911972689587</v>
      </c>
      <c r="F44" s="17">
        <f t="shared" si="17"/>
        <v>12675.67</v>
      </c>
      <c r="G44" s="16">
        <v>458</v>
      </c>
      <c r="H44" s="23">
        <f t="shared" si="19"/>
        <v>146.37371710717028</v>
      </c>
      <c r="I44" s="23">
        <f t="shared" si="20"/>
        <v>146.44262716503516</v>
      </c>
      <c r="J44" s="23">
        <f t="shared" si="21"/>
        <v>146.51153722290002</v>
      </c>
      <c r="K44" s="18">
        <f t="shared" si="22"/>
        <v>146.51153722290002</v>
      </c>
      <c r="L44" s="31">
        <f>1000*(K44-K$39)/(F44-F$39)</f>
        <v>7.1008079027782278</v>
      </c>
      <c r="M44" s="34">
        <f>L44/L$3</f>
        <v>0.94677438703709704</v>
      </c>
    </row>
    <row r="45" spans="1:19" x14ac:dyDescent="0.2">
      <c r="A45" s="16" t="str">
        <f t="shared" si="16"/>
        <v>Columbus Fee_COG 0023H</v>
      </c>
      <c r="B45" s="16"/>
      <c r="C45" s="16"/>
      <c r="D45" s="17"/>
      <c r="E45" s="27">
        <f t="shared" si="18"/>
        <v>0</v>
      </c>
      <c r="F45" s="17">
        <f t="shared" si="17"/>
        <v>0</v>
      </c>
      <c r="G45" s="16"/>
      <c r="H45" s="23">
        <f t="shared" si="19"/>
        <v>4373.8293550000008</v>
      </c>
      <c r="I45" s="23">
        <f t="shared" si="20"/>
        <v>4373.8293550000008</v>
      </c>
      <c r="J45" s="23">
        <f t="shared" si="21"/>
        <v>4373.8293550000008</v>
      </c>
      <c r="K45" s="18"/>
      <c r="L45" s="31"/>
      <c r="M45" s="34"/>
    </row>
    <row r="46" spans="1:19" x14ac:dyDescent="0.2">
      <c r="A46" s="16" t="str">
        <f t="shared" si="16"/>
        <v>Columbus Fee_COG 0023H</v>
      </c>
      <c r="B46" s="16"/>
      <c r="C46" s="16"/>
      <c r="D46" s="17"/>
      <c r="E46" s="27">
        <f t="shared" si="18"/>
        <v>0</v>
      </c>
      <c r="F46" s="17">
        <f t="shared" si="17"/>
        <v>0</v>
      </c>
      <c r="G46" s="16"/>
      <c r="H46" s="23">
        <f t="shared" si="19"/>
        <v>4373.8293550000008</v>
      </c>
      <c r="I46" s="23">
        <f t="shared" si="20"/>
        <v>4373.8293550000008</v>
      </c>
      <c r="J46" s="23">
        <f t="shared" si="21"/>
        <v>4373.8293550000008</v>
      </c>
      <c r="K46" s="18"/>
      <c r="L46" s="31"/>
      <c r="M46" s="34"/>
    </row>
    <row r="47" spans="1:19" x14ac:dyDescent="0.2">
      <c r="A47" s="16" t="str">
        <f t="shared" si="16"/>
        <v>Columbus Fee_COG 0023H</v>
      </c>
      <c r="B47" s="16"/>
      <c r="C47" s="16"/>
      <c r="D47" s="17"/>
      <c r="E47" s="27">
        <f t="shared" si="18"/>
        <v>0</v>
      </c>
      <c r="F47" s="17">
        <f t="shared" si="17"/>
        <v>0</v>
      </c>
      <c r="G47" s="16"/>
      <c r="H47" s="23">
        <f t="shared" si="19"/>
        <v>4373.8293550000008</v>
      </c>
      <c r="I47" s="23">
        <f t="shared" si="20"/>
        <v>4373.8293550000008</v>
      </c>
      <c r="J47" s="23">
        <f t="shared" si="21"/>
        <v>4373.8293550000008</v>
      </c>
      <c r="K47" s="16"/>
      <c r="L47" s="32"/>
      <c r="M47" s="34"/>
    </row>
    <row r="48" spans="1:19" x14ac:dyDescent="0.2">
      <c r="A48" s="16" t="str">
        <f t="shared" si="16"/>
        <v>Columbus Fee_COG 0023H</v>
      </c>
      <c r="B48" s="16"/>
      <c r="C48" s="16"/>
      <c r="D48" s="17"/>
      <c r="E48" s="27">
        <f t="shared" si="18"/>
        <v>0</v>
      </c>
      <c r="F48" s="17">
        <f t="shared" si="17"/>
        <v>0</v>
      </c>
      <c r="G48" s="16"/>
      <c r="H48" s="23">
        <f t="shared" si="19"/>
        <v>4373.8293550000008</v>
      </c>
      <c r="I48" s="23">
        <f t="shared" si="20"/>
        <v>4373.8293550000008</v>
      </c>
      <c r="J48" s="23">
        <f t="shared" si="21"/>
        <v>4373.8293550000008</v>
      </c>
      <c r="K48" s="16"/>
      <c r="L48" s="32"/>
      <c r="M48" s="34"/>
    </row>
    <row r="49" spans="1:19" x14ac:dyDescent="0.2">
      <c r="A49" s="16" t="str">
        <f t="shared" si="16"/>
        <v>Columbus Fee_COG 0023H</v>
      </c>
      <c r="B49" s="16"/>
      <c r="C49" s="16"/>
      <c r="D49" s="17"/>
      <c r="E49" s="27">
        <f t="shared" si="18"/>
        <v>0</v>
      </c>
      <c r="F49" s="17">
        <f t="shared" si="17"/>
        <v>0</v>
      </c>
      <c r="G49" s="16"/>
      <c r="H49" s="23">
        <f t="shared" si="19"/>
        <v>4373.8293550000008</v>
      </c>
      <c r="I49" s="23">
        <f t="shared" si="20"/>
        <v>4373.8293550000008</v>
      </c>
      <c r="J49" s="23">
        <f t="shared" si="21"/>
        <v>4373.8293550000008</v>
      </c>
      <c r="K49" s="16"/>
      <c r="L49" s="32"/>
      <c r="M49" s="34"/>
    </row>
    <row r="50" spans="1:19" x14ac:dyDescent="0.2">
      <c r="A50" s="16" t="str">
        <f t="shared" si="16"/>
        <v>Columbus Fee_COG 0023H</v>
      </c>
      <c r="B50" s="16"/>
      <c r="C50" s="16"/>
      <c r="D50" s="17"/>
      <c r="E50" s="27">
        <f t="shared" si="18"/>
        <v>0</v>
      </c>
      <c r="F50" s="17">
        <f t="shared" si="17"/>
        <v>0</v>
      </c>
      <c r="G50" s="16"/>
      <c r="H50" s="23">
        <f t="shared" si="19"/>
        <v>4373.8293550000008</v>
      </c>
      <c r="I50" s="23">
        <f t="shared" si="20"/>
        <v>4373.8293550000008</v>
      </c>
      <c r="J50" s="23">
        <f t="shared" si="21"/>
        <v>4373.8293550000008</v>
      </c>
      <c r="K50" s="16"/>
      <c r="L50" s="32"/>
      <c r="M50" s="34"/>
    </row>
    <row r="51" spans="1:19" x14ac:dyDescent="0.2">
      <c r="A51" s="16" t="str">
        <f t="shared" si="16"/>
        <v>Columbus Fee_COG 0023H</v>
      </c>
      <c r="B51" s="16"/>
      <c r="C51" s="16"/>
      <c r="D51" s="17"/>
      <c r="E51" s="27">
        <f t="shared" si="18"/>
        <v>0</v>
      </c>
      <c r="F51" s="17">
        <f t="shared" si="17"/>
        <v>0</v>
      </c>
      <c r="G51" s="16"/>
      <c r="H51" s="23">
        <f t="shared" si="19"/>
        <v>4373.8293550000008</v>
      </c>
      <c r="I51" s="23">
        <f t="shared" si="20"/>
        <v>4373.8293550000008</v>
      </c>
      <c r="J51" s="23">
        <f t="shared" si="21"/>
        <v>4373.8293550000008</v>
      </c>
      <c r="K51" s="16"/>
      <c r="L51" s="32"/>
      <c r="M51" s="34"/>
    </row>
    <row r="52" spans="1:19" x14ac:dyDescent="0.2">
      <c r="A52" s="16" t="str">
        <f t="shared" si="16"/>
        <v>Columbus Fee_COG 0023H</v>
      </c>
      <c r="B52" s="16"/>
      <c r="C52" s="16"/>
      <c r="D52" s="17"/>
      <c r="E52" s="27">
        <f t="shared" si="18"/>
        <v>0</v>
      </c>
      <c r="F52" s="17">
        <f t="shared" si="17"/>
        <v>0</v>
      </c>
      <c r="G52" s="16"/>
      <c r="H52" s="23">
        <f t="shared" si="19"/>
        <v>4373.8293550000008</v>
      </c>
      <c r="I52" s="23">
        <f t="shared" si="20"/>
        <v>4373.8293550000008</v>
      </c>
      <c r="J52" s="23">
        <f t="shared" si="21"/>
        <v>4373.8293550000008</v>
      </c>
      <c r="K52" s="16"/>
      <c r="L52" s="32"/>
      <c r="M52" s="34"/>
    </row>
    <row r="53" spans="1:19" x14ac:dyDescent="0.2">
      <c r="A53" s="16" t="str">
        <f t="shared" si="16"/>
        <v>Columbus Fee_COG 0023H</v>
      </c>
      <c r="B53" s="16"/>
      <c r="C53" s="16"/>
      <c r="D53" s="17"/>
      <c r="E53" s="27">
        <f t="shared" si="18"/>
        <v>0</v>
      </c>
      <c r="F53" s="17">
        <f t="shared" si="17"/>
        <v>0</v>
      </c>
      <c r="G53" s="16"/>
      <c r="H53" s="23">
        <f t="shared" si="19"/>
        <v>4373.8293550000008</v>
      </c>
      <c r="I53" s="23">
        <f t="shared" si="20"/>
        <v>4373.8293550000008</v>
      </c>
      <c r="J53" s="23">
        <f t="shared" si="21"/>
        <v>4373.8293550000008</v>
      </c>
      <c r="K53" s="16"/>
      <c r="L53" s="32"/>
      <c r="M53" s="34"/>
    </row>
    <row r="54" spans="1:19" x14ac:dyDescent="0.2">
      <c r="A54" s="16" t="str">
        <f t="shared" si="16"/>
        <v>Columbus Fee_COG 0023H</v>
      </c>
      <c r="B54" s="16"/>
      <c r="C54" s="16"/>
      <c r="D54" s="17"/>
      <c r="E54" s="27">
        <f t="shared" si="18"/>
        <v>0</v>
      </c>
      <c r="F54" s="17">
        <f t="shared" si="17"/>
        <v>0</v>
      </c>
      <c r="G54" s="16"/>
      <c r="H54" s="23">
        <f t="shared" si="19"/>
        <v>4373.8293550000008</v>
      </c>
      <c r="I54" s="23">
        <f t="shared" si="20"/>
        <v>4373.8293550000008</v>
      </c>
      <c r="J54" s="23">
        <f t="shared" si="21"/>
        <v>4373.8293550000008</v>
      </c>
      <c r="K54" s="16"/>
      <c r="L54" s="32"/>
      <c r="M54" s="34"/>
    </row>
    <row r="55" spans="1:19" x14ac:dyDescent="0.2">
      <c r="A55" s="16" t="str">
        <f t="shared" si="16"/>
        <v>Columbus Fee_COG 0023H</v>
      </c>
      <c r="B55" s="16"/>
      <c r="C55" s="16"/>
      <c r="D55" s="17">
        <v>14000</v>
      </c>
      <c r="E55" s="27">
        <f t="shared" si="18"/>
        <v>4267.2518897829796</v>
      </c>
      <c r="F55" s="17">
        <f t="shared" si="17"/>
        <v>14000</v>
      </c>
      <c r="G55" s="16"/>
      <c r="H55" s="23">
        <f t="shared" si="19"/>
        <v>4373.8293550000008</v>
      </c>
      <c r="I55" s="23">
        <f t="shared" si="20"/>
        <v>4373.8293550000008</v>
      </c>
      <c r="J55" s="23">
        <f t="shared" si="21"/>
        <v>4373.8293550000008</v>
      </c>
      <c r="K55" s="16"/>
      <c r="L55" s="32"/>
      <c r="M55" s="34"/>
    </row>
    <row r="56" spans="1:19" x14ac:dyDescent="0.2">
      <c r="A56" s="11"/>
      <c r="B56" s="11"/>
      <c r="C56" s="11"/>
      <c r="D56" s="12"/>
      <c r="E56" s="28"/>
      <c r="F56" s="12"/>
      <c r="G56" s="11"/>
      <c r="H56" s="24"/>
      <c r="I56" s="24"/>
      <c r="J56" s="24"/>
      <c r="K56" s="11"/>
      <c r="L56" s="24"/>
      <c r="M56" s="35"/>
      <c r="N56" s="11"/>
      <c r="O56" s="11"/>
      <c r="P56" s="11"/>
      <c r="Q56" s="11"/>
      <c r="R56" s="11"/>
      <c r="S56" s="11"/>
    </row>
    <row r="57" spans="1:19" ht="17" x14ac:dyDescent="0.2">
      <c r="A57" s="20" t="s">
        <v>80</v>
      </c>
      <c r="B57" s="16" t="s">
        <v>19</v>
      </c>
      <c r="C57" s="16"/>
      <c r="D57" s="17">
        <v>-5000</v>
      </c>
      <c r="E57" s="27">
        <f>D57/3.2808</f>
        <v>-1524.0185320653497</v>
      </c>
      <c r="F57" s="17">
        <f>D57</f>
        <v>-5000</v>
      </c>
      <c r="G57" s="16"/>
      <c r="H57" s="22"/>
      <c r="I57" s="22"/>
      <c r="J57" s="22"/>
      <c r="K57" s="19">
        <v>21</v>
      </c>
      <c r="L57" s="30"/>
      <c r="M57" s="33">
        <f>AVERAGE(M59:M73)</f>
        <v>1.0364856647574754</v>
      </c>
    </row>
    <row r="58" spans="1:19" x14ac:dyDescent="0.2">
      <c r="A58" s="16" t="str">
        <f t="shared" ref="A58:A73" si="23">A57</f>
        <v>Iceman_COG 1401H</v>
      </c>
      <c r="B58" s="16" t="s">
        <v>20</v>
      </c>
      <c r="C58" s="16"/>
      <c r="D58" s="17">
        <v>0</v>
      </c>
      <c r="E58" s="27">
        <v>0</v>
      </c>
      <c r="F58" s="17">
        <f t="shared" ref="F58:F73" si="24">D58</f>
        <v>0</v>
      </c>
      <c r="G58" s="16"/>
      <c r="H58" s="22"/>
      <c r="I58" s="22"/>
      <c r="J58" s="22"/>
      <c r="K58" s="19"/>
      <c r="L58" s="30"/>
      <c r="M58" s="33"/>
    </row>
    <row r="59" spans="1:19" x14ac:dyDescent="0.2">
      <c r="A59" s="16" t="str">
        <f t="shared" si="23"/>
        <v>Iceman_COG 1401H</v>
      </c>
      <c r="B59" s="16" t="s">
        <v>30</v>
      </c>
      <c r="C59" s="40">
        <v>5</v>
      </c>
      <c r="D59" s="17">
        <v>8252.41</v>
      </c>
      <c r="E59" s="27">
        <f t="shared" ref="E59:E73" si="25">D59/3.2808</f>
        <v>2515.3651548402827</v>
      </c>
      <c r="F59" s="17">
        <f t="shared" si="24"/>
        <v>8252.41</v>
      </c>
      <c r="G59" s="16">
        <v>445</v>
      </c>
      <c r="H59" s="23">
        <f t="shared" ref="H59:H73" si="26">IF(G59&lt;431,(95/100)*(0.0295*(G59-395)^2+0.1507*(G59-395)+60.8199),85.4348*(G59-428)^0.1583)</f>
        <v>133.78729450123828</v>
      </c>
      <c r="I59" s="23">
        <f t="shared" ref="I59:I73" si="27">AVERAGE(H59,J59)</f>
        <v>130.76387500061915</v>
      </c>
      <c r="J59" s="23">
        <f t="shared" ref="J59:J73" si="28" xml:space="preserve"> IF(G59&lt;431,H59,0.0000507707*(G59-395)^3 - 0.023098*(G59-395)^2 + 3.56564*(G59-395) + 0.857118)</f>
        <v>127.74045550000001</v>
      </c>
      <c r="K59" s="18">
        <f>J59</f>
        <v>127.74045550000001</v>
      </c>
      <c r="L59" s="31">
        <f t="shared" ref="L59:L65" si="29">1000*(K59-K$57)/(F59-F$57)</f>
        <v>8.0544184416268454</v>
      </c>
      <c r="M59" s="34">
        <f t="shared" ref="M59:M65" si="30">L59/L$3</f>
        <v>1.0739224588835794</v>
      </c>
    </row>
    <row r="60" spans="1:19" x14ac:dyDescent="0.2">
      <c r="A60" s="16" t="str">
        <f t="shared" si="23"/>
        <v>Iceman_COG 1401H</v>
      </c>
      <c r="B60" s="16" t="s">
        <v>31</v>
      </c>
      <c r="C60" s="41">
        <v>17</v>
      </c>
      <c r="D60" s="17">
        <v>9113.6460000000006</v>
      </c>
      <c r="E60" s="27">
        <f t="shared" si="25"/>
        <v>2777.8730797366497</v>
      </c>
      <c r="F60" s="17">
        <f t="shared" ref="F60:F61" si="31">D60</f>
        <v>9113.6460000000006</v>
      </c>
      <c r="G60" s="16">
        <v>449</v>
      </c>
      <c r="H60" s="23">
        <f t="shared" ref="H60:H61" si="32">IF(G60&lt;431,(95/100)*(0.0295*(G60-395)^2+0.1507*(G60-395)+60.8199),85.4348*(G60-428)^0.1583)</f>
        <v>138.33820029901759</v>
      </c>
      <c r="I60" s="23">
        <f t="shared" ref="I60:I61" si="33">AVERAGE(H60,J60)</f>
        <v>136.19033390190879</v>
      </c>
      <c r="J60" s="23">
        <f t="shared" ref="J60:J61" si="34" xml:space="preserve"> IF(G60&lt;431,H60,0.0000507707*(G60-395)^3 - 0.023098*(G60-395)^2 + 3.56564*(G60-395) + 0.857118)</f>
        <v>134.04246750480002</v>
      </c>
      <c r="K60" s="18">
        <f t="shared" ref="K60:K61" si="35">J60</f>
        <v>134.04246750480002</v>
      </c>
      <c r="L60" s="31">
        <f t="shared" si="29"/>
        <v>8.0094447249704306</v>
      </c>
      <c r="M60" s="34">
        <f t="shared" si="30"/>
        <v>1.0679259633293907</v>
      </c>
    </row>
    <row r="61" spans="1:19" x14ac:dyDescent="0.2">
      <c r="A61" s="16" t="str">
        <f t="shared" si="23"/>
        <v>Iceman_COG 1401H</v>
      </c>
      <c r="B61" s="16" t="s">
        <v>32</v>
      </c>
      <c r="C61" s="41">
        <v>18</v>
      </c>
      <c r="D61" s="17">
        <v>9743.0519999999997</v>
      </c>
      <c r="E61" s="27">
        <f t="shared" si="25"/>
        <v>2969.7183613752741</v>
      </c>
      <c r="F61" s="17">
        <f t="shared" si="31"/>
        <v>9743.0519999999997</v>
      </c>
      <c r="G61" s="16">
        <v>452</v>
      </c>
      <c r="H61" s="23">
        <f t="shared" si="32"/>
        <v>141.29352063784668</v>
      </c>
      <c r="I61" s="23">
        <f t="shared" si="33"/>
        <v>139.87454744147334</v>
      </c>
      <c r="J61" s="23">
        <f t="shared" si="34"/>
        <v>138.45557424510002</v>
      </c>
      <c r="K61" s="18">
        <f t="shared" si="35"/>
        <v>138.45557424510002</v>
      </c>
      <c r="L61" s="31">
        <f t="shared" si="29"/>
        <v>7.9668425672716907</v>
      </c>
      <c r="M61" s="34">
        <f t="shared" si="30"/>
        <v>1.0622456756362255</v>
      </c>
    </row>
    <row r="62" spans="1:19" x14ac:dyDescent="0.2">
      <c r="A62" s="16" t="str">
        <f t="shared" si="23"/>
        <v>Iceman_COG 1401H</v>
      </c>
      <c r="B62" s="16" t="s">
        <v>32</v>
      </c>
      <c r="C62" s="41">
        <v>76</v>
      </c>
      <c r="D62" s="17">
        <v>10359.463</v>
      </c>
      <c r="E62" s="27">
        <f t="shared" si="25"/>
        <v>3157.6027188490611</v>
      </c>
      <c r="F62" s="17">
        <f t="shared" si="24"/>
        <v>10359.463</v>
      </c>
      <c r="G62" s="16">
        <v>453</v>
      </c>
      <c r="H62" s="23">
        <f t="shared" si="26"/>
        <v>142.20953307251455</v>
      </c>
      <c r="I62" s="23">
        <f t="shared" si="27"/>
        <v>141.03903594545727</v>
      </c>
      <c r="J62" s="23">
        <f t="shared" si="28"/>
        <v>139.8685388184</v>
      </c>
      <c r="K62" s="18">
        <f t="shared" ref="K62" si="36">J62</f>
        <v>139.8685388184</v>
      </c>
      <c r="L62" s="31">
        <f t="shared" si="29"/>
        <v>7.7391077291178743</v>
      </c>
      <c r="M62" s="34">
        <f t="shared" si="30"/>
        <v>1.03188103054905</v>
      </c>
    </row>
    <row r="63" spans="1:19" x14ac:dyDescent="0.2">
      <c r="A63" s="16" t="str">
        <f t="shared" si="23"/>
        <v>Iceman_COG 1401H</v>
      </c>
      <c r="B63" s="16" t="s">
        <v>66</v>
      </c>
      <c r="C63" s="41">
        <v>70</v>
      </c>
      <c r="D63" s="17">
        <v>10564.773999999999</v>
      </c>
      <c r="E63" s="27">
        <f t="shared" si="25"/>
        <v>3220.1822726164346</v>
      </c>
      <c r="F63" s="17">
        <f t="shared" si="24"/>
        <v>10564.773999999999</v>
      </c>
      <c r="G63" s="16">
        <v>453</v>
      </c>
      <c r="H63" s="23">
        <f t="shared" si="26"/>
        <v>142.20953307251455</v>
      </c>
      <c r="I63" s="23">
        <f t="shared" si="27"/>
        <v>141.03903594545727</v>
      </c>
      <c r="J63" s="23">
        <f t="shared" si="28"/>
        <v>139.8685388184</v>
      </c>
      <c r="K63" s="18">
        <f t="shared" ref="K63" si="37">J63</f>
        <v>139.8685388184</v>
      </c>
      <c r="L63" s="31">
        <f t="shared" si="29"/>
        <v>7.6370231150416963</v>
      </c>
      <c r="M63" s="34">
        <f t="shared" si="30"/>
        <v>1.0182697486722261</v>
      </c>
    </row>
    <row r="64" spans="1:19" x14ac:dyDescent="0.2">
      <c r="A64" s="16" t="str">
        <f t="shared" si="23"/>
        <v>Iceman_COG 1401H</v>
      </c>
      <c r="B64" s="16" t="s">
        <v>67</v>
      </c>
      <c r="C64" s="41">
        <v>21</v>
      </c>
      <c r="D64" s="17">
        <v>10886.619000000001</v>
      </c>
      <c r="E64" s="27">
        <f t="shared" si="25"/>
        <v>3318.2818215069497</v>
      </c>
      <c r="F64" s="17">
        <f t="shared" si="24"/>
        <v>10886.619000000001</v>
      </c>
      <c r="G64" s="16">
        <v>454</v>
      </c>
      <c r="H64" s="23">
        <f t="shared" si="26"/>
        <v>143.09520728103382</v>
      </c>
      <c r="I64" s="23">
        <f t="shared" si="27"/>
        <v>142.17409143816693</v>
      </c>
      <c r="J64" s="23">
        <f t="shared" si="28"/>
        <v>141.25297559530003</v>
      </c>
      <c r="K64" s="18">
        <f t="shared" ref="K64" si="38">J64</f>
        <v>141.25297559530003</v>
      </c>
      <c r="L64" s="31">
        <f t="shared" si="29"/>
        <v>7.5694504661627517</v>
      </c>
      <c r="M64" s="34">
        <f t="shared" si="30"/>
        <v>1.0092600621550336</v>
      </c>
    </row>
    <row r="65" spans="1:19" x14ac:dyDescent="0.2">
      <c r="A65" s="16" t="str">
        <f t="shared" si="23"/>
        <v>Iceman_COG 1401H</v>
      </c>
      <c r="B65" s="16" t="s">
        <v>68</v>
      </c>
      <c r="C65" s="41">
        <v>12</v>
      </c>
      <c r="D65" s="17">
        <v>11164.75</v>
      </c>
      <c r="E65" s="27">
        <f t="shared" si="25"/>
        <v>3403.057181175323</v>
      </c>
      <c r="F65" s="17">
        <f t="shared" si="24"/>
        <v>11164.75</v>
      </c>
      <c r="G65" s="16">
        <v>454</v>
      </c>
      <c r="H65" s="23">
        <f t="shared" si="26"/>
        <v>143.09520728103382</v>
      </c>
      <c r="I65" s="23">
        <f t="shared" si="27"/>
        <v>142.17409143816693</v>
      </c>
      <c r="J65" s="23">
        <f t="shared" si="28"/>
        <v>141.25297559530003</v>
      </c>
      <c r="K65" s="18">
        <f t="shared" ref="K65" si="39">J65</f>
        <v>141.25297559530003</v>
      </c>
      <c r="L65" s="31">
        <f t="shared" si="29"/>
        <v>7.4392103555761784</v>
      </c>
      <c r="M65" s="34">
        <f t="shared" si="30"/>
        <v>0.99189471407682384</v>
      </c>
    </row>
    <row r="66" spans="1:19" x14ac:dyDescent="0.2">
      <c r="A66" s="16" t="str">
        <f t="shared" si="23"/>
        <v>Iceman_COG 1401H</v>
      </c>
      <c r="B66" s="16"/>
      <c r="C66" s="16"/>
      <c r="D66" s="17"/>
      <c r="E66" s="27">
        <f t="shared" si="25"/>
        <v>0</v>
      </c>
      <c r="F66" s="17">
        <f t="shared" si="24"/>
        <v>0</v>
      </c>
      <c r="G66" s="16"/>
      <c r="H66" s="23">
        <f t="shared" si="26"/>
        <v>4373.8293550000008</v>
      </c>
      <c r="I66" s="23">
        <f t="shared" si="27"/>
        <v>4373.8293550000008</v>
      </c>
      <c r="J66" s="23">
        <f t="shared" si="28"/>
        <v>4373.8293550000008</v>
      </c>
      <c r="K66" s="18"/>
      <c r="L66" s="31"/>
      <c r="M66" s="34"/>
    </row>
    <row r="67" spans="1:19" x14ac:dyDescent="0.2">
      <c r="A67" s="16" t="str">
        <f t="shared" si="23"/>
        <v>Iceman_COG 1401H</v>
      </c>
      <c r="B67" s="16"/>
      <c r="C67" s="16"/>
      <c r="D67" s="17"/>
      <c r="E67" s="27">
        <f t="shared" si="25"/>
        <v>0</v>
      </c>
      <c r="F67" s="17">
        <f t="shared" si="24"/>
        <v>0</v>
      </c>
      <c r="G67" s="16"/>
      <c r="H67" s="23">
        <f t="shared" si="26"/>
        <v>4373.8293550000008</v>
      </c>
      <c r="I67" s="23">
        <f t="shared" si="27"/>
        <v>4373.8293550000008</v>
      </c>
      <c r="J67" s="23">
        <f t="shared" si="28"/>
        <v>4373.8293550000008</v>
      </c>
      <c r="K67" s="16"/>
      <c r="L67" s="32"/>
      <c r="M67" s="34"/>
    </row>
    <row r="68" spans="1:19" x14ac:dyDescent="0.2">
      <c r="A68" s="16" t="str">
        <f t="shared" si="23"/>
        <v>Iceman_COG 1401H</v>
      </c>
      <c r="B68" s="16"/>
      <c r="C68" s="16"/>
      <c r="D68" s="17"/>
      <c r="E68" s="27">
        <f t="shared" si="25"/>
        <v>0</v>
      </c>
      <c r="F68" s="17">
        <f t="shared" si="24"/>
        <v>0</v>
      </c>
      <c r="G68" s="16"/>
      <c r="H68" s="23">
        <f t="shared" si="26"/>
        <v>4373.8293550000008</v>
      </c>
      <c r="I68" s="23">
        <f t="shared" si="27"/>
        <v>4373.8293550000008</v>
      </c>
      <c r="J68" s="23">
        <f t="shared" si="28"/>
        <v>4373.8293550000008</v>
      </c>
      <c r="K68" s="16"/>
      <c r="L68" s="32"/>
      <c r="M68" s="34"/>
    </row>
    <row r="69" spans="1:19" x14ac:dyDescent="0.2">
      <c r="A69" s="16" t="str">
        <f t="shared" si="23"/>
        <v>Iceman_COG 1401H</v>
      </c>
      <c r="B69" s="16"/>
      <c r="C69" s="16"/>
      <c r="D69" s="17"/>
      <c r="E69" s="27">
        <f t="shared" si="25"/>
        <v>0</v>
      </c>
      <c r="F69" s="17">
        <f t="shared" si="24"/>
        <v>0</v>
      </c>
      <c r="G69" s="16"/>
      <c r="H69" s="23">
        <f t="shared" si="26"/>
        <v>4373.8293550000008</v>
      </c>
      <c r="I69" s="23">
        <f t="shared" si="27"/>
        <v>4373.8293550000008</v>
      </c>
      <c r="J69" s="23">
        <f t="shared" si="28"/>
        <v>4373.8293550000008</v>
      </c>
      <c r="K69" s="16"/>
      <c r="L69" s="32"/>
      <c r="M69" s="34"/>
    </row>
    <row r="70" spans="1:19" x14ac:dyDescent="0.2">
      <c r="A70" s="16" t="str">
        <f t="shared" si="23"/>
        <v>Iceman_COG 1401H</v>
      </c>
      <c r="B70" s="16"/>
      <c r="C70" s="16"/>
      <c r="D70" s="17"/>
      <c r="E70" s="27">
        <f t="shared" si="25"/>
        <v>0</v>
      </c>
      <c r="F70" s="17">
        <f t="shared" si="24"/>
        <v>0</v>
      </c>
      <c r="G70" s="16"/>
      <c r="H70" s="23">
        <f t="shared" si="26"/>
        <v>4373.8293550000008</v>
      </c>
      <c r="I70" s="23">
        <f t="shared" si="27"/>
        <v>4373.8293550000008</v>
      </c>
      <c r="J70" s="23">
        <f t="shared" si="28"/>
        <v>4373.8293550000008</v>
      </c>
      <c r="K70" s="16"/>
      <c r="L70" s="32"/>
      <c r="M70" s="34"/>
    </row>
    <row r="71" spans="1:19" x14ac:dyDescent="0.2">
      <c r="A71" s="16" t="str">
        <f t="shared" si="23"/>
        <v>Iceman_COG 1401H</v>
      </c>
      <c r="B71" s="16"/>
      <c r="C71" s="16"/>
      <c r="D71" s="17"/>
      <c r="E71" s="27">
        <f t="shared" si="25"/>
        <v>0</v>
      </c>
      <c r="F71" s="17">
        <f t="shared" si="24"/>
        <v>0</v>
      </c>
      <c r="G71" s="16"/>
      <c r="H71" s="23">
        <f t="shared" si="26"/>
        <v>4373.8293550000008</v>
      </c>
      <c r="I71" s="23">
        <f t="shared" si="27"/>
        <v>4373.8293550000008</v>
      </c>
      <c r="J71" s="23">
        <f t="shared" si="28"/>
        <v>4373.8293550000008</v>
      </c>
      <c r="K71" s="16"/>
      <c r="L71" s="32"/>
      <c r="M71" s="34"/>
    </row>
    <row r="72" spans="1:19" x14ac:dyDescent="0.2">
      <c r="A72" s="16" t="str">
        <f t="shared" si="23"/>
        <v>Iceman_COG 1401H</v>
      </c>
      <c r="B72" s="16"/>
      <c r="C72" s="16"/>
      <c r="D72" s="17"/>
      <c r="E72" s="27">
        <f t="shared" si="25"/>
        <v>0</v>
      </c>
      <c r="F72" s="17">
        <f t="shared" si="24"/>
        <v>0</v>
      </c>
      <c r="G72" s="16"/>
      <c r="H72" s="23">
        <f t="shared" si="26"/>
        <v>4373.8293550000008</v>
      </c>
      <c r="I72" s="23">
        <f t="shared" si="27"/>
        <v>4373.8293550000008</v>
      </c>
      <c r="J72" s="23">
        <f t="shared" si="28"/>
        <v>4373.8293550000008</v>
      </c>
      <c r="K72" s="16"/>
      <c r="L72" s="32"/>
      <c r="M72" s="34"/>
    </row>
    <row r="73" spans="1:19" x14ac:dyDescent="0.2">
      <c r="A73" s="16" t="str">
        <f t="shared" si="23"/>
        <v>Iceman_COG 1401H</v>
      </c>
      <c r="B73" s="16"/>
      <c r="C73" s="16"/>
      <c r="D73" s="17">
        <v>14000</v>
      </c>
      <c r="E73" s="27">
        <f t="shared" si="25"/>
        <v>4267.2518897829796</v>
      </c>
      <c r="F73" s="17">
        <f t="shared" si="24"/>
        <v>14000</v>
      </c>
      <c r="G73" s="16"/>
      <c r="H73" s="23">
        <f t="shared" si="26"/>
        <v>4373.8293550000008</v>
      </c>
      <c r="I73" s="23">
        <f t="shared" si="27"/>
        <v>4373.8293550000008</v>
      </c>
      <c r="J73" s="23">
        <f t="shared" si="28"/>
        <v>4373.8293550000008</v>
      </c>
      <c r="K73" s="16"/>
      <c r="L73" s="32"/>
      <c r="M73" s="34"/>
    </row>
    <row r="74" spans="1:19" x14ac:dyDescent="0.2">
      <c r="A74" s="11"/>
      <c r="B74" s="11"/>
      <c r="C74" s="11"/>
      <c r="D74" s="12"/>
      <c r="E74" s="28"/>
      <c r="F74" s="12"/>
      <c r="G74" s="11"/>
      <c r="H74" s="24"/>
      <c r="I74" s="24"/>
      <c r="J74" s="24"/>
      <c r="K74" s="11"/>
      <c r="L74" s="24"/>
      <c r="M74" s="35"/>
      <c r="N74" s="11"/>
      <c r="O74" s="11"/>
      <c r="P74" s="11"/>
      <c r="Q74" s="11"/>
      <c r="R74" s="11"/>
      <c r="S74" s="11"/>
    </row>
    <row r="75" spans="1:19" x14ac:dyDescent="0.2">
      <c r="A75" s="39" t="s">
        <v>81</v>
      </c>
      <c r="B75" s="16" t="s">
        <v>19</v>
      </c>
      <c r="C75" s="16"/>
      <c r="D75" s="17">
        <v>-5000</v>
      </c>
      <c r="E75" s="27">
        <f>D75/3.2808</f>
        <v>-1524.0185320653497</v>
      </c>
      <c r="F75" s="17">
        <f>D75</f>
        <v>-5000</v>
      </c>
      <c r="G75" s="16"/>
      <c r="H75" s="22"/>
      <c r="I75" s="22"/>
      <c r="J75" s="22"/>
      <c r="K75" s="19">
        <v>21</v>
      </c>
      <c r="L75" s="30"/>
      <c r="M75" s="33">
        <f>AVERAGE(M77:M91)</f>
        <v>0.97607641266992107</v>
      </c>
    </row>
    <row r="76" spans="1:19" x14ac:dyDescent="0.2">
      <c r="A76" s="16" t="str">
        <f t="shared" ref="A76:A91" si="40">A75</f>
        <v>Sombrero Federal Com_COG  0004H</v>
      </c>
      <c r="B76" s="16" t="s">
        <v>20</v>
      </c>
      <c r="C76" s="16"/>
      <c r="D76" s="17">
        <v>0</v>
      </c>
      <c r="E76" s="27">
        <v>0</v>
      </c>
      <c r="F76" s="17">
        <f t="shared" ref="F76:F91" si="41">D76</f>
        <v>0</v>
      </c>
      <c r="G76" s="16"/>
      <c r="H76" s="22"/>
      <c r="I76" s="22"/>
      <c r="J76" s="22"/>
      <c r="K76" s="19"/>
      <c r="L76" s="30"/>
      <c r="M76" s="33"/>
    </row>
    <row r="77" spans="1:19" x14ac:dyDescent="0.2">
      <c r="A77" s="16" t="str">
        <f t="shared" si="40"/>
        <v>Sombrero Federal Com_COG  0004H</v>
      </c>
      <c r="B77" s="16" t="s">
        <v>30</v>
      </c>
      <c r="C77" s="16">
        <v>8</v>
      </c>
      <c r="D77" s="17">
        <v>9523.375</v>
      </c>
      <c r="E77" s="27">
        <f t="shared" ref="E77:E91" si="42">D77/3.2808</f>
        <v>2902.7599975615703</v>
      </c>
      <c r="F77" s="17">
        <f t="shared" si="41"/>
        <v>9523.375</v>
      </c>
      <c r="G77" s="16">
        <v>444</v>
      </c>
      <c r="H77" s="23">
        <f t="shared" ref="H77:H91" si="43">IF(G77&lt;431,(95/100)*(0.0295*(G77-395)^2+0.1507*(G77-395)+60.8199),85.4348*(G77-428)^0.1583)</f>
        <v>132.50949545463163</v>
      </c>
      <c r="I77" s="23">
        <f t="shared" ref="I77:I91" si="44">AVERAGE(H77,J77)</f>
        <v>129.29889876946584</v>
      </c>
      <c r="J77" s="23">
        <f t="shared" ref="J77:J91" si="45" xml:space="preserve"> IF(G77&lt;431,H77,0.0000507707*(G77-395)^3 - 0.023098*(G77-395)^2 + 3.56564*(G77-395) + 0.857118)</f>
        <v>126.08830208430001</v>
      </c>
      <c r="K77" s="18">
        <f>J77</f>
        <v>126.08830208430001</v>
      </c>
      <c r="L77" s="31">
        <f>1000*(K77-K$75)/(F77-F$75)</f>
        <v>7.2358044933977128</v>
      </c>
      <c r="M77" s="34">
        <f>L77/L$3</f>
        <v>0.96477393245302834</v>
      </c>
    </row>
    <row r="78" spans="1:19" x14ac:dyDescent="0.2">
      <c r="A78" s="16" t="str">
        <f t="shared" si="40"/>
        <v>Sombrero Federal Com_COG  0004H</v>
      </c>
      <c r="B78" s="16" t="s">
        <v>29</v>
      </c>
      <c r="C78" s="16">
        <v>5</v>
      </c>
      <c r="D78" s="17">
        <v>9912.4</v>
      </c>
      <c r="E78" s="27">
        <f t="shared" si="42"/>
        <v>3021.3362594489145</v>
      </c>
      <c r="F78" s="17">
        <f t="shared" si="41"/>
        <v>9912.4</v>
      </c>
      <c r="G78" s="16">
        <v>449</v>
      </c>
      <c r="H78" s="23">
        <f t="shared" si="43"/>
        <v>138.33820029901759</v>
      </c>
      <c r="I78" s="23">
        <f t="shared" si="44"/>
        <v>136.19033390190879</v>
      </c>
      <c r="J78" s="23">
        <f t="shared" si="45"/>
        <v>134.04246750480002</v>
      </c>
      <c r="K78" s="18">
        <f t="shared" ref="K78:K82" si="46">J78</f>
        <v>134.04246750480002</v>
      </c>
      <c r="L78" s="31">
        <f>1000*(K78-K$75)/(F78-F$75)</f>
        <v>7.5804342362597588</v>
      </c>
      <c r="M78" s="34">
        <f>L78/L$3</f>
        <v>1.0107245648346346</v>
      </c>
    </row>
    <row r="79" spans="1:19" x14ac:dyDescent="0.2">
      <c r="A79" s="16" t="str">
        <f t="shared" si="40"/>
        <v>Sombrero Federal Com_COG  0004H</v>
      </c>
      <c r="B79" s="16" t="s">
        <v>73</v>
      </c>
      <c r="C79" s="16">
        <v>2</v>
      </c>
      <c r="D79" s="17">
        <v>10788.333000000001</v>
      </c>
      <c r="E79" s="27">
        <f t="shared" si="42"/>
        <v>3288.3238844184343</v>
      </c>
      <c r="F79" s="17">
        <f t="shared" si="41"/>
        <v>10788.333000000001</v>
      </c>
      <c r="G79" s="16">
        <v>441</v>
      </c>
      <c r="H79" s="23">
        <f t="shared" si="43"/>
        <v>128.22480278335206</v>
      </c>
      <c r="I79" s="23">
        <f t="shared" si="44"/>
        <v>124.58390481927603</v>
      </c>
      <c r="J79" s="23">
        <f t="shared" si="45"/>
        <v>120.94300685520001</v>
      </c>
      <c r="K79" s="18"/>
      <c r="L79" s="31"/>
      <c r="M79" s="34"/>
    </row>
    <row r="80" spans="1:19" x14ac:dyDescent="0.2">
      <c r="A80" s="16" t="str">
        <f t="shared" si="40"/>
        <v>Sombrero Federal Com_COG  0004H</v>
      </c>
      <c r="B80" s="16" t="s">
        <v>74</v>
      </c>
      <c r="C80" s="16">
        <v>4</v>
      </c>
      <c r="D80" s="17">
        <v>11461.4</v>
      </c>
      <c r="E80" s="27">
        <f t="shared" si="42"/>
        <v>3493.4772006827602</v>
      </c>
      <c r="F80" s="17">
        <f t="shared" si="41"/>
        <v>11461.4</v>
      </c>
      <c r="G80" s="16">
        <v>457</v>
      </c>
      <c r="H80" s="23">
        <f t="shared" si="43"/>
        <v>145.5902896862664</v>
      </c>
      <c r="I80" s="23">
        <f t="shared" si="44"/>
        <v>145.41422753793319</v>
      </c>
      <c r="J80" s="23">
        <f t="shared" si="45"/>
        <v>145.2381653896</v>
      </c>
      <c r="K80" s="18">
        <f t="shared" si="46"/>
        <v>145.2381653896</v>
      </c>
      <c r="L80" s="31">
        <f>1000*(K80-K$75)/(F80-F$75)</f>
        <v>7.5472417528035276</v>
      </c>
      <c r="M80" s="34">
        <f>L80/L$3</f>
        <v>1.0062989003738037</v>
      </c>
    </row>
    <row r="81" spans="1:19" x14ac:dyDescent="0.2">
      <c r="A81" s="16" t="str">
        <f t="shared" si="40"/>
        <v>Sombrero Federal Com_COG  0004H</v>
      </c>
      <c r="B81" s="16" t="s">
        <v>75</v>
      </c>
      <c r="C81" s="16">
        <v>2</v>
      </c>
      <c r="D81" s="17">
        <v>12429.333000000001</v>
      </c>
      <c r="E81" s="27">
        <f t="shared" si="42"/>
        <v>3788.5067666422824</v>
      </c>
      <c r="F81" s="17">
        <f t="shared" si="41"/>
        <v>12429.333000000001</v>
      </c>
      <c r="G81" s="16">
        <v>452</v>
      </c>
      <c r="H81" s="23">
        <f t="shared" si="43"/>
        <v>141.29352063784668</v>
      </c>
      <c r="I81" s="23">
        <f t="shared" si="44"/>
        <v>139.87454744147334</v>
      </c>
      <c r="J81" s="23">
        <f t="shared" si="45"/>
        <v>138.45557424510002</v>
      </c>
      <c r="K81" s="18"/>
      <c r="L81" s="31"/>
      <c r="M81" s="34"/>
    </row>
    <row r="82" spans="1:19" x14ac:dyDescent="0.2">
      <c r="A82" s="16" t="str">
        <f t="shared" si="40"/>
        <v>Sombrero Federal Com_COG  0004H</v>
      </c>
      <c r="B82" s="16" t="s">
        <v>76</v>
      </c>
      <c r="C82" s="16">
        <v>4</v>
      </c>
      <c r="D82" s="17">
        <v>12576.6</v>
      </c>
      <c r="E82" s="27">
        <f t="shared" si="42"/>
        <v>3833.394294074616</v>
      </c>
      <c r="F82" s="17">
        <f t="shared" si="41"/>
        <v>12576.6</v>
      </c>
      <c r="G82" s="16">
        <v>455</v>
      </c>
      <c r="H82" s="23">
        <f t="shared" si="43"/>
        <v>143.95265889144133</v>
      </c>
      <c r="I82" s="23">
        <f t="shared" si="44"/>
        <v>143.28092404572067</v>
      </c>
      <c r="J82" s="23">
        <f t="shared" si="45"/>
        <v>142.6091892</v>
      </c>
      <c r="K82" s="18">
        <f t="shared" si="46"/>
        <v>142.6091892</v>
      </c>
      <c r="L82" s="31">
        <f>1000*(K82-K$75)/(F82-F$75)</f>
        <v>6.9188118976366315</v>
      </c>
      <c r="M82" s="34">
        <f>L82/L$3</f>
        <v>0.92250825301821748</v>
      </c>
    </row>
    <row r="83" spans="1:19" x14ac:dyDescent="0.2">
      <c r="A83" s="16" t="str">
        <f t="shared" si="40"/>
        <v>Sombrero Federal Com_COG  0004H</v>
      </c>
      <c r="B83" s="16" t="s">
        <v>66</v>
      </c>
      <c r="C83" s="16">
        <v>1</v>
      </c>
      <c r="D83" s="17">
        <v>12640</v>
      </c>
      <c r="E83" s="27">
        <f t="shared" si="42"/>
        <v>3852.7188490612043</v>
      </c>
      <c r="F83" s="17">
        <f t="shared" si="41"/>
        <v>12640</v>
      </c>
      <c r="G83" s="16">
        <v>455</v>
      </c>
      <c r="H83" s="23">
        <f t="shared" si="43"/>
        <v>143.95265889144133</v>
      </c>
      <c r="I83" s="23">
        <f t="shared" si="44"/>
        <v>143.28092404572067</v>
      </c>
      <c r="J83" s="23">
        <f t="shared" si="45"/>
        <v>142.6091892</v>
      </c>
      <c r="K83" s="18"/>
      <c r="L83" s="31"/>
      <c r="M83" s="34"/>
    </row>
    <row r="84" spans="1:19" x14ac:dyDescent="0.2">
      <c r="A84" s="16" t="str">
        <f t="shared" si="40"/>
        <v>Sombrero Federal Com_COG  0004H</v>
      </c>
      <c r="B84" s="16"/>
      <c r="C84" s="16"/>
      <c r="D84" s="17"/>
      <c r="E84" s="27">
        <f t="shared" si="42"/>
        <v>0</v>
      </c>
      <c r="F84" s="17">
        <f t="shared" si="41"/>
        <v>0</v>
      </c>
      <c r="G84" s="16"/>
      <c r="H84" s="23">
        <f t="shared" si="43"/>
        <v>4373.8293550000008</v>
      </c>
      <c r="I84" s="23">
        <f t="shared" si="44"/>
        <v>4373.8293550000008</v>
      </c>
      <c r="J84" s="23">
        <f t="shared" si="45"/>
        <v>4373.8293550000008</v>
      </c>
      <c r="K84" s="16"/>
      <c r="L84" s="32"/>
      <c r="M84" s="34"/>
    </row>
    <row r="85" spans="1:19" x14ac:dyDescent="0.2">
      <c r="A85" s="16" t="str">
        <f t="shared" si="40"/>
        <v>Sombrero Federal Com_COG  0004H</v>
      </c>
      <c r="B85" s="16"/>
      <c r="C85" s="16"/>
      <c r="D85" s="17"/>
      <c r="E85" s="27">
        <f t="shared" si="42"/>
        <v>0</v>
      </c>
      <c r="F85" s="17">
        <f t="shared" si="41"/>
        <v>0</v>
      </c>
      <c r="G85" s="16"/>
      <c r="H85" s="23">
        <f t="shared" si="43"/>
        <v>4373.8293550000008</v>
      </c>
      <c r="I85" s="23">
        <f t="shared" si="44"/>
        <v>4373.8293550000008</v>
      </c>
      <c r="J85" s="23">
        <f t="shared" si="45"/>
        <v>4373.8293550000008</v>
      </c>
      <c r="K85" s="16"/>
      <c r="L85" s="32"/>
      <c r="M85" s="34"/>
    </row>
    <row r="86" spans="1:19" x14ac:dyDescent="0.2">
      <c r="A86" s="16" t="str">
        <f t="shared" si="40"/>
        <v>Sombrero Federal Com_COG  0004H</v>
      </c>
      <c r="B86" s="16"/>
      <c r="C86" s="16"/>
      <c r="D86" s="17"/>
      <c r="E86" s="27">
        <f t="shared" si="42"/>
        <v>0</v>
      </c>
      <c r="F86" s="17">
        <f t="shared" si="41"/>
        <v>0</v>
      </c>
      <c r="G86" s="16"/>
      <c r="H86" s="23">
        <f t="shared" si="43"/>
        <v>4373.8293550000008</v>
      </c>
      <c r="I86" s="23">
        <f t="shared" si="44"/>
        <v>4373.8293550000008</v>
      </c>
      <c r="J86" s="23">
        <f t="shared" si="45"/>
        <v>4373.8293550000008</v>
      </c>
      <c r="K86" s="16"/>
      <c r="L86" s="32"/>
      <c r="M86" s="34"/>
    </row>
    <row r="87" spans="1:19" x14ac:dyDescent="0.2">
      <c r="A87" s="16" t="str">
        <f t="shared" si="40"/>
        <v>Sombrero Federal Com_COG  0004H</v>
      </c>
      <c r="B87" s="16"/>
      <c r="C87" s="16"/>
      <c r="D87" s="17"/>
      <c r="E87" s="27">
        <f t="shared" si="42"/>
        <v>0</v>
      </c>
      <c r="F87" s="17">
        <f t="shared" si="41"/>
        <v>0</v>
      </c>
      <c r="G87" s="16"/>
      <c r="H87" s="23">
        <f t="shared" si="43"/>
        <v>4373.8293550000008</v>
      </c>
      <c r="I87" s="23">
        <f t="shared" si="44"/>
        <v>4373.8293550000008</v>
      </c>
      <c r="J87" s="23">
        <f t="shared" si="45"/>
        <v>4373.8293550000008</v>
      </c>
      <c r="K87" s="16"/>
      <c r="L87" s="32"/>
      <c r="M87" s="34"/>
    </row>
    <row r="88" spans="1:19" x14ac:dyDescent="0.2">
      <c r="A88" s="16" t="str">
        <f t="shared" si="40"/>
        <v>Sombrero Federal Com_COG  0004H</v>
      </c>
      <c r="B88" s="16"/>
      <c r="C88" s="16"/>
      <c r="D88" s="17"/>
      <c r="E88" s="27">
        <f t="shared" si="42"/>
        <v>0</v>
      </c>
      <c r="F88" s="17">
        <f t="shared" si="41"/>
        <v>0</v>
      </c>
      <c r="G88" s="16"/>
      <c r="H88" s="23">
        <f t="shared" si="43"/>
        <v>4373.8293550000008</v>
      </c>
      <c r="I88" s="23">
        <f t="shared" si="44"/>
        <v>4373.8293550000008</v>
      </c>
      <c r="J88" s="23">
        <f t="shared" si="45"/>
        <v>4373.8293550000008</v>
      </c>
      <c r="K88" s="16"/>
      <c r="L88" s="32"/>
      <c r="M88" s="34"/>
    </row>
    <row r="89" spans="1:19" x14ac:dyDescent="0.2">
      <c r="A89" s="16" t="str">
        <f t="shared" si="40"/>
        <v>Sombrero Federal Com_COG  0004H</v>
      </c>
      <c r="B89" s="16"/>
      <c r="C89" s="16"/>
      <c r="D89" s="17"/>
      <c r="E89" s="27">
        <f t="shared" si="42"/>
        <v>0</v>
      </c>
      <c r="F89" s="17">
        <f t="shared" si="41"/>
        <v>0</v>
      </c>
      <c r="G89" s="16"/>
      <c r="H89" s="23">
        <f t="shared" si="43"/>
        <v>4373.8293550000008</v>
      </c>
      <c r="I89" s="23">
        <f t="shared" si="44"/>
        <v>4373.8293550000008</v>
      </c>
      <c r="J89" s="23">
        <f t="shared" si="45"/>
        <v>4373.8293550000008</v>
      </c>
      <c r="K89" s="16"/>
      <c r="L89" s="32"/>
      <c r="M89" s="34"/>
    </row>
    <row r="90" spans="1:19" x14ac:dyDescent="0.2">
      <c r="A90" s="16" t="str">
        <f t="shared" si="40"/>
        <v>Sombrero Federal Com_COG  0004H</v>
      </c>
      <c r="B90" s="16"/>
      <c r="C90" s="16"/>
      <c r="D90" s="17"/>
      <c r="E90" s="27">
        <f t="shared" si="42"/>
        <v>0</v>
      </c>
      <c r="F90" s="17">
        <f t="shared" si="41"/>
        <v>0</v>
      </c>
      <c r="G90" s="16"/>
      <c r="H90" s="23">
        <f t="shared" si="43"/>
        <v>4373.8293550000008</v>
      </c>
      <c r="I90" s="23">
        <f t="shared" si="44"/>
        <v>4373.8293550000008</v>
      </c>
      <c r="J90" s="23">
        <f t="shared" si="45"/>
        <v>4373.8293550000008</v>
      </c>
      <c r="K90" s="16"/>
      <c r="L90" s="32"/>
      <c r="M90" s="34"/>
    </row>
    <row r="91" spans="1:19" x14ac:dyDescent="0.2">
      <c r="A91" s="16" t="str">
        <f t="shared" si="40"/>
        <v>Sombrero Federal Com_COG  0004H</v>
      </c>
      <c r="B91" s="16"/>
      <c r="C91" s="16"/>
      <c r="D91" s="17">
        <v>14000</v>
      </c>
      <c r="E91" s="27">
        <f t="shared" si="42"/>
        <v>4267.2518897829796</v>
      </c>
      <c r="F91" s="17">
        <f t="shared" si="41"/>
        <v>14000</v>
      </c>
      <c r="G91" s="16"/>
      <c r="H91" s="23">
        <f t="shared" si="43"/>
        <v>4373.8293550000008</v>
      </c>
      <c r="I91" s="23">
        <f t="shared" si="44"/>
        <v>4373.8293550000008</v>
      </c>
      <c r="J91" s="23">
        <f t="shared" si="45"/>
        <v>4373.8293550000008</v>
      </c>
      <c r="K91" s="16"/>
      <c r="L91" s="32"/>
      <c r="M91" s="34"/>
    </row>
    <row r="92" spans="1:19" x14ac:dyDescent="0.2">
      <c r="A92" s="11"/>
      <c r="B92" s="11"/>
      <c r="C92" s="11"/>
      <c r="D92" s="12"/>
      <c r="E92" s="28"/>
      <c r="F92" s="12"/>
      <c r="G92" s="11"/>
      <c r="H92" s="24"/>
      <c r="I92" s="24"/>
      <c r="J92" s="24"/>
      <c r="K92" s="11"/>
      <c r="L92" s="24"/>
      <c r="M92" s="35"/>
      <c r="N92" s="11"/>
      <c r="O92" s="11"/>
      <c r="P92" s="11"/>
      <c r="Q92" s="11"/>
      <c r="R92" s="11"/>
      <c r="S92" s="11"/>
    </row>
    <row r="93" spans="1:19" ht="34" x14ac:dyDescent="0.2">
      <c r="A93" s="20" t="s">
        <v>84</v>
      </c>
      <c r="B93" s="16" t="s">
        <v>19</v>
      </c>
      <c r="C93" s="16"/>
      <c r="D93" s="17">
        <v>-5000</v>
      </c>
      <c r="E93" s="27">
        <f>D93/3.2808</f>
        <v>-1524.0185320653497</v>
      </c>
      <c r="F93" s="17">
        <f>D93</f>
        <v>-5000</v>
      </c>
      <c r="G93" s="16"/>
      <c r="H93" s="22"/>
      <c r="I93" s="22"/>
      <c r="J93" s="22"/>
      <c r="K93" s="19">
        <v>21</v>
      </c>
      <c r="L93" s="30"/>
      <c r="M93" s="33">
        <f>AVERAGE(M95:M109)</f>
        <v>1.0197756582916695</v>
      </c>
    </row>
    <row r="94" spans="1:19" x14ac:dyDescent="0.2">
      <c r="A94" s="16" t="str">
        <f t="shared" ref="A94:A109" si="47">A93</f>
        <v>Thunderbird Unit_COG Operating LLC 1401H</v>
      </c>
      <c r="B94" s="16" t="s">
        <v>20</v>
      </c>
      <c r="C94" s="16"/>
      <c r="D94" s="17">
        <v>0</v>
      </c>
      <c r="E94" s="27">
        <v>0</v>
      </c>
      <c r="F94" s="17">
        <f t="shared" ref="F94:F109" si="48">D94</f>
        <v>0</v>
      </c>
      <c r="G94" s="16"/>
      <c r="H94" s="22"/>
      <c r="I94" s="22"/>
      <c r="J94" s="22"/>
      <c r="K94" s="19"/>
      <c r="L94" s="30"/>
      <c r="M94" s="33"/>
    </row>
    <row r="95" spans="1:19" x14ac:dyDescent="0.2">
      <c r="A95" s="16" t="str">
        <f t="shared" si="47"/>
        <v>Thunderbird Unit_COG Operating LLC 1401H</v>
      </c>
      <c r="B95" s="16" t="s">
        <v>30</v>
      </c>
      <c r="C95" s="16">
        <v>9</v>
      </c>
      <c r="D95" s="17">
        <v>8351</v>
      </c>
      <c r="E95" s="17">
        <f t="shared" ref="E95:E101" si="49">D95/3.2808</f>
        <v>2545.4157522555474</v>
      </c>
      <c r="F95" s="17">
        <f t="shared" si="48"/>
        <v>8351</v>
      </c>
      <c r="G95" s="16">
        <v>446</v>
      </c>
      <c r="H95" s="23">
        <f t="shared" ref="H95:H109" si="50">IF(G95&lt;431,(95/100)*(0.0295*(G95-395)^2+0.1507*(G95-395)+60.8199),85.4348*(G95-428)^0.1583)</f>
        <v>135.00331871515527</v>
      </c>
      <c r="I95" s="23">
        <f t="shared" ref="I95:I109" si="51">AVERAGE(H95,J95)</f>
        <v>132.18248142042765</v>
      </c>
      <c r="J95" s="23">
        <f t="shared" ref="J95:J109" si="52" xml:space="preserve"> IF(G95&lt;431,H95,0.0000507707*(G95-395)^3 - 0.023098*(G95-395)^2 + 3.56564*(G95-395) + 0.857118)</f>
        <v>129.36164412570002</v>
      </c>
      <c r="K95" s="18">
        <f>J95</f>
        <v>129.36164412570002</v>
      </c>
      <c r="L95" s="31">
        <f>1000*(K95-K$93)/(F95-F$93)</f>
        <v>8.1163691203430481</v>
      </c>
      <c r="M95" s="34">
        <f>L95/L$3</f>
        <v>1.0821825493790731</v>
      </c>
    </row>
    <row r="96" spans="1:19" x14ac:dyDescent="0.2">
      <c r="A96" s="16" t="str">
        <f t="shared" si="47"/>
        <v>Thunderbird Unit_COG Operating LLC 1401H</v>
      </c>
      <c r="B96" s="16" t="s">
        <v>85</v>
      </c>
      <c r="C96" s="16">
        <v>14</v>
      </c>
      <c r="D96" s="17">
        <v>8953.893</v>
      </c>
      <c r="E96" s="17">
        <f t="shared" si="49"/>
        <v>2729.1797732260425</v>
      </c>
      <c r="F96" s="17">
        <f t="shared" si="48"/>
        <v>8953.893</v>
      </c>
      <c r="G96" s="16">
        <v>446</v>
      </c>
      <c r="H96" s="23">
        <f t="shared" si="50"/>
        <v>135.00331871515527</v>
      </c>
      <c r="I96" s="23">
        <f t="shared" si="51"/>
        <v>132.18248142042765</v>
      </c>
      <c r="J96" s="23">
        <f t="shared" si="52"/>
        <v>129.36164412570002</v>
      </c>
      <c r="K96" s="18">
        <f t="shared" ref="K96:K103" si="53">J96</f>
        <v>129.36164412570002</v>
      </c>
      <c r="L96" s="31">
        <f>1000*(K96-K$93)/(F96-F$93)</f>
        <v>7.7656926368648538</v>
      </c>
      <c r="M96" s="34">
        <f>L96/L$3</f>
        <v>1.0354256849153138</v>
      </c>
    </row>
    <row r="97" spans="1:19" x14ac:dyDescent="0.2">
      <c r="A97" s="16" t="str">
        <f t="shared" si="47"/>
        <v>Thunderbird Unit_COG Operating LLC 1401H</v>
      </c>
      <c r="B97" s="16" t="s">
        <v>86</v>
      </c>
      <c r="C97" s="16">
        <v>25</v>
      </c>
      <c r="D97" s="17">
        <v>9533.32</v>
      </c>
      <c r="E97" s="17">
        <f t="shared" si="49"/>
        <v>2905.7912704218479</v>
      </c>
      <c r="F97" s="17">
        <f t="shared" si="48"/>
        <v>9533.32</v>
      </c>
      <c r="G97" s="16">
        <v>449</v>
      </c>
      <c r="H97" s="23">
        <f t="shared" si="50"/>
        <v>138.33820029901759</v>
      </c>
      <c r="I97" s="23">
        <f t="shared" si="51"/>
        <v>136.19033390190879</v>
      </c>
      <c r="J97" s="23">
        <f t="shared" si="52"/>
        <v>134.04246750480002</v>
      </c>
      <c r="K97" s="18">
        <f t="shared" si="53"/>
        <v>134.04246750480002</v>
      </c>
      <c r="L97" s="31">
        <f>1000*(K97-K$93)/(F97-F$93)</f>
        <v>7.7781585697418087</v>
      </c>
      <c r="M97" s="34">
        <f>L97/L$3</f>
        <v>1.0370878092989078</v>
      </c>
    </row>
    <row r="98" spans="1:19" x14ac:dyDescent="0.2">
      <c r="A98" s="16" t="str">
        <f t="shared" si="47"/>
        <v>Thunderbird Unit_COG Operating LLC 1401H</v>
      </c>
      <c r="B98" s="16" t="s">
        <v>87</v>
      </c>
      <c r="C98" s="16">
        <v>12</v>
      </c>
      <c r="D98" s="17">
        <v>10056.75</v>
      </c>
      <c r="E98" s="17">
        <f t="shared" si="49"/>
        <v>3065.3346744696414</v>
      </c>
      <c r="F98" s="17">
        <f t="shared" si="48"/>
        <v>10056.75</v>
      </c>
      <c r="G98" s="16">
        <v>449</v>
      </c>
      <c r="H98" s="23">
        <f t="shared" si="50"/>
        <v>138.33820029901759</v>
      </c>
      <c r="I98" s="23">
        <f t="shared" si="51"/>
        <v>136.19033390190879</v>
      </c>
      <c r="J98" s="23">
        <f t="shared" si="52"/>
        <v>134.04246750480002</v>
      </c>
      <c r="K98" s="18">
        <f t="shared" si="53"/>
        <v>134.04246750480002</v>
      </c>
      <c r="L98" s="31">
        <f>1000*(K98-K$93)/(F98-F$93)</f>
        <v>7.5077601411194328</v>
      </c>
      <c r="M98" s="34">
        <f>L98/L$3</f>
        <v>1.0010346854825911</v>
      </c>
    </row>
    <row r="99" spans="1:19" x14ac:dyDescent="0.2">
      <c r="A99" s="16" t="str">
        <f t="shared" si="47"/>
        <v>Thunderbird Unit_COG Operating LLC 1401H</v>
      </c>
      <c r="B99" s="16" t="s">
        <v>66</v>
      </c>
      <c r="C99" s="16">
        <v>6</v>
      </c>
      <c r="D99" s="17">
        <v>10191.33</v>
      </c>
      <c r="E99" s="17">
        <f t="shared" si="49"/>
        <v>3106.3551572787123</v>
      </c>
      <c r="F99" s="17">
        <f t="shared" si="48"/>
        <v>10191.33</v>
      </c>
      <c r="G99" s="16">
        <v>446</v>
      </c>
      <c r="H99" s="23">
        <f t="shared" si="50"/>
        <v>135.00331871515527</v>
      </c>
      <c r="I99" s="23">
        <f t="shared" si="51"/>
        <v>132.18248142042765</v>
      </c>
      <c r="J99" s="23">
        <f t="shared" si="52"/>
        <v>129.36164412570002</v>
      </c>
      <c r="K99" s="18"/>
      <c r="L99" s="31"/>
      <c r="M99" s="34"/>
    </row>
    <row r="100" spans="1:19" x14ac:dyDescent="0.2">
      <c r="A100" s="16" t="str">
        <f t="shared" si="47"/>
        <v>Thunderbird Unit_COG Operating LLC 1401H</v>
      </c>
      <c r="B100" s="16" t="s">
        <v>88</v>
      </c>
      <c r="C100" s="16">
        <v>16</v>
      </c>
      <c r="D100" s="17">
        <v>10333.531000000001</v>
      </c>
      <c r="E100" s="17">
        <f t="shared" si="49"/>
        <v>3149.6985491343576</v>
      </c>
      <c r="F100" s="17">
        <f t="shared" si="48"/>
        <v>10333.531000000001</v>
      </c>
      <c r="G100" s="16">
        <v>450</v>
      </c>
      <c r="H100" s="23">
        <f t="shared" si="50"/>
        <v>139.36069947732261</v>
      </c>
      <c r="I100" s="23">
        <f t="shared" si="51"/>
        <v>137.45177134491132</v>
      </c>
      <c r="J100" s="23">
        <f t="shared" si="52"/>
        <v>135.54284321250003</v>
      </c>
      <c r="K100" s="18">
        <f t="shared" si="53"/>
        <v>135.54284321250003</v>
      </c>
      <c r="L100" s="31">
        <f>1000*(K100-K$93)/(F100-F$93)</f>
        <v>7.4700891277097243</v>
      </c>
      <c r="M100" s="34">
        <f>L100/L$3</f>
        <v>0.9960118836946299</v>
      </c>
    </row>
    <row r="101" spans="1:19" x14ac:dyDescent="0.2">
      <c r="A101" s="16" t="str">
        <f t="shared" si="47"/>
        <v>Thunderbird Unit_COG Operating LLC 1401H</v>
      </c>
      <c r="B101" s="16" t="s">
        <v>67</v>
      </c>
      <c r="C101" s="16">
        <v>16</v>
      </c>
      <c r="D101" s="17">
        <v>10474.625</v>
      </c>
      <c r="E101" s="17">
        <f t="shared" si="49"/>
        <v>3192.7045232870032</v>
      </c>
      <c r="F101" s="17">
        <f t="shared" si="48"/>
        <v>10474.625</v>
      </c>
      <c r="G101" s="16">
        <v>450</v>
      </c>
      <c r="H101" s="23">
        <f t="shared" si="50"/>
        <v>139.36069947732261</v>
      </c>
      <c r="I101" s="23">
        <f t="shared" si="51"/>
        <v>137.45177134491132</v>
      </c>
      <c r="J101" s="23">
        <f t="shared" si="52"/>
        <v>135.54284321250003</v>
      </c>
      <c r="K101" s="18">
        <f t="shared" si="53"/>
        <v>135.54284321250003</v>
      </c>
      <c r="L101" s="31">
        <f>1000*(K101-K$93)/(F101-F$93)</f>
        <v>7.4019786077207055</v>
      </c>
      <c r="M101" s="34">
        <f>L101/L$3</f>
        <v>0.98693048102942738</v>
      </c>
    </row>
    <row r="102" spans="1:19" x14ac:dyDescent="0.2">
      <c r="A102" s="16" t="str">
        <f t="shared" si="47"/>
        <v>Thunderbird Unit_COG Operating LLC 1401H</v>
      </c>
      <c r="B102" s="16" t="s">
        <v>89</v>
      </c>
      <c r="C102" s="16">
        <v>8</v>
      </c>
      <c r="D102" s="17">
        <v>10623.438</v>
      </c>
      <c r="E102" s="27">
        <f t="shared" ref="E102:E109" si="54">D102/3.2808</f>
        <v>3238.0632772494514</v>
      </c>
      <c r="F102" s="17">
        <f t="shared" si="48"/>
        <v>10623.438</v>
      </c>
      <c r="G102" s="16">
        <v>451</v>
      </c>
      <c r="H102" s="23">
        <f t="shared" si="50"/>
        <v>140.34479921802205</v>
      </c>
      <c r="I102" s="23">
        <f t="shared" si="51"/>
        <v>138.67928823461102</v>
      </c>
      <c r="J102" s="23">
        <f t="shared" si="52"/>
        <v>137.0137772512</v>
      </c>
      <c r="K102" s="18">
        <f t="shared" si="53"/>
        <v>137.0137772512</v>
      </c>
      <c r="L102" s="31">
        <f>1000*(K102-K$93)/(F102-F$93)</f>
        <v>7.4256240688637156</v>
      </c>
      <c r="M102" s="34">
        <f>L102/L$3</f>
        <v>0.99008320918182879</v>
      </c>
    </row>
    <row r="103" spans="1:19" x14ac:dyDescent="0.2">
      <c r="A103" s="16" t="str">
        <f t="shared" si="47"/>
        <v>Thunderbird Unit_COG Operating LLC 1401H</v>
      </c>
      <c r="B103" s="16" t="s">
        <v>68</v>
      </c>
      <c r="C103" s="16">
        <v>32</v>
      </c>
      <c r="D103" s="17">
        <v>11091.218999999999</v>
      </c>
      <c r="E103" s="27">
        <f t="shared" si="54"/>
        <v>3380.644659839063</v>
      </c>
      <c r="F103" s="17">
        <f t="shared" si="48"/>
        <v>11091.218999999999</v>
      </c>
      <c r="G103" s="16">
        <v>457</v>
      </c>
      <c r="H103" s="23">
        <f t="shared" si="50"/>
        <v>145.5902896862664</v>
      </c>
      <c r="I103" s="23">
        <f t="shared" si="51"/>
        <v>145.41422753793319</v>
      </c>
      <c r="J103" s="23">
        <f t="shared" si="52"/>
        <v>145.2381653896</v>
      </c>
      <c r="K103" s="18">
        <f t="shared" si="53"/>
        <v>145.2381653896</v>
      </c>
      <c r="L103" s="31">
        <f>1000*(K103-K$93)/(F103-F$93)</f>
        <v>7.7208672251368906</v>
      </c>
      <c r="M103" s="34">
        <f>L103/L$3</f>
        <v>1.0294489633515853</v>
      </c>
    </row>
    <row r="104" spans="1:19" x14ac:dyDescent="0.2">
      <c r="A104" s="16" t="str">
        <f t="shared" si="47"/>
        <v>Thunderbird Unit_COG Operating LLC 1401H</v>
      </c>
      <c r="B104" s="16"/>
      <c r="C104" s="16"/>
      <c r="D104" s="17"/>
      <c r="E104" s="27">
        <f t="shared" si="54"/>
        <v>0</v>
      </c>
      <c r="F104" s="17">
        <f t="shared" si="48"/>
        <v>0</v>
      </c>
      <c r="G104" s="16"/>
      <c r="H104" s="23">
        <f t="shared" si="50"/>
        <v>4373.8293550000008</v>
      </c>
      <c r="I104" s="23">
        <f t="shared" si="51"/>
        <v>4373.8293550000008</v>
      </c>
      <c r="J104" s="23">
        <f t="shared" si="52"/>
        <v>4373.8293550000008</v>
      </c>
      <c r="K104" s="18"/>
      <c r="L104" s="23"/>
      <c r="M104" s="34"/>
    </row>
    <row r="105" spans="1:19" x14ac:dyDescent="0.2">
      <c r="A105" s="16" t="str">
        <f t="shared" si="47"/>
        <v>Thunderbird Unit_COG Operating LLC 1401H</v>
      </c>
      <c r="B105" s="16"/>
      <c r="C105" s="16"/>
      <c r="D105" s="17"/>
      <c r="E105" s="27">
        <f t="shared" si="54"/>
        <v>0</v>
      </c>
      <c r="F105" s="17">
        <f t="shared" si="48"/>
        <v>0</v>
      </c>
      <c r="G105" s="16"/>
      <c r="H105" s="23">
        <f t="shared" si="50"/>
        <v>4373.8293550000008</v>
      </c>
      <c r="I105" s="23">
        <f t="shared" si="51"/>
        <v>4373.8293550000008</v>
      </c>
      <c r="J105" s="23">
        <f t="shared" si="52"/>
        <v>4373.8293550000008</v>
      </c>
      <c r="K105" s="18"/>
      <c r="L105" s="23"/>
      <c r="M105" s="34"/>
    </row>
    <row r="106" spans="1:19" x14ac:dyDescent="0.2">
      <c r="A106" s="16" t="str">
        <f t="shared" si="47"/>
        <v>Thunderbird Unit_COG Operating LLC 1401H</v>
      </c>
      <c r="B106" s="16"/>
      <c r="C106" s="16"/>
      <c r="D106" s="17"/>
      <c r="E106" s="27">
        <f t="shared" si="54"/>
        <v>0</v>
      </c>
      <c r="F106" s="17">
        <f t="shared" si="48"/>
        <v>0</v>
      </c>
      <c r="G106" s="16"/>
      <c r="H106" s="23">
        <f t="shared" si="50"/>
        <v>4373.8293550000008</v>
      </c>
      <c r="I106" s="23">
        <f t="shared" si="51"/>
        <v>4373.8293550000008</v>
      </c>
      <c r="J106" s="23">
        <f t="shared" si="52"/>
        <v>4373.8293550000008</v>
      </c>
      <c r="K106" s="18"/>
      <c r="L106" s="23"/>
      <c r="M106" s="34"/>
    </row>
    <row r="107" spans="1:19" x14ac:dyDescent="0.2">
      <c r="A107" s="16" t="str">
        <f t="shared" si="47"/>
        <v>Thunderbird Unit_COG Operating LLC 1401H</v>
      </c>
      <c r="B107" s="16"/>
      <c r="C107" s="16"/>
      <c r="D107" s="17"/>
      <c r="E107" s="27">
        <f t="shared" si="54"/>
        <v>0</v>
      </c>
      <c r="F107" s="17">
        <f t="shared" si="48"/>
        <v>0</v>
      </c>
      <c r="G107" s="16"/>
      <c r="H107" s="23">
        <f t="shared" si="50"/>
        <v>4373.8293550000008</v>
      </c>
      <c r="I107" s="23">
        <f t="shared" si="51"/>
        <v>4373.8293550000008</v>
      </c>
      <c r="J107" s="23">
        <f t="shared" si="52"/>
        <v>4373.8293550000008</v>
      </c>
      <c r="K107" s="18"/>
      <c r="L107" s="23"/>
      <c r="M107" s="34"/>
    </row>
    <row r="108" spans="1:19" x14ac:dyDescent="0.2">
      <c r="A108" s="16" t="str">
        <f t="shared" si="47"/>
        <v>Thunderbird Unit_COG Operating LLC 1401H</v>
      </c>
      <c r="B108" s="16"/>
      <c r="C108" s="16"/>
      <c r="D108" s="17"/>
      <c r="E108" s="27">
        <f t="shared" si="54"/>
        <v>0</v>
      </c>
      <c r="F108" s="17">
        <f t="shared" si="48"/>
        <v>0</v>
      </c>
      <c r="G108" s="16"/>
      <c r="H108" s="23">
        <f t="shared" si="50"/>
        <v>4373.8293550000008</v>
      </c>
      <c r="I108" s="23">
        <f t="shared" si="51"/>
        <v>4373.8293550000008</v>
      </c>
      <c r="J108" s="23">
        <f t="shared" si="52"/>
        <v>4373.8293550000008</v>
      </c>
      <c r="K108" s="18"/>
      <c r="L108" s="23"/>
      <c r="M108" s="34"/>
    </row>
    <row r="109" spans="1:19" x14ac:dyDescent="0.2">
      <c r="A109" s="16" t="str">
        <f t="shared" si="47"/>
        <v>Thunderbird Unit_COG Operating LLC 1401H</v>
      </c>
      <c r="B109" s="16"/>
      <c r="C109" s="16"/>
      <c r="D109" s="17">
        <v>14000</v>
      </c>
      <c r="E109" s="27">
        <f t="shared" si="54"/>
        <v>4267.2518897829796</v>
      </c>
      <c r="F109" s="17">
        <f t="shared" si="48"/>
        <v>14000</v>
      </c>
      <c r="G109" s="16"/>
      <c r="H109" s="23">
        <f t="shared" si="50"/>
        <v>4373.8293550000008</v>
      </c>
      <c r="I109" s="23">
        <f t="shared" si="51"/>
        <v>4373.8293550000008</v>
      </c>
      <c r="J109" s="23">
        <f t="shared" si="52"/>
        <v>4373.8293550000008</v>
      </c>
      <c r="K109" s="18"/>
      <c r="L109" s="23"/>
      <c r="M109" s="34"/>
    </row>
    <row r="110" spans="1:19" x14ac:dyDescent="0.2">
      <c r="A110" s="11"/>
      <c r="B110" s="11"/>
      <c r="C110" s="11"/>
      <c r="D110" s="12"/>
      <c r="E110" s="28"/>
      <c r="F110" s="12"/>
      <c r="G110" s="11"/>
      <c r="H110" s="24"/>
      <c r="I110" s="24"/>
      <c r="J110" s="24"/>
      <c r="K110" s="11"/>
      <c r="L110" s="24"/>
      <c r="M110" s="35"/>
      <c r="N110" s="11"/>
      <c r="O110" s="11"/>
      <c r="P110" s="11"/>
      <c r="Q110" s="11"/>
      <c r="R110" s="11"/>
      <c r="S110" s="11"/>
    </row>
    <row r="111" spans="1:19" ht="17" x14ac:dyDescent="0.2">
      <c r="A111" s="20" t="s">
        <v>83</v>
      </c>
      <c r="B111" s="16" t="s">
        <v>19</v>
      </c>
      <c r="C111" s="16"/>
      <c r="D111" s="17">
        <v>-5000</v>
      </c>
      <c r="E111" s="27">
        <f>D111/3.2808</f>
        <v>-1524.0185320653497</v>
      </c>
      <c r="F111" s="17">
        <f>D111</f>
        <v>-5000</v>
      </c>
      <c r="G111" s="16"/>
      <c r="H111" s="22"/>
      <c r="I111" s="22"/>
      <c r="J111" s="22"/>
      <c r="K111" s="19">
        <v>21</v>
      </c>
      <c r="L111" s="30"/>
      <c r="M111" s="33">
        <f>AVERAGE(M113:M127)</f>
        <v>1.0407471396043197</v>
      </c>
    </row>
    <row r="112" spans="1:19" x14ac:dyDescent="0.2">
      <c r="A112" s="16" t="str">
        <f t="shared" ref="A112:A127" si="55">A111</f>
        <v>Tycoon E_COG Operating LLC 1004H</v>
      </c>
      <c r="B112" s="16" t="s">
        <v>20</v>
      </c>
      <c r="C112" s="16"/>
      <c r="D112" s="17">
        <v>0</v>
      </c>
      <c r="E112" s="27">
        <v>0</v>
      </c>
      <c r="F112" s="17">
        <f t="shared" ref="F112:F127" si="56">D112</f>
        <v>0</v>
      </c>
      <c r="G112" s="16"/>
      <c r="H112" s="22"/>
      <c r="I112" s="22"/>
      <c r="J112" s="22"/>
      <c r="K112" s="19"/>
      <c r="L112" s="30"/>
      <c r="M112" s="33"/>
    </row>
    <row r="113" spans="1:19" x14ac:dyDescent="0.2">
      <c r="A113" s="16" t="str">
        <f t="shared" si="55"/>
        <v>Tycoon E_COG Operating LLC 1004H</v>
      </c>
      <c r="B113" s="16" t="s">
        <v>63</v>
      </c>
      <c r="C113" s="16">
        <v>2</v>
      </c>
      <c r="D113" s="17">
        <v>7121.25</v>
      </c>
      <c r="E113" s="27">
        <f t="shared" ref="E113:E127" si="57">D113/3.2808</f>
        <v>2170.5833942940744</v>
      </c>
      <c r="F113" s="17">
        <f t="shared" si="56"/>
        <v>7121.25</v>
      </c>
      <c r="G113" s="16">
        <v>437</v>
      </c>
      <c r="H113" s="23">
        <f t="shared" ref="H113:H127" si="58">IF(G113&lt;431,(95/100)*(0.0295*(G113-395)^2+0.1507*(G113-395)+60.8199),85.4348*(G113-428)^0.1583)</f>
        <v>120.97382048129029</v>
      </c>
      <c r="I113" s="23">
        <f t="shared" ref="I113:I127" si="59">AVERAGE(H113,J113)</f>
        <v>117.30222305144514</v>
      </c>
      <c r="J113" s="23">
        <f t="shared" ref="J113:J127" si="60" xml:space="preserve"> IF(G113&lt;431,H113,0.0000507707*(G113-395)^3 - 0.023098*(G113-395)^2 + 3.56564*(G113-395) + 0.857118)</f>
        <v>113.6306256216</v>
      </c>
      <c r="K113" s="18">
        <f>J113</f>
        <v>113.6306256216</v>
      </c>
      <c r="L113" s="31">
        <f t="shared" ref="L113:L122" si="61">1000*(K113-K$111)/(F113-F$111)</f>
        <v>7.6420027325234612</v>
      </c>
      <c r="M113" s="34">
        <f t="shared" ref="M113:M122" si="62">L113/L$3</f>
        <v>1.0189336976697949</v>
      </c>
    </row>
    <row r="114" spans="1:19" x14ac:dyDescent="0.2">
      <c r="A114" s="16" t="str">
        <f t="shared" si="55"/>
        <v>Tycoon E_COG Operating LLC 1004H</v>
      </c>
      <c r="B114" s="16" t="s">
        <v>64</v>
      </c>
      <c r="C114" s="16">
        <v>5</v>
      </c>
      <c r="D114" s="17">
        <v>8428.7999999999993</v>
      </c>
      <c r="E114" s="27">
        <f t="shared" si="57"/>
        <v>2569.1294806144838</v>
      </c>
      <c r="F114" s="17">
        <f t="shared" si="56"/>
        <v>8428.7999999999993</v>
      </c>
      <c r="G114" s="16">
        <v>446</v>
      </c>
      <c r="H114" s="23">
        <f t="shared" si="58"/>
        <v>135.00331871515527</v>
      </c>
      <c r="I114" s="23">
        <f t="shared" si="59"/>
        <v>132.18248142042765</v>
      </c>
      <c r="J114" s="23">
        <f t="shared" si="60"/>
        <v>129.36164412570002</v>
      </c>
      <c r="K114" s="18">
        <f t="shared" ref="K114:K122" si="63">J114</f>
        <v>129.36164412570002</v>
      </c>
      <c r="L114" s="31">
        <f t="shared" si="61"/>
        <v>8.0693467864366166</v>
      </c>
      <c r="M114" s="34">
        <f t="shared" si="62"/>
        <v>1.0759129048582154</v>
      </c>
    </row>
    <row r="115" spans="1:19" x14ac:dyDescent="0.2">
      <c r="A115" s="16" t="str">
        <f t="shared" si="55"/>
        <v>Tycoon E_COG Operating LLC 1004H</v>
      </c>
      <c r="B115" s="16" t="s">
        <v>65</v>
      </c>
      <c r="C115" s="16">
        <v>4</v>
      </c>
      <c r="D115" s="17">
        <v>8742.5</v>
      </c>
      <c r="E115" s="27">
        <f t="shared" si="57"/>
        <v>2664.7464033162641</v>
      </c>
      <c r="F115" s="17">
        <f t="shared" si="56"/>
        <v>8742.5</v>
      </c>
      <c r="G115" s="16">
        <v>449</v>
      </c>
      <c r="H115" s="23">
        <f t="shared" si="58"/>
        <v>138.33820029901759</v>
      </c>
      <c r="I115" s="23">
        <f t="shared" si="59"/>
        <v>136.19033390190879</v>
      </c>
      <c r="J115" s="23">
        <f t="shared" si="60"/>
        <v>134.04246750480002</v>
      </c>
      <c r="K115" s="18">
        <f t="shared" si="63"/>
        <v>134.04246750480002</v>
      </c>
      <c r="L115" s="31">
        <f t="shared" si="61"/>
        <v>8.2257571406076053</v>
      </c>
      <c r="M115" s="34">
        <f t="shared" si="62"/>
        <v>1.0967676187476807</v>
      </c>
    </row>
    <row r="116" spans="1:19" x14ac:dyDescent="0.2">
      <c r="A116" s="16" t="str">
        <f t="shared" si="55"/>
        <v>Tycoon E_COG Operating LLC 1004H</v>
      </c>
      <c r="B116" s="16" t="s">
        <v>31</v>
      </c>
      <c r="C116" s="16">
        <v>6</v>
      </c>
      <c r="D116" s="17">
        <v>9150.8330000000005</v>
      </c>
      <c r="E116" s="27">
        <f t="shared" si="57"/>
        <v>2789.2078151670325</v>
      </c>
      <c r="F116" s="17">
        <f t="shared" si="56"/>
        <v>9150.8330000000005</v>
      </c>
      <c r="G116" s="16">
        <v>446</v>
      </c>
      <c r="H116" s="23">
        <f t="shared" si="58"/>
        <v>135.00331871515527</v>
      </c>
      <c r="I116" s="23">
        <f t="shared" si="59"/>
        <v>132.18248142042765</v>
      </c>
      <c r="J116" s="23">
        <f t="shared" si="60"/>
        <v>129.36164412570002</v>
      </c>
      <c r="K116" s="18">
        <f t="shared" si="63"/>
        <v>129.36164412570002</v>
      </c>
      <c r="L116" s="31">
        <f t="shared" si="61"/>
        <v>7.6576159244971675</v>
      </c>
      <c r="M116" s="34">
        <f t="shared" si="62"/>
        <v>1.0210154565996223</v>
      </c>
    </row>
    <row r="117" spans="1:19" x14ac:dyDescent="0.2">
      <c r="A117" s="16" t="str">
        <f t="shared" si="55"/>
        <v>Tycoon E_COG Operating LLC 1004H</v>
      </c>
      <c r="B117" s="16" t="s">
        <v>69</v>
      </c>
      <c r="C117" s="16">
        <v>10</v>
      </c>
      <c r="D117" s="17">
        <v>9444.9</v>
      </c>
      <c r="E117" s="27">
        <f t="shared" si="57"/>
        <v>2878.8405267008043</v>
      </c>
      <c r="F117" s="17">
        <f t="shared" si="56"/>
        <v>9444.9</v>
      </c>
      <c r="G117" s="16">
        <v>449</v>
      </c>
      <c r="H117" s="23">
        <f t="shared" si="58"/>
        <v>138.33820029901759</v>
      </c>
      <c r="I117" s="23">
        <f t="shared" si="59"/>
        <v>136.19033390190879</v>
      </c>
      <c r="J117" s="23">
        <f t="shared" si="60"/>
        <v>134.04246750480002</v>
      </c>
      <c r="K117" s="18">
        <f t="shared" si="63"/>
        <v>134.04246750480002</v>
      </c>
      <c r="L117" s="31">
        <f t="shared" si="61"/>
        <v>7.8257701683500764</v>
      </c>
      <c r="M117" s="34">
        <f t="shared" si="62"/>
        <v>1.0434360224466768</v>
      </c>
    </row>
    <row r="118" spans="1:19" x14ac:dyDescent="0.2">
      <c r="A118" s="16" t="str">
        <f t="shared" si="55"/>
        <v>Tycoon E_COG Operating LLC 1004H</v>
      </c>
      <c r="B118" s="16" t="s">
        <v>32</v>
      </c>
      <c r="C118" s="16">
        <v>23</v>
      </c>
      <c r="D118" s="17">
        <v>9921.2170000000006</v>
      </c>
      <c r="E118" s="27">
        <f t="shared" si="57"/>
        <v>3024.0237137283589</v>
      </c>
      <c r="F118" s="17">
        <f t="shared" si="56"/>
        <v>9921.2170000000006</v>
      </c>
      <c r="G118" s="16">
        <v>450</v>
      </c>
      <c r="H118" s="23">
        <f t="shared" si="58"/>
        <v>139.36069947732261</v>
      </c>
      <c r="I118" s="23">
        <f t="shared" si="59"/>
        <v>137.45177134491132</v>
      </c>
      <c r="J118" s="23">
        <f t="shared" si="60"/>
        <v>135.54284321250003</v>
      </c>
      <c r="K118" s="18">
        <f t="shared" si="63"/>
        <v>135.54284321250003</v>
      </c>
      <c r="L118" s="31">
        <f t="shared" si="61"/>
        <v>7.6765081033604714</v>
      </c>
      <c r="M118" s="34">
        <f t="shared" si="62"/>
        <v>1.0235344137813962</v>
      </c>
    </row>
    <row r="119" spans="1:19" x14ac:dyDescent="0.2">
      <c r="A119" s="16" t="str">
        <f t="shared" si="55"/>
        <v>Tycoon E_COG Operating LLC 1004H</v>
      </c>
      <c r="B119" s="16" t="s">
        <v>43</v>
      </c>
      <c r="C119" s="16">
        <v>25</v>
      </c>
      <c r="D119" s="17">
        <v>10557.28</v>
      </c>
      <c r="E119" s="27">
        <f t="shared" si="57"/>
        <v>3217.8980736405756</v>
      </c>
      <c r="F119" s="17">
        <f t="shared" si="56"/>
        <v>10557.28</v>
      </c>
      <c r="G119" s="16">
        <v>455</v>
      </c>
      <c r="H119" s="23">
        <f t="shared" si="58"/>
        <v>143.95265889144133</v>
      </c>
      <c r="I119" s="23">
        <f t="shared" si="59"/>
        <v>143.28092404572067</v>
      </c>
      <c r="J119" s="23">
        <f t="shared" si="60"/>
        <v>142.6091892</v>
      </c>
      <c r="K119" s="18">
        <f t="shared" si="63"/>
        <v>142.6091892</v>
      </c>
      <c r="L119" s="31">
        <f t="shared" si="61"/>
        <v>7.8168670358828791</v>
      </c>
      <c r="M119" s="34">
        <f t="shared" si="62"/>
        <v>1.0422489381177171</v>
      </c>
    </row>
    <row r="120" spans="1:19" x14ac:dyDescent="0.2">
      <c r="A120" s="16" t="str">
        <f t="shared" si="55"/>
        <v>Tycoon E_COG Operating LLC 1004H</v>
      </c>
      <c r="B120" s="16" t="s">
        <v>66</v>
      </c>
      <c r="C120" s="16">
        <v>147</v>
      </c>
      <c r="D120" s="17">
        <v>10772.824000000001</v>
      </c>
      <c r="E120" s="27">
        <f t="shared" si="57"/>
        <v>3283.5966837356741</v>
      </c>
      <c r="F120" s="17">
        <f t="shared" si="56"/>
        <v>10772.824000000001</v>
      </c>
      <c r="G120" s="16">
        <v>456</v>
      </c>
      <c r="H120" s="23">
        <f t="shared" si="58"/>
        <v>144.78378416898553</v>
      </c>
      <c r="I120" s="23">
        <f t="shared" si="59"/>
        <v>144.3606342128428</v>
      </c>
      <c r="J120" s="23">
        <f t="shared" si="60"/>
        <v>143.93748425670003</v>
      </c>
      <c r="K120" s="18">
        <f t="shared" si="63"/>
        <v>143.93748425670003</v>
      </c>
      <c r="L120" s="31">
        <f t="shared" si="61"/>
        <v>7.7942595604122653</v>
      </c>
      <c r="M120" s="34">
        <f t="shared" si="62"/>
        <v>1.0392346080549688</v>
      </c>
    </row>
    <row r="121" spans="1:19" x14ac:dyDescent="0.2">
      <c r="A121" s="16" t="str">
        <f t="shared" si="55"/>
        <v>Tycoon E_COG Operating LLC 1004H</v>
      </c>
      <c r="B121" s="16" t="s">
        <v>67</v>
      </c>
      <c r="C121" s="16">
        <v>6</v>
      </c>
      <c r="D121" s="17">
        <v>11004.333000000001</v>
      </c>
      <c r="E121" s="27">
        <f t="shared" si="57"/>
        <v>3354.1614850036576</v>
      </c>
      <c r="F121" s="17">
        <f t="shared" si="56"/>
        <v>11004.333000000001</v>
      </c>
      <c r="G121" s="16">
        <v>455</v>
      </c>
      <c r="H121" s="23">
        <f t="shared" si="58"/>
        <v>143.95265889144133</v>
      </c>
      <c r="I121" s="23">
        <f t="shared" si="59"/>
        <v>143.28092404572067</v>
      </c>
      <c r="J121" s="23">
        <f t="shared" si="60"/>
        <v>142.6091892</v>
      </c>
      <c r="K121" s="18">
        <f t="shared" si="63"/>
        <v>142.6091892</v>
      </c>
      <c r="L121" s="31">
        <f t="shared" si="61"/>
        <v>7.5985165517363331</v>
      </c>
      <c r="M121" s="34">
        <f t="shared" si="62"/>
        <v>1.013135540231511</v>
      </c>
    </row>
    <row r="122" spans="1:19" x14ac:dyDescent="0.2">
      <c r="A122" s="16" t="str">
        <f t="shared" si="55"/>
        <v>Tycoon E_COG Operating LLC 1004H</v>
      </c>
      <c r="B122" s="16" t="s">
        <v>68</v>
      </c>
      <c r="C122" s="16">
        <v>7</v>
      </c>
      <c r="D122" s="17">
        <v>11357.143</v>
      </c>
      <c r="E122" s="27">
        <f t="shared" si="57"/>
        <v>3461.6992806632529</v>
      </c>
      <c r="F122" s="17">
        <f t="shared" si="56"/>
        <v>11357.143</v>
      </c>
      <c r="G122" s="16">
        <v>459</v>
      </c>
      <c r="H122" s="23">
        <f t="shared" si="58"/>
        <v>147.13546402363906</v>
      </c>
      <c r="I122" s="23">
        <f t="shared" si="59"/>
        <v>147.44668420221956</v>
      </c>
      <c r="J122" s="23">
        <f t="shared" si="60"/>
        <v>147.75790438080003</v>
      </c>
      <c r="K122" s="18">
        <f t="shared" si="63"/>
        <v>147.75790438080003</v>
      </c>
      <c r="L122" s="31">
        <f t="shared" si="61"/>
        <v>7.7493914665171069</v>
      </c>
      <c r="M122" s="34">
        <f t="shared" si="62"/>
        <v>1.0332521955356142</v>
      </c>
    </row>
    <row r="123" spans="1:19" x14ac:dyDescent="0.2">
      <c r="A123" s="16" t="str">
        <f t="shared" si="55"/>
        <v>Tycoon E_COG Operating LLC 1004H</v>
      </c>
      <c r="B123" s="16"/>
      <c r="C123" s="16"/>
      <c r="D123" s="17"/>
      <c r="E123" s="27">
        <f t="shared" si="57"/>
        <v>0</v>
      </c>
      <c r="F123" s="17">
        <f t="shared" si="56"/>
        <v>0</v>
      </c>
      <c r="G123" s="16"/>
      <c r="H123" s="23">
        <f t="shared" si="58"/>
        <v>4373.8293550000008</v>
      </c>
      <c r="I123" s="23">
        <f t="shared" si="59"/>
        <v>4373.8293550000008</v>
      </c>
      <c r="J123" s="23">
        <f t="shared" si="60"/>
        <v>4373.8293550000008</v>
      </c>
      <c r="K123" s="18"/>
      <c r="L123" s="31"/>
      <c r="M123" s="34"/>
    </row>
    <row r="124" spans="1:19" x14ac:dyDescent="0.2">
      <c r="A124" s="16" t="str">
        <f t="shared" si="55"/>
        <v>Tycoon E_COG Operating LLC 1004H</v>
      </c>
      <c r="B124" s="16"/>
      <c r="C124" s="16"/>
      <c r="D124" s="17"/>
      <c r="E124" s="27">
        <f t="shared" si="57"/>
        <v>0</v>
      </c>
      <c r="F124" s="17">
        <f t="shared" si="56"/>
        <v>0</v>
      </c>
      <c r="G124" s="16"/>
      <c r="H124" s="23">
        <f t="shared" si="58"/>
        <v>4373.8293550000008</v>
      </c>
      <c r="I124" s="23">
        <f t="shared" si="59"/>
        <v>4373.8293550000008</v>
      </c>
      <c r="J124" s="23">
        <f t="shared" si="60"/>
        <v>4373.8293550000008</v>
      </c>
      <c r="K124" s="18"/>
      <c r="L124" s="31"/>
      <c r="M124" s="34"/>
    </row>
    <row r="125" spans="1:19" x14ac:dyDescent="0.2">
      <c r="A125" s="16" t="str">
        <f t="shared" si="55"/>
        <v>Tycoon E_COG Operating LLC 1004H</v>
      </c>
      <c r="B125" s="16"/>
      <c r="C125" s="16"/>
      <c r="D125" s="17"/>
      <c r="E125" s="27">
        <f t="shared" si="57"/>
        <v>0</v>
      </c>
      <c r="F125" s="17">
        <f t="shared" si="56"/>
        <v>0</v>
      </c>
      <c r="G125" s="16"/>
      <c r="H125" s="23">
        <f t="shared" si="58"/>
        <v>4373.8293550000008</v>
      </c>
      <c r="I125" s="23">
        <f t="shared" si="59"/>
        <v>4373.8293550000008</v>
      </c>
      <c r="J125" s="23">
        <f t="shared" si="60"/>
        <v>4373.8293550000008</v>
      </c>
      <c r="K125" s="18"/>
      <c r="L125" s="31"/>
      <c r="M125" s="34"/>
    </row>
    <row r="126" spans="1:19" x14ac:dyDescent="0.2">
      <c r="A126" s="16" t="str">
        <f t="shared" si="55"/>
        <v>Tycoon E_COG Operating LLC 1004H</v>
      </c>
      <c r="B126" s="16"/>
      <c r="C126" s="16"/>
      <c r="D126" s="17"/>
      <c r="E126" s="27">
        <f t="shared" si="57"/>
        <v>0</v>
      </c>
      <c r="F126" s="17">
        <f t="shared" si="56"/>
        <v>0</v>
      </c>
      <c r="G126" s="16"/>
      <c r="H126" s="23">
        <f t="shared" si="58"/>
        <v>4373.8293550000008</v>
      </c>
      <c r="I126" s="23">
        <f t="shared" si="59"/>
        <v>4373.8293550000008</v>
      </c>
      <c r="J126" s="23">
        <f t="shared" si="60"/>
        <v>4373.8293550000008</v>
      </c>
      <c r="K126" s="18"/>
      <c r="L126" s="31"/>
      <c r="M126" s="34"/>
    </row>
    <row r="127" spans="1:19" x14ac:dyDescent="0.2">
      <c r="A127" s="16" t="str">
        <f t="shared" si="55"/>
        <v>Tycoon E_COG Operating LLC 1004H</v>
      </c>
      <c r="B127" s="16"/>
      <c r="C127" s="16"/>
      <c r="D127" s="17">
        <v>14000</v>
      </c>
      <c r="E127" s="27">
        <f t="shared" si="57"/>
        <v>4267.2518897829796</v>
      </c>
      <c r="F127" s="17">
        <f t="shared" si="56"/>
        <v>14000</v>
      </c>
      <c r="G127" s="16"/>
      <c r="H127" s="23">
        <f t="shared" si="58"/>
        <v>4373.8293550000008</v>
      </c>
      <c r="I127" s="23">
        <f t="shared" si="59"/>
        <v>4373.8293550000008</v>
      </c>
      <c r="J127" s="23">
        <f t="shared" si="60"/>
        <v>4373.8293550000008</v>
      </c>
      <c r="K127" s="18"/>
      <c r="L127" s="31"/>
      <c r="M127" s="34"/>
    </row>
    <row r="128" spans="1:19" x14ac:dyDescent="0.2">
      <c r="A128" s="11"/>
      <c r="B128" s="11"/>
      <c r="C128" s="11"/>
      <c r="D128" s="12"/>
      <c r="E128" s="28"/>
      <c r="F128" s="12"/>
      <c r="G128" s="11"/>
      <c r="H128" s="24"/>
      <c r="I128" s="24"/>
      <c r="J128" s="24"/>
      <c r="K128" s="11"/>
      <c r="L128" s="24"/>
      <c r="M128" s="35"/>
      <c r="N128" s="11"/>
      <c r="O128" s="11"/>
      <c r="P128" s="11"/>
      <c r="Q128" s="11"/>
      <c r="R128" s="11"/>
      <c r="S128" s="11"/>
    </row>
    <row r="129" spans="1:13" ht="17" x14ac:dyDescent="0.2">
      <c r="A129" s="20" t="s">
        <v>82</v>
      </c>
      <c r="B129" s="16" t="s">
        <v>19</v>
      </c>
      <c r="C129" s="16"/>
      <c r="D129" s="17">
        <v>-5000</v>
      </c>
      <c r="E129" s="27">
        <f>D129/3.2808</f>
        <v>-1524.0185320653497</v>
      </c>
      <c r="F129" s="17">
        <f>D129</f>
        <v>-5000</v>
      </c>
      <c r="G129" s="16"/>
      <c r="H129" s="22"/>
      <c r="I129" s="22"/>
      <c r="J129" s="22"/>
      <c r="K129" s="19">
        <v>21</v>
      </c>
      <c r="L129" s="30"/>
      <c r="M129" s="33">
        <f>AVERAGE(M131:M145)</f>
        <v>1.0324723235766342</v>
      </c>
    </row>
    <row r="130" spans="1:13" x14ac:dyDescent="0.2">
      <c r="A130" s="16" t="str">
        <f t="shared" ref="A130:A145" si="64">A129</f>
        <v>Vast State_COG 0023H</v>
      </c>
      <c r="B130" s="16" t="s">
        <v>20</v>
      </c>
      <c r="C130" s="16"/>
      <c r="D130" s="17">
        <v>0</v>
      </c>
      <c r="E130" s="27">
        <v>0</v>
      </c>
      <c r="F130" s="17">
        <f t="shared" ref="F130:F133" si="65">D130</f>
        <v>0</v>
      </c>
      <c r="G130" s="16"/>
      <c r="H130" s="22"/>
      <c r="I130" s="22"/>
      <c r="J130" s="22"/>
      <c r="K130" s="19"/>
      <c r="L130" s="30"/>
      <c r="M130" s="33"/>
    </row>
    <row r="131" spans="1:13" x14ac:dyDescent="0.2">
      <c r="A131" s="16" t="str">
        <f t="shared" si="64"/>
        <v>Vast State_COG 0023H</v>
      </c>
      <c r="B131" s="16" t="s">
        <v>30</v>
      </c>
      <c r="C131" s="16">
        <v>1</v>
      </c>
      <c r="D131" s="17">
        <v>9161</v>
      </c>
      <c r="E131" s="17">
        <f t="shared" ref="E131:E133" si="66">D131/3.2808</f>
        <v>2792.3067544501341</v>
      </c>
      <c r="F131" s="17">
        <f t="shared" si="65"/>
        <v>9161</v>
      </c>
      <c r="G131" s="16">
        <v>444</v>
      </c>
      <c r="H131" s="23">
        <f t="shared" ref="H131:H145" si="67">IF(G131&lt;431,(95/100)*(0.0295*(G131-395)^2+0.1507*(G131-395)+60.8199),85.4348*(G131-428)^0.1583)</f>
        <v>132.50949545463163</v>
      </c>
      <c r="I131" s="23">
        <f t="shared" ref="I131:I145" si="68">AVERAGE(H131,J131)</f>
        <v>129.29889876946584</v>
      </c>
      <c r="J131" s="23">
        <f t="shared" ref="J131:J145" si="69" xml:space="preserve"> IF(G131&lt;431,H131,0.0000507707*(G131-395)^3 - 0.023098*(G131-395)^2 + 3.56564*(G131-395) + 0.857118)</f>
        <v>126.08830208430001</v>
      </c>
      <c r="K131" s="18"/>
      <c r="L131" s="31"/>
      <c r="M131" s="34"/>
    </row>
    <row r="132" spans="1:13" x14ac:dyDescent="0.2">
      <c r="A132" s="16" t="str">
        <f t="shared" si="64"/>
        <v>Vast State_COG 0023H</v>
      </c>
      <c r="B132" s="16" t="s">
        <v>29</v>
      </c>
      <c r="C132" s="16">
        <v>16</v>
      </c>
      <c r="D132" s="17">
        <v>9581.7189999999991</v>
      </c>
      <c r="E132" s="17">
        <f t="shared" si="66"/>
        <v>2920.543465008534</v>
      </c>
      <c r="F132" s="17">
        <f t="shared" si="65"/>
        <v>9581.7189999999991</v>
      </c>
      <c r="G132" s="16">
        <v>450</v>
      </c>
      <c r="H132" s="23">
        <f t="shared" si="67"/>
        <v>139.36069947732261</v>
      </c>
      <c r="I132" s="23">
        <f t="shared" si="68"/>
        <v>137.45177134491132</v>
      </c>
      <c r="J132" s="23">
        <f t="shared" si="69"/>
        <v>135.54284321250003</v>
      </c>
      <c r="K132" s="18">
        <f t="shared" ref="K132:K133" si="70">J132</f>
        <v>135.54284321250003</v>
      </c>
      <c r="L132" s="31">
        <f t="shared" ref="L132:L133" si="71">1000*(K132-K$129)/(F132-F$129)</f>
        <v>7.8552359438897454</v>
      </c>
      <c r="M132" s="34">
        <f t="shared" ref="M132:M133" si="72">L132/L$3</f>
        <v>1.0473647925186327</v>
      </c>
    </row>
    <row r="133" spans="1:13" x14ac:dyDescent="0.2">
      <c r="A133" s="16" t="str">
        <f t="shared" si="64"/>
        <v>Vast State_COG 0023H</v>
      </c>
      <c r="B133" s="16" t="s">
        <v>73</v>
      </c>
      <c r="C133" s="16">
        <v>8</v>
      </c>
      <c r="D133" s="17">
        <v>10390.186</v>
      </c>
      <c r="E133" s="17">
        <f t="shared" si="66"/>
        <v>3166.9672031211899</v>
      </c>
      <c r="F133" s="17">
        <f t="shared" si="65"/>
        <v>10390.186</v>
      </c>
      <c r="G133" s="16">
        <v>452</v>
      </c>
      <c r="H133" s="23">
        <f t="shared" si="67"/>
        <v>141.29352063784668</v>
      </c>
      <c r="I133" s="23">
        <f t="shared" si="68"/>
        <v>139.87454744147334</v>
      </c>
      <c r="J133" s="23">
        <f t="shared" si="69"/>
        <v>138.45557424510002</v>
      </c>
      <c r="K133" s="18">
        <f t="shared" si="70"/>
        <v>138.45557424510002</v>
      </c>
      <c r="L133" s="31">
        <f t="shared" si="71"/>
        <v>7.6318489097597668</v>
      </c>
      <c r="M133" s="34">
        <f t="shared" si="72"/>
        <v>1.0175798546346355</v>
      </c>
    </row>
    <row r="134" spans="1:13" x14ac:dyDescent="0.2">
      <c r="A134" s="16" t="str">
        <f t="shared" si="64"/>
        <v>Vast State_COG 0023H</v>
      </c>
      <c r="B134" s="16"/>
      <c r="C134" s="16"/>
      <c r="D134" s="17"/>
      <c r="E134" s="27">
        <f t="shared" ref="E134:E145" si="73">D134/3.2808</f>
        <v>0</v>
      </c>
      <c r="F134" s="17"/>
      <c r="G134" s="16"/>
      <c r="H134" s="23">
        <f t="shared" si="67"/>
        <v>4373.8293550000008</v>
      </c>
      <c r="I134" s="23">
        <f t="shared" si="68"/>
        <v>4373.8293550000008</v>
      </c>
      <c r="J134" s="23">
        <f t="shared" si="69"/>
        <v>4373.8293550000008</v>
      </c>
      <c r="K134" s="16"/>
      <c r="L134" s="32"/>
      <c r="M134" s="34"/>
    </row>
    <row r="135" spans="1:13" x14ac:dyDescent="0.2">
      <c r="A135" s="16" t="str">
        <f t="shared" si="64"/>
        <v>Vast State_COG 0023H</v>
      </c>
      <c r="B135" s="16"/>
      <c r="C135" s="16"/>
      <c r="D135" s="17"/>
      <c r="E135" s="27">
        <f t="shared" si="73"/>
        <v>0</v>
      </c>
      <c r="F135" s="17"/>
      <c r="G135" s="16"/>
      <c r="H135" s="23">
        <f t="shared" si="67"/>
        <v>4373.8293550000008</v>
      </c>
      <c r="I135" s="23">
        <f t="shared" si="68"/>
        <v>4373.8293550000008</v>
      </c>
      <c r="J135" s="23">
        <f t="shared" si="69"/>
        <v>4373.8293550000008</v>
      </c>
      <c r="K135" s="16"/>
      <c r="L135" s="32"/>
      <c r="M135" s="34"/>
    </row>
    <row r="136" spans="1:13" x14ac:dyDescent="0.2">
      <c r="A136" s="16" t="str">
        <f t="shared" si="64"/>
        <v>Vast State_COG 0023H</v>
      </c>
      <c r="B136" s="16"/>
      <c r="C136" s="16"/>
      <c r="D136" s="17"/>
      <c r="E136" s="27">
        <f t="shared" si="73"/>
        <v>0</v>
      </c>
      <c r="F136" s="17"/>
      <c r="G136" s="16"/>
      <c r="H136" s="23">
        <f t="shared" si="67"/>
        <v>4373.8293550000008</v>
      </c>
      <c r="I136" s="23">
        <f t="shared" si="68"/>
        <v>4373.8293550000008</v>
      </c>
      <c r="J136" s="23">
        <f t="shared" si="69"/>
        <v>4373.8293550000008</v>
      </c>
      <c r="K136" s="16"/>
      <c r="L136" s="32"/>
      <c r="M136" s="34"/>
    </row>
    <row r="137" spans="1:13" x14ac:dyDescent="0.2">
      <c r="A137" s="16" t="str">
        <f t="shared" si="64"/>
        <v>Vast State_COG 0023H</v>
      </c>
      <c r="B137" s="16"/>
      <c r="C137" s="16"/>
      <c r="D137" s="17"/>
      <c r="E137" s="27">
        <f t="shared" si="73"/>
        <v>0</v>
      </c>
      <c r="F137" s="17"/>
      <c r="G137" s="16"/>
      <c r="H137" s="23">
        <f t="shared" si="67"/>
        <v>4373.8293550000008</v>
      </c>
      <c r="I137" s="23">
        <f t="shared" si="68"/>
        <v>4373.8293550000008</v>
      </c>
      <c r="J137" s="23">
        <f t="shared" si="69"/>
        <v>4373.8293550000008</v>
      </c>
      <c r="K137" s="16"/>
      <c r="L137" s="32"/>
      <c r="M137" s="34"/>
    </row>
    <row r="138" spans="1:13" x14ac:dyDescent="0.2">
      <c r="A138" s="16" t="str">
        <f t="shared" si="64"/>
        <v>Vast State_COG 0023H</v>
      </c>
      <c r="B138" s="16"/>
      <c r="C138" s="16"/>
      <c r="D138" s="17"/>
      <c r="E138" s="27">
        <f t="shared" si="73"/>
        <v>0</v>
      </c>
      <c r="F138" s="17"/>
      <c r="G138" s="16"/>
      <c r="H138" s="23">
        <f t="shared" si="67"/>
        <v>4373.8293550000008</v>
      </c>
      <c r="I138" s="23">
        <f t="shared" si="68"/>
        <v>4373.8293550000008</v>
      </c>
      <c r="J138" s="23">
        <f t="shared" si="69"/>
        <v>4373.8293550000008</v>
      </c>
      <c r="K138" s="16"/>
      <c r="L138" s="32"/>
      <c r="M138" s="34"/>
    </row>
    <row r="139" spans="1:13" x14ac:dyDescent="0.2">
      <c r="A139" s="16" t="str">
        <f t="shared" si="64"/>
        <v>Vast State_COG 0023H</v>
      </c>
      <c r="B139" s="16"/>
      <c r="C139" s="16"/>
      <c r="D139" s="17"/>
      <c r="E139" s="27">
        <f t="shared" si="73"/>
        <v>0</v>
      </c>
      <c r="F139" s="17"/>
      <c r="G139" s="16"/>
      <c r="H139" s="23">
        <f t="shared" si="67"/>
        <v>4373.8293550000008</v>
      </c>
      <c r="I139" s="23">
        <f t="shared" si="68"/>
        <v>4373.8293550000008</v>
      </c>
      <c r="J139" s="23">
        <f t="shared" si="69"/>
        <v>4373.8293550000008</v>
      </c>
      <c r="K139" s="16"/>
      <c r="L139" s="32"/>
      <c r="M139" s="34"/>
    </row>
    <row r="140" spans="1:13" x14ac:dyDescent="0.2">
      <c r="A140" s="16" t="str">
        <f t="shared" si="64"/>
        <v>Vast State_COG 0023H</v>
      </c>
      <c r="B140" s="16"/>
      <c r="C140" s="16"/>
      <c r="D140" s="17"/>
      <c r="E140" s="27">
        <f t="shared" si="73"/>
        <v>0</v>
      </c>
      <c r="F140" s="17"/>
      <c r="G140" s="16"/>
      <c r="H140" s="23">
        <f t="shared" si="67"/>
        <v>4373.8293550000008</v>
      </c>
      <c r="I140" s="23">
        <f t="shared" si="68"/>
        <v>4373.8293550000008</v>
      </c>
      <c r="J140" s="23">
        <f t="shared" si="69"/>
        <v>4373.8293550000008</v>
      </c>
      <c r="K140" s="16"/>
      <c r="L140" s="32"/>
      <c r="M140" s="34"/>
    </row>
    <row r="141" spans="1:13" x14ac:dyDescent="0.2">
      <c r="A141" s="16" t="str">
        <f t="shared" si="64"/>
        <v>Vast State_COG 0023H</v>
      </c>
      <c r="B141" s="16"/>
      <c r="C141" s="16"/>
      <c r="D141" s="17"/>
      <c r="E141" s="27">
        <f t="shared" si="73"/>
        <v>0</v>
      </c>
      <c r="F141" s="17"/>
      <c r="G141" s="16"/>
      <c r="H141" s="23">
        <f t="shared" si="67"/>
        <v>4373.8293550000008</v>
      </c>
      <c r="I141" s="23">
        <f t="shared" si="68"/>
        <v>4373.8293550000008</v>
      </c>
      <c r="J141" s="23">
        <f t="shared" si="69"/>
        <v>4373.8293550000008</v>
      </c>
      <c r="K141" s="16"/>
      <c r="L141" s="32"/>
      <c r="M141" s="34"/>
    </row>
    <row r="142" spans="1:13" x14ac:dyDescent="0.2">
      <c r="A142" s="16" t="str">
        <f t="shared" si="64"/>
        <v>Vast State_COG 0023H</v>
      </c>
      <c r="B142" s="16"/>
      <c r="C142" s="16"/>
      <c r="D142" s="17"/>
      <c r="E142" s="27">
        <f t="shared" si="73"/>
        <v>0</v>
      </c>
      <c r="F142" s="17"/>
      <c r="G142" s="16"/>
      <c r="H142" s="23">
        <f t="shared" si="67"/>
        <v>4373.8293550000008</v>
      </c>
      <c r="I142" s="23">
        <f t="shared" si="68"/>
        <v>4373.8293550000008</v>
      </c>
      <c r="J142" s="23">
        <f t="shared" si="69"/>
        <v>4373.8293550000008</v>
      </c>
      <c r="K142" s="16"/>
      <c r="L142" s="32"/>
      <c r="M142" s="34"/>
    </row>
    <row r="143" spans="1:13" x14ac:dyDescent="0.2">
      <c r="A143" s="16" t="str">
        <f t="shared" si="64"/>
        <v>Vast State_COG 0023H</v>
      </c>
      <c r="B143" s="16"/>
      <c r="C143" s="16"/>
      <c r="D143" s="17"/>
      <c r="E143" s="27">
        <f t="shared" si="73"/>
        <v>0</v>
      </c>
      <c r="F143" s="17"/>
      <c r="G143" s="16"/>
      <c r="H143" s="23">
        <f t="shared" si="67"/>
        <v>4373.8293550000008</v>
      </c>
      <c r="I143" s="23">
        <f t="shared" si="68"/>
        <v>4373.8293550000008</v>
      </c>
      <c r="J143" s="23">
        <f t="shared" si="69"/>
        <v>4373.8293550000008</v>
      </c>
      <c r="K143" s="16"/>
      <c r="L143" s="32"/>
      <c r="M143" s="34"/>
    </row>
    <row r="144" spans="1:13" x14ac:dyDescent="0.2">
      <c r="A144" s="16" t="str">
        <f t="shared" si="64"/>
        <v>Vast State_COG 0023H</v>
      </c>
      <c r="B144" s="16"/>
      <c r="C144" s="16"/>
      <c r="D144" s="17"/>
      <c r="E144" s="27">
        <f t="shared" si="73"/>
        <v>0</v>
      </c>
      <c r="F144" s="17"/>
      <c r="G144" s="16"/>
      <c r="H144" s="23">
        <f t="shared" si="67"/>
        <v>4373.8293550000008</v>
      </c>
      <c r="I144" s="23">
        <f t="shared" si="68"/>
        <v>4373.8293550000008</v>
      </c>
      <c r="J144" s="23">
        <f t="shared" si="69"/>
        <v>4373.8293550000008</v>
      </c>
      <c r="K144" s="16"/>
      <c r="L144" s="32"/>
      <c r="M144" s="34"/>
    </row>
    <row r="145" spans="1:19" x14ac:dyDescent="0.2">
      <c r="A145" s="16" t="str">
        <f t="shared" si="64"/>
        <v>Vast State_COG 0023H</v>
      </c>
      <c r="B145" s="16"/>
      <c r="C145" s="16"/>
      <c r="D145" s="17">
        <v>14000</v>
      </c>
      <c r="E145" s="27">
        <f t="shared" si="73"/>
        <v>4267.2518897829796</v>
      </c>
      <c r="F145" s="17">
        <f t="shared" ref="F145" si="74">D145</f>
        <v>14000</v>
      </c>
      <c r="G145" s="16"/>
      <c r="H145" s="23">
        <f t="shared" si="67"/>
        <v>4373.8293550000008</v>
      </c>
      <c r="I145" s="23">
        <f t="shared" si="68"/>
        <v>4373.8293550000008</v>
      </c>
      <c r="J145" s="23">
        <f t="shared" si="69"/>
        <v>4373.8293550000008</v>
      </c>
      <c r="K145" s="16"/>
      <c r="L145" s="32"/>
      <c r="M145" s="34"/>
    </row>
    <row r="146" spans="1:19" x14ac:dyDescent="0.2">
      <c r="A146" s="11"/>
      <c r="B146" s="11"/>
      <c r="C146" s="11"/>
      <c r="D146" s="12"/>
      <c r="E146" s="28"/>
      <c r="F146" s="12"/>
      <c r="G146" s="11"/>
      <c r="H146" s="24"/>
      <c r="I146" s="24"/>
      <c r="J146" s="24"/>
      <c r="K146" s="11"/>
      <c r="L146" s="24"/>
      <c r="M146" s="35"/>
      <c r="N146" s="11"/>
      <c r="O146" s="11"/>
      <c r="P146" s="11"/>
      <c r="Q146" s="11"/>
      <c r="R146" s="11"/>
      <c r="S146" s="11"/>
    </row>
    <row r="147" spans="1:19" ht="17" x14ac:dyDescent="0.2">
      <c r="A147" s="20" t="s">
        <v>70</v>
      </c>
      <c r="B147" s="16" t="s">
        <v>19</v>
      </c>
      <c r="C147" s="16"/>
      <c r="D147" s="17">
        <v>-5000</v>
      </c>
      <c r="E147" s="27">
        <f>D147/3.2808</f>
        <v>-1524.0185320653497</v>
      </c>
      <c r="F147" s="17">
        <f>D147</f>
        <v>-5000</v>
      </c>
      <c r="G147" s="16"/>
      <c r="H147" s="22"/>
      <c r="I147" s="22"/>
      <c r="J147" s="22"/>
      <c r="K147" s="19">
        <v>21</v>
      </c>
      <c r="L147" s="30"/>
      <c r="M147" s="33">
        <f>AVERAGE(M149:M163)</f>
        <v>110.37349756304096</v>
      </c>
    </row>
    <row r="148" spans="1:19" x14ac:dyDescent="0.2">
      <c r="A148" s="16" t="str">
        <f t="shared" ref="A148:A163" si="75">A147</f>
        <v>new well</v>
      </c>
      <c r="B148" s="16" t="s">
        <v>20</v>
      </c>
      <c r="C148" s="16"/>
      <c r="D148" s="17">
        <v>0</v>
      </c>
      <c r="E148" s="27">
        <v>0</v>
      </c>
      <c r="F148" s="17">
        <f t="shared" ref="F148:F163" si="76">D148</f>
        <v>0</v>
      </c>
      <c r="G148" s="16"/>
      <c r="H148" s="22"/>
      <c r="I148" s="22"/>
      <c r="J148" s="22"/>
      <c r="K148" s="19"/>
      <c r="L148" s="30"/>
      <c r="M148" s="33"/>
    </row>
    <row r="149" spans="1:19" x14ac:dyDescent="0.2">
      <c r="A149" s="16" t="str">
        <f t="shared" si="75"/>
        <v>new well</v>
      </c>
      <c r="B149" s="16"/>
      <c r="C149" s="16"/>
      <c r="D149" s="17"/>
      <c r="E149" s="27">
        <f t="shared" ref="E149:E163" si="77">D149/3.2808</f>
        <v>0</v>
      </c>
      <c r="F149" s="17">
        <f t="shared" si="76"/>
        <v>0</v>
      </c>
      <c r="G149" s="16"/>
      <c r="H149" s="23">
        <f t="shared" ref="H149:H163" si="78">IF(G149&lt;431,(95/100)*(0.0295*(G149-395)^2+0.1507*(G149-395)+60.8199),85.4348*(G149-428)^0.1583)</f>
        <v>4373.8293550000008</v>
      </c>
      <c r="I149" s="23">
        <f t="shared" ref="I149:I163" si="79">AVERAGE(H149,J149)</f>
        <v>4373.8293550000008</v>
      </c>
      <c r="J149" s="23">
        <f t="shared" ref="J149:J163" si="80" xml:space="preserve"> IF(G149&lt;431,H149,0.0000507707*(G149-395)^3 - 0.023098*(G149-395)^2 + 3.56564*(G149-395) + 0.857118)</f>
        <v>4373.8293550000008</v>
      </c>
      <c r="K149" s="18">
        <f>J149</f>
        <v>4373.8293550000008</v>
      </c>
      <c r="L149" s="31">
        <f>1000*(K149-K$147)/(F149-F$147)</f>
        <v>870.56587100000013</v>
      </c>
      <c r="M149" s="34">
        <f t="shared" ref="M149:M163" si="81">L149/L$3</f>
        <v>116.07544946666668</v>
      </c>
    </row>
    <row r="150" spans="1:19" x14ac:dyDescent="0.2">
      <c r="A150" s="16" t="str">
        <f t="shared" si="75"/>
        <v>new well</v>
      </c>
      <c r="B150" s="16"/>
      <c r="C150" s="16"/>
      <c r="D150" s="17"/>
      <c r="E150" s="27">
        <f t="shared" si="77"/>
        <v>0</v>
      </c>
      <c r="F150" s="17">
        <f t="shared" si="76"/>
        <v>0</v>
      </c>
      <c r="G150" s="16"/>
      <c r="H150" s="23">
        <f t="shared" si="78"/>
        <v>4373.8293550000008</v>
      </c>
      <c r="I150" s="23">
        <f t="shared" si="79"/>
        <v>4373.8293550000008</v>
      </c>
      <c r="J150" s="23">
        <f t="shared" si="80"/>
        <v>4373.8293550000008</v>
      </c>
      <c r="K150" s="18">
        <f t="shared" ref="K150:K163" si="82">J150</f>
        <v>4373.8293550000008</v>
      </c>
      <c r="L150" s="31">
        <f t="shared" ref="L150:L163" si="83">1000*(K150-K$147)/(F150-F$147)</f>
        <v>870.56587100000013</v>
      </c>
      <c r="M150" s="34">
        <f t="shared" si="81"/>
        <v>116.07544946666668</v>
      </c>
    </row>
    <row r="151" spans="1:19" x14ac:dyDescent="0.2">
      <c r="A151" s="16" t="str">
        <f t="shared" si="75"/>
        <v>new well</v>
      </c>
      <c r="B151" s="16"/>
      <c r="C151" s="16"/>
      <c r="D151" s="17"/>
      <c r="E151" s="27">
        <f t="shared" si="77"/>
        <v>0</v>
      </c>
      <c r="F151" s="17">
        <f t="shared" si="76"/>
        <v>0</v>
      </c>
      <c r="G151" s="16"/>
      <c r="H151" s="23">
        <f t="shared" si="78"/>
        <v>4373.8293550000008</v>
      </c>
      <c r="I151" s="23">
        <f t="shared" si="79"/>
        <v>4373.8293550000008</v>
      </c>
      <c r="J151" s="23">
        <f t="shared" si="80"/>
        <v>4373.8293550000008</v>
      </c>
      <c r="K151" s="18">
        <f t="shared" si="82"/>
        <v>4373.8293550000008</v>
      </c>
      <c r="L151" s="31">
        <f t="shared" si="83"/>
        <v>870.56587100000013</v>
      </c>
      <c r="M151" s="34">
        <f t="shared" si="81"/>
        <v>116.07544946666668</v>
      </c>
    </row>
    <row r="152" spans="1:19" x14ac:dyDescent="0.2">
      <c r="A152" s="16" t="str">
        <f t="shared" si="75"/>
        <v>new well</v>
      </c>
      <c r="B152" s="16"/>
      <c r="C152" s="16"/>
      <c r="D152" s="17"/>
      <c r="E152" s="27">
        <f t="shared" si="77"/>
        <v>0</v>
      </c>
      <c r="F152" s="17">
        <f t="shared" si="76"/>
        <v>0</v>
      </c>
      <c r="G152" s="16"/>
      <c r="H152" s="23">
        <f t="shared" si="78"/>
        <v>4373.8293550000008</v>
      </c>
      <c r="I152" s="23">
        <f t="shared" si="79"/>
        <v>4373.8293550000008</v>
      </c>
      <c r="J152" s="23">
        <f t="shared" si="80"/>
        <v>4373.8293550000008</v>
      </c>
      <c r="K152" s="18">
        <f t="shared" si="82"/>
        <v>4373.8293550000008</v>
      </c>
      <c r="L152" s="31">
        <f t="shared" si="83"/>
        <v>870.56587100000013</v>
      </c>
      <c r="M152" s="34">
        <f t="shared" si="81"/>
        <v>116.07544946666668</v>
      </c>
    </row>
    <row r="153" spans="1:19" x14ac:dyDescent="0.2">
      <c r="A153" s="16" t="str">
        <f t="shared" si="75"/>
        <v>new well</v>
      </c>
      <c r="B153" s="16"/>
      <c r="C153" s="16"/>
      <c r="D153" s="17"/>
      <c r="E153" s="27">
        <f t="shared" si="77"/>
        <v>0</v>
      </c>
      <c r="F153" s="17">
        <f t="shared" si="76"/>
        <v>0</v>
      </c>
      <c r="G153" s="16"/>
      <c r="H153" s="23">
        <f t="shared" si="78"/>
        <v>4373.8293550000008</v>
      </c>
      <c r="I153" s="23">
        <f t="shared" si="79"/>
        <v>4373.8293550000008</v>
      </c>
      <c r="J153" s="23">
        <f t="shared" si="80"/>
        <v>4373.8293550000008</v>
      </c>
      <c r="K153" s="18">
        <f t="shared" si="82"/>
        <v>4373.8293550000008</v>
      </c>
      <c r="L153" s="31">
        <f t="shared" si="83"/>
        <v>870.56587100000013</v>
      </c>
      <c r="M153" s="34">
        <f t="shared" si="81"/>
        <v>116.07544946666668</v>
      </c>
    </row>
    <row r="154" spans="1:19" x14ac:dyDescent="0.2">
      <c r="A154" s="16" t="str">
        <f t="shared" si="75"/>
        <v>new well</v>
      </c>
      <c r="B154" s="16"/>
      <c r="C154" s="16"/>
      <c r="D154" s="17"/>
      <c r="E154" s="27">
        <f t="shared" si="77"/>
        <v>0</v>
      </c>
      <c r="F154" s="17">
        <f t="shared" si="76"/>
        <v>0</v>
      </c>
      <c r="G154" s="16"/>
      <c r="H154" s="23">
        <f t="shared" si="78"/>
        <v>4373.8293550000008</v>
      </c>
      <c r="I154" s="23">
        <f t="shared" si="79"/>
        <v>4373.8293550000008</v>
      </c>
      <c r="J154" s="23">
        <f t="shared" si="80"/>
        <v>4373.8293550000008</v>
      </c>
      <c r="K154" s="18">
        <f t="shared" si="82"/>
        <v>4373.8293550000008</v>
      </c>
      <c r="L154" s="31">
        <f t="shared" si="83"/>
        <v>870.56587100000013</v>
      </c>
      <c r="M154" s="34">
        <f t="shared" si="81"/>
        <v>116.07544946666668</v>
      </c>
    </row>
    <row r="155" spans="1:19" x14ac:dyDescent="0.2">
      <c r="A155" s="16" t="str">
        <f t="shared" si="75"/>
        <v>new well</v>
      </c>
      <c r="B155" s="16"/>
      <c r="C155" s="16"/>
      <c r="D155" s="17"/>
      <c r="E155" s="27">
        <f t="shared" si="77"/>
        <v>0</v>
      </c>
      <c r="F155" s="17">
        <f t="shared" si="76"/>
        <v>0</v>
      </c>
      <c r="G155" s="16"/>
      <c r="H155" s="23">
        <f t="shared" si="78"/>
        <v>4373.8293550000008</v>
      </c>
      <c r="I155" s="23">
        <f t="shared" si="79"/>
        <v>4373.8293550000008</v>
      </c>
      <c r="J155" s="23">
        <f t="shared" si="80"/>
        <v>4373.8293550000008</v>
      </c>
      <c r="K155" s="18">
        <f t="shared" si="82"/>
        <v>4373.8293550000008</v>
      </c>
      <c r="L155" s="31">
        <f t="shared" si="83"/>
        <v>870.56587100000013</v>
      </c>
      <c r="M155" s="34">
        <f t="shared" si="81"/>
        <v>116.07544946666668</v>
      </c>
    </row>
    <row r="156" spans="1:19" x14ac:dyDescent="0.2">
      <c r="A156" s="16" t="str">
        <f t="shared" si="75"/>
        <v>new well</v>
      </c>
      <c r="B156" s="16"/>
      <c r="C156" s="16"/>
      <c r="D156" s="17"/>
      <c r="E156" s="27">
        <f t="shared" si="77"/>
        <v>0</v>
      </c>
      <c r="F156" s="17">
        <f t="shared" si="76"/>
        <v>0</v>
      </c>
      <c r="G156" s="16"/>
      <c r="H156" s="23">
        <f t="shared" si="78"/>
        <v>4373.8293550000008</v>
      </c>
      <c r="I156" s="23">
        <f t="shared" si="79"/>
        <v>4373.8293550000008</v>
      </c>
      <c r="J156" s="23">
        <f t="shared" si="80"/>
        <v>4373.8293550000008</v>
      </c>
      <c r="K156" s="18">
        <f t="shared" si="82"/>
        <v>4373.8293550000008</v>
      </c>
      <c r="L156" s="31">
        <f t="shared" si="83"/>
        <v>870.56587100000013</v>
      </c>
      <c r="M156" s="34">
        <f t="shared" si="81"/>
        <v>116.07544946666668</v>
      </c>
    </row>
    <row r="157" spans="1:19" x14ac:dyDescent="0.2">
      <c r="A157" s="16" t="str">
        <f t="shared" si="75"/>
        <v>new well</v>
      </c>
      <c r="B157" s="16"/>
      <c r="C157" s="16"/>
      <c r="D157" s="17"/>
      <c r="E157" s="27">
        <f t="shared" si="77"/>
        <v>0</v>
      </c>
      <c r="F157" s="17">
        <f t="shared" si="76"/>
        <v>0</v>
      </c>
      <c r="G157" s="16"/>
      <c r="H157" s="23">
        <f t="shared" si="78"/>
        <v>4373.8293550000008</v>
      </c>
      <c r="I157" s="23">
        <f t="shared" si="79"/>
        <v>4373.8293550000008</v>
      </c>
      <c r="J157" s="23">
        <f t="shared" si="80"/>
        <v>4373.8293550000008</v>
      </c>
      <c r="K157" s="18">
        <f t="shared" si="82"/>
        <v>4373.8293550000008</v>
      </c>
      <c r="L157" s="31">
        <f t="shared" si="83"/>
        <v>870.56587100000013</v>
      </c>
      <c r="M157" s="34">
        <f t="shared" si="81"/>
        <v>116.07544946666668</v>
      </c>
    </row>
    <row r="158" spans="1:19" x14ac:dyDescent="0.2">
      <c r="A158" s="16" t="str">
        <f t="shared" si="75"/>
        <v>new well</v>
      </c>
      <c r="B158" s="16"/>
      <c r="C158" s="16"/>
      <c r="D158" s="17"/>
      <c r="E158" s="27">
        <f t="shared" si="77"/>
        <v>0</v>
      </c>
      <c r="F158" s="17">
        <f t="shared" si="76"/>
        <v>0</v>
      </c>
      <c r="G158" s="16"/>
      <c r="H158" s="23">
        <f t="shared" si="78"/>
        <v>4373.8293550000008</v>
      </c>
      <c r="I158" s="23">
        <f t="shared" si="79"/>
        <v>4373.8293550000008</v>
      </c>
      <c r="J158" s="23">
        <f t="shared" si="80"/>
        <v>4373.8293550000008</v>
      </c>
      <c r="K158" s="18">
        <f t="shared" si="82"/>
        <v>4373.8293550000008</v>
      </c>
      <c r="L158" s="31">
        <f t="shared" si="83"/>
        <v>870.56587100000013</v>
      </c>
      <c r="M158" s="34">
        <f t="shared" si="81"/>
        <v>116.07544946666668</v>
      </c>
    </row>
    <row r="159" spans="1:19" x14ac:dyDescent="0.2">
      <c r="A159" s="16" t="str">
        <f t="shared" si="75"/>
        <v>new well</v>
      </c>
      <c r="B159" s="16"/>
      <c r="C159" s="16"/>
      <c r="D159" s="17"/>
      <c r="E159" s="27">
        <f t="shared" si="77"/>
        <v>0</v>
      </c>
      <c r="F159" s="17">
        <f t="shared" si="76"/>
        <v>0</v>
      </c>
      <c r="G159" s="16"/>
      <c r="H159" s="23">
        <f t="shared" si="78"/>
        <v>4373.8293550000008</v>
      </c>
      <c r="I159" s="23">
        <f t="shared" si="79"/>
        <v>4373.8293550000008</v>
      </c>
      <c r="J159" s="23">
        <f t="shared" si="80"/>
        <v>4373.8293550000008</v>
      </c>
      <c r="K159" s="18">
        <f t="shared" si="82"/>
        <v>4373.8293550000008</v>
      </c>
      <c r="L159" s="31">
        <f t="shared" si="83"/>
        <v>870.56587100000013</v>
      </c>
      <c r="M159" s="34">
        <f t="shared" si="81"/>
        <v>116.07544946666668</v>
      </c>
    </row>
    <row r="160" spans="1:19" x14ac:dyDescent="0.2">
      <c r="A160" s="16" t="str">
        <f t="shared" si="75"/>
        <v>new well</v>
      </c>
      <c r="B160" s="16"/>
      <c r="C160" s="16"/>
      <c r="D160" s="17"/>
      <c r="E160" s="27">
        <f t="shared" si="77"/>
        <v>0</v>
      </c>
      <c r="F160" s="17">
        <f t="shared" si="76"/>
        <v>0</v>
      </c>
      <c r="G160" s="16"/>
      <c r="H160" s="23">
        <f t="shared" si="78"/>
        <v>4373.8293550000008</v>
      </c>
      <c r="I160" s="23">
        <f t="shared" si="79"/>
        <v>4373.8293550000008</v>
      </c>
      <c r="J160" s="23">
        <f t="shared" si="80"/>
        <v>4373.8293550000008</v>
      </c>
      <c r="K160" s="18">
        <f t="shared" si="82"/>
        <v>4373.8293550000008</v>
      </c>
      <c r="L160" s="31">
        <f t="shared" si="83"/>
        <v>870.56587100000013</v>
      </c>
      <c r="M160" s="34">
        <f t="shared" si="81"/>
        <v>116.07544946666668</v>
      </c>
    </row>
    <row r="161" spans="1:19" x14ac:dyDescent="0.2">
      <c r="A161" s="16" t="str">
        <f t="shared" si="75"/>
        <v>new well</v>
      </c>
      <c r="B161" s="16"/>
      <c r="C161" s="16"/>
      <c r="D161" s="17"/>
      <c r="E161" s="27">
        <f t="shared" si="77"/>
        <v>0</v>
      </c>
      <c r="F161" s="17">
        <f t="shared" si="76"/>
        <v>0</v>
      </c>
      <c r="G161" s="16"/>
      <c r="H161" s="23">
        <f t="shared" si="78"/>
        <v>4373.8293550000008</v>
      </c>
      <c r="I161" s="23">
        <f t="shared" si="79"/>
        <v>4373.8293550000008</v>
      </c>
      <c r="J161" s="23">
        <f t="shared" si="80"/>
        <v>4373.8293550000008</v>
      </c>
      <c r="K161" s="18">
        <f t="shared" si="82"/>
        <v>4373.8293550000008</v>
      </c>
      <c r="L161" s="31">
        <f t="shared" si="83"/>
        <v>870.56587100000013</v>
      </c>
      <c r="M161" s="34">
        <f t="shared" si="81"/>
        <v>116.07544946666668</v>
      </c>
    </row>
    <row r="162" spans="1:19" x14ac:dyDescent="0.2">
      <c r="A162" s="16" t="str">
        <f t="shared" si="75"/>
        <v>new well</v>
      </c>
      <c r="B162" s="16"/>
      <c r="C162" s="16"/>
      <c r="D162" s="17"/>
      <c r="E162" s="27">
        <f t="shared" si="77"/>
        <v>0</v>
      </c>
      <c r="F162" s="17">
        <f t="shared" si="76"/>
        <v>0</v>
      </c>
      <c r="G162" s="16"/>
      <c r="H162" s="23">
        <f t="shared" si="78"/>
        <v>4373.8293550000008</v>
      </c>
      <c r="I162" s="23">
        <f t="shared" si="79"/>
        <v>4373.8293550000008</v>
      </c>
      <c r="J162" s="23">
        <f t="shared" si="80"/>
        <v>4373.8293550000008</v>
      </c>
      <c r="K162" s="18">
        <f t="shared" si="82"/>
        <v>4373.8293550000008</v>
      </c>
      <c r="L162" s="31">
        <f t="shared" si="83"/>
        <v>870.56587100000013</v>
      </c>
      <c r="M162" s="34">
        <f t="shared" si="81"/>
        <v>116.07544946666668</v>
      </c>
    </row>
    <row r="163" spans="1:19" x14ac:dyDescent="0.2">
      <c r="A163" s="16" t="str">
        <f t="shared" si="75"/>
        <v>new well</v>
      </c>
      <c r="B163" s="16"/>
      <c r="C163" s="16"/>
      <c r="D163" s="17">
        <v>14000</v>
      </c>
      <c r="E163" s="27">
        <f t="shared" si="77"/>
        <v>4267.2518897829796</v>
      </c>
      <c r="F163" s="17">
        <f t="shared" si="76"/>
        <v>14000</v>
      </c>
      <c r="G163" s="16"/>
      <c r="H163" s="23">
        <f t="shared" si="78"/>
        <v>4373.8293550000008</v>
      </c>
      <c r="I163" s="23">
        <f t="shared" si="79"/>
        <v>4373.8293550000008</v>
      </c>
      <c r="J163" s="23">
        <f t="shared" si="80"/>
        <v>4373.8293550000008</v>
      </c>
      <c r="K163" s="18">
        <f t="shared" si="82"/>
        <v>4373.8293550000008</v>
      </c>
      <c r="L163" s="31">
        <f t="shared" si="83"/>
        <v>229.0962818421053</v>
      </c>
      <c r="M163" s="34">
        <f t="shared" si="81"/>
        <v>30.546170912280708</v>
      </c>
    </row>
    <row r="164" spans="1:19" x14ac:dyDescent="0.2">
      <c r="A164" s="11"/>
      <c r="B164" s="11"/>
      <c r="C164" s="11"/>
      <c r="D164" s="12"/>
      <c r="E164" s="28"/>
      <c r="F164" s="12"/>
      <c r="G164" s="11"/>
      <c r="H164" s="24"/>
      <c r="I164" s="24"/>
      <c r="J164" s="24"/>
      <c r="K164" s="11"/>
      <c r="L164" s="24"/>
      <c r="M164" s="35"/>
      <c r="N164" s="11"/>
      <c r="O164" s="11"/>
      <c r="P164" s="11"/>
      <c r="Q164" s="11"/>
      <c r="R164" s="11"/>
      <c r="S164" s="11"/>
    </row>
  </sheetData>
  <mergeCells count="8">
    <mergeCell ref="L1:L2"/>
    <mergeCell ref="M1:M2"/>
    <mergeCell ref="A1:A2"/>
    <mergeCell ref="B1:B2"/>
    <mergeCell ref="C1:C2"/>
    <mergeCell ref="D1:F1"/>
    <mergeCell ref="G1:G2"/>
    <mergeCell ref="H1:K1"/>
  </mergeCells>
  <pageMargins left="0.75" right="0.75" top="1" bottom="1" header="0.5" footer="0.5"/>
  <pageSetup scale="8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153"/>
  <sheetViews>
    <sheetView topLeftCell="C1" zoomScale="150" zoomScaleNormal="150" zoomScalePageLayoutView="150" workbookViewId="0">
      <pane ySplit="2" topLeftCell="A6" activePane="bottomLeft" state="frozenSplit"/>
      <selection activeCell="I1" sqref="I1:I1048576"/>
      <selection pane="bottomLeft" activeCell="T16" sqref="T16"/>
    </sheetView>
  </sheetViews>
  <sheetFormatPr baseColWidth="10" defaultRowHeight="16" x14ac:dyDescent="0.2"/>
  <cols>
    <col min="1" max="1" width="36.3984375" customWidth="1"/>
    <col min="2" max="2" width="17.796875" customWidth="1"/>
    <col min="3" max="3" width="6.796875" customWidth="1"/>
    <col min="4" max="4" width="9.3984375" style="10" customWidth="1"/>
    <col min="5" max="5" width="9.3984375" style="29" customWidth="1"/>
    <col min="6" max="6" width="9.3984375" style="10" customWidth="1"/>
    <col min="7" max="7" width="6.59765625" customWidth="1"/>
    <col min="8" max="10" width="6.59765625" style="25" customWidth="1"/>
    <col min="11" max="11" width="6.59765625" customWidth="1"/>
    <col min="12" max="12" width="8.19921875" style="25" customWidth="1"/>
    <col min="13" max="13" width="8.19921875" style="36" customWidth="1"/>
  </cols>
  <sheetData>
    <row r="1" spans="1:19" ht="30" customHeight="1" x14ac:dyDescent="0.2">
      <c r="A1" s="48" t="s">
        <v>12</v>
      </c>
      <c r="B1" s="48" t="s">
        <v>18</v>
      </c>
      <c r="C1" s="48" t="s">
        <v>36</v>
      </c>
      <c r="D1" s="50" t="s">
        <v>22</v>
      </c>
      <c r="E1" s="51"/>
      <c r="F1" s="52"/>
      <c r="G1" s="48" t="s">
        <v>13</v>
      </c>
      <c r="H1" s="53" t="s">
        <v>14</v>
      </c>
      <c r="I1" s="54"/>
      <c r="J1" s="54"/>
      <c r="K1" s="55"/>
      <c r="L1" s="44" t="s">
        <v>61</v>
      </c>
      <c r="M1" s="46" t="s">
        <v>62</v>
      </c>
      <c r="N1" s="13"/>
      <c r="O1" s="13"/>
      <c r="P1" s="13"/>
      <c r="Q1" s="13"/>
      <c r="R1" s="13"/>
      <c r="S1" s="13"/>
    </row>
    <row r="2" spans="1:19" ht="51" x14ac:dyDescent="0.2">
      <c r="A2" s="49"/>
      <c r="B2" s="49"/>
      <c r="C2" s="49"/>
      <c r="D2" s="15" t="s">
        <v>23</v>
      </c>
      <c r="E2" s="26" t="s">
        <v>24</v>
      </c>
      <c r="F2" s="15" t="s">
        <v>21</v>
      </c>
      <c r="G2" s="49"/>
      <c r="H2" s="21" t="s">
        <v>15</v>
      </c>
      <c r="I2" s="21" t="s">
        <v>17</v>
      </c>
      <c r="J2" s="21" t="s">
        <v>16</v>
      </c>
      <c r="K2" s="14" t="s">
        <v>21</v>
      </c>
      <c r="L2" s="45"/>
      <c r="M2" s="47"/>
      <c r="N2" s="13"/>
      <c r="O2" s="13"/>
      <c r="P2" s="13"/>
      <c r="Q2" s="13"/>
      <c r="R2" s="13"/>
      <c r="S2" s="13"/>
    </row>
    <row r="3" spans="1:19" ht="17" x14ac:dyDescent="0.2">
      <c r="A3" s="20" t="s">
        <v>91</v>
      </c>
      <c r="B3" s="16" t="s">
        <v>19</v>
      </c>
      <c r="C3" s="16"/>
      <c r="D3" s="17">
        <v>-3000</v>
      </c>
      <c r="E3" s="27">
        <f>D3/3.2808</f>
        <v>-914.41111923920994</v>
      </c>
      <c r="F3" s="17">
        <f>D3</f>
        <v>-3000</v>
      </c>
      <c r="G3" s="16"/>
      <c r="H3" s="22"/>
      <c r="I3" s="22"/>
      <c r="J3" s="22"/>
      <c r="K3" s="19">
        <v>21</v>
      </c>
      <c r="L3" s="37">
        <v>10</v>
      </c>
      <c r="M3" s="38">
        <v>1</v>
      </c>
    </row>
    <row r="4" spans="1:19" x14ac:dyDescent="0.2">
      <c r="A4" s="16" t="str">
        <f t="shared" ref="A4:A19" si="0">A3</f>
        <v>Gulf of Mexico Basin</v>
      </c>
      <c r="B4" s="16" t="s">
        <v>20</v>
      </c>
      <c r="C4" s="16"/>
      <c r="D4" s="17">
        <v>0</v>
      </c>
      <c r="E4" s="27">
        <v>0</v>
      </c>
      <c r="F4" s="17">
        <f t="shared" ref="F4" si="1">D4</f>
        <v>0</v>
      </c>
      <c r="G4" s="16"/>
      <c r="H4" s="22"/>
      <c r="I4" s="22"/>
      <c r="J4" s="22"/>
      <c r="K4" s="19"/>
      <c r="L4" s="30"/>
      <c r="M4" s="33"/>
    </row>
    <row r="5" spans="1:19" x14ac:dyDescent="0.2">
      <c r="A5" s="16" t="str">
        <f t="shared" si="0"/>
        <v>Gulf of Mexico Basin</v>
      </c>
      <c r="B5" s="16"/>
      <c r="C5" s="16"/>
      <c r="D5" s="17"/>
      <c r="E5" s="27">
        <f t="shared" ref="E5:E19" si="2">D5/3.2808</f>
        <v>0</v>
      </c>
      <c r="F5" s="17"/>
      <c r="G5" s="16"/>
      <c r="H5" s="23">
        <f t="shared" ref="H5:H19" si="3">IF(G5&lt;431,(95/100)*(0.0295*(G5-395)^2+0.1507*(G5-395)+60.8199),85.4348*(G5-428)^0.1583)</f>
        <v>4373.8293550000008</v>
      </c>
      <c r="I5" s="23">
        <f t="shared" ref="I5:I19" si="4">AVERAGE(H5,J5)</f>
        <v>4373.8293550000008</v>
      </c>
      <c r="J5" s="23">
        <f t="shared" ref="J5:J19" si="5" xml:space="preserve"> IF(G5&lt;431,H5,0.0000507707*(G5-395)^3 - 0.023098*(G5-395)^2 + 3.56564*(G5-395) + 0.857118)</f>
        <v>4373.8293550000008</v>
      </c>
      <c r="K5" s="18"/>
      <c r="L5" s="31"/>
      <c r="M5" s="34"/>
    </row>
    <row r="6" spans="1:19" x14ac:dyDescent="0.2">
      <c r="A6" s="16" t="str">
        <f t="shared" si="0"/>
        <v>Gulf of Mexico Basin</v>
      </c>
      <c r="B6" s="16"/>
      <c r="C6" s="16"/>
      <c r="D6" s="17"/>
      <c r="E6" s="27">
        <f t="shared" si="2"/>
        <v>0</v>
      </c>
      <c r="F6" s="17"/>
      <c r="G6" s="16"/>
      <c r="H6" s="23">
        <f t="shared" si="3"/>
        <v>4373.8293550000008</v>
      </c>
      <c r="I6" s="23">
        <f t="shared" si="4"/>
        <v>4373.8293550000008</v>
      </c>
      <c r="J6" s="23">
        <f t="shared" si="5"/>
        <v>4373.8293550000008</v>
      </c>
      <c r="K6" s="18"/>
      <c r="L6" s="23"/>
      <c r="M6" s="34"/>
    </row>
    <row r="7" spans="1:19" x14ac:dyDescent="0.2">
      <c r="A7" s="16" t="str">
        <f t="shared" si="0"/>
        <v>Gulf of Mexico Basin</v>
      </c>
      <c r="B7" s="16"/>
      <c r="C7" s="16"/>
      <c r="D7" s="17"/>
      <c r="E7" s="27">
        <f t="shared" si="2"/>
        <v>0</v>
      </c>
      <c r="F7" s="17"/>
      <c r="G7" s="16"/>
      <c r="H7" s="23">
        <f t="shared" si="3"/>
        <v>4373.8293550000008</v>
      </c>
      <c r="I7" s="23">
        <f t="shared" si="4"/>
        <v>4373.8293550000008</v>
      </c>
      <c r="J7" s="23">
        <f t="shared" si="5"/>
        <v>4373.8293550000008</v>
      </c>
      <c r="K7" s="18"/>
      <c r="L7" s="23"/>
      <c r="M7" s="34"/>
    </row>
    <row r="8" spans="1:19" x14ac:dyDescent="0.2">
      <c r="A8" s="16" t="str">
        <f t="shared" si="0"/>
        <v>Gulf of Mexico Basin</v>
      </c>
      <c r="B8" s="16"/>
      <c r="C8" s="16"/>
      <c r="D8" s="17"/>
      <c r="E8" s="27">
        <f t="shared" si="2"/>
        <v>0</v>
      </c>
      <c r="F8" s="17"/>
      <c r="G8" s="16"/>
      <c r="H8" s="23">
        <f t="shared" si="3"/>
        <v>4373.8293550000008</v>
      </c>
      <c r="I8" s="23">
        <f t="shared" si="4"/>
        <v>4373.8293550000008</v>
      </c>
      <c r="J8" s="23">
        <f t="shared" si="5"/>
        <v>4373.8293550000008</v>
      </c>
      <c r="K8" s="16"/>
      <c r="L8" s="32"/>
      <c r="M8" s="34"/>
    </row>
    <row r="9" spans="1:19" x14ac:dyDescent="0.2">
      <c r="A9" s="16" t="str">
        <f t="shared" si="0"/>
        <v>Gulf of Mexico Basin</v>
      </c>
      <c r="B9" s="16"/>
      <c r="C9" s="16"/>
      <c r="D9" s="17"/>
      <c r="E9" s="27">
        <f t="shared" si="2"/>
        <v>0</v>
      </c>
      <c r="F9" s="17"/>
      <c r="G9" s="32"/>
      <c r="H9" s="23">
        <f t="shared" si="3"/>
        <v>4373.8293550000008</v>
      </c>
      <c r="I9" s="23">
        <f t="shared" si="4"/>
        <v>4373.8293550000008</v>
      </c>
      <c r="J9" s="23">
        <f t="shared" si="5"/>
        <v>4373.8293550000008</v>
      </c>
      <c r="K9" s="16"/>
      <c r="L9" s="32"/>
      <c r="M9" s="34"/>
    </row>
    <row r="10" spans="1:19" x14ac:dyDescent="0.2">
      <c r="A10" s="16" t="str">
        <f t="shared" si="0"/>
        <v>Gulf of Mexico Basin</v>
      </c>
      <c r="B10" s="16"/>
      <c r="C10" s="16"/>
      <c r="D10" s="17"/>
      <c r="E10" s="27">
        <f t="shared" si="2"/>
        <v>0</v>
      </c>
      <c r="F10" s="17"/>
      <c r="G10" s="16"/>
      <c r="H10" s="23">
        <f t="shared" si="3"/>
        <v>4373.8293550000008</v>
      </c>
      <c r="I10" s="23">
        <f t="shared" si="4"/>
        <v>4373.8293550000008</v>
      </c>
      <c r="J10" s="23">
        <f t="shared" si="5"/>
        <v>4373.8293550000008</v>
      </c>
      <c r="K10" s="16"/>
      <c r="L10" s="32"/>
      <c r="M10" s="34"/>
    </row>
    <row r="11" spans="1:19" x14ac:dyDescent="0.2">
      <c r="A11" s="16" t="str">
        <f t="shared" si="0"/>
        <v>Gulf of Mexico Basin</v>
      </c>
      <c r="B11" s="16"/>
      <c r="C11" s="16"/>
      <c r="D11" s="17"/>
      <c r="E11" s="27">
        <f t="shared" si="2"/>
        <v>0</v>
      </c>
      <c r="F11" s="17"/>
      <c r="G11" s="16"/>
      <c r="H11" s="23">
        <f t="shared" si="3"/>
        <v>4373.8293550000008</v>
      </c>
      <c r="I11" s="23">
        <f t="shared" si="4"/>
        <v>4373.8293550000008</v>
      </c>
      <c r="J11" s="23">
        <f t="shared" si="5"/>
        <v>4373.8293550000008</v>
      </c>
      <c r="K11" s="16"/>
      <c r="L11" s="32"/>
      <c r="M11" s="34"/>
    </row>
    <row r="12" spans="1:19" x14ac:dyDescent="0.2">
      <c r="A12" s="16" t="str">
        <f t="shared" si="0"/>
        <v>Gulf of Mexico Basin</v>
      </c>
      <c r="B12" s="16"/>
      <c r="C12" s="16"/>
      <c r="D12" s="17"/>
      <c r="E12" s="27">
        <f t="shared" si="2"/>
        <v>0</v>
      </c>
      <c r="F12" s="17"/>
      <c r="G12" s="16"/>
      <c r="H12" s="23">
        <f t="shared" si="3"/>
        <v>4373.8293550000008</v>
      </c>
      <c r="I12" s="23">
        <f t="shared" si="4"/>
        <v>4373.8293550000008</v>
      </c>
      <c r="J12" s="23">
        <f t="shared" si="5"/>
        <v>4373.8293550000008</v>
      </c>
      <c r="K12" s="16"/>
      <c r="L12" s="32"/>
      <c r="M12" s="34"/>
    </row>
    <row r="13" spans="1:19" x14ac:dyDescent="0.2">
      <c r="A13" s="16" t="str">
        <f t="shared" si="0"/>
        <v>Gulf of Mexico Basin</v>
      </c>
      <c r="B13" s="16"/>
      <c r="C13" s="16"/>
      <c r="D13" s="17"/>
      <c r="E13" s="27">
        <f t="shared" si="2"/>
        <v>0</v>
      </c>
      <c r="F13" s="17"/>
      <c r="G13" s="16"/>
      <c r="H13" s="23">
        <f t="shared" si="3"/>
        <v>4373.8293550000008</v>
      </c>
      <c r="I13" s="23">
        <f t="shared" si="4"/>
        <v>4373.8293550000008</v>
      </c>
      <c r="J13" s="23">
        <f t="shared" si="5"/>
        <v>4373.8293550000008</v>
      </c>
      <c r="K13" s="16"/>
      <c r="L13" s="32"/>
      <c r="M13" s="34"/>
    </row>
    <row r="14" spans="1:19" x14ac:dyDescent="0.2">
      <c r="A14" s="16" t="str">
        <f t="shared" si="0"/>
        <v>Gulf of Mexico Basin</v>
      </c>
      <c r="B14" s="16"/>
      <c r="C14" s="16"/>
      <c r="D14" s="17"/>
      <c r="E14" s="27">
        <f t="shared" si="2"/>
        <v>0</v>
      </c>
      <c r="F14" s="17"/>
      <c r="G14" s="16"/>
      <c r="H14" s="23">
        <f t="shared" si="3"/>
        <v>4373.8293550000008</v>
      </c>
      <c r="I14" s="23">
        <f t="shared" si="4"/>
        <v>4373.8293550000008</v>
      </c>
      <c r="J14" s="23">
        <f t="shared" si="5"/>
        <v>4373.8293550000008</v>
      </c>
      <c r="K14" s="16"/>
      <c r="L14" s="32"/>
      <c r="M14" s="34"/>
    </row>
    <row r="15" spans="1:19" x14ac:dyDescent="0.2">
      <c r="A15" s="16" t="str">
        <f t="shared" si="0"/>
        <v>Gulf of Mexico Basin</v>
      </c>
      <c r="B15" s="16"/>
      <c r="C15" s="16"/>
      <c r="D15" s="17"/>
      <c r="E15" s="27">
        <f t="shared" si="2"/>
        <v>0</v>
      </c>
      <c r="F15" s="17"/>
      <c r="G15" s="16"/>
      <c r="H15" s="23">
        <f t="shared" si="3"/>
        <v>4373.8293550000008</v>
      </c>
      <c r="I15" s="23">
        <f t="shared" si="4"/>
        <v>4373.8293550000008</v>
      </c>
      <c r="J15" s="23">
        <f t="shared" si="5"/>
        <v>4373.8293550000008</v>
      </c>
      <c r="K15" s="16"/>
      <c r="L15" s="32"/>
      <c r="M15" s="34"/>
    </row>
    <row r="16" spans="1:19" x14ac:dyDescent="0.2">
      <c r="A16" s="16" t="str">
        <f t="shared" si="0"/>
        <v>Gulf of Mexico Basin</v>
      </c>
      <c r="B16" s="16"/>
      <c r="C16" s="16"/>
      <c r="D16" s="17"/>
      <c r="E16" s="27">
        <f t="shared" si="2"/>
        <v>0</v>
      </c>
      <c r="F16" s="17"/>
      <c r="G16" s="16"/>
      <c r="H16" s="23">
        <f t="shared" si="3"/>
        <v>4373.8293550000008</v>
      </c>
      <c r="I16" s="23">
        <f t="shared" si="4"/>
        <v>4373.8293550000008</v>
      </c>
      <c r="J16" s="23">
        <f t="shared" si="5"/>
        <v>4373.8293550000008</v>
      </c>
      <c r="K16" s="16"/>
      <c r="L16" s="32"/>
      <c r="M16" s="34"/>
    </row>
    <row r="17" spans="1:19" x14ac:dyDescent="0.2">
      <c r="A17" s="16" t="str">
        <f t="shared" si="0"/>
        <v>Gulf of Mexico Basin</v>
      </c>
      <c r="B17" s="16"/>
      <c r="C17" s="16"/>
      <c r="D17" s="17"/>
      <c r="E17" s="27">
        <f t="shared" si="2"/>
        <v>0</v>
      </c>
      <c r="F17" s="17"/>
      <c r="G17" s="16"/>
      <c r="H17" s="23">
        <f t="shared" si="3"/>
        <v>4373.8293550000008</v>
      </c>
      <c r="I17" s="23">
        <f t="shared" si="4"/>
        <v>4373.8293550000008</v>
      </c>
      <c r="J17" s="23">
        <f t="shared" si="5"/>
        <v>4373.8293550000008</v>
      </c>
      <c r="K17" s="16"/>
      <c r="L17" s="32"/>
      <c r="M17" s="34"/>
    </row>
    <row r="18" spans="1:19" x14ac:dyDescent="0.2">
      <c r="A18" s="16" t="str">
        <f t="shared" si="0"/>
        <v>Gulf of Mexico Basin</v>
      </c>
      <c r="B18" s="16"/>
      <c r="C18" s="16"/>
      <c r="D18" s="17"/>
      <c r="E18" s="27">
        <f t="shared" si="2"/>
        <v>0</v>
      </c>
      <c r="F18" s="17"/>
      <c r="G18" s="16"/>
      <c r="H18" s="23">
        <f t="shared" si="3"/>
        <v>4373.8293550000008</v>
      </c>
      <c r="I18" s="23">
        <f t="shared" si="4"/>
        <v>4373.8293550000008</v>
      </c>
      <c r="J18" s="23">
        <f t="shared" si="5"/>
        <v>4373.8293550000008</v>
      </c>
      <c r="K18" s="16"/>
      <c r="L18" s="32"/>
      <c r="M18" s="34"/>
    </row>
    <row r="19" spans="1:19" x14ac:dyDescent="0.2">
      <c r="A19" s="16" t="str">
        <f t="shared" si="0"/>
        <v>Gulf of Mexico Basin</v>
      </c>
      <c r="B19" s="16"/>
      <c r="C19" s="16"/>
      <c r="D19" s="17">
        <v>14000</v>
      </c>
      <c r="E19" s="27">
        <f t="shared" si="2"/>
        <v>4267.2518897829796</v>
      </c>
      <c r="F19" s="17">
        <f t="shared" ref="F19" si="6">D19</f>
        <v>14000</v>
      </c>
      <c r="G19" s="16"/>
      <c r="H19" s="23">
        <f t="shared" si="3"/>
        <v>4373.8293550000008</v>
      </c>
      <c r="I19" s="23">
        <f t="shared" si="4"/>
        <v>4373.8293550000008</v>
      </c>
      <c r="J19" s="23">
        <f t="shared" si="5"/>
        <v>4373.8293550000008</v>
      </c>
      <c r="K19" s="16"/>
      <c r="L19" s="32"/>
      <c r="M19" s="34"/>
    </row>
    <row r="20" spans="1:19" x14ac:dyDescent="0.2">
      <c r="A20" s="11"/>
      <c r="B20" s="11"/>
      <c r="C20" s="11"/>
      <c r="D20" s="12"/>
      <c r="E20" s="28"/>
      <c r="F20" s="12"/>
      <c r="G20" s="11"/>
      <c r="H20" s="24"/>
      <c r="I20" s="24"/>
      <c r="J20" s="24"/>
      <c r="K20" s="11"/>
      <c r="L20" s="24"/>
      <c r="M20" s="35"/>
      <c r="N20" s="11"/>
      <c r="O20" s="11"/>
      <c r="P20" s="11"/>
      <c r="Q20" s="11"/>
      <c r="R20" s="11"/>
      <c r="S20" s="11"/>
    </row>
    <row r="21" spans="1:19" ht="17" x14ac:dyDescent="0.2">
      <c r="A21" s="20" t="s">
        <v>92</v>
      </c>
      <c r="B21" s="16" t="s">
        <v>19</v>
      </c>
      <c r="C21" s="16"/>
      <c r="D21" s="17">
        <f>D3</f>
        <v>-3000</v>
      </c>
      <c r="E21" s="27">
        <f>D21/3.2808</f>
        <v>-914.41111923920994</v>
      </c>
      <c r="F21" s="17">
        <f>D21</f>
        <v>-3000</v>
      </c>
      <c r="G21" s="16"/>
      <c r="H21" s="22"/>
      <c r="I21" s="22"/>
      <c r="J21" s="22"/>
      <c r="K21" s="19">
        <f>K3</f>
        <v>21</v>
      </c>
      <c r="L21" s="30"/>
      <c r="M21" s="33">
        <f>AVERAGE(M23:M134)</f>
        <v>0.99466750540611515</v>
      </c>
    </row>
    <row r="22" spans="1:19" x14ac:dyDescent="0.2">
      <c r="A22" s="16" t="str">
        <f t="shared" ref="A22:A85" si="7">A21</f>
        <v>Herbst_Ageron 0001H</v>
      </c>
      <c r="B22" s="16" t="s">
        <v>20</v>
      </c>
      <c r="C22" s="16"/>
      <c r="D22" s="17">
        <v>0</v>
      </c>
      <c r="E22" s="27">
        <v>0</v>
      </c>
      <c r="F22" s="17">
        <f t="shared" ref="F22:F134" si="8">D22</f>
        <v>0</v>
      </c>
      <c r="G22" s="16"/>
      <c r="H22" s="22"/>
      <c r="I22" s="22"/>
      <c r="J22" s="22"/>
      <c r="K22" s="19"/>
      <c r="L22" s="30"/>
      <c r="M22" s="33"/>
    </row>
    <row r="23" spans="1:19" x14ac:dyDescent="0.2">
      <c r="A23" s="16" t="str">
        <f t="shared" si="7"/>
        <v>Herbst_Ageron 0001H</v>
      </c>
      <c r="B23" s="16" t="s">
        <v>93</v>
      </c>
      <c r="C23" s="16"/>
      <c r="D23" s="17">
        <v>7249.5</v>
      </c>
      <c r="E23" s="27">
        <f t="shared" ref="E23:E134" si="9">D23/3.2808</f>
        <v>2209.6744696415508</v>
      </c>
      <c r="F23" s="17">
        <f t="shared" si="8"/>
        <v>7249.5</v>
      </c>
      <c r="G23" s="16">
        <v>443</v>
      </c>
      <c r="H23" s="23">
        <f t="shared" ref="H23:H134" si="10">IF(G23&lt;431,(95/100)*(0.0295*(G23-395)^2+0.1507*(G23-395)+60.8199),85.4348*(G23-428)^0.1583)</f>
        <v>131.16261100116333</v>
      </c>
      <c r="I23" s="23">
        <f t="shared" ref="I23:I134" si="11">AVERAGE(H23,J23)</f>
        <v>127.78374512778166</v>
      </c>
      <c r="J23" s="23">
        <f t="shared" ref="J23:J134" si="12" xml:space="preserve"> IF(G23&lt;431,H23,0.0000507707*(G23-395)^3 - 0.023098*(G23-395)^2 + 3.56564*(G23-395) + 0.857118)</f>
        <v>124.4048792544</v>
      </c>
      <c r="K23" s="18">
        <f>J23</f>
        <v>124.4048792544</v>
      </c>
      <c r="L23" s="31">
        <f t="shared" ref="L23:L26" si="13">1000*(K23-K$21)/(F23-F$21)</f>
        <v>10.088773038138447</v>
      </c>
      <c r="M23" s="34">
        <f t="shared" ref="M23:M26" si="14">L23/L$3</f>
        <v>1.0088773038138448</v>
      </c>
    </row>
    <row r="24" spans="1:19" x14ac:dyDescent="0.2">
      <c r="A24" s="16" t="str">
        <f t="shared" si="7"/>
        <v>Herbst_Ageron 0001H</v>
      </c>
      <c r="B24" s="16" t="s">
        <v>93</v>
      </c>
      <c r="C24" s="16"/>
      <c r="D24" s="17">
        <v>7252.5</v>
      </c>
      <c r="E24" s="27">
        <f t="shared" si="9"/>
        <v>2210.5888807607898</v>
      </c>
      <c r="F24" s="17">
        <f t="shared" si="8"/>
        <v>7252.5</v>
      </c>
      <c r="G24" s="16">
        <v>443</v>
      </c>
      <c r="H24" s="23">
        <f t="shared" si="10"/>
        <v>131.16261100116333</v>
      </c>
      <c r="I24" s="23">
        <f t="shared" si="11"/>
        <v>127.78374512778166</v>
      </c>
      <c r="J24" s="23">
        <f t="shared" si="12"/>
        <v>124.4048792544</v>
      </c>
      <c r="K24" s="18">
        <f t="shared" ref="K24:K26" si="15">J24</f>
        <v>124.4048792544</v>
      </c>
      <c r="L24" s="31">
        <f t="shared" si="13"/>
        <v>10.085820946539869</v>
      </c>
      <c r="M24" s="34">
        <f t="shared" si="14"/>
        <v>1.008582094653987</v>
      </c>
    </row>
    <row r="25" spans="1:19" x14ac:dyDescent="0.2">
      <c r="A25" s="16" t="str">
        <f t="shared" si="7"/>
        <v>Herbst_Ageron 0001H</v>
      </c>
      <c r="B25" s="16" t="s">
        <v>93</v>
      </c>
      <c r="C25" s="16"/>
      <c r="D25" s="17">
        <v>7255.5</v>
      </c>
      <c r="E25" s="27">
        <f t="shared" si="9"/>
        <v>2211.5032918800293</v>
      </c>
      <c r="F25" s="17">
        <f t="shared" si="8"/>
        <v>7255.5</v>
      </c>
      <c r="G25" s="16">
        <v>442</v>
      </c>
      <c r="H25" s="23">
        <f t="shared" si="10"/>
        <v>129.73790334455327</v>
      </c>
      <c r="I25" s="23">
        <f t="shared" si="11"/>
        <v>126.21389286532664</v>
      </c>
      <c r="J25" s="23">
        <f t="shared" si="12"/>
        <v>122.6898823861</v>
      </c>
      <c r="K25" s="18">
        <f t="shared" si="15"/>
        <v>122.6898823861</v>
      </c>
      <c r="L25" s="31">
        <f t="shared" si="13"/>
        <v>9.9156435460094574</v>
      </c>
      <c r="M25" s="34">
        <f t="shared" si="14"/>
        <v>0.99156435460094572</v>
      </c>
    </row>
    <row r="26" spans="1:19" x14ac:dyDescent="0.2">
      <c r="A26" s="16" t="str">
        <f t="shared" si="7"/>
        <v>Herbst_Ageron 0001H</v>
      </c>
      <c r="B26" s="16" t="s">
        <v>93</v>
      </c>
      <c r="C26" s="16"/>
      <c r="D26" s="17">
        <v>7258.5</v>
      </c>
      <c r="E26" s="27">
        <f t="shared" si="9"/>
        <v>2212.4177029992684</v>
      </c>
      <c r="F26" s="17">
        <f t="shared" si="8"/>
        <v>7258.5</v>
      </c>
      <c r="G26" s="16">
        <v>443</v>
      </c>
      <c r="H26" s="23">
        <f t="shared" si="10"/>
        <v>131.16261100116333</v>
      </c>
      <c r="I26" s="23">
        <f t="shared" si="11"/>
        <v>127.78374512778166</v>
      </c>
      <c r="J26" s="23">
        <f t="shared" si="12"/>
        <v>124.4048792544</v>
      </c>
      <c r="K26" s="18">
        <f t="shared" si="15"/>
        <v>124.4048792544</v>
      </c>
      <c r="L26" s="31">
        <f t="shared" si="13"/>
        <v>10.079921943208072</v>
      </c>
      <c r="M26" s="34">
        <f t="shared" si="14"/>
        <v>1.0079921943208072</v>
      </c>
    </row>
    <row r="27" spans="1:19" x14ac:dyDescent="0.2">
      <c r="A27" s="16" t="str">
        <f t="shared" si="7"/>
        <v>Herbst_Ageron 0001H</v>
      </c>
      <c r="B27" s="16" t="s">
        <v>93</v>
      </c>
      <c r="C27" s="16"/>
      <c r="D27" s="17">
        <v>7261.5</v>
      </c>
      <c r="E27" s="27">
        <f t="shared" si="9"/>
        <v>2213.3321141185074</v>
      </c>
      <c r="F27" s="17">
        <f t="shared" si="8"/>
        <v>7261.5</v>
      </c>
      <c r="G27" s="16"/>
      <c r="H27" s="23">
        <f t="shared" si="10"/>
        <v>4373.8293550000008</v>
      </c>
      <c r="I27" s="23">
        <f t="shared" si="11"/>
        <v>4373.8293550000008</v>
      </c>
      <c r="J27" s="23">
        <f t="shared" si="12"/>
        <v>4373.8293550000008</v>
      </c>
      <c r="K27" s="18"/>
      <c r="L27" s="31"/>
      <c r="M27" s="34"/>
    </row>
    <row r="28" spans="1:19" x14ac:dyDescent="0.2">
      <c r="A28" s="16" t="str">
        <f t="shared" si="7"/>
        <v>Herbst_Ageron 0001H</v>
      </c>
      <c r="B28" s="16" t="s">
        <v>93</v>
      </c>
      <c r="C28" s="16"/>
      <c r="D28" s="17">
        <v>7264</v>
      </c>
      <c r="E28" s="27">
        <f t="shared" si="9"/>
        <v>2214.0941233845401</v>
      </c>
      <c r="F28" s="17">
        <f t="shared" si="8"/>
        <v>7264</v>
      </c>
      <c r="G28" s="16"/>
      <c r="H28" s="23">
        <f t="shared" si="10"/>
        <v>4373.8293550000008</v>
      </c>
      <c r="I28" s="23">
        <f t="shared" si="11"/>
        <v>4373.8293550000008</v>
      </c>
      <c r="J28" s="23">
        <f t="shared" si="12"/>
        <v>4373.8293550000008</v>
      </c>
      <c r="K28" s="18"/>
      <c r="L28" s="31"/>
      <c r="M28" s="34"/>
    </row>
    <row r="29" spans="1:19" x14ac:dyDescent="0.2">
      <c r="A29" s="16" t="str">
        <f t="shared" si="7"/>
        <v>Herbst_Ageron 0001H</v>
      </c>
      <c r="B29" s="16" t="s">
        <v>93</v>
      </c>
      <c r="C29" s="16"/>
      <c r="D29" s="17">
        <v>7266.5</v>
      </c>
      <c r="E29" s="27">
        <f t="shared" si="9"/>
        <v>2214.8561326505728</v>
      </c>
      <c r="F29" s="17">
        <f t="shared" si="8"/>
        <v>7266.5</v>
      </c>
      <c r="G29" s="16">
        <v>443</v>
      </c>
      <c r="H29" s="23">
        <f t="shared" si="10"/>
        <v>131.16261100116333</v>
      </c>
      <c r="I29" s="23">
        <f t="shared" si="11"/>
        <v>127.78374512778166</v>
      </c>
      <c r="J29" s="23">
        <f t="shared" si="12"/>
        <v>124.4048792544</v>
      </c>
      <c r="K29" s="18">
        <f t="shared" ref="K29:K90" si="16">J29</f>
        <v>124.4048792544</v>
      </c>
      <c r="L29" s="31">
        <f t="shared" ref="L29:L90" si="17">1000*(K29-K$21)/(F29-F$21)</f>
        <v>10.072067331067062</v>
      </c>
      <c r="M29" s="34">
        <f t="shared" ref="M29:M90" si="18">L29/L$3</f>
        <v>1.0072067331067063</v>
      </c>
    </row>
    <row r="30" spans="1:19" x14ac:dyDescent="0.2">
      <c r="A30" s="16" t="str">
        <f t="shared" si="7"/>
        <v>Herbst_Ageron 0001H</v>
      </c>
      <c r="B30" s="16" t="s">
        <v>93</v>
      </c>
      <c r="C30" s="16"/>
      <c r="D30" s="17">
        <v>7269.5</v>
      </c>
      <c r="E30" s="27">
        <f t="shared" si="9"/>
        <v>2215.7705437698123</v>
      </c>
      <c r="F30" s="17">
        <f t="shared" si="8"/>
        <v>7269.5</v>
      </c>
      <c r="G30" s="16">
        <v>442</v>
      </c>
      <c r="H30" s="23">
        <f t="shared" si="10"/>
        <v>129.73790334455327</v>
      </c>
      <c r="I30" s="23">
        <f t="shared" si="11"/>
        <v>126.21389286532664</v>
      </c>
      <c r="J30" s="23">
        <f t="shared" si="12"/>
        <v>122.6898823861</v>
      </c>
      <c r="K30" s="18">
        <f t="shared" si="16"/>
        <v>122.6898823861</v>
      </c>
      <c r="L30" s="31">
        <f t="shared" si="17"/>
        <v>9.9021259444081995</v>
      </c>
      <c r="M30" s="34">
        <f t="shared" si="18"/>
        <v>0.99021259444081999</v>
      </c>
    </row>
    <row r="31" spans="1:19" x14ac:dyDescent="0.2">
      <c r="A31" s="16" t="str">
        <f t="shared" si="7"/>
        <v>Herbst_Ageron 0001H</v>
      </c>
      <c r="B31" s="16" t="s">
        <v>93</v>
      </c>
      <c r="C31" s="16"/>
      <c r="D31" s="17">
        <v>7272.5</v>
      </c>
      <c r="E31" s="27">
        <f t="shared" si="9"/>
        <v>2216.6849548890514</v>
      </c>
      <c r="F31" s="17">
        <f t="shared" si="8"/>
        <v>7272.5</v>
      </c>
      <c r="G31" s="16">
        <v>442</v>
      </c>
      <c r="H31" s="23">
        <f t="shared" si="10"/>
        <v>129.73790334455327</v>
      </c>
      <c r="I31" s="23">
        <f t="shared" si="11"/>
        <v>126.21389286532664</v>
      </c>
      <c r="J31" s="23">
        <f t="shared" si="12"/>
        <v>122.6898823861</v>
      </c>
      <c r="K31" s="18">
        <f t="shared" si="16"/>
        <v>122.6898823861</v>
      </c>
      <c r="L31" s="31">
        <f t="shared" si="17"/>
        <v>9.8992341091360423</v>
      </c>
      <c r="M31" s="34">
        <f t="shared" si="18"/>
        <v>0.98992341091360425</v>
      </c>
    </row>
    <row r="32" spans="1:19" x14ac:dyDescent="0.2">
      <c r="A32" s="16" t="str">
        <f t="shared" si="7"/>
        <v>Herbst_Ageron 0001H</v>
      </c>
      <c r="B32" s="16" t="s">
        <v>93</v>
      </c>
      <c r="C32" s="16"/>
      <c r="D32" s="17">
        <v>7275.5</v>
      </c>
      <c r="E32" s="27">
        <f t="shared" si="9"/>
        <v>2217.5993660082904</v>
      </c>
      <c r="F32" s="17">
        <f t="shared" si="8"/>
        <v>7275.5</v>
      </c>
      <c r="G32" s="16">
        <v>442</v>
      </c>
      <c r="H32" s="23">
        <f t="shared" si="10"/>
        <v>129.73790334455327</v>
      </c>
      <c r="I32" s="23">
        <f t="shared" si="11"/>
        <v>126.21389286532664</v>
      </c>
      <c r="J32" s="23">
        <f t="shared" si="12"/>
        <v>122.6898823861</v>
      </c>
      <c r="K32" s="18">
        <f t="shared" si="16"/>
        <v>122.6898823861</v>
      </c>
      <c r="L32" s="31">
        <f t="shared" si="17"/>
        <v>9.8963439624446501</v>
      </c>
      <c r="M32" s="34">
        <f t="shared" si="18"/>
        <v>0.98963439624446503</v>
      </c>
    </row>
    <row r="33" spans="1:13" x14ac:dyDescent="0.2">
      <c r="A33" s="16" t="str">
        <f t="shared" si="7"/>
        <v>Herbst_Ageron 0001H</v>
      </c>
      <c r="B33" s="16" t="s">
        <v>93</v>
      </c>
      <c r="C33" s="16"/>
      <c r="D33" s="17">
        <v>7278.5</v>
      </c>
      <c r="E33" s="27">
        <f t="shared" si="9"/>
        <v>2218.5137771275299</v>
      </c>
      <c r="F33" s="17">
        <f t="shared" si="8"/>
        <v>7278.5</v>
      </c>
      <c r="G33" s="16">
        <v>443</v>
      </c>
      <c r="H33" s="23">
        <f t="shared" si="10"/>
        <v>131.16261100116333</v>
      </c>
      <c r="I33" s="23">
        <f t="shared" si="11"/>
        <v>127.78374512778166</v>
      </c>
      <c r="J33" s="23">
        <f t="shared" si="12"/>
        <v>124.4048792544</v>
      </c>
      <c r="K33" s="18">
        <f t="shared" si="16"/>
        <v>124.4048792544</v>
      </c>
      <c r="L33" s="31">
        <f t="shared" si="17"/>
        <v>10.060308338220558</v>
      </c>
      <c r="M33" s="34">
        <f t="shared" si="18"/>
        <v>1.0060308338220558</v>
      </c>
    </row>
    <row r="34" spans="1:13" x14ac:dyDescent="0.2">
      <c r="A34" s="16" t="str">
        <f t="shared" si="7"/>
        <v>Herbst_Ageron 0001H</v>
      </c>
      <c r="B34" s="16" t="s">
        <v>93</v>
      </c>
      <c r="C34" s="16"/>
      <c r="D34" s="17">
        <v>7281.5</v>
      </c>
      <c r="E34" s="27">
        <f t="shared" si="9"/>
        <v>2219.428188246769</v>
      </c>
      <c r="F34" s="17">
        <f t="shared" si="8"/>
        <v>7281.5</v>
      </c>
      <c r="G34" s="16">
        <v>444</v>
      </c>
      <c r="H34" s="23">
        <f t="shared" si="10"/>
        <v>132.50949545463163</v>
      </c>
      <c r="I34" s="23">
        <f t="shared" si="11"/>
        <v>129.29889876946584</v>
      </c>
      <c r="J34" s="23">
        <f t="shared" si="12"/>
        <v>126.08830208430001</v>
      </c>
      <c r="K34" s="18">
        <f t="shared" si="16"/>
        <v>126.08830208430001</v>
      </c>
      <c r="L34" s="31">
        <f t="shared" si="17"/>
        <v>10.221106072489423</v>
      </c>
      <c r="M34" s="34">
        <f t="shared" si="18"/>
        <v>1.0221106072489423</v>
      </c>
    </row>
    <row r="35" spans="1:13" x14ac:dyDescent="0.2">
      <c r="A35" s="16" t="str">
        <f t="shared" si="7"/>
        <v>Herbst_Ageron 0001H</v>
      </c>
      <c r="B35" s="16" t="s">
        <v>93</v>
      </c>
      <c r="C35" s="16"/>
      <c r="D35" s="17">
        <v>7284</v>
      </c>
      <c r="E35" s="27">
        <f t="shared" si="9"/>
        <v>2220.1901975128017</v>
      </c>
      <c r="F35" s="17">
        <f t="shared" si="8"/>
        <v>7284</v>
      </c>
      <c r="G35" s="16">
        <v>444</v>
      </c>
      <c r="H35" s="23">
        <f t="shared" si="10"/>
        <v>132.50949545463163</v>
      </c>
      <c r="I35" s="23">
        <f t="shared" si="11"/>
        <v>129.29889876946584</v>
      </c>
      <c r="J35" s="23">
        <f t="shared" si="12"/>
        <v>126.08830208430001</v>
      </c>
      <c r="K35" s="18">
        <f t="shared" si="16"/>
        <v>126.08830208430001</v>
      </c>
      <c r="L35" s="31">
        <f t="shared" si="17"/>
        <v>10.218621361756128</v>
      </c>
      <c r="M35" s="34">
        <f t="shared" si="18"/>
        <v>1.0218621361756128</v>
      </c>
    </row>
    <row r="36" spans="1:13" x14ac:dyDescent="0.2">
      <c r="A36" s="16" t="str">
        <f t="shared" si="7"/>
        <v>Herbst_Ageron 0001H</v>
      </c>
      <c r="B36" s="16" t="s">
        <v>93</v>
      </c>
      <c r="C36" s="16"/>
      <c r="D36" s="17">
        <v>7286.5</v>
      </c>
      <c r="E36" s="27">
        <f t="shared" si="9"/>
        <v>2220.9522067788344</v>
      </c>
      <c r="F36" s="17">
        <f t="shared" si="8"/>
        <v>7286.5</v>
      </c>
      <c r="G36" s="16">
        <v>442</v>
      </c>
      <c r="H36" s="23">
        <f t="shared" si="10"/>
        <v>129.73790334455327</v>
      </c>
      <c r="I36" s="23">
        <f t="shared" si="11"/>
        <v>126.21389286532664</v>
      </c>
      <c r="J36" s="23">
        <f t="shared" si="12"/>
        <v>122.6898823861</v>
      </c>
      <c r="K36" s="18">
        <f t="shared" si="16"/>
        <v>122.6898823861</v>
      </c>
      <c r="L36" s="31">
        <f t="shared" si="17"/>
        <v>9.8857611807806354</v>
      </c>
      <c r="M36" s="34">
        <f t="shared" si="18"/>
        <v>0.98857611807806356</v>
      </c>
    </row>
    <row r="37" spans="1:13" x14ac:dyDescent="0.2">
      <c r="A37" s="16" t="str">
        <f t="shared" si="7"/>
        <v>Herbst_Ageron 0001H</v>
      </c>
      <c r="B37" s="16" t="s">
        <v>93</v>
      </c>
      <c r="C37" s="16"/>
      <c r="D37" s="17">
        <v>7289.5</v>
      </c>
      <c r="E37" s="27">
        <f t="shared" ref="E37:E100" si="19">D37/3.2808</f>
        <v>2221.8666178980734</v>
      </c>
      <c r="F37" s="17">
        <f t="shared" ref="F37:F100" si="20">D37</f>
        <v>7289.5</v>
      </c>
      <c r="G37" s="16">
        <v>443</v>
      </c>
      <c r="H37" s="23">
        <f t="shared" ref="H37:H100" si="21">IF(G37&lt;431,(95/100)*(0.0295*(G37-395)^2+0.1507*(G37-395)+60.8199),85.4348*(G37-428)^0.1583)</f>
        <v>131.16261100116333</v>
      </c>
      <c r="I37" s="23">
        <f t="shared" ref="I37:I100" si="22">AVERAGE(H37,J37)</f>
        <v>127.78374512778166</v>
      </c>
      <c r="J37" s="23">
        <f t="shared" ref="J37:J100" si="23" xml:space="preserve"> IF(G37&lt;431,H37,0.0000507707*(G37-395)^3 - 0.023098*(G37-395)^2 + 3.56564*(G37-395) + 0.857118)</f>
        <v>124.4048792544</v>
      </c>
      <c r="K37" s="18">
        <f t="shared" si="16"/>
        <v>124.4048792544</v>
      </c>
      <c r="L37" s="31">
        <f t="shared" si="17"/>
        <v>10.049553355789882</v>
      </c>
      <c r="M37" s="34">
        <f t="shared" si="18"/>
        <v>1.0049553355789882</v>
      </c>
    </row>
    <row r="38" spans="1:13" x14ac:dyDescent="0.2">
      <c r="A38" s="16" t="str">
        <f t="shared" si="7"/>
        <v>Herbst_Ageron 0001H</v>
      </c>
      <c r="B38" s="16" t="s">
        <v>93</v>
      </c>
      <c r="C38" s="16"/>
      <c r="D38" s="17">
        <v>7292.5</v>
      </c>
      <c r="E38" s="27">
        <f t="shared" si="19"/>
        <v>2222.7810290173129</v>
      </c>
      <c r="F38" s="17">
        <f t="shared" si="20"/>
        <v>7292.5</v>
      </c>
      <c r="G38" s="16">
        <v>442</v>
      </c>
      <c r="H38" s="23">
        <f t="shared" si="21"/>
        <v>129.73790334455327</v>
      </c>
      <c r="I38" s="23">
        <f t="shared" si="22"/>
        <v>126.21389286532664</v>
      </c>
      <c r="J38" s="23">
        <f t="shared" si="23"/>
        <v>122.6898823861</v>
      </c>
      <c r="K38" s="18">
        <f t="shared" si="16"/>
        <v>122.6898823861</v>
      </c>
      <c r="L38" s="31">
        <f t="shared" si="17"/>
        <v>9.8799982886665045</v>
      </c>
      <c r="M38" s="34">
        <f t="shared" si="18"/>
        <v>0.9879998288666505</v>
      </c>
    </row>
    <row r="39" spans="1:13" x14ac:dyDescent="0.2">
      <c r="A39" s="16" t="str">
        <f t="shared" si="7"/>
        <v>Herbst_Ageron 0001H</v>
      </c>
      <c r="B39" s="16" t="s">
        <v>93</v>
      </c>
      <c r="C39" s="16"/>
      <c r="D39" s="17">
        <v>7295.5</v>
      </c>
      <c r="E39" s="27">
        <f t="shared" si="19"/>
        <v>2223.695440136552</v>
      </c>
      <c r="F39" s="17">
        <f t="shared" si="20"/>
        <v>7295.5</v>
      </c>
      <c r="G39" s="16">
        <v>443</v>
      </c>
      <c r="H39" s="23">
        <f t="shared" si="21"/>
        <v>131.16261100116333</v>
      </c>
      <c r="I39" s="23">
        <f t="shared" si="22"/>
        <v>127.78374512778166</v>
      </c>
      <c r="J39" s="23">
        <f t="shared" si="23"/>
        <v>124.4048792544</v>
      </c>
      <c r="K39" s="18">
        <f t="shared" si="16"/>
        <v>124.4048792544</v>
      </c>
      <c r="L39" s="31">
        <f t="shared" si="17"/>
        <v>10.043696688300715</v>
      </c>
      <c r="M39" s="34">
        <f t="shared" si="18"/>
        <v>1.0043696688300714</v>
      </c>
    </row>
    <row r="40" spans="1:13" x14ac:dyDescent="0.2">
      <c r="A40" s="16" t="str">
        <f t="shared" si="7"/>
        <v>Herbst_Ageron 0001H</v>
      </c>
      <c r="B40" s="16" t="s">
        <v>93</v>
      </c>
      <c r="C40" s="16"/>
      <c r="D40" s="17">
        <v>7298.5</v>
      </c>
      <c r="E40" s="27">
        <f t="shared" si="19"/>
        <v>2224.609851255791</v>
      </c>
      <c r="F40" s="17">
        <f t="shared" si="20"/>
        <v>7298.5</v>
      </c>
      <c r="G40" s="16">
        <v>444</v>
      </c>
      <c r="H40" s="23">
        <f t="shared" si="21"/>
        <v>132.50949545463163</v>
      </c>
      <c r="I40" s="23">
        <f t="shared" si="22"/>
        <v>129.29889876946584</v>
      </c>
      <c r="J40" s="23">
        <f t="shared" si="23"/>
        <v>126.08830208430001</v>
      </c>
      <c r="K40" s="18">
        <f t="shared" si="16"/>
        <v>126.08830208430001</v>
      </c>
      <c r="L40" s="31">
        <f t="shared" si="17"/>
        <v>10.20423382864495</v>
      </c>
      <c r="M40" s="34">
        <f t="shared" si="18"/>
        <v>1.0204233828644951</v>
      </c>
    </row>
    <row r="41" spans="1:13" x14ac:dyDescent="0.2">
      <c r="A41" s="16" t="str">
        <f t="shared" si="7"/>
        <v>Herbst_Ageron 0001H</v>
      </c>
      <c r="B41" s="16" t="s">
        <v>93</v>
      </c>
      <c r="C41" s="16"/>
      <c r="D41" s="17">
        <v>7301.5</v>
      </c>
      <c r="E41" s="27">
        <f t="shared" si="19"/>
        <v>2225.5242623750305</v>
      </c>
      <c r="F41" s="17">
        <f t="shared" si="20"/>
        <v>7301.5</v>
      </c>
      <c r="G41" s="16">
        <v>443</v>
      </c>
      <c r="H41" s="23">
        <f t="shared" si="21"/>
        <v>131.16261100116333</v>
      </c>
      <c r="I41" s="23">
        <f t="shared" si="22"/>
        <v>127.78374512778166</v>
      </c>
      <c r="J41" s="23">
        <f t="shared" si="23"/>
        <v>124.4048792544</v>
      </c>
      <c r="K41" s="18">
        <f t="shared" si="16"/>
        <v>124.4048792544</v>
      </c>
      <c r="L41" s="31">
        <f t="shared" si="17"/>
        <v>10.037846843119935</v>
      </c>
      <c r="M41" s="34">
        <f t="shared" si="18"/>
        <v>1.0037846843119935</v>
      </c>
    </row>
    <row r="42" spans="1:13" x14ac:dyDescent="0.2">
      <c r="A42" s="16" t="str">
        <f t="shared" si="7"/>
        <v>Herbst_Ageron 0001H</v>
      </c>
      <c r="B42" s="16" t="s">
        <v>93</v>
      </c>
      <c r="C42" s="16"/>
      <c r="D42" s="17">
        <v>7304.5</v>
      </c>
      <c r="E42" s="27">
        <f t="shared" si="19"/>
        <v>2226.4386734942696</v>
      </c>
      <c r="F42" s="17">
        <f t="shared" si="20"/>
        <v>7304.5</v>
      </c>
      <c r="G42" s="16">
        <v>445</v>
      </c>
      <c r="H42" s="23">
        <f t="shared" si="21"/>
        <v>133.78729450123828</v>
      </c>
      <c r="I42" s="23">
        <f t="shared" si="22"/>
        <v>130.76387500061915</v>
      </c>
      <c r="J42" s="23">
        <f t="shared" si="23"/>
        <v>127.74045550000001</v>
      </c>
      <c r="K42" s="18">
        <f t="shared" si="16"/>
        <v>127.74045550000001</v>
      </c>
      <c r="L42" s="31">
        <f t="shared" si="17"/>
        <v>10.358625406375856</v>
      </c>
      <c r="M42" s="34">
        <f t="shared" si="18"/>
        <v>1.0358625406375856</v>
      </c>
    </row>
    <row r="43" spans="1:13" x14ac:dyDescent="0.2">
      <c r="A43" s="16" t="str">
        <f t="shared" si="7"/>
        <v>Herbst_Ageron 0001H</v>
      </c>
      <c r="B43" s="16" t="s">
        <v>93</v>
      </c>
      <c r="C43" s="16"/>
      <c r="D43" s="17">
        <v>7307.5</v>
      </c>
      <c r="E43" s="27">
        <f t="shared" si="19"/>
        <v>2227.3530846135086</v>
      </c>
      <c r="F43" s="17">
        <f t="shared" si="20"/>
        <v>7307.5</v>
      </c>
      <c r="G43" s="16">
        <v>445</v>
      </c>
      <c r="H43" s="23">
        <f t="shared" si="21"/>
        <v>133.78729450123828</v>
      </c>
      <c r="I43" s="23">
        <f t="shared" si="22"/>
        <v>130.76387500061915</v>
      </c>
      <c r="J43" s="23">
        <f t="shared" si="23"/>
        <v>127.74045550000001</v>
      </c>
      <c r="K43" s="18">
        <f t="shared" si="16"/>
        <v>127.74045550000001</v>
      </c>
      <c r="L43" s="31">
        <f t="shared" si="17"/>
        <v>10.355610526315791</v>
      </c>
      <c r="M43" s="34">
        <f t="shared" si="18"/>
        <v>1.035561052631579</v>
      </c>
    </row>
    <row r="44" spans="1:13" x14ac:dyDescent="0.2">
      <c r="A44" s="16" t="str">
        <f t="shared" si="7"/>
        <v>Herbst_Ageron 0001H</v>
      </c>
      <c r="B44" s="16" t="s">
        <v>93</v>
      </c>
      <c r="C44" s="16"/>
      <c r="D44" s="17">
        <v>7310.5</v>
      </c>
      <c r="E44" s="27">
        <f t="shared" si="19"/>
        <v>2228.2674957327481</v>
      </c>
      <c r="F44" s="17">
        <f t="shared" si="20"/>
        <v>7310.5</v>
      </c>
      <c r="G44" s="16">
        <v>443</v>
      </c>
      <c r="H44" s="23">
        <f t="shared" si="21"/>
        <v>131.16261100116333</v>
      </c>
      <c r="I44" s="23">
        <f t="shared" si="22"/>
        <v>127.78374512778166</v>
      </c>
      <c r="J44" s="23">
        <f t="shared" si="23"/>
        <v>124.4048792544</v>
      </c>
      <c r="K44" s="18">
        <f t="shared" si="16"/>
        <v>124.4048792544</v>
      </c>
      <c r="L44" s="31">
        <f t="shared" si="17"/>
        <v>10.029084841123128</v>
      </c>
      <c r="M44" s="34">
        <f t="shared" si="18"/>
        <v>1.0029084841123128</v>
      </c>
    </row>
    <row r="45" spans="1:13" x14ac:dyDescent="0.2">
      <c r="A45" s="16" t="str">
        <f t="shared" si="7"/>
        <v>Herbst_Ageron 0001H</v>
      </c>
      <c r="B45" s="16" t="s">
        <v>93</v>
      </c>
      <c r="C45" s="16"/>
      <c r="D45" s="17">
        <v>7313.5</v>
      </c>
      <c r="E45" s="27">
        <f t="shared" si="19"/>
        <v>2229.1819068519872</v>
      </c>
      <c r="F45" s="17">
        <f t="shared" si="20"/>
        <v>7313.5</v>
      </c>
      <c r="G45" s="16">
        <v>443</v>
      </c>
      <c r="H45" s="23">
        <f t="shared" si="21"/>
        <v>131.16261100116333</v>
      </c>
      <c r="I45" s="23">
        <f t="shared" si="22"/>
        <v>127.78374512778166</v>
      </c>
      <c r="J45" s="23">
        <f t="shared" si="23"/>
        <v>124.4048792544</v>
      </c>
      <c r="K45" s="18">
        <f t="shared" si="16"/>
        <v>124.4048792544</v>
      </c>
      <c r="L45" s="31">
        <f t="shared" si="17"/>
        <v>10.026167572056043</v>
      </c>
      <c r="M45" s="34">
        <f t="shared" si="18"/>
        <v>1.0026167572056042</v>
      </c>
    </row>
    <row r="46" spans="1:13" x14ac:dyDescent="0.2">
      <c r="A46" s="16" t="str">
        <f t="shared" si="7"/>
        <v>Herbst_Ageron 0001H</v>
      </c>
      <c r="B46" s="16" t="s">
        <v>93</v>
      </c>
      <c r="C46" s="16"/>
      <c r="D46" s="17">
        <v>7316.5</v>
      </c>
      <c r="E46" s="27">
        <f t="shared" si="19"/>
        <v>2230.0963179712262</v>
      </c>
      <c r="F46" s="17">
        <f t="shared" si="20"/>
        <v>7316.5</v>
      </c>
      <c r="G46" s="16">
        <v>444</v>
      </c>
      <c r="H46" s="23">
        <f t="shared" si="21"/>
        <v>132.50949545463163</v>
      </c>
      <c r="I46" s="23">
        <f t="shared" si="22"/>
        <v>129.29889876946584</v>
      </c>
      <c r="J46" s="23">
        <f t="shared" si="23"/>
        <v>126.08830208430001</v>
      </c>
      <c r="K46" s="18">
        <f t="shared" si="16"/>
        <v>126.08830208430001</v>
      </c>
      <c r="L46" s="31">
        <f t="shared" si="17"/>
        <v>10.18642970816653</v>
      </c>
      <c r="M46" s="34">
        <f t="shared" si="18"/>
        <v>1.0186429708166531</v>
      </c>
    </row>
    <row r="47" spans="1:13" x14ac:dyDescent="0.2">
      <c r="A47" s="16" t="str">
        <f t="shared" si="7"/>
        <v>Herbst_Ageron 0001H</v>
      </c>
      <c r="B47" s="16" t="s">
        <v>93</v>
      </c>
      <c r="C47" s="16"/>
      <c r="D47" s="17">
        <v>7319.5</v>
      </c>
      <c r="E47" s="27">
        <f t="shared" si="19"/>
        <v>2231.0107290904657</v>
      </c>
      <c r="F47" s="17">
        <f t="shared" si="20"/>
        <v>7319.5</v>
      </c>
      <c r="G47" s="16">
        <v>444</v>
      </c>
      <c r="H47" s="23">
        <f t="shared" si="21"/>
        <v>132.50949545463163</v>
      </c>
      <c r="I47" s="23">
        <f t="shared" si="22"/>
        <v>129.29889876946584</v>
      </c>
      <c r="J47" s="23">
        <f t="shared" si="23"/>
        <v>126.08830208430001</v>
      </c>
      <c r="K47" s="18">
        <f t="shared" si="16"/>
        <v>126.08830208430001</v>
      </c>
      <c r="L47" s="31">
        <f t="shared" si="17"/>
        <v>10.183468393265178</v>
      </c>
      <c r="M47" s="34">
        <f t="shared" si="18"/>
        <v>1.0183468393265178</v>
      </c>
    </row>
    <row r="48" spans="1:13" x14ac:dyDescent="0.2">
      <c r="A48" s="16" t="str">
        <f t="shared" si="7"/>
        <v>Herbst_Ageron 0001H</v>
      </c>
      <c r="B48" s="16" t="s">
        <v>93</v>
      </c>
      <c r="C48" s="16"/>
      <c r="D48" s="17">
        <v>7322.5</v>
      </c>
      <c r="E48" s="27">
        <f t="shared" si="19"/>
        <v>2231.9251402097048</v>
      </c>
      <c r="F48" s="17">
        <f t="shared" si="20"/>
        <v>7322.5</v>
      </c>
      <c r="G48" s="16">
        <v>443</v>
      </c>
      <c r="H48" s="23">
        <f t="shared" si="21"/>
        <v>131.16261100116333</v>
      </c>
      <c r="I48" s="23">
        <f t="shared" si="22"/>
        <v>127.78374512778166</v>
      </c>
      <c r="J48" s="23">
        <f t="shared" si="23"/>
        <v>124.4048792544</v>
      </c>
      <c r="K48" s="18">
        <f t="shared" si="16"/>
        <v>124.4048792544</v>
      </c>
      <c r="L48" s="31">
        <f t="shared" si="17"/>
        <v>10.017425938910147</v>
      </c>
      <c r="M48" s="34">
        <f t="shared" si="18"/>
        <v>1.0017425938910147</v>
      </c>
    </row>
    <row r="49" spans="1:13" x14ac:dyDescent="0.2">
      <c r="A49" s="16" t="str">
        <f t="shared" si="7"/>
        <v>Herbst_Ageron 0001H</v>
      </c>
      <c r="B49" s="16" t="s">
        <v>93</v>
      </c>
      <c r="C49" s="16"/>
      <c r="D49" s="17">
        <v>7325.5</v>
      </c>
      <c r="E49" s="27">
        <f t="shared" si="19"/>
        <v>2232.8395513289443</v>
      </c>
      <c r="F49" s="17">
        <f t="shared" si="20"/>
        <v>7325.5</v>
      </c>
      <c r="G49" s="16">
        <v>442</v>
      </c>
      <c r="H49" s="23">
        <f t="shared" si="21"/>
        <v>129.73790334455327</v>
      </c>
      <c r="I49" s="23">
        <f t="shared" si="22"/>
        <v>126.21389286532664</v>
      </c>
      <c r="J49" s="23">
        <f t="shared" si="23"/>
        <v>122.6898823861</v>
      </c>
      <c r="K49" s="18">
        <f t="shared" si="16"/>
        <v>122.6898823861</v>
      </c>
      <c r="L49" s="31">
        <f t="shared" si="17"/>
        <v>9.8484220992784852</v>
      </c>
      <c r="M49" s="34">
        <f t="shared" si="18"/>
        <v>0.98484220992784854</v>
      </c>
    </row>
    <row r="50" spans="1:13" x14ac:dyDescent="0.2">
      <c r="A50" s="16" t="str">
        <f t="shared" si="7"/>
        <v>Herbst_Ageron 0001H</v>
      </c>
      <c r="B50" s="16" t="s">
        <v>93</v>
      </c>
      <c r="C50" s="16"/>
      <c r="D50" s="17">
        <v>7328.5</v>
      </c>
      <c r="E50" s="27">
        <f t="shared" si="19"/>
        <v>2233.7539624481833</v>
      </c>
      <c r="F50" s="17">
        <f t="shared" si="20"/>
        <v>7328.5</v>
      </c>
      <c r="G50" s="16">
        <v>443</v>
      </c>
      <c r="H50" s="23">
        <f t="shared" si="21"/>
        <v>131.16261100116333</v>
      </c>
      <c r="I50" s="23">
        <f t="shared" si="22"/>
        <v>127.78374512778166</v>
      </c>
      <c r="J50" s="23">
        <f t="shared" si="23"/>
        <v>124.4048792544</v>
      </c>
      <c r="K50" s="18">
        <f t="shared" si="16"/>
        <v>124.4048792544</v>
      </c>
      <c r="L50" s="31">
        <f t="shared" si="17"/>
        <v>10.011606647083314</v>
      </c>
      <c r="M50" s="34">
        <f t="shared" si="18"/>
        <v>1.0011606647083313</v>
      </c>
    </row>
    <row r="51" spans="1:13" x14ac:dyDescent="0.2">
      <c r="A51" s="16" t="str">
        <f t="shared" si="7"/>
        <v>Herbst_Ageron 0001H</v>
      </c>
      <c r="B51" s="16" t="s">
        <v>93</v>
      </c>
      <c r="C51" s="16"/>
      <c r="D51" s="17">
        <v>7331.5</v>
      </c>
      <c r="E51" s="27">
        <f t="shared" si="19"/>
        <v>2234.6683735674223</v>
      </c>
      <c r="F51" s="17">
        <f t="shared" si="20"/>
        <v>7331.5</v>
      </c>
      <c r="G51" s="16">
        <v>442</v>
      </c>
      <c r="H51" s="23">
        <f t="shared" si="21"/>
        <v>129.73790334455327</v>
      </c>
      <c r="I51" s="23">
        <f t="shared" si="22"/>
        <v>126.21389286532664</v>
      </c>
      <c r="J51" s="23">
        <f t="shared" si="23"/>
        <v>122.6898823861</v>
      </c>
      <c r="K51" s="18">
        <f t="shared" si="16"/>
        <v>122.6898823861</v>
      </c>
      <c r="L51" s="31">
        <f t="shared" si="17"/>
        <v>9.8427026458984663</v>
      </c>
      <c r="M51" s="34">
        <f t="shared" si="18"/>
        <v>0.98427026458984668</v>
      </c>
    </row>
    <row r="52" spans="1:13" x14ac:dyDescent="0.2">
      <c r="A52" s="16" t="str">
        <f t="shared" si="7"/>
        <v>Herbst_Ageron 0001H</v>
      </c>
      <c r="B52" s="16" t="s">
        <v>93</v>
      </c>
      <c r="C52" s="16"/>
      <c r="D52" s="17">
        <v>7334.5</v>
      </c>
      <c r="E52" s="27">
        <f t="shared" si="19"/>
        <v>2235.5827846866619</v>
      </c>
      <c r="F52" s="17">
        <f t="shared" si="20"/>
        <v>7334.5</v>
      </c>
      <c r="G52" s="16">
        <v>443</v>
      </c>
      <c r="H52" s="23">
        <f t="shared" si="21"/>
        <v>131.16261100116333</v>
      </c>
      <c r="I52" s="23">
        <f t="shared" si="22"/>
        <v>127.78374512778166</v>
      </c>
      <c r="J52" s="23">
        <f t="shared" si="23"/>
        <v>124.4048792544</v>
      </c>
      <c r="K52" s="18">
        <f t="shared" si="16"/>
        <v>124.4048792544</v>
      </c>
      <c r="L52" s="31">
        <f t="shared" si="17"/>
        <v>10.00579411238086</v>
      </c>
      <c r="M52" s="34">
        <f t="shared" si="18"/>
        <v>1.0005794112380859</v>
      </c>
    </row>
    <row r="53" spans="1:13" x14ac:dyDescent="0.2">
      <c r="A53" s="16" t="str">
        <f t="shared" si="7"/>
        <v>Herbst_Ageron 0001H</v>
      </c>
      <c r="B53" s="16" t="s">
        <v>93</v>
      </c>
      <c r="C53" s="16"/>
      <c r="D53" s="17">
        <v>7337.5</v>
      </c>
      <c r="E53" s="27">
        <f t="shared" si="19"/>
        <v>2236.4971958059009</v>
      </c>
      <c r="F53" s="17">
        <f t="shared" si="20"/>
        <v>7337.5</v>
      </c>
      <c r="G53" s="16">
        <v>443</v>
      </c>
      <c r="H53" s="23">
        <f t="shared" si="21"/>
        <v>131.16261100116333</v>
      </c>
      <c r="I53" s="23">
        <f t="shared" si="22"/>
        <v>127.78374512778166</v>
      </c>
      <c r="J53" s="23">
        <f t="shared" si="23"/>
        <v>124.4048792544</v>
      </c>
      <c r="K53" s="18">
        <f t="shared" si="16"/>
        <v>124.4048792544</v>
      </c>
      <c r="L53" s="31">
        <f t="shared" si="17"/>
        <v>10.002890375274486</v>
      </c>
      <c r="M53" s="34">
        <f t="shared" si="18"/>
        <v>1.0002890375274487</v>
      </c>
    </row>
    <row r="54" spans="1:13" x14ac:dyDescent="0.2">
      <c r="A54" s="16" t="str">
        <f t="shared" si="7"/>
        <v>Herbst_Ageron 0001H</v>
      </c>
      <c r="B54" s="16" t="s">
        <v>93</v>
      </c>
      <c r="C54" s="16"/>
      <c r="D54" s="17">
        <v>7340.5</v>
      </c>
      <c r="E54" s="27">
        <f t="shared" si="19"/>
        <v>2237.4116069251399</v>
      </c>
      <c r="F54" s="17">
        <f t="shared" si="20"/>
        <v>7340.5</v>
      </c>
      <c r="G54" s="16">
        <v>444</v>
      </c>
      <c r="H54" s="23">
        <f t="shared" si="21"/>
        <v>132.50949545463163</v>
      </c>
      <c r="I54" s="23">
        <f t="shared" si="22"/>
        <v>129.29889876946584</v>
      </c>
      <c r="J54" s="23">
        <f t="shared" si="23"/>
        <v>126.08830208430001</v>
      </c>
      <c r="K54" s="18">
        <f t="shared" si="16"/>
        <v>126.08830208430001</v>
      </c>
      <c r="L54" s="31">
        <f t="shared" si="17"/>
        <v>10.162787300836518</v>
      </c>
      <c r="M54" s="34">
        <f t="shared" si="18"/>
        <v>1.0162787300836518</v>
      </c>
    </row>
    <row r="55" spans="1:13" x14ac:dyDescent="0.2">
      <c r="A55" s="16" t="str">
        <f t="shared" si="7"/>
        <v>Herbst_Ageron 0001H</v>
      </c>
      <c r="B55" s="16" t="s">
        <v>93</v>
      </c>
      <c r="C55" s="16"/>
      <c r="D55" s="17">
        <v>7343.5</v>
      </c>
      <c r="E55" s="27">
        <f t="shared" si="19"/>
        <v>2238.3260180443795</v>
      </c>
      <c r="F55" s="17">
        <f t="shared" si="20"/>
        <v>7343.5</v>
      </c>
      <c r="G55" s="16">
        <v>443</v>
      </c>
      <c r="H55" s="23">
        <f t="shared" si="21"/>
        <v>131.16261100116333</v>
      </c>
      <c r="I55" s="23">
        <f t="shared" si="22"/>
        <v>127.78374512778166</v>
      </c>
      <c r="J55" s="23">
        <f t="shared" si="23"/>
        <v>124.4048792544</v>
      </c>
      <c r="K55" s="18">
        <f t="shared" si="16"/>
        <v>124.4048792544</v>
      </c>
      <c r="L55" s="31">
        <f t="shared" si="17"/>
        <v>9.9970879542127911</v>
      </c>
      <c r="M55" s="34">
        <f t="shared" si="18"/>
        <v>0.99970879542127911</v>
      </c>
    </row>
    <row r="56" spans="1:13" x14ac:dyDescent="0.2">
      <c r="A56" s="16" t="str">
        <f t="shared" si="7"/>
        <v>Herbst_Ageron 0001H</v>
      </c>
      <c r="B56" s="16" t="s">
        <v>93</v>
      </c>
      <c r="C56" s="16"/>
      <c r="D56" s="17">
        <v>7346.5</v>
      </c>
      <c r="E56" s="27">
        <f t="shared" si="19"/>
        <v>2239.2404291636185</v>
      </c>
      <c r="F56" s="17">
        <f t="shared" si="20"/>
        <v>7346.5</v>
      </c>
      <c r="G56" s="16">
        <v>443</v>
      </c>
      <c r="H56" s="23">
        <f t="shared" si="21"/>
        <v>131.16261100116333</v>
      </c>
      <c r="I56" s="23">
        <f t="shared" si="22"/>
        <v>127.78374512778166</v>
      </c>
      <c r="J56" s="23">
        <f t="shared" si="23"/>
        <v>124.4048792544</v>
      </c>
      <c r="K56" s="18">
        <f t="shared" si="16"/>
        <v>124.4048792544</v>
      </c>
      <c r="L56" s="31">
        <f t="shared" si="17"/>
        <v>9.9941892673271155</v>
      </c>
      <c r="M56" s="34">
        <f t="shared" si="18"/>
        <v>0.9994189267327116</v>
      </c>
    </row>
    <row r="57" spans="1:13" x14ac:dyDescent="0.2">
      <c r="A57" s="16" t="str">
        <f t="shared" si="7"/>
        <v>Herbst_Ageron 0001H</v>
      </c>
      <c r="B57" s="16" t="s">
        <v>93</v>
      </c>
      <c r="C57" s="16"/>
      <c r="D57" s="17">
        <v>7349.5</v>
      </c>
      <c r="E57" s="27">
        <f t="shared" si="19"/>
        <v>2240.1548402828575</v>
      </c>
      <c r="F57" s="17">
        <f t="shared" si="20"/>
        <v>7349.5</v>
      </c>
      <c r="G57" s="16">
        <v>444</v>
      </c>
      <c r="H57" s="23">
        <f t="shared" si="21"/>
        <v>132.50949545463163</v>
      </c>
      <c r="I57" s="23">
        <f t="shared" si="22"/>
        <v>129.29889876946584</v>
      </c>
      <c r="J57" s="23">
        <f t="shared" si="23"/>
        <v>126.08830208430001</v>
      </c>
      <c r="K57" s="18">
        <f t="shared" si="16"/>
        <v>126.08830208430001</v>
      </c>
      <c r="L57" s="31">
        <f t="shared" si="17"/>
        <v>10.153949667549158</v>
      </c>
      <c r="M57" s="34">
        <f t="shared" si="18"/>
        <v>1.0153949667549158</v>
      </c>
    </row>
    <row r="58" spans="1:13" x14ac:dyDescent="0.2">
      <c r="A58" s="16" t="str">
        <f t="shared" si="7"/>
        <v>Herbst_Ageron 0001H</v>
      </c>
      <c r="B58" s="16" t="s">
        <v>93</v>
      </c>
      <c r="C58" s="16"/>
      <c r="D58" s="17">
        <v>7352.5</v>
      </c>
      <c r="E58" s="27">
        <f t="shared" si="19"/>
        <v>2241.0692514020971</v>
      </c>
      <c r="F58" s="17">
        <f t="shared" si="20"/>
        <v>7352.5</v>
      </c>
      <c r="G58" s="16">
        <v>445</v>
      </c>
      <c r="H58" s="23">
        <f t="shared" si="21"/>
        <v>133.78729450123828</v>
      </c>
      <c r="I58" s="23">
        <f t="shared" si="22"/>
        <v>130.76387500061915</v>
      </c>
      <c r="J58" s="23">
        <f t="shared" si="23"/>
        <v>127.74045550000001</v>
      </c>
      <c r="K58" s="18">
        <f t="shared" si="16"/>
        <v>127.74045550000001</v>
      </c>
      <c r="L58" s="31">
        <f t="shared" si="17"/>
        <v>10.310597005554214</v>
      </c>
      <c r="M58" s="34">
        <f t="shared" si="18"/>
        <v>1.0310597005554214</v>
      </c>
    </row>
    <row r="59" spans="1:13" x14ac:dyDescent="0.2">
      <c r="A59" s="16" t="str">
        <f t="shared" si="7"/>
        <v>Herbst_Ageron 0001H</v>
      </c>
      <c r="B59" s="16" t="s">
        <v>93</v>
      </c>
      <c r="C59" s="16"/>
      <c r="D59" s="17">
        <v>7355.5</v>
      </c>
      <c r="E59" s="27">
        <f t="shared" si="19"/>
        <v>2241.9836625213361</v>
      </c>
      <c r="F59" s="17">
        <f t="shared" si="20"/>
        <v>7355.5</v>
      </c>
      <c r="G59" s="16">
        <v>444</v>
      </c>
      <c r="H59" s="23">
        <f t="shared" si="21"/>
        <v>132.50949545463163</v>
      </c>
      <c r="I59" s="23">
        <f t="shared" si="22"/>
        <v>129.29889876946584</v>
      </c>
      <c r="J59" s="23">
        <f t="shared" si="23"/>
        <v>126.08830208430001</v>
      </c>
      <c r="K59" s="18">
        <f t="shared" si="16"/>
        <v>126.08830208430001</v>
      </c>
      <c r="L59" s="31">
        <f t="shared" si="17"/>
        <v>10.14806644626527</v>
      </c>
      <c r="M59" s="34">
        <f t="shared" si="18"/>
        <v>1.0148066446265269</v>
      </c>
    </row>
    <row r="60" spans="1:13" x14ac:dyDescent="0.2">
      <c r="A60" s="16" t="str">
        <f t="shared" si="7"/>
        <v>Herbst_Ageron 0001H</v>
      </c>
      <c r="B60" s="16" t="s">
        <v>93</v>
      </c>
      <c r="C60" s="16"/>
      <c r="D60" s="17">
        <v>7358.5</v>
      </c>
      <c r="E60" s="27">
        <f t="shared" si="19"/>
        <v>2242.8980736405751</v>
      </c>
      <c r="F60" s="17">
        <f t="shared" si="20"/>
        <v>7358.5</v>
      </c>
      <c r="G60" s="16">
        <v>443</v>
      </c>
      <c r="H60" s="23">
        <f t="shared" si="21"/>
        <v>131.16261100116333</v>
      </c>
      <c r="I60" s="23">
        <f t="shared" si="22"/>
        <v>127.78374512778166</v>
      </c>
      <c r="J60" s="23">
        <f t="shared" si="23"/>
        <v>124.4048792544</v>
      </c>
      <c r="K60" s="18">
        <f t="shared" si="16"/>
        <v>124.4048792544</v>
      </c>
      <c r="L60" s="31">
        <f t="shared" si="17"/>
        <v>9.9826113099773135</v>
      </c>
      <c r="M60" s="34">
        <f t="shared" si="18"/>
        <v>0.99826113099773139</v>
      </c>
    </row>
    <row r="61" spans="1:13" x14ac:dyDescent="0.2">
      <c r="A61" s="16" t="str">
        <f t="shared" si="7"/>
        <v>Herbst_Ageron 0001H</v>
      </c>
      <c r="B61" s="16" t="s">
        <v>93</v>
      </c>
      <c r="C61" s="16"/>
      <c r="D61" s="17">
        <v>7361.5</v>
      </c>
      <c r="E61" s="27">
        <f t="shared" si="19"/>
        <v>2243.8124847598147</v>
      </c>
      <c r="F61" s="17">
        <f t="shared" si="20"/>
        <v>7361.5</v>
      </c>
      <c r="G61" s="16">
        <v>444</v>
      </c>
      <c r="H61" s="23">
        <f t="shared" si="21"/>
        <v>132.50949545463163</v>
      </c>
      <c r="I61" s="23">
        <f t="shared" si="22"/>
        <v>129.29889876946584</v>
      </c>
      <c r="J61" s="23">
        <f t="shared" si="23"/>
        <v>126.08830208430001</v>
      </c>
      <c r="K61" s="18">
        <f t="shared" si="16"/>
        <v>126.08830208430001</v>
      </c>
      <c r="L61" s="31">
        <f t="shared" si="17"/>
        <v>10.142190038536892</v>
      </c>
      <c r="M61" s="34">
        <f t="shared" si="18"/>
        <v>1.0142190038536891</v>
      </c>
    </row>
    <row r="62" spans="1:13" x14ac:dyDescent="0.2">
      <c r="A62" s="16" t="str">
        <f t="shared" si="7"/>
        <v>Herbst_Ageron 0001H</v>
      </c>
      <c r="B62" s="16" t="s">
        <v>93</v>
      </c>
      <c r="C62" s="16"/>
      <c r="D62" s="17">
        <v>7364.5</v>
      </c>
      <c r="E62" s="27">
        <f t="shared" si="19"/>
        <v>2244.7268958790537</v>
      </c>
      <c r="F62" s="17">
        <f t="shared" si="20"/>
        <v>7364.5</v>
      </c>
      <c r="G62" s="16">
        <v>444</v>
      </c>
      <c r="H62" s="23">
        <f t="shared" si="21"/>
        <v>132.50949545463163</v>
      </c>
      <c r="I62" s="23">
        <f t="shared" si="22"/>
        <v>129.29889876946584</v>
      </c>
      <c r="J62" s="23">
        <f t="shared" si="23"/>
        <v>126.08830208430001</v>
      </c>
      <c r="K62" s="18">
        <f t="shared" si="16"/>
        <v>126.08830208430001</v>
      </c>
      <c r="L62" s="31">
        <f t="shared" si="17"/>
        <v>10.13925438605818</v>
      </c>
      <c r="M62" s="34">
        <f t="shared" si="18"/>
        <v>1.0139254386058181</v>
      </c>
    </row>
    <row r="63" spans="1:13" x14ac:dyDescent="0.2">
      <c r="A63" s="16" t="str">
        <f t="shared" si="7"/>
        <v>Herbst_Ageron 0001H</v>
      </c>
      <c r="B63" s="16" t="s">
        <v>93</v>
      </c>
      <c r="C63" s="16"/>
      <c r="D63" s="17">
        <v>7367.5</v>
      </c>
      <c r="E63" s="27">
        <f t="shared" si="19"/>
        <v>2245.6413069982932</v>
      </c>
      <c r="F63" s="17">
        <f t="shared" si="20"/>
        <v>7367.5</v>
      </c>
      <c r="G63" s="16">
        <v>445</v>
      </c>
      <c r="H63" s="23">
        <f t="shared" si="21"/>
        <v>133.78729450123828</v>
      </c>
      <c r="I63" s="23">
        <f t="shared" si="22"/>
        <v>130.76387500061915</v>
      </c>
      <c r="J63" s="23">
        <f t="shared" si="23"/>
        <v>127.74045550000001</v>
      </c>
      <c r="K63" s="18">
        <f t="shared" si="16"/>
        <v>127.74045550000001</v>
      </c>
      <c r="L63" s="31">
        <f t="shared" si="17"/>
        <v>10.295679334458645</v>
      </c>
      <c r="M63" s="34">
        <f t="shared" si="18"/>
        <v>1.0295679334458645</v>
      </c>
    </row>
    <row r="64" spans="1:13" x14ac:dyDescent="0.2">
      <c r="A64" s="16" t="str">
        <f t="shared" si="7"/>
        <v>Herbst_Ageron 0001H</v>
      </c>
      <c r="B64" s="16" t="s">
        <v>93</v>
      </c>
      <c r="C64" s="16"/>
      <c r="D64" s="17">
        <v>7370.5</v>
      </c>
      <c r="E64" s="27">
        <f t="shared" si="19"/>
        <v>2246.5557181175323</v>
      </c>
      <c r="F64" s="17">
        <f t="shared" si="20"/>
        <v>7370.5</v>
      </c>
      <c r="G64" s="16">
        <v>445</v>
      </c>
      <c r="H64" s="23">
        <f t="shared" si="21"/>
        <v>133.78729450123828</v>
      </c>
      <c r="I64" s="23">
        <f t="shared" si="22"/>
        <v>130.76387500061915</v>
      </c>
      <c r="J64" s="23">
        <f t="shared" si="23"/>
        <v>127.74045550000001</v>
      </c>
      <c r="K64" s="18">
        <f t="shared" si="16"/>
        <v>127.74045550000001</v>
      </c>
      <c r="L64" s="31">
        <f t="shared" si="17"/>
        <v>10.292700978737766</v>
      </c>
      <c r="M64" s="34">
        <f t="shared" si="18"/>
        <v>1.0292700978737765</v>
      </c>
    </row>
    <row r="65" spans="1:13" x14ac:dyDescent="0.2">
      <c r="A65" s="16" t="str">
        <f t="shared" si="7"/>
        <v>Herbst_Ageron 0001H</v>
      </c>
      <c r="B65" s="16" t="s">
        <v>93</v>
      </c>
      <c r="C65" s="16"/>
      <c r="D65" s="17">
        <v>7373.5</v>
      </c>
      <c r="E65" s="27">
        <f t="shared" si="19"/>
        <v>2247.4701292367713</v>
      </c>
      <c r="F65" s="17">
        <f t="shared" si="20"/>
        <v>7373.5</v>
      </c>
      <c r="G65" s="16">
        <v>445</v>
      </c>
      <c r="H65" s="23">
        <f t="shared" si="21"/>
        <v>133.78729450123828</v>
      </c>
      <c r="I65" s="23">
        <f t="shared" si="22"/>
        <v>130.76387500061915</v>
      </c>
      <c r="J65" s="23">
        <f t="shared" si="23"/>
        <v>127.74045550000001</v>
      </c>
      <c r="K65" s="18">
        <f t="shared" si="16"/>
        <v>127.74045550000001</v>
      </c>
      <c r="L65" s="31">
        <f t="shared" si="17"/>
        <v>10.289724345688535</v>
      </c>
      <c r="M65" s="34">
        <f t="shared" si="18"/>
        <v>1.0289724345688536</v>
      </c>
    </row>
    <row r="66" spans="1:13" x14ac:dyDescent="0.2">
      <c r="A66" s="16" t="str">
        <f t="shared" si="7"/>
        <v>Herbst_Ageron 0001H</v>
      </c>
      <c r="B66" s="16" t="s">
        <v>93</v>
      </c>
      <c r="C66" s="16"/>
      <c r="D66" s="17">
        <v>7376.5</v>
      </c>
      <c r="E66" s="27">
        <f t="shared" si="19"/>
        <v>2248.3845403560108</v>
      </c>
      <c r="F66" s="17">
        <f t="shared" si="20"/>
        <v>7376.5</v>
      </c>
      <c r="G66" s="16">
        <v>444</v>
      </c>
      <c r="H66" s="23">
        <f t="shared" si="21"/>
        <v>132.50949545463163</v>
      </c>
      <c r="I66" s="23">
        <f t="shared" si="22"/>
        <v>129.29889876946584</v>
      </c>
      <c r="J66" s="23">
        <f t="shared" si="23"/>
        <v>126.08830208430001</v>
      </c>
      <c r="K66" s="18">
        <f t="shared" si="16"/>
        <v>126.08830208430001</v>
      </c>
      <c r="L66" s="31">
        <f t="shared" si="17"/>
        <v>10.12752875095649</v>
      </c>
      <c r="M66" s="34">
        <f t="shared" si="18"/>
        <v>1.0127528750956489</v>
      </c>
    </row>
    <row r="67" spans="1:13" x14ac:dyDescent="0.2">
      <c r="A67" s="16" t="str">
        <f t="shared" si="7"/>
        <v>Herbst_Ageron 0001H</v>
      </c>
      <c r="B67" s="16" t="s">
        <v>93</v>
      </c>
      <c r="C67" s="16"/>
      <c r="D67" s="17">
        <v>7378</v>
      </c>
      <c r="E67" s="27">
        <f t="shared" si="19"/>
        <v>2248.8417459156303</v>
      </c>
      <c r="F67" s="17">
        <f t="shared" si="20"/>
        <v>7378</v>
      </c>
      <c r="G67" s="16">
        <v>444</v>
      </c>
      <c r="H67" s="23">
        <f t="shared" si="21"/>
        <v>132.50949545463163</v>
      </c>
      <c r="I67" s="23">
        <f t="shared" si="22"/>
        <v>129.29889876946584</v>
      </c>
      <c r="J67" s="23">
        <f t="shared" si="23"/>
        <v>126.08830208430001</v>
      </c>
      <c r="K67" s="18">
        <f t="shared" si="16"/>
        <v>126.08830208430001</v>
      </c>
      <c r="L67" s="31">
        <f t="shared" si="17"/>
        <v>10.126064953199077</v>
      </c>
      <c r="M67" s="34">
        <f t="shared" si="18"/>
        <v>1.0126064953199077</v>
      </c>
    </row>
    <row r="68" spans="1:13" x14ac:dyDescent="0.2">
      <c r="A68" s="16" t="str">
        <f t="shared" si="7"/>
        <v>Herbst_Ageron 0001H</v>
      </c>
      <c r="B68" s="16" t="s">
        <v>93</v>
      </c>
      <c r="C68" s="16"/>
      <c r="D68" s="17">
        <v>7382.5</v>
      </c>
      <c r="E68" s="27">
        <f t="shared" si="19"/>
        <v>2250.2133625944889</v>
      </c>
      <c r="F68" s="17">
        <f t="shared" si="20"/>
        <v>7382.5</v>
      </c>
      <c r="G68" s="16">
        <v>444</v>
      </c>
      <c r="H68" s="23">
        <f t="shared" si="21"/>
        <v>132.50949545463163</v>
      </c>
      <c r="I68" s="23">
        <f t="shared" si="22"/>
        <v>129.29889876946584</v>
      </c>
      <c r="J68" s="23">
        <f t="shared" si="23"/>
        <v>126.08830208430001</v>
      </c>
      <c r="K68" s="18">
        <f t="shared" si="16"/>
        <v>126.08830208430001</v>
      </c>
      <c r="L68" s="31">
        <f t="shared" si="17"/>
        <v>10.121676097693236</v>
      </c>
      <c r="M68" s="34">
        <f t="shared" si="18"/>
        <v>1.0121676097693235</v>
      </c>
    </row>
    <row r="69" spans="1:13" x14ac:dyDescent="0.2">
      <c r="A69" s="16" t="str">
        <f t="shared" si="7"/>
        <v>Herbst_Ageron 0001H</v>
      </c>
      <c r="B69" s="16" t="s">
        <v>93</v>
      </c>
      <c r="C69" s="16"/>
      <c r="D69" s="17">
        <v>7385.5</v>
      </c>
      <c r="E69" s="27">
        <f t="shared" si="19"/>
        <v>2251.1277737137284</v>
      </c>
      <c r="F69" s="17">
        <f t="shared" si="20"/>
        <v>7385.5</v>
      </c>
      <c r="G69" s="16">
        <v>444</v>
      </c>
      <c r="H69" s="23">
        <f t="shared" si="21"/>
        <v>132.50949545463163</v>
      </c>
      <c r="I69" s="23">
        <f t="shared" si="22"/>
        <v>129.29889876946584</v>
      </c>
      <c r="J69" s="23">
        <f t="shared" si="23"/>
        <v>126.08830208430001</v>
      </c>
      <c r="K69" s="18">
        <f t="shared" si="16"/>
        <v>126.08830208430001</v>
      </c>
      <c r="L69" s="31">
        <f t="shared" si="17"/>
        <v>10.118752306995331</v>
      </c>
      <c r="M69" s="34">
        <f t="shared" si="18"/>
        <v>1.0118752306995331</v>
      </c>
    </row>
    <row r="70" spans="1:13" x14ac:dyDescent="0.2">
      <c r="A70" s="16" t="str">
        <f t="shared" si="7"/>
        <v>Herbst_Ageron 0001H</v>
      </c>
      <c r="B70" s="16" t="s">
        <v>93</v>
      </c>
      <c r="C70" s="16"/>
      <c r="D70" s="17">
        <v>7388.5</v>
      </c>
      <c r="E70" s="27">
        <f t="shared" si="19"/>
        <v>2252.0421848329675</v>
      </c>
      <c r="F70" s="17">
        <f t="shared" si="20"/>
        <v>7388.5</v>
      </c>
      <c r="G70" s="16">
        <v>444</v>
      </c>
      <c r="H70" s="23">
        <f t="shared" si="21"/>
        <v>132.50949545463163</v>
      </c>
      <c r="I70" s="23">
        <f t="shared" si="22"/>
        <v>129.29889876946584</v>
      </c>
      <c r="J70" s="23">
        <f t="shared" si="23"/>
        <v>126.08830208430001</v>
      </c>
      <c r="K70" s="18">
        <f t="shared" si="16"/>
        <v>126.08830208430001</v>
      </c>
      <c r="L70" s="31">
        <f t="shared" si="17"/>
        <v>10.115830204967033</v>
      </c>
      <c r="M70" s="34">
        <f t="shared" si="18"/>
        <v>1.0115830204967033</v>
      </c>
    </row>
    <row r="71" spans="1:13" x14ac:dyDescent="0.2">
      <c r="A71" s="16" t="str">
        <f t="shared" si="7"/>
        <v>Herbst_Ageron 0001H</v>
      </c>
      <c r="B71" s="16" t="s">
        <v>93</v>
      </c>
      <c r="C71" s="16"/>
      <c r="D71" s="17">
        <v>7391.5</v>
      </c>
      <c r="E71" s="27">
        <f t="shared" si="19"/>
        <v>2252.9565959522065</v>
      </c>
      <c r="F71" s="17">
        <f t="shared" si="20"/>
        <v>7391.5</v>
      </c>
      <c r="G71" s="16">
        <v>444</v>
      </c>
      <c r="H71" s="23">
        <f t="shared" si="21"/>
        <v>132.50949545463163</v>
      </c>
      <c r="I71" s="23">
        <f t="shared" si="22"/>
        <v>129.29889876946584</v>
      </c>
      <c r="J71" s="23">
        <f t="shared" si="23"/>
        <v>126.08830208430001</v>
      </c>
      <c r="K71" s="18">
        <f t="shared" si="16"/>
        <v>126.08830208430001</v>
      </c>
      <c r="L71" s="31">
        <f t="shared" si="17"/>
        <v>10.112909790145794</v>
      </c>
      <c r="M71" s="34">
        <f t="shared" si="18"/>
        <v>1.0112909790145794</v>
      </c>
    </row>
    <row r="72" spans="1:13" x14ac:dyDescent="0.2">
      <c r="A72" s="16" t="str">
        <f t="shared" si="7"/>
        <v>Herbst_Ageron 0001H</v>
      </c>
      <c r="B72" s="16" t="s">
        <v>93</v>
      </c>
      <c r="C72" s="16"/>
      <c r="D72" s="17">
        <v>7394.5</v>
      </c>
      <c r="E72" s="27">
        <f t="shared" si="19"/>
        <v>2253.871007071446</v>
      </c>
      <c r="F72" s="17">
        <f t="shared" si="20"/>
        <v>7394.5</v>
      </c>
      <c r="G72" s="16">
        <v>443</v>
      </c>
      <c r="H72" s="23">
        <f t="shared" si="21"/>
        <v>131.16261100116333</v>
      </c>
      <c r="I72" s="23">
        <f t="shared" si="22"/>
        <v>127.78374512778166</v>
      </c>
      <c r="J72" s="23">
        <f t="shared" si="23"/>
        <v>124.4048792544</v>
      </c>
      <c r="K72" s="18">
        <f t="shared" si="16"/>
        <v>124.4048792544</v>
      </c>
      <c r="L72" s="31">
        <f t="shared" si="17"/>
        <v>9.9480378329308774</v>
      </c>
      <c r="M72" s="34">
        <f t="shared" si="18"/>
        <v>0.99480378329308772</v>
      </c>
    </row>
    <row r="73" spans="1:13" x14ac:dyDescent="0.2">
      <c r="A73" s="16" t="str">
        <f t="shared" si="7"/>
        <v>Herbst_Ageron 0001H</v>
      </c>
      <c r="B73" s="16" t="s">
        <v>93</v>
      </c>
      <c r="C73" s="16"/>
      <c r="D73" s="17">
        <v>7397.5</v>
      </c>
      <c r="E73" s="27">
        <f t="shared" si="19"/>
        <v>2254.785418190685</v>
      </c>
      <c r="F73" s="17">
        <f t="shared" si="20"/>
        <v>7397.5</v>
      </c>
      <c r="G73" s="16">
        <v>441</v>
      </c>
      <c r="H73" s="23">
        <f t="shared" si="21"/>
        <v>128.22480278335206</v>
      </c>
      <c r="I73" s="23">
        <f t="shared" si="22"/>
        <v>124.58390481927603</v>
      </c>
      <c r="J73" s="23">
        <f t="shared" si="23"/>
        <v>120.94300685520001</v>
      </c>
      <c r="K73" s="18">
        <f t="shared" si="16"/>
        <v>120.94300685520001</v>
      </c>
      <c r="L73" s="31">
        <f t="shared" si="17"/>
        <v>9.6122151339456607</v>
      </c>
      <c r="M73" s="34">
        <f t="shared" si="18"/>
        <v>0.96122151339456607</v>
      </c>
    </row>
    <row r="74" spans="1:13" x14ac:dyDescent="0.2">
      <c r="A74" s="16" t="str">
        <f t="shared" si="7"/>
        <v>Herbst_Ageron 0001H</v>
      </c>
      <c r="B74" s="16" t="s">
        <v>93</v>
      </c>
      <c r="C74" s="16"/>
      <c r="D74" s="17">
        <v>7400.5</v>
      </c>
      <c r="E74" s="27">
        <f t="shared" si="19"/>
        <v>2255.6998293099241</v>
      </c>
      <c r="F74" s="17">
        <f t="shared" si="20"/>
        <v>7400.5</v>
      </c>
      <c r="G74" s="16">
        <v>444</v>
      </c>
      <c r="H74" s="23">
        <f t="shared" si="21"/>
        <v>132.50949545463163</v>
      </c>
      <c r="I74" s="23">
        <f t="shared" si="22"/>
        <v>129.29889876946584</v>
      </c>
      <c r="J74" s="23">
        <f t="shared" si="23"/>
        <v>126.08830208430001</v>
      </c>
      <c r="K74" s="18">
        <f t="shared" si="16"/>
        <v>126.08830208430001</v>
      </c>
      <c r="L74" s="31">
        <f t="shared" si="17"/>
        <v>10.104158654324312</v>
      </c>
      <c r="M74" s="34">
        <f t="shared" si="18"/>
        <v>1.0104158654324311</v>
      </c>
    </row>
    <row r="75" spans="1:13" x14ac:dyDescent="0.2">
      <c r="A75" s="16" t="str">
        <f t="shared" si="7"/>
        <v>Herbst_Ageron 0001H</v>
      </c>
      <c r="B75" s="16" t="s">
        <v>93</v>
      </c>
      <c r="C75" s="16"/>
      <c r="D75" s="17">
        <v>7403.5</v>
      </c>
      <c r="E75" s="27">
        <f t="shared" si="19"/>
        <v>2256.6142404291636</v>
      </c>
      <c r="F75" s="17">
        <f t="shared" si="20"/>
        <v>7403.5</v>
      </c>
      <c r="G75" s="16">
        <v>443</v>
      </c>
      <c r="H75" s="23">
        <f t="shared" si="21"/>
        <v>131.16261100116333</v>
      </c>
      <c r="I75" s="23">
        <f t="shared" si="22"/>
        <v>127.78374512778166</v>
      </c>
      <c r="J75" s="23">
        <f t="shared" si="23"/>
        <v>124.4048792544</v>
      </c>
      <c r="K75" s="18">
        <f t="shared" si="16"/>
        <v>124.4048792544</v>
      </c>
      <c r="L75" s="31">
        <f t="shared" si="17"/>
        <v>9.9394318502811565</v>
      </c>
      <c r="M75" s="34">
        <f t="shared" si="18"/>
        <v>0.99394318502811563</v>
      </c>
    </row>
    <row r="76" spans="1:13" x14ac:dyDescent="0.2">
      <c r="A76" s="16" t="str">
        <f t="shared" si="7"/>
        <v>Herbst_Ageron 0001H</v>
      </c>
      <c r="B76" s="16" t="s">
        <v>93</v>
      </c>
      <c r="C76" s="16"/>
      <c r="D76" s="17">
        <v>7406.5</v>
      </c>
      <c r="E76" s="27">
        <f t="shared" si="19"/>
        <v>2257.5286515484026</v>
      </c>
      <c r="F76" s="17">
        <f t="shared" si="20"/>
        <v>7406.5</v>
      </c>
      <c r="G76" s="16">
        <v>443</v>
      </c>
      <c r="H76" s="23">
        <f t="shared" si="21"/>
        <v>131.16261100116333</v>
      </c>
      <c r="I76" s="23">
        <f t="shared" si="22"/>
        <v>127.78374512778166</v>
      </c>
      <c r="J76" s="23">
        <f t="shared" si="23"/>
        <v>124.4048792544</v>
      </c>
      <c r="K76" s="18">
        <f t="shared" si="16"/>
        <v>124.4048792544</v>
      </c>
      <c r="L76" s="31">
        <f t="shared" si="17"/>
        <v>9.9365664973237884</v>
      </c>
      <c r="M76" s="34">
        <f t="shared" si="18"/>
        <v>0.99365664973237888</v>
      </c>
    </row>
    <row r="77" spans="1:13" x14ac:dyDescent="0.2">
      <c r="A77" s="16" t="str">
        <f t="shared" si="7"/>
        <v>Herbst_Ageron 0001H</v>
      </c>
      <c r="B77" s="16" t="s">
        <v>93</v>
      </c>
      <c r="C77" s="16"/>
      <c r="D77" s="17">
        <v>7409.5</v>
      </c>
      <c r="E77" s="27">
        <f t="shared" si="19"/>
        <v>2258.4430626676422</v>
      </c>
      <c r="F77" s="17">
        <f t="shared" si="20"/>
        <v>7409.5</v>
      </c>
      <c r="G77" s="16">
        <v>443</v>
      </c>
      <c r="H77" s="23">
        <f t="shared" si="21"/>
        <v>131.16261100116333</v>
      </c>
      <c r="I77" s="23">
        <f t="shared" si="22"/>
        <v>127.78374512778166</v>
      </c>
      <c r="J77" s="23">
        <f t="shared" si="23"/>
        <v>124.4048792544</v>
      </c>
      <c r="K77" s="18">
        <f t="shared" si="16"/>
        <v>124.4048792544</v>
      </c>
      <c r="L77" s="31">
        <f t="shared" si="17"/>
        <v>9.9337027959460116</v>
      </c>
      <c r="M77" s="34">
        <f t="shared" si="18"/>
        <v>0.99337027959460111</v>
      </c>
    </row>
    <row r="78" spans="1:13" x14ac:dyDescent="0.2">
      <c r="A78" s="16" t="str">
        <f t="shared" si="7"/>
        <v>Herbst_Ageron 0001H</v>
      </c>
      <c r="B78" s="16" t="s">
        <v>93</v>
      </c>
      <c r="C78" s="16"/>
      <c r="D78" s="17">
        <v>7412.5</v>
      </c>
      <c r="E78" s="27">
        <f t="shared" si="19"/>
        <v>2259.3574737868812</v>
      </c>
      <c r="F78" s="17">
        <f t="shared" si="20"/>
        <v>7412.5</v>
      </c>
      <c r="G78" s="16">
        <v>442</v>
      </c>
      <c r="H78" s="23">
        <f t="shared" si="21"/>
        <v>129.73790334455327</v>
      </c>
      <c r="I78" s="23">
        <f t="shared" si="22"/>
        <v>126.21389286532664</v>
      </c>
      <c r="J78" s="23">
        <f t="shared" si="23"/>
        <v>122.6898823861</v>
      </c>
      <c r="K78" s="18">
        <f t="shared" si="16"/>
        <v>122.6898823861</v>
      </c>
      <c r="L78" s="31">
        <f t="shared" si="17"/>
        <v>9.7661351631308531</v>
      </c>
      <c r="M78" s="34">
        <f t="shared" si="18"/>
        <v>0.97661351631308535</v>
      </c>
    </row>
    <row r="79" spans="1:13" x14ac:dyDescent="0.2">
      <c r="A79" s="16" t="str">
        <f t="shared" si="7"/>
        <v>Herbst_Ageron 0001H</v>
      </c>
      <c r="B79" s="16" t="s">
        <v>93</v>
      </c>
      <c r="C79" s="16"/>
      <c r="D79" s="17">
        <v>7415.5</v>
      </c>
      <c r="E79" s="27">
        <f t="shared" si="19"/>
        <v>2260.2718849061202</v>
      </c>
      <c r="F79" s="17">
        <f t="shared" si="20"/>
        <v>7415.5</v>
      </c>
      <c r="G79" s="16">
        <v>442</v>
      </c>
      <c r="H79" s="23">
        <f t="shared" si="21"/>
        <v>129.73790334455327</v>
      </c>
      <c r="I79" s="23">
        <f t="shared" si="22"/>
        <v>126.21389286532664</v>
      </c>
      <c r="J79" s="23">
        <f t="shared" si="23"/>
        <v>122.6898823861</v>
      </c>
      <c r="K79" s="18">
        <f t="shared" si="16"/>
        <v>122.6898823861</v>
      </c>
      <c r="L79" s="31">
        <f t="shared" si="17"/>
        <v>9.7633222011521283</v>
      </c>
      <c r="M79" s="34">
        <f t="shared" si="18"/>
        <v>0.97633222011521281</v>
      </c>
    </row>
    <row r="80" spans="1:13" x14ac:dyDescent="0.2">
      <c r="A80" s="16" t="str">
        <f t="shared" si="7"/>
        <v>Herbst_Ageron 0001H</v>
      </c>
      <c r="B80" s="16" t="s">
        <v>93</v>
      </c>
      <c r="C80" s="16"/>
      <c r="D80" s="17">
        <v>7418.5</v>
      </c>
      <c r="E80" s="27">
        <f t="shared" si="19"/>
        <v>2261.1862960253598</v>
      </c>
      <c r="F80" s="17">
        <f t="shared" si="20"/>
        <v>7418.5</v>
      </c>
      <c r="G80" s="16">
        <v>443</v>
      </c>
      <c r="H80" s="23">
        <f t="shared" si="21"/>
        <v>131.16261100116333</v>
      </c>
      <c r="I80" s="23">
        <f t="shared" si="22"/>
        <v>127.78374512778166</v>
      </c>
      <c r="J80" s="23">
        <f t="shared" si="23"/>
        <v>124.4048792544</v>
      </c>
      <c r="K80" s="18">
        <f t="shared" si="16"/>
        <v>124.4048792544</v>
      </c>
      <c r="L80" s="31">
        <f t="shared" si="17"/>
        <v>9.9251215870230833</v>
      </c>
      <c r="M80" s="34">
        <f t="shared" si="18"/>
        <v>0.99251215870230836</v>
      </c>
    </row>
    <row r="81" spans="1:13" x14ac:dyDescent="0.2">
      <c r="A81" s="16" t="str">
        <f t="shared" si="7"/>
        <v>Herbst_Ageron 0001H</v>
      </c>
      <c r="B81" s="16" t="s">
        <v>93</v>
      </c>
      <c r="C81" s="16"/>
      <c r="D81" s="17">
        <v>7421.5</v>
      </c>
      <c r="E81" s="27">
        <f t="shared" si="19"/>
        <v>2262.1007071445988</v>
      </c>
      <c r="F81" s="17">
        <f t="shared" si="20"/>
        <v>7421.5</v>
      </c>
      <c r="G81" s="16">
        <v>442</v>
      </c>
      <c r="H81" s="23">
        <f t="shared" si="21"/>
        <v>129.73790334455327</v>
      </c>
      <c r="I81" s="23">
        <f t="shared" si="22"/>
        <v>126.21389286532664</v>
      </c>
      <c r="J81" s="23">
        <f t="shared" si="23"/>
        <v>122.6898823861</v>
      </c>
      <c r="K81" s="18">
        <f t="shared" si="16"/>
        <v>122.6898823861</v>
      </c>
      <c r="L81" s="31">
        <f t="shared" si="17"/>
        <v>9.7577011357386176</v>
      </c>
      <c r="M81" s="34">
        <f t="shared" si="18"/>
        <v>0.97577011357386179</v>
      </c>
    </row>
    <row r="82" spans="1:13" x14ac:dyDescent="0.2">
      <c r="A82" s="16" t="str">
        <f t="shared" si="7"/>
        <v>Herbst_Ageron 0001H</v>
      </c>
      <c r="B82" s="16" t="s">
        <v>93</v>
      </c>
      <c r="C82" s="16"/>
      <c r="D82" s="17">
        <v>7424.5</v>
      </c>
      <c r="E82" s="27">
        <f t="shared" si="19"/>
        <v>2263.0151182638378</v>
      </c>
      <c r="F82" s="17">
        <f t="shared" si="20"/>
        <v>7424.5</v>
      </c>
      <c r="G82" s="16">
        <v>440</v>
      </c>
      <c r="H82" s="23">
        <f t="shared" si="21"/>
        <v>126.61034679359724</v>
      </c>
      <c r="I82" s="23">
        <f t="shared" si="22"/>
        <v>122.88714741554861</v>
      </c>
      <c r="J82" s="23">
        <f t="shared" si="23"/>
        <v>119.16394803749999</v>
      </c>
      <c r="K82" s="18">
        <f t="shared" si="16"/>
        <v>119.16394803749999</v>
      </c>
      <c r="L82" s="31">
        <f t="shared" si="17"/>
        <v>9.4166576850208639</v>
      </c>
      <c r="M82" s="34">
        <f t="shared" si="18"/>
        <v>0.94166576850208639</v>
      </c>
    </row>
    <row r="83" spans="1:13" x14ac:dyDescent="0.2">
      <c r="A83" s="16" t="str">
        <f t="shared" si="7"/>
        <v>Herbst_Ageron 0001H</v>
      </c>
      <c r="B83" s="16" t="s">
        <v>93</v>
      </c>
      <c r="C83" s="16"/>
      <c r="D83" s="17">
        <v>7427.5</v>
      </c>
      <c r="E83" s="27">
        <f t="shared" si="19"/>
        <v>2263.9295293830774</v>
      </c>
      <c r="F83" s="17">
        <f t="shared" si="20"/>
        <v>7427.5</v>
      </c>
      <c r="G83" s="16">
        <v>442</v>
      </c>
      <c r="H83" s="23">
        <f t="shared" si="21"/>
        <v>129.73790334455327</v>
      </c>
      <c r="I83" s="23">
        <f t="shared" si="22"/>
        <v>126.21389286532664</v>
      </c>
      <c r="J83" s="23">
        <f t="shared" si="23"/>
        <v>122.6898823861</v>
      </c>
      <c r="K83" s="18">
        <f t="shared" si="16"/>
        <v>122.6898823861</v>
      </c>
      <c r="L83" s="31">
        <f t="shared" si="17"/>
        <v>9.7520865390649725</v>
      </c>
      <c r="M83" s="34">
        <f t="shared" si="18"/>
        <v>0.97520865390649725</v>
      </c>
    </row>
    <row r="84" spans="1:13" x14ac:dyDescent="0.2">
      <c r="A84" s="16" t="str">
        <f t="shared" si="7"/>
        <v>Herbst_Ageron 0001H</v>
      </c>
      <c r="B84" s="16" t="s">
        <v>93</v>
      </c>
      <c r="C84" s="16"/>
      <c r="D84" s="17">
        <v>7430.5</v>
      </c>
      <c r="E84" s="27">
        <f t="shared" si="19"/>
        <v>2264.8439405023164</v>
      </c>
      <c r="F84" s="17">
        <f t="shared" si="20"/>
        <v>7430.5</v>
      </c>
      <c r="G84" s="16">
        <v>442</v>
      </c>
      <c r="H84" s="23">
        <f t="shared" si="21"/>
        <v>129.73790334455327</v>
      </c>
      <c r="I84" s="23">
        <f t="shared" si="22"/>
        <v>126.21389286532664</v>
      </c>
      <c r="J84" s="23">
        <f t="shared" si="23"/>
        <v>122.6898823861</v>
      </c>
      <c r="K84" s="18">
        <f t="shared" si="16"/>
        <v>122.6898823861</v>
      </c>
      <c r="L84" s="31">
        <f t="shared" si="17"/>
        <v>9.7492816630171131</v>
      </c>
      <c r="M84" s="34">
        <f t="shared" si="18"/>
        <v>0.97492816630171131</v>
      </c>
    </row>
    <row r="85" spans="1:13" x14ac:dyDescent="0.2">
      <c r="A85" s="16" t="str">
        <f t="shared" si="7"/>
        <v>Herbst_Ageron 0001H</v>
      </c>
      <c r="B85" s="16" t="s">
        <v>93</v>
      </c>
      <c r="C85" s="16"/>
      <c r="D85" s="17">
        <v>7433.5</v>
      </c>
      <c r="E85" s="27">
        <f t="shared" si="19"/>
        <v>2265.7583516215554</v>
      </c>
      <c r="F85" s="17">
        <f t="shared" si="20"/>
        <v>7433.5</v>
      </c>
      <c r="G85" s="16">
        <v>444</v>
      </c>
      <c r="H85" s="23">
        <f t="shared" si="21"/>
        <v>132.50949545463163</v>
      </c>
      <c r="I85" s="23">
        <f t="shared" si="22"/>
        <v>129.29889876946584</v>
      </c>
      <c r="J85" s="23">
        <f t="shared" si="23"/>
        <v>126.08830208430001</v>
      </c>
      <c r="K85" s="18">
        <f t="shared" si="16"/>
        <v>126.08830208430001</v>
      </c>
      <c r="L85" s="31">
        <f t="shared" si="17"/>
        <v>10.072200324368621</v>
      </c>
      <c r="M85" s="34">
        <f t="shared" si="18"/>
        <v>1.0072200324368621</v>
      </c>
    </row>
    <row r="86" spans="1:13" x14ac:dyDescent="0.2">
      <c r="A86" s="16" t="str">
        <f t="shared" ref="A86:A133" si="24">A85</f>
        <v>Herbst_Ageron 0001H</v>
      </c>
      <c r="B86" s="16" t="s">
        <v>93</v>
      </c>
      <c r="C86" s="16"/>
      <c r="D86" s="17">
        <v>7436.5</v>
      </c>
      <c r="E86" s="27">
        <f t="shared" si="19"/>
        <v>2266.672762740795</v>
      </c>
      <c r="F86" s="17">
        <f t="shared" si="20"/>
        <v>7436.5</v>
      </c>
      <c r="G86" s="16">
        <v>442</v>
      </c>
      <c r="H86" s="23">
        <f t="shared" si="21"/>
        <v>129.73790334455327</v>
      </c>
      <c r="I86" s="23">
        <f t="shared" si="22"/>
        <v>126.21389286532664</v>
      </c>
      <c r="J86" s="23">
        <f t="shared" si="23"/>
        <v>122.6898823861</v>
      </c>
      <c r="K86" s="18">
        <f t="shared" si="16"/>
        <v>122.6898823861</v>
      </c>
      <c r="L86" s="31">
        <f t="shared" si="17"/>
        <v>9.7436767485363873</v>
      </c>
      <c r="M86" s="34">
        <f t="shared" si="18"/>
        <v>0.97436767485363873</v>
      </c>
    </row>
    <row r="87" spans="1:13" x14ac:dyDescent="0.2">
      <c r="A87" s="16" t="str">
        <f t="shared" si="24"/>
        <v>Herbst_Ageron 0001H</v>
      </c>
      <c r="B87" s="16" t="s">
        <v>93</v>
      </c>
      <c r="C87" s="16"/>
      <c r="D87" s="17">
        <v>7439.5</v>
      </c>
      <c r="E87" s="27">
        <f t="shared" si="19"/>
        <v>2267.587173860034</v>
      </c>
      <c r="F87" s="17">
        <f t="shared" si="20"/>
        <v>7439.5</v>
      </c>
      <c r="G87" s="16">
        <v>443</v>
      </c>
      <c r="H87" s="23">
        <f t="shared" si="21"/>
        <v>131.16261100116333</v>
      </c>
      <c r="I87" s="23">
        <f t="shared" si="22"/>
        <v>127.78374512778166</v>
      </c>
      <c r="J87" s="23">
        <f t="shared" si="23"/>
        <v>124.4048792544</v>
      </c>
      <c r="K87" s="18">
        <f t="shared" si="16"/>
        <v>124.4048792544</v>
      </c>
      <c r="L87" s="31">
        <f t="shared" si="17"/>
        <v>9.9051563058000873</v>
      </c>
      <c r="M87" s="34">
        <f t="shared" si="18"/>
        <v>0.99051563058000869</v>
      </c>
    </row>
    <row r="88" spans="1:13" x14ac:dyDescent="0.2">
      <c r="A88" s="16" t="str">
        <f t="shared" si="24"/>
        <v>Herbst_Ageron 0001H</v>
      </c>
      <c r="B88" s="16" t="s">
        <v>93</v>
      </c>
      <c r="C88" s="16"/>
      <c r="D88" s="17">
        <v>7442.5</v>
      </c>
      <c r="E88" s="27">
        <f t="shared" si="19"/>
        <v>2268.501584979273</v>
      </c>
      <c r="F88" s="17">
        <f t="shared" si="20"/>
        <v>7442.5</v>
      </c>
      <c r="G88" s="16">
        <v>442</v>
      </c>
      <c r="H88" s="23">
        <f t="shared" si="21"/>
        <v>129.73790334455327</v>
      </c>
      <c r="I88" s="23">
        <f t="shared" si="22"/>
        <v>126.21389286532664</v>
      </c>
      <c r="J88" s="23">
        <f t="shared" si="23"/>
        <v>122.6898823861</v>
      </c>
      <c r="K88" s="18">
        <f t="shared" si="16"/>
        <v>122.6898823861</v>
      </c>
      <c r="L88" s="31">
        <f t="shared" si="17"/>
        <v>9.7380782749437387</v>
      </c>
      <c r="M88" s="34">
        <f t="shared" si="18"/>
        <v>0.97380782749437389</v>
      </c>
    </row>
    <row r="89" spans="1:13" x14ac:dyDescent="0.2">
      <c r="A89" s="16" t="str">
        <f t="shared" si="24"/>
        <v>Herbst_Ageron 0001H</v>
      </c>
      <c r="B89" s="16" t="s">
        <v>93</v>
      </c>
      <c r="C89" s="16"/>
      <c r="D89" s="17">
        <v>7445.5</v>
      </c>
      <c r="E89" s="27">
        <f t="shared" si="19"/>
        <v>2269.4159960985126</v>
      </c>
      <c r="F89" s="17">
        <f t="shared" si="20"/>
        <v>7445.5</v>
      </c>
      <c r="G89" s="16">
        <v>441</v>
      </c>
      <c r="H89" s="23">
        <f t="shared" si="21"/>
        <v>128.22480278335206</v>
      </c>
      <c r="I89" s="23">
        <f t="shared" si="22"/>
        <v>124.58390481927603</v>
      </c>
      <c r="J89" s="23">
        <f t="shared" si="23"/>
        <v>120.94300685520001</v>
      </c>
      <c r="K89" s="18">
        <f t="shared" si="16"/>
        <v>120.94300685520001</v>
      </c>
      <c r="L89" s="31">
        <f t="shared" si="17"/>
        <v>9.5680443114451208</v>
      </c>
      <c r="M89" s="34">
        <f t="shared" si="18"/>
        <v>0.95680443114451208</v>
      </c>
    </row>
    <row r="90" spans="1:13" x14ac:dyDescent="0.2">
      <c r="A90" s="16" t="str">
        <f t="shared" si="24"/>
        <v>Herbst_Ageron 0001H</v>
      </c>
      <c r="B90" s="16" t="s">
        <v>93</v>
      </c>
      <c r="C90" s="16"/>
      <c r="D90" s="17">
        <v>7448.5</v>
      </c>
      <c r="E90" s="27">
        <f t="shared" si="19"/>
        <v>2270.3304072177516</v>
      </c>
      <c r="F90" s="17">
        <f t="shared" si="20"/>
        <v>7448.5</v>
      </c>
      <c r="G90" s="16">
        <v>443</v>
      </c>
      <c r="H90" s="23">
        <f t="shared" si="21"/>
        <v>131.16261100116333</v>
      </c>
      <c r="I90" s="23">
        <f t="shared" si="22"/>
        <v>127.78374512778166</v>
      </c>
      <c r="J90" s="23">
        <f t="shared" si="23"/>
        <v>124.4048792544</v>
      </c>
      <c r="K90" s="18">
        <f t="shared" si="16"/>
        <v>124.4048792544</v>
      </c>
      <c r="L90" s="31">
        <f t="shared" si="17"/>
        <v>9.8966243244867691</v>
      </c>
      <c r="M90" s="34">
        <f t="shared" si="18"/>
        <v>0.98966243244867691</v>
      </c>
    </row>
    <row r="91" spans="1:13" x14ac:dyDescent="0.2">
      <c r="A91" s="16" t="str">
        <f t="shared" si="24"/>
        <v>Herbst_Ageron 0001H</v>
      </c>
      <c r="B91" s="16" t="s">
        <v>93</v>
      </c>
      <c r="C91" s="16"/>
      <c r="D91" s="17">
        <v>7451.5</v>
      </c>
      <c r="E91" s="27">
        <f t="shared" si="19"/>
        <v>2271.2448183369906</v>
      </c>
      <c r="F91" s="17">
        <f t="shared" si="20"/>
        <v>7451.5</v>
      </c>
      <c r="G91" s="16">
        <v>442</v>
      </c>
      <c r="H91" s="23">
        <f t="shared" si="21"/>
        <v>129.73790334455327</v>
      </c>
      <c r="I91" s="23">
        <f t="shared" si="22"/>
        <v>126.21389286532664</v>
      </c>
      <c r="J91" s="23">
        <f t="shared" si="23"/>
        <v>122.6898823861</v>
      </c>
      <c r="K91" s="18">
        <f t="shared" ref="K91:K133" si="25">J91</f>
        <v>122.6898823861</v>
      </c>
      <c r="L91" s="31">
        <f t="shared" ref="L91:L133" si="26">1000*(K91-K$21)/(F91-F$21)</f>
        <v>9.7296926169545035</v>
      </c>
      <c r="M91" s="34">
        <f t="shared" ref="M91:M133" si="27">L91/L$3</f>
        <v>0.97296926169545039</v>
      </c>
    </row>
    <row r="92" spans="1:13" x14ac:dyDescent="0.2">
      <c r="A92" s="16" t="str">
        <f t="shared" si="24"/>
        <v>Herbst_Ageron 0001H</v>
      </c>
      <c r="B92" s="16" t="s">
        <v>93</v>
      </c>
      <c r="C92" s="16"/>
      <c r="D92" s="17">
        <v>7454.5</v>
      </c>
      <c r="E92" s="27">
        <f t="shared" si="19"/>
        <v>2272.1592294562302</v>
      </c>
      <c r="F92" s="17">
        <f t="shared" si="20"/>
        <v>7454.5</v>
      </c>
      <c r="G92" s="16">
        <v>443</v>
      </c>
      <c r="H92" s="23">
        <f t="shared" si="21"/>
        <v>131.16261100116333</v>
      </c>
      <c r="I92" s="23">
        <f t="shared" si="22"/>
        <v>127.78374512778166</v>
      </c>
      <c r="J92" s="23">
        <f t="shared" si="23"/>
        <v>124.4048792544</v>
      </c>
      <c r="K92" s="18">
        <f t="shared" si="25"/>
        <v>124.4048792544</v>
      </c>
      <c r="L92" s="31">
        <f t="shared" si="26"/>
        <v>9.8909444980056431</v>
      </c>
      <c r="M92" s="34">
        <f t="shared" si="27"/>
        <v>0.98909444980056427</v>
      </c>
    </row>
    <row r="93" spans="1:13" x14ac:dyDescent="0.2">
      <c r="A93" s="16" t="str">
        <f t="shared" si="24"/>
        <v>Herbst_Ageron 0001H</v>
      </c>
      <c r="B93" s="16" t="s">
        <v>93</v>
      </c>
      <c r="C93" s="16"/>
      <c r="D93" s="17">
        <v>7457.5</v>
      </c>
      <c r="E93" s="27">
        <f t="shared" si="19"/>
        <v>2273.0736405754692</v>
      </c>
      <c r="F93" s="17">
        <f t="shared" si="20"/>
        <v>7457.5</v>
      </c>
      <c r="G93" s="16">
        <v>440</v>
      </c>
      <c r="H93" s="23">
        <f t="shared" si="21"/>
        <v>126.61034679359724</v>
      </c>
      <c r="I93" s="23">
        <f t="shared" si="22"/>
        <v>122.88714741554861</v>
      </c>
      <c r="J93" s="23">
        <f t="shared" si="23"/>
        <v>119.16394803749999</v>
      </c>
      <c r="K93" s="18">
        <f t="shared" si="25"/>
        <v>119.16394803749999</v>
      </c>
      <c r="L93" s="31">
        <f t="shared" si="26"/>
        <v>9.3869421981831227</v>
      </c>
      <c r="M93" s="34">
        <f t="shared" si="27"/>
        <v>0.93869421981831225</v>
      </c>
    </row>
    <row r="94" spans="1:13" x14ac:dyDescent="0.2">
      <c r="A94" s="16" t="str">
        <f t="shared" si="24"/>
        <v>Herbst_Ageron 0001H</v>
      </c>
      <c r="B94" s="16" t="s">
        <v>93</v>
      </c>
      <c r="C94" s="16"/>
      <c r="D94" s="17">
        <v>7460.5</v>
      </c>
      <c r="E94" s="27">
        <f t="shared" si="19"/>
        <v>2273.9880516947087</v>
      </c>
      <c r="F94" s="17">
        <f t="shared" si="20"/>
        <v>7460.5</v>
      </c>
      <c r="G94" s="16">
        <v>442</v>
      </c>
      <c r="H94" s="23">
        <f t="shared" si="21"/>
        <v>129.73790334455327</v>
      </c>
      <c r="I94" s="23">
        <f t="shared" si="22"/>
        <v>126.21389286532664</v>
      </c>
      <c r="J94" s="23">
        <f t="shared" si="23"/>
        <v>122.6898823861</v>
      </c>
      <c r="K94" s="18">
        <f t="shared" si="25"/>
        <v>122.6898823861</v>
      </c>
      <c r="L94" s="31">
        <f t="shared" si="26"/>
        <v>9.7213213886621102</v>
      </c>
      <c r="M94" s="34">
        <f t="shared" si="27"/>
        <v>0.97213213886621097</v>
      </c>
    </row>
    <row r="95" spans="1:13" x14ac:dyDescent="0.2">
      <c r="A95" s="16" t="str">
        <f t="shared" si="24"/>
        <v>Herbst_Ageron 0001H</v>
      </c>
      <c r="B95" s="16" t="s">
        <v>93</v>
      </c>
      <c r="C95" s="16"/>
      <c r="D95" s="17">
        <v>7463.5</v>
      </c>
      <c r="E95" s="27">
        <f t="shared" si="19"/>
        <v>2274.9024628139477</v>
      </c>
      <c r="F95" s="17">
        <f t="shared" si="20"/>
        <v>7463.5</v>
      </c>
      <c r="G95" s="16">
        <v>440</v>
      </c>
      <c r="H95" s="23">
        <f t="shared" si="21"/>
        <v>126.61034679359724</v>
      </c>
      <c r="I95" s="23">
        <f t="shared" si="22"/>
        <v>122.88714741554861</v>
      </c>
      <c r="J95" s="23">
        <f t="shared" si="23"/>
        <v>119.16394803749999</v>
      </c>
      <c r="K95" s="18">
        <f t="shared" si="25"/>
        <v>119.16394803749999</v>
      </c>
      <c r="L95" s="31">
        <f t="shared" si="26"/>
        <v>9.3815595199980883</v>
      </c>
      <c r="M95" s="34">
        <f t="shared" si="27"/>
        <v>0.93815595199980883</v>
      </c>
    </row>
    <row r="96" spans="1:13" x14ac:dyDescent="0.2">
      <c r="A96" s="16" t="str">
        <f t="shared" si="24"/>
        <v>Herbst_Ageron 0001H</v>
      </c>
      <c r="B96" s="16" t="s">
        <v>93</v>
      </c>
      <c r="C96" s="16"/>
      <c r="D96" s="17">
        <v>7466.5</v>
      </c>
      <c r="E96" s="27">
        <f t="shared" si="19"/>
        <v>2275.8168739331868</v>
      </c>
      <c r="F96" s="17">
        <f t="shared" si="20"/>
        <v>7466.5</v>
      </c>
      <c r="G96" s="16">
        <v>441</v>
      </c>
      <c r="H96" s="23">
        <f t="shared" si="21"/>
        <v>128.22480278335206</v>
      </c>
      <c r="I96" s="23">
        <f t="shared" si="22"/>
        <v>124.58390481927603</v>
      </c>
      <c r="J96" s="23">
        <f t="shared" si="23"/>
        <v>120.94300685520001</v>
      </c>
      <c r="K96" s="18">
        <f t="shared" si="25"/>
        <v>120.94300685520001</v>
      </c>
      <c r="L96" s="31">
        <f t="shared" si="26"/>
        <v>9.548846974174749</v>
      </c>
      <c r="M96" s="34">
        <f t="shared" si="27"/>
        <v>0.95488469741747495</v>
      </c>
    </row>
    <row r="97" spans="1:13" x14ac:dyDescent="0.2">
      <c r="A97" s="16" t="str">
        <f t="shared" si="24"/>
        <v>Herbst_Ageron 0001H</v>
      </c>
      <c r="B97" s="16" t="s">
        <v>93</v>
      </c>
      <c r="C97" s="16"/>
      <c r="D97" s="17">
        <v>7469.5</v>
      </c>
      <c r="E97" s="27">
        <f t="shared" si="19"/>
        <v>2276.7312850524263</v>
      </c>
      <c r="F97" s="17">
        <f t="shared" si="20"/>
        <v>7469.5</v>
      </c>
      <c r="G97" s="16">
        <v>443</v>
      </c>
      <c r="H97" s="23">
        <f t="shared" si="21"/>
        <v>131.16261100116333</v>
      </c>
      <c r="I97" s="23">
        <f t="shared" si="22"/>
        <v>127.78374512778166</v>
      </c>
      <c r="J97" s="23">
        <f t="shared" si="23"/>
        <v>124.4048792544</v>
      </c>
      <c r="K97" s="18">
        <f t="shared" si="25"/>
        <v>124.4048792544</v>
      </c>
      <c r="L97" s="31">
        <f t="shared" si="26"/>
        <v>9.8767734136682748</v>
      </c>
      <c r="M97" s="34">
        <f t="shared" si="27"/>
        <v>0.9876773413668275</v>
      </c>
    </row>
    <row r="98" spans="1:13" x14ac:dyDescent="0.2">
      <c r="A98" s="16" t="str">
        <f t="shared" si="24"/>
        <v>Herbst_Ageron 0001H</v>
      </c>
      <c r="B98" s="16" t="s">
        <v>93</v>
      </c>
      <c r="C98" s="16"/>
      <c r="D98" s="17">
        <v>7472.5</v>
      </c>
      <c r="E98" s="27">
        <f t="shared" si="19"/>
        <v>2277.6456961716653</v>
      </c>
      <c r="F98" s="17">
        <f t="shared" si="20"/>
        <v>7472.5</v>
      </c>
      <c r="G98" s="16">
        <v>443</v>
      </c>
      <c r="H98" s="23">
        <f t="shared" si="21"/>
        <v>131.16261100116333</v>
      </c>
      <c r="I98" s="23">
        <f t="shared" si="22"/>
        <v>127.78374512778166</v>
      </c>
      <c r="J98" s="23">
        <f t="shared" si="23"/>
        <v>124.4048792544</v>
      </c>
      <c r="K98" s="18">
        <f t="shared" si="25"/>
        <v>124.4048792544</v>
      </c>
      <c r="L98" s="31">
        <f t="shared" si="26"/>
        <v>9.8739440682167583</v>
      </c>
      <c r="M98" s="34">
        <f t="shared" si="27"/>
        <v>0.98739440682167579</v>
      </c>
    </row>
    <row r="99" spans="1:13" x14ac:dyDescent="0.2">
      <c r="A99" s="16" t="str">
        <f t="shared" si="24"/>
        <v>Herbst_Ageron 0001H</v>
      </c>
      <c r="B99" s="16" t="s">
        <v>93</v>
      </c>
      <c r="C99" s="16"/>
      <c r="D99" s="17">
        <v>7478.5</v>
      </c>
      <c r="E99" s="27">
        <f t="shared" si="19"/>
        <v>2279.4745184101439</v>
      </c>
      <c r="F99" s="17">
        <f t="shared" si="20"/>
        <v>7478.5</v>
      </c>
      <c r="G99" s="16">
        <v>443</v>
      </c>
      <c r="H99" s="23">
        <f t="shared" si="21"/>
        <v>131.16261100116333</v>
      </c>
      <c r="I99" s="23">
        <f t="shared" si="22"/>
        <v>127.78374512778166</v>
      </c>
      <c r="J99" s="23">
        <f t="shared" si="23"/>
        <v>124.4048792544</v>
      </c>
      <c r="K99" s="18">
        <f t="shared" si="25"/>
        <v>124.4048792544</v>
      </c>
      <c r="L99" s="31">
        <f t="shared" si="26"/>
        <v>9.8682902375721717</v>
      </c>
      <c r="M99" s="34">
        <f t="shared" si="27"/>
        <v>0.98682902375721715</v>
      </c>
    </row>
    <row r="100" spans="1:13" x14ac:dyDescent="0.2">
      <c r="A100" s="16" t="str">
        <f t="shared" si="24"/>
        <v>Herbst_Ageron 0001H</v>
      </c>
      <c r="B100" s="16" t="s">
        <v>93</v>
      </c>
      <c r="C100" s="16"/>
      <c r="D100" s="17">
        <v>7481.5</v>
      </c>
      <c r="E100" s="27">
        <f t="shared" si="19"/>
        <v>2280.3889295293829</v>
      </c>
      <c r="F100" s="17">
        <f t="shared" si="20"/>
        <v>7481.5</v>
      </c>
      <c r="G100" s="16">
        <v>441</v>
      </c>
      <c r="H100" s="23">
        <f t="shared" si="21"/>
        <v>128.22480278335206</v>
      </c>
      <c r="I100" s="23">
        <f t="shared" si="22"/>
        <v>124.58390481927603</v>
      </c>
      <c r="J100" s="23">
        <f t="shared" si="23"/>
        <v>120.94300685520001</v>
      </c>
      <c r="K100" s="18">
        <f t="shared" si="25"/>
        <v>120.94300685520001</v>
      </c>
      <c r="L100" s="31">
        <f t="shared" si="26"/>
        <v>9.5351816872775856</v>
      </c>
      <c r="M100" s="34">
        <f t="shared" si="27"/>
        <v>0.95351816872775852</v>
      </c>
    </row>
    <row r="101" spans="1:13" x14ac:dyDescent="0.2">
      <c r="A101" s="16" t="str">
        <f t="shared" si="24"/>
        <v>Herbst_Ageron 0001H</v>
      </c>
      <c r="B101" s="16" t="s">
        <v>93</v>
      </c>
      <c r="C101" s="16"/>
      <c r="D101" s="17">
        <v>7484.5</v>
      </c>
      <c r="E101" s="27">
        <f t="shared" ref="E101:E133" si="28">D101/3.2808</f>
        <v>2281.303340648622</v>
      </c>
      <c r="F101" s="17">
        <f t="shared" ref="F101:F133" si="29">D101</f>
        <v>7484.5</v>
      </c>
      <c r="G101" s="16">
        <v>443</v>
      </c>
      <c r="H101" s="23">
        <f t="shared" ref="H101:H133" si="30">IF(G101&lt;431,(95/100)*(0.0295*(G101-395)^2+0.1507*(G101-395)+60.8199),85.4348*(G101-428)^0.1583)</f>
        <v>131.16261100116333</v>
      </c>
      <c r="I101" s="23">
        <f t="shared" ref="I101:I133" si="31">AVERAGE(H101,J101)</f>
        <v>127.78374512778166</v>
      </c>
      <c r="J101" s="23">
        <f t="shared" ref="J101:J133" si="32" xml:space="preserve"> IF(G101&lt;431,H101,0.0000507707*(G101-395)^3 - 0.023098*(G101-395)^2 + 3.56564*(G101-395) + 0.857118)</f>
        <v>124.4048792544</v>
      </c>
      <c r="K101" s="18">
        <f t="shared" si="25"/>
        <v>124.4048792544</v>
      </c>
      <c r="L101" s="31">
        <f t="shared" si="26"/>
        <v>9.8626428780008588</v>
      </c>
      <c r="M101" s="34">
        <f t="shared" si="27"/>
        <v>0.9862642878000859</v>
      </c>
    </row>
    <row r="102" spans="1:13" x14ac:dyDescent="0.2">
      <c r="A102" s="16" t="str">
        <f t="shared" si="24"/>
        <v>Herbst_Ageron 0001H</v>
      </c>
      <c r="B102" s="16" t="s">
        <v>93</v>
      </c>
      <c r="C102" s="16"/>
      <c r="D102" s="17">
        <v>7487.5</v>
      </c>
      <c r="E102" s="27">
        <f t="shared" si="28"/>
        <v>2282.2177517678615</v>
      </c>
      <c r="F102" s="17">
        <f t="shared" si="29"/>
        <v>7487.5</v>
      </c>
      <c r="G102" s="16">
        <v>444</v>
      </c>
      <c r="H102" s="23">
        <f t="shared" si="30"/>
        <v>132.50949545463163</v>
      </c>
      <c r="I102" s="23">
        <f t="shared" si="31"/>
        <v>129.29889876946584</v>
      </c>
      <c r="J102" s="23">
        <f t="shared" si="32"/>
        <v>126.08830208430001</v>
      </c>
      <c r="K102" s="18">
        <f t="shared" si="25"/>
        <v>126.08830208430001</v>
      </c>
      <c r="L102" s="31">
        <f t="shared" si="26"/>
        <v>10.020338696953518</v>
      </c>
      <c r="M102" s="34">
        <f t="shared" si="27"/>
        <v>1.0020338696953517</v>
      </c>
    </row>
    <row r="103" spans="1:13" x14ac:dyDescent="0.2">
      <c r="A103" s="16" t="str">
        <f t="shared" si="24"/>
        <v>Herbst_Ageron 0001H</v>
      </c>
      <c r="B103" s="16" t="s">
        <v>93</v>
      </c>
      <c r="C103" s="16"/>
      <c r="D103" s="17">
        <v>7490.5</v>
      </c>
      <c r="E103" s="27">
        <f t="shared" si="28"/>
        <v>2283.1321628871005</v>
      </c>
      <c r="F103" s="17">
        <f t="shared" si="29"/>
        <v>7490.5</v>
      </c>
      <c r="G103" s="16">
        <v>444</v>
      </c>
      <c r="H103" s="23">
        <f t="shared" si="30"/>
        <v>132.50949545463163</v>
      </c>
      <c r="I103" s="23">
        <f t="shared" si="31"/>
        <v>129.29889876946584</v>
      </c>
      <c r="J103" s="23">
        <f t="shared" si="32"/>
        <v>126.08830208430001</v>
      </c>
      <c r="K103" s="18">
        <f t="shared" si="25"/>
        <v>126.08830208430001</v>
      </c>
      <c r="L103" s="31">
        <f t="shared" si="26"/>
        <v>10.017473150402747</v>
      </c>
      <c r="M103" s="34">
        <f t="shared" si="27"/>
        <v>1.0017473150402747</v>
      </c>
    </row>
    <row r="104" spans="1:13" x14ac:dyDescent="0.2">
      <c r="A104" s="16" t="str">
        <f t="shared" si="24"/>
        <v>Herbst_Ageron 0001H</v>
      </c>
      <c r="B104" s="16" t="s">
        <v>93</v>
      </c>
      <c r="C104" s="16"/>
      <c r="D104" s="17">
        <v>7493.5</v>
      </c>
      <c r="E104" s="27">
        <f t="shared" si="28"/>
        <v>2284.0465740063396</v>
      </c>
      <c r="F104" s="17">
        <f t="shared" si="29"/>
        <v>7493.5</v>
      </c>
      <c r="G104" s="16">
        <v>443</v>
      </c>
      <c r="H104" s="23">
        <f t="shared" si="30"/>
        <v>131.16261100116333</v>
      </c>
      <c r="I104" s="23">
        <f t="shared" si="31"/>
        <v>127.78374512778166</v>
      </c>
      <c r="J104" s="23">
        <f t="shared" si="32"/>
        <v>124.4048792544</v>
      </c>
      <c r="K104" s="18">
        <f t="shared" si="25"/>
        <v>124.4048792544</v>
      </c>
      <c r="L104" s="31">
        <f t="shared" si="26"/>
        <v>9.8541839476247208</v>
      </c>
      <c r="M104" s="34">
        <f t="shared" si="27"/>
        <v>0.98541839476247206</v>
      </c>
    </row>
    <row r="105" spans="1:13" x14ac:dyDescent="0.2">
      <c r="A105" s="16" t="str">
        <f t="shared" si="24"/>
        <v>Herbst_Ageron 0001H</v>
      </c>
      <c r="B105" s="16" t="s">
        <v>93</v>
      </c>
      <c r="C105" s="16"/>
      <c r="D105" s="17">
        <v>7496.5</v>
      </c>
      <c r="E105" s="27">
        <f t="shared" si="28"/>
        <v>2284.9609851255791</v>
      </c>
      <c r="F105" s="17">
        <f t="shared" si="29"/>
        <v>7496.5</v>
      </c>
      <c r="G105" s="16">
        <v>444</v>
      </c>
      <c r="H105" s="23">
        <f t="shared" si="30"/>
        <v>132.50949545463163</v>
      </c>
      <c r="I105" s="23">
        <f t="shared" si="31"/>
        <v>129.29889876946584</v>
      </c>
      <c r="J105" s="23">
        <f t="shared" si="32"/>
        <v>126.08830208430001</v>
      </c>
      <c r="K105" s="18">
        <f t="shared" si="25"/>
        <v>126.08830208430001</v>
      </c>
      <c r="L105" s="31">
        <f t="shared" si="26"/>
        <v>10.011746971304722</v>
      </c>
      <c r="M105" s="34">
        <f t="shared" si="27"/>
        <v>1.0011746971304722</v>
      </c>
    </row>
    <row r="106" spans="1:13" x14ac:dyDescent="0.2">
      <c r="A106" s="16" t="str">
        <f t="shared" si="24"/>
        <v>Herbst_Ageron 0001H</v>
      </c>
      <c r="B106" s="16" t="s">
        <v>93</v>
      </c>
      <c r="C106" s="16"/>
      <c r="D106" s="17">
        <v>7499.5</v>
      </c>
      <c r="E106" s="27">
        <f t="shared" si="28"/>
        <v>2285.8753962448181</v>
      </c>
      <c r="F106" s="17">
        <f t="shared" si="29"/>
        <v>7499.5</v>
      </c>
      <c r="G106" s="16">
        <v>445</v>
      </c>
      <c r="H106" s="23">
        <f t="shared" si="30"/>
        <v>133.78729450123828</v>
      </c>
      <c r="I106" s="23">
        <f t="shared" si="31"/>
        <v>130.76387500061915</v>
      </c>
      <c r="J106" s="23">
        <f t="shared" si="32"/>
        <v>127.74045550000001</v>
      </c>
      <c r="K106" s="18">
        <f t="shared" si="25"/>
        <v>127.74045550000001</v>
      </c>
      <c r="L106" s="31">
        <f t="shared" si="26"/>
        <v>10.166241773417783</v>
      </c>
      <c r="M106" s="34">
        <f t="shared" si="27"/>
        <v>1.0166241773417783</v>
      </c>
    </row>
    <row r="107" spans="1:13" x14ac:dyDescent="0.2">
      <c r="A107" s="16" t="str">
        <f t="shared" si="24"/>
        <v>Herbst_Ageron 0001H</v>
      </c>
      <c r="B107" s="16" t="s">
        <v>93</v>
      </c>
      <c r="C107" s="16"/>
      <c r="D107" s="17">
        <v>7502.5</v>
      </c>
      <c r="E107" s="27">
        <f t="shared" si="28"/>
        <v>2286.7898073640577</v>
      </c>
      <c r="F107" s="17">
        <f t="shared" si="29"/>
        <v>7502.5</v>
      </c>
      <c r="G107" s="16">
        <v>442</v>
      </c>
      <c r="H107" s="23">
        <f t="shared" si="30"/>
        <v>129.73790334455327</v>
      </c>
      <c r="I107" s="23">
        <f t="shared" si="31"/>
        <v>126.21389286532664</v>
      </c>
      <c r="J107" s="23">
        <f t="shared" si="32"/>
        <v>122.6898823861</v>
      </c>
      <c r="K107" s="18">
        <f t="shared" si="25"/>
        <v>122.6898823861</v>
      </c>
      <c r="L107" s="31">
        <f t="shared" si="26"/>
        <v>9.6824453593049267</v>
      </c>
      <c r="M107" s="34">
        <f t="shared" si="27"/>
        <v>0.96824453593049264</v>
      </c>
    </row>
    <row r="108" spans="1:13" x14ac:dyDescent="0.2">
      <c r="A108" s="16" t="str">
        <f t="shared" si="24"/>
        <v>Herbst_Ageron 0001H</v>
      </c>
      <c r="B108" s="16" t="s">
        <v>93</v>
      </c>
      <c r="C108" s="16"/>
      <c r="D108" s="17">
        <v>7505.5</v>
      </c>
      <c r="E108" s="27">
        <f t="shared" si="28"/>
        <v>2287.7042184832967</v>
      </c>
      <c r="F108" s="17">
        <f t="shared" si="29"/>
        <v>7505.5</v>
      </c>
      <c r="G108" s="16">
        <v>443</v>
      </c>
      <c r="H108" s="23">
        <f t="shared" si="30"/>
        <v>131.16261100116333</v>
      </c>
      <c r="I108" s="23">
        <f t="shared" si="31"/>
        <v>127.78374512778166</v>
      </c>
      <c r="J108" s="23">
        <f t="shared" si="32"/>
        <v>124.4048792544</v>
      </c>
      <c r="K108" s="18">
        <f t="shared" si="25"/>
        <v>124.4048792544</v>
      </c>
      <c r="L108" s="31">
        <f t="shared" si="26"/>
        <v>9.8429279191280763</v>
      </c>
      <c r="M108" s="34">
        <f t="shared" si="27"/>
        <v>0.98429279191280761</v>
      </c>
    </row>
    <row r="109" spans="1:13" x14ac:dyDescent="0.2">
      <c r="A109" s="16" t="str">
        <f t="shared" si="24"/>
        <v>Herbst_Ageron 0001H</v>
      </c>
      <c r="B109" s="16" t="s">
        <v>93</v>
      </c>
      <c r="C109" s="16"/>
      <c r="D109" s="17">
        <v>7508.5</v>
      </c>
      <c r="E109" s="27">
        <f t="shared" si="28"/>
        <v>2288.6186296025357</v>
      </c>
      <c r="F109" s="17">
        <f t="shared" si="29"/>
        <v>7508.5</v>
      </c>
      <c r="G109" s="16">
        <v>444</v>
      </c>
      <c r="H109" s="23">
        <f t="shared" si="30"/>
        <v>132.50949545463163</v>
      </c>
      <c r="I109" s="23">
        <f t="shared" si="31"/>
        <v>129.29889876946584</v>
      </c>
      <c r="J109" s="23">
        <f t="shared" si="32"/>
        <v>126.08830208430001</v>
      </c>
      <c r="K109" s="18">
        <f t="shared" si="25"/>
        <v>126.08830208430001</v>
      </c>
      <c r="L109" s="31">
        <f t="shared" si="26"/>
        <v>10.000314229842509</v>
      </c>
      <c r="M109" s="34">
        <f t="shared" si="27"/>
        <v>1.0000314229842509</v>
      </c>
    </row>
    <row r="110" spans="1:13" x14ac:dyDescent="0.2">
      <c r="A110" s="16" t="str">
        <f t="shared" si="24"/>
        <v>Herbst_Ageron 0001H</v>
      </c>
      <c r="B110" s="16" t="s">
        <v>93</v>
      </c>
      <c r="C110" s="16"/>
      <c r="D110" s="17">
        <v>7511.5</v>
      </c>
      <c r="E110" s="27">
        <f t="shared" si="28"/>
        <v>2289.5330407217753</v>
      </c>
      <c r="F110" s="17">
        <f t="shared" si="29"/>
        <v>7511.5</v>
      </c>
      <c r="G110" s="16">
        <v>441</v>
      </c>
      <c r="H110" s="23">
        <f t="shared" si="30"/>
        <v>128.22480278335206</v>
      </c>
      <c r="I110" s="23">
        <f t="shared" si="31"/>
        <v>124.58390481927603</v>
      </c>
      <c r="J110" s="23">
        <f t="shared" si="32"/>
        <v>120.94300685520001</v>
      </c>
      <c r="K110" s="18">
        <f t="shared" si="25"/>
        <v>120.94300685520001</v>
      </c>
      <c r="L110" s="31">
        <f t="shared" si="26"/>
        <v>9.5079681163677883</v>
      </c>
      <c r="M110" s="34">
        <f t="shared" si="27"/>
        <v>0.95079681163677887</v>
      </c>
    </row>
    <row r="111" spans="1:13" x14ac:dyDescent="0.2">
      <c r="A111" s="16" t="str">
        <f t="shared" si="24"/>
        <v>Herbst_Ageron 0001H</v>
      </c>
      <c r="B111" s="16" t="s">
        <v>93</v>
      </c>
      <c r="C111" s="16"/>
      <c r="D111" s="17">
        <v>7514.5</v>
      </c>
      <c r="E111" s="27">
        <f t="shared" si="28"/>
        <v>2290.4474518410143</v>
      </c>
      <c r="F111" s="17">
        <f t="shared" si="29"/>
        <v>7514.5</v>
      </c>
      <c r="G111" s="16">
        <v>442</v>
      </c>
      <c r="H111" s="23">
        <f t="shared" si="30"/>
        <v>129.73790334455327</v>
      </c>
      <c r="I111" s="23">
        <f t="shared" si="31"/>
        <v>126.21389286532664</v>
      </c>
      <c r="J111" s="23">
        <f t="shared" si="32"/>
        <v>122.6898823861</v>
      </c>
      <c r="K111" s="18">
        <f t="shared" si="25"/>
        <v>122.6898823861</v>
      </c>
      <c r="L111" s="31">
        <f t="shared" si="26"/>
        <v>9.6713949675305528</v>
      </c>
      <c r="M111" s="34">
        <f t="shared" si="27"/>
        <v>0.96713949675305533</v>
      </c>
    </row>
    <row r="112" spans="1:13" x14ac:dyDescent="0.2">
      <c r="A112" s="16" t="str">
        <f t="shared" si="24"/>
        <v>Herbst_Ageron 0001H</v>
      </c>
      <c r="B112" s="16" t="s">
        <v>93</v>
      </c>
      <c r="C112" s="16"/>
      <c r="D112" s="17">
        <v>7517.5</v>
      </c>
      <c r="E112" s="27">
        <f t="shared" si="28"/>
        <v>2291.3618629602533</v>
      </c>
      <c r="F112" s="17">
        <f t="shared" si="29"/>
        <v>7517.5</v>
      </c>
      <c r="G112" s="16">
        <v>443</v>
      </c>
      <c r="H112" s="23">
        <f t="shared" si="30"/>
        <v>131.16261100116333</v>
      </c>
      <c r="I112" s="23">
        <f t="shared" si="31"/>
        <v>127.78374512778166</v>
      </c>
      <c r="J112" s="23">
        <f t="shared" si="32"/>
        <v>124.4048792544</v>
      </c>
      <c r="K112" s="18">
        <f t="shared" si="25"/>
        <v>124.4048792544</v>
      </c>
      <c r="L112" s="31">
        <f t="shared" si="26"/>
        <v>9.8316975758878069</v>
      </c>
      <c r="M112" s="34">
        <f t="shared" si="27"/>
        <v>0.98316975758878067</v>
      </c>
    </row>
    <row r="113" spans="1:13" x14ac:dyDescent="0.2">
      <c r="A113" s="16" t="str">
        <f t="shared" si="24"/>
        <v>Herbst_Ageron 0001H</v>
      </c>
      <c r="B113" s="16" t="s">
        <v>93</v>
      </c>
      <c r="C113" s="16"/>
      <c r="D113" s="17">
        <v>7520.5</v>
      </c>
      <c r="E113" s="27">
        <f t="shared" si="28"/>
        <v>2292.2762740794929</v>
      </c>
      <c r="F113" s="17">
        <f t="shared" si="29"/>
        <v>7520.5</v>
      </c>
      <c r="G113" s="16">
        <v>441</v>
      </c>
      <c r="H113" s="23">
        <f t="shared" si="30"/>
        <v>128.22480278335206</v>
      </c>
      <c r="I113" s="23">
        <f t="shared" si="31"/>
        <v>124.58390481927603</v>
      </c>
      <c r="J113" s="23">
        <f t="shared" si="32"/>
        <v>120.94300685520001</v>
      </c>
      <c r="K113" s="18">
        <f t="shared" si="25"/>
        <v>120.94300685520001</v>
      </c>
      <c r="L113" s="31">
        <f t="shared" si="26"/>
        <v>9.4998343097001108</v>
      </c>
      <c r="M113" s="34">
        <f t="shared" si="27"/>
        <v>0.94998343097001103</v>
      </c>
    </row>
    <row r="114" spans="1:13" x14ac:dyDescent="0.2">
      <c r="A114" s="16" t="str">
        <f t="shared" si="24"/>
        <v>Herbst_Ageron 0001H</v>
      </c>
      <c r="B114" s="16" t="s">
        <v>93</v>
      </c>
      <c r="C114" s="16"/>
      <c r="D114" s="17">
        <v>7523.5</v>
      </c>
      <c r="E114" s="27">
        <f t="shared" si="28"/>
        <v>2293.1906851987319</v>
      </c>
      <c r="F114" s="17">
        <f t="shared" si="29"/>
        <v>7523.5</v>
      </c>
      <c r="G114" s="16">
        <v>444</v>
      </c>
      <c r="H114" s="23">
        <f t="shared" si="30"/>
        <v>132.50949545463163</v>
      </c>
      <c r="I114" s="23">
        <f t="shared" si="31"/>
        <v>129.29889876946584</v>
      </c>
      <c r="J114" s="23">
        <f t="shared" si="32"/>
        <v>126.08830208430001</v>
      </c>
      <c r="K114" s="18">
        <f t="shared" si="25"/>
        <v>126.08830208430001</v>
      </c>
      <c r="L114" s="31">
        <f t="shared" si="26"/>
        <v>9.9860599690502223</v>
      </c>
      <c r="M114" s="34">
        <f t="shared" si="27"/>
        <v>0.99860599690502228</v>
      </c>
    </row>
    <row r="115" spans="1:13" x14ac:dyDescent="0.2">
      <c r="A115" s="16" t="str">
        <f t="shared" si="24"/>
        <v>Herbst_Ageron 0001H</v>
      </c>
      <c r="B115" s="16" t="s">
        <v>93</v>
      </c>
      <c r="C115" s="16"/>
      <c r="D115" s="17">
        <v>7526.5</v>
      </c>
      <c r="E115" s="27">
        <f t="shared" si="28"/>
        <v>2294.1050963179709</v>
      </c>
      <c r="F115" s="17">
        <f t="shared" si="29"/>
        <v>7526.5</v>
      </c>
      <c r="G115" s="16">
        <v>442</v>
      </c>
      <c r="H115" s="23">
        <f t="shared" si="30"/>
        <v>129.73790334455327</v>
      </c>
      <c r="I115" s="23">
        <f t="shared" si="31"/>
        <v>126.21389286532664</v>
      </c>
      <c r="J115" s="23">
        <f t="shared" si="32"/>
        <v>122.6898823861</v>
      </c>
      <c r="K115" s="18">
        <f t="shared" si="25"/>
        <v>122.6898823861</v>
      </c>
      <c r="L115" s="31">
        <f t="shared" si="26"/>
        <v>9.6603697702085221</v>
      </c>
      <c r="M115" s="34">
        <f t="shared" si="27"/>
        <v>0.96603697702085223</v>
      </c>
    </row>
    <row r="116" spans="1:13" x14ac:dyDescent="0.2">
      <c r="A116" s="16" t="str">
        <f t="shared" si="24"/>
        <v>Herbst_Ageron 0001H</v>
      </c>
      <c r="B116" s="16" t="s">
        <v>93</v>
      </c>
      <c r="C116" s="16"/>
      <c r="D116" s="17">
        <v>7529.5</v>
      </c>
      <c r="E116" s="27">
        <f t="shared" si="28"/>
        <v>2295.0195074372105</v>
      </c>
      <c r="F116" s="17">
        <f t="shared" si="29"/>
        <v>7529.5</v>
      </c>
      <c r="G116" s="16">
        <v>443</v>
      </c>
      <c r="H116" s="23">
        <f t="shared" si="30"/>
        <v>131.16261100116333</v>
      </c>
      <c r="I116" s="23">
        <f t="shared" si="31"/>
        <v>127.78374512778166</v>
      </c>
      <c r="J116" s="23">
        <f t="shared" si="32"/>
        <v>124.4048792544</v>
      </c>
      <c r="K116" s="18">
        <f t="shared" si="25"/>
        <v>124.4048792544</v>
      </c>
      <c r="L116" s="31">
        <f t="shared" si="26"/>
        <v>9.8204928300868986</v>
      </c>
      <c r="M116" s="34">
        <f t="shared" si="27"/>
        <v>0.98204928300868988</v>
      </c>
    </row>
    <row r="117" spans="1:13" x14ac:dyDescent="0.2">
      <c r="A117" s="16" t="str">
        <f t="shared" si="24"/>
        <v>Herbst_Ageron 0001H</v>
      </c>
      <c r="B117" s="16" t="s">
        <v>93</v>
      </c>
      <c r="C117" s="16"/>
      <c r="D117" s="17">
        <v>7532.5</v>
      </c>
      <c r="E117" s="27">
        <f t="shared" si="28"/>
        <v>2295.9339185564495</v>
      </c>
      <c r="F117" s="17">
        <f t="shared" si="29"/>
        <v>7532.5</v>
      </c>
      <c r="G117" s="16">
        <v>444</v>
      </c>
      <c r="H117" s="23">
        <f t="shared" si="30"/>
        <v>132.50949545463163</v>
      </c>
      <c r="I117" s="23">
        <f t="shared" si="31"/>
        <v>129.29889876946584</v>
      </c>
      <c r="J117" s="23">
        <f t="shared" si="32"/>
        <v>126.08830208430001</v>
      </c>
      <c r="K117" s="18">
        <f t="shared" si="25"/>
        <v>126.08830208430001</v>
      </c>
      <c r="L117" s="31">
        <f t="shared" si="26"/>
        <v>9.9775269009541905</v>
      </c>
      <c r="M117" s="34">
        <f t="shared" si="27"/>
        <v>0.997752690095419</v>
      </c>
    </row>
    <row r="118" spans="1:13" x14ac:dyDescent="0.2">
      <c r="A118" s="16" t="str">
        <f t="shared" si="24"/>
        <v>Herbst_Ageron 0001H</v>
      </c>
      <c r="B118" s="16" t="s">
        <v>93</v>
      </c>
      <c r="C118" s="16"/>
      <c r="D118" s="17">
        <v>7535.5</v>
      </c>
      <c r="E118" s="27">
        <f t="shared" si="28"/>
        <v>2296.8483296756885</v>
      </c>
      <c r="F118" s="17">
        <f t="shared" si="29"/>
        <v>7535.5</v>
      </c>
      <c r="G118" s="16">
        <v>444</v>
      </c>
      <c r="H118" s="23">
        <f t="shared" si="30"/>
        <v>132.50949545463163</v>
      </c>
      <c r="I118" s="23">
        <f t="shared" si="31"/>
        <v>129.29889876946584</v>
      </c>
      <c r="J118" s="23">
        <f t="shared" si="32"/>
        <v>126.08830208430001</v>
      </c>
      <c r="K118" s="18">
        <f t="shared" si="25"/>
        <v>126.08830208430001</v>
      </c>
      <c r="L118" s="31">
        <f t="shared" si="26"/>
        <v>9.9746857846613839</v>
      </c>
      <c r="M118" s="34">
        <f t="shared" si="27"/>
        <v>0.99746857846613834</v>
      </c>
    </row>
    <row r="119" spans="1:13" x14ac:dyDescent="0.2">
      <c r="A119" s="16" t="str">
        <f t="shared" si="24"/>
        <v>Herbst_Ageron 0001H</v>
      </c>
      <c r="B119" s="16" t="s">
        <v>93</v>
      </c>
      <c r="C119" s="16"/>
      <c r="D119" s="17">
        <v>7538.5</v>
      </c>
      <c r="E119" s="27">
        <f t="shared" si="28"/>
        <v>2297.762740794928</v>
      </c>
      <c r="F119" s="17">
        <f t="shared" si="29"/>
        <v>7538.5</v>
      </c>
      <c r="G119" s="16">
        <v>444</v>
      </c>
      <c r="H119" s="23">
        <f t="shared" si="30"/>
        <v>132.50949545463163</v>
      </c>
      <c r="I119" s="23">
        <f t="shared" si="31"/>
        <v>129.29889876946584</v>
      </c>
      <c r="J119" s="23">
        <f t="shared" si="32"/>
        <v>126.08830208430001</v>
      </c>
      <c r="K119" s="18">
        <f t="shared" si="25"/>
        <v>126.08830208430001</v>
      </c>
      <c r="L119" s="31">
        <f t="shared" si="26"/>
        <v>9.9718462859325339</v>
      </c>
      <c r="M119" s="34">
        <f t="shared" si="27"/>
        <v>0.99718462859325341</v>
      </c>
    </row>
    <row r="120" spans="1:13" x14ac:dyDescent="0.2">
      <c r="A120" s="16" t="str">
        <f t="shared" si="24"/>
        <v>Herbst_Ageron 0001H</v>
      </c>
      <c r="B120" s="16" t="s">
        <v>93</v>
      </c>
      <c r="C120" s="16"/>
      <c r="D120" s="17">
        <v>7541.5</v>
      </c>
      <c r="E120" s="27">
        <f t="shared" si="28"/>
        <v>2298.6771519141671</v>
      </c>
      <c r="F120" s="17">
        <f t="shared" si="29"/>
        <v>7541.5</v>
      </c>
      <c r="G120" s="16">
        <v>445</v>
      </c>
      <c r="H120" s="23">
        <f t="shared" si="30"/>
        <v>133.78729450123828</v>
      </c>
      <c r="I120" s="23">
        <f t="shared" si="31"/>
        <v>130.76387500061915</v>
      </c>
      <c r="J120" s="23">
        <f t="shared" si="32"/>
        <v>127.74045550000001</v>
      </c>
      <c r="K120" s="18">
        <f t="shared" si="25"/>
        <v>127.74045550000001</v>
      </c>
      <c r="L120" s="31">
        <f t="shared" si="26"/>
        <v>10.125736897026041</v>
      </c>
      <c r="M120" s="34">
        <f t="shared" si="27"/>
        <v>1.0125736897026041</v>
      </c>
    </row>
    <row r="121" spans="1:13" x14ac:dyDescent="0.2">
      <c r="A121" s="16" t="str">
        <f t="shared" si="24"/>
        <v>Herbst_Ageron 0001H</v>
      </c>
      <c r="B121" s="16" t="s">
        <v>93</v>
      </c>
      <c r="C121" s="16"/>
      <c r="D121" s="17">
        <v>7544.5</v>
      </c>
      <c r="E121" s="27">
        <f t="shared" si="28"/>
        <v>2299.5915630334066</v>
      </c>
      <c r="F121" s="17">
        <f t="shared" si="29"/>
        <v>7544.5</v>
      </c>
      <c r="G121" s="16">
        <v>443</v>
      </c>
      <c r="H121" s="23">
        <f t="shared" si="30"/>
        <v>131.16261100116333</v>
      </c>
      <c r="I121" s="23">
        <f t="shared" si="31"/>
        <v>127.78374512778166</v>
      </c>
      <c r="J121" s="23">
        <f t="shared" si="32"/>
        <v>124.4048792544</v>
      </c>
      <c r="K121" s="18">
        <f t="shared" si="25"/>
        <v>124.4048792544</v>
      </c>
      <c r="L121" s="31">
        <f t="shared" si="26"/>
        <v>9.8065227610982024</v>
      </c>
      <c r="M121" s="34">
        <f t="shared" si="27"/>
        <v>0.9806522761098202</v>
      </c>
    </row>
    <row r="122" spans="1:13" x14ac:dyDescent="0.2">
      <c r="A122" s="16" t="str">
        <f t="shared" si="24"/>
        <v>Herbst_Ageron 0001H</v>
      </c>
      <c r="B122" s="16" t="s">
        <v>93</v>
      </c>
      <c r="C122" s="16"/>
      <c r="D122" s="17">
        <v>7547.5</v>
      </c>
      <c r="E122" s="27">
        <f t="shared" si="28"/>
        <v>2300.5059741526456</v>
      </c>
      <c r="F122" s="17">
        <f t="shared" si="29"/>
        <v>7547.5</v>
      </c>
      <c r="G122" s="16">
        <v>443</v>
      </c>
      <c r="H122" s="23">
        <f t="shared" si="30"/>
        <v>131.16261100116333</v>
      </c>
      <c r="I122" s="23">
        <f t="shared" si="31"/>
        <v>127.78374512778166</v>
      </c>
      <c r="J122" s="23">
        <f t="shared" si="32"/>
        <v>124.4048792544</v>
      </c>
      <c r="K122" s="18">
        <f t="shared" si="25"/>
        <v>124.4048792544</v>
      </c>
      <c r="L122" s="31">
        <f t="shared" si="26"/>
        <v>9.8037335154681209</v>
      </c>
      <c r="M122" s="34">
        <f t="shared" si="27"/>
        <v>0.98037335154681204</v>
      </c>
    </row>
    <row r="123" spans="1:13" x14ac:dyDescent="0.2">
      <c r="A123" s="16" t="str">
        <f t="shared" si="24"/>
        <v>Herbst_Ageron 0001H</v>
      </c>
      <c r="B123" s="16" t="s">
        <v>93</v>
      </c>
      <c r="C123" s="16"/>
      <c r="D123" s="17">
        <v>7550.5</v>
      </c>
      <c r="E123" s="27">
        <f t="shared" si="28"/>
        <v>2301.4203852718847</v>
      </c>
      <c r="F123" s="17">
        <f t="shared" si="29"/>
        <v>7550.5</v>
      </c>
      <c r="G123" s="16">
        <v>446</v>
      </c>
      <c r="H123" s="23">
        <f t="shared" si="30"/>
        <v>135.00331871515527</v>
      </c>
      <c r="I123" s="23">
        <f t="shared" si="31"/>
        <v>132.18248142042765</v>
      </c>
      <c r="J123" s="23">
        <f t="shared" si="32"/>
        <v>129.36164412570002</v>
      </c>
      <c r="K123" s="18">
        <f t="shared" si="25"/>
        <v>129.36164412570002</v>
      </c>
      <c r="L123" s="31">
        <f t="shared" si="26"/>
        <v>10.27075912285674</v>
      </c>
      <c r="M123" s="34">
        <f t="shared" si="27"/>
        <v>1.0270759122856741</v>
      </c>
    </row>
    <row r="124" spans="1:13" x14ac:dyDescent="0.2">
      <c r="A124" s="16" t="str">
        <f t="shared" si="24"/>
        <v>Herbst_Ageron 0001H</v>
      </c>
      <c r="B124" s="16" t="s">
        <v>93</v>
      </c>
      <c r="C124" s="16"/>
      <c r="D124" s="17">
        <v>7553.5</v>
      </c>
      <c r="E124" s="27">
        <f t="shared" si="28"/>
        <v>2302.3347963911242</v>
      </c>
      <c r="F124" s="17">
        <f t="shared" si="29"/>
        <v>7553.5</v>
      </c>
      <c r="G124" s="16">
        <v>445</v>
      </c>
      <c r="H124" s="23">
        <f t="shared" si="30"/>
        <v>133.78729450123828</v>
      </c>
      <c r="I124" s="23">
        <f t="shared" si="31"/>
        <v>130.76387500061915</v>
      </c>
      <c r="J124" s="23">
        <f t="shared" si="32"/>
        <v>127.74045550000001</v>
      </c>
      <c r="K124" s="18">
        <f t="shared" si="25"/>
        <v>127.74045550000001</v>
      </c>
      <c r="L124" s="31">
        <f t="shared" si="26"/>
        <v>10.114223290851378</v>
      </c>
      <c r="M124" s="34">
        <f t="shared" si="27"/>
        <v>1.0114223290851379</v>
      </c>
    </row>
    <row r="125" spans="1:13" x14ac:dyDescent="0.2">
      <c r="A125" s="16" t="str">
        <f t="shared" si="24"/>
        <v>Herbst_Ageron 0001H</v>
      </c>
      <c r="B125" s="16" t="s">
        <v>93</v>
      </c>
      <c r="C125" s="16"/>
      <c r="D125" s="17">
        <v>7556.5</v>
      </c>
      <c r="E125" s="27">
        <f t="shared" si="28"/>
        <v>2303.2492075103632</v>
      </c>
      <c r="F125" s="17">
        <f t="shared" si="29"/>
        <v>7556.5</v>
      </c>
      <c r="G125" s="16">
        <v>443</v>
      </c>
      <c r="H125" s="23">
        <f t="shared" si="30"/>
        <v>131.16261100116333</v>
      </c>
      <c r="I125" s="23">
        <f t="shared" si="31"/>
        <v>127.78374512778166</v>
      </c>
      <c r="J125" s="23">
        <f t="shared" si="32"/>
        <v>124.4048792544</v>
      </c>
      <c r="K125" s="18">
        <f t="shared" si="25"/>
        <v>124.4048792544</v>
      </c>
      <c r="L125" s="31">
        <f t="shared" si="26"/>
        <v>9.7953752905224274</v>
      </c>
      <c r="M125" s="34">
        <f t="shared" si="27"/>
        <v>0.97953752905224278</v>
      </c>
    </row>
    <row r="126" spans="1:13" x14ac:dyDescent="0.2">
      <c r="A126" s="16" t="str">
        <f t="shared" si="24"/>
        <v>Herbst_Ageron 0001H</v>
      </c>
      <c r="B126" s="16" t="s">
        <v>93</v>
      </c>
      <c r="C126" s="16"/>
      <c r="D126" s="17">
        <v>7559.5</v>
      </c>
      <c r="E126" s="27">
        <f t="shared" si="28"/>
        <v>2304.1636186296023</v>
      </c>
      <c r="F126" s="17">
        <f t="shared" si="29"/>
        <v>7559.5</v>
      </c>
      <c r="G126" s="16">
        <v>445</v>
      </c>
      <c r="H126" s="23">
        <f t="shared" si="30"/>
        <v>133.78729450123828</v>
      </c>
      <c r="I126" s="23">
        <f t="shared" si="31"/>
        <v>130.76387500061915</v>
      </c>
      <c r="J126" s="23">
        <f t="shared" si="32"/>
        <v>127.74045550000001</v>
      </c>
      <c r="K126" s="18">
        <f t="shared" si="25"/>
        <v>127.74045550000001</v>
      </c>
      <c r="L126" s="31">
        <f t="shared" si="26"/>
        <v>10.10847630096122</v>
      </c>
      <c r="M126" s="34">
        <f t="shared" si="27"/>
        <v>1.010847630096122</v>
      </c>
    </row>
    <row r="127" spans="1:13" x14ac:dyDescent="0.2">
      <c r="A127" s="16" t="str">
        <f t="shared" si="24"/>
        <v>Herbst_Ageron 0001H</v>
      </c>
      <c r="B127" s="16" t="s">
        <v>93</v>
      </c>
      <c r="C127" s="16"/>
      <c r="D127" s="17">
        <v>7562.5</v>
      </c>
      <c r="E127" s="27">
        <f t="shared" si="28"/>
        <v>2305.0780297488418</v>
      </c>
      <c r="F127" s="17">
        <f t="shared" si="29"/>
        <v>7562.5</v>
      </c>
      <c r="G127" s="16">
        <v>443</v>
      </c>
      <c r="H127" s="23">
        <f t="shared" si="30"/>
        <v>131.16261100116333</v>
      </c>
      <c r="I127" s="23">
        <f t="shared" si="31"/>
        <v>127.78374512778166</v>
      </c>
      <c r="J127" s="23">
        <f t="shared" si="32"/>
        <v>124.4048792544</v>
      </c>
      <c r="K127" s="18">
        <f t="shared" si="25"/>
        <v>124.4048792544</v>
      </c>
      <c r="L127" s="31">
        <f t="shared" si="26"/>
        <v>9.7898110536710057</v>
      </c>
      <c r="M127" s="34">
        <f t="shared" si="27"/>
        <v>0.97898110536710059</v>
      </c>
    </row>
    <row r="128" spans="1:13" x14ac:dyDescent="0.2">
      <c r="A128" s="16" t="str">
        <f t="shared" si="24"/>
        <v>Herbst_Ageron 0001H</v>
      </c>
      <c r="B128" s="16" t="s">
        <v>93</v>
      </c>
      <c r="C128" s="16"/>
      <c r="D128" s="17">
        <v>7565.5</v>
      </c>
      <c r="E128" s="27">
        <f t="shared" si="28"/>
        <v>2305.9924408680808</v>
      </c>
      <c r="F128" s="17">
        <f t="shared" si="29"/>
        <v>7565.5</v>
      </c>
      <c r="G128" s="16">
        <v>444</v>
      </c>
      <c r="H128" s="23">
        <f t="shared" si="30"/>
        <v>132.50949545463163</v>
      </c>
      <c r="I128" s="23">
        <f t="shared" si="31"/>
        <v>129.29889876946584</v>
      </c>
      <c r="J128" s="23">
        <f t="shared" si="32"/>
        <v>126.08830208430001</v>
      </c>
      <c r="K128" s="18">
        <f t="shared" si="25"/>
        <v>126.08830208430001</v>
      </c>
      <c r="L128" s="31">
        <f t="shared" si="26"/>
        <v>9.946363360399415</v>
      </c>
      <c r="M128" s="34">
        <f t="shared" si="27"/>
        <v>0.9946363360399415</v>
      </c>
    </row>
    <row r="129" spans="1:19" x14ac:dyDescent="0.2">
      <c r="A129" s="16" t="str">
        <f t="shared" si="24"/>
        <v>Herbst_Ageron 0001H</v>
      </c>
      <c r="B129" s="16" t="s">
        <v>93</v>
      </c>
      <c r="C129" s="16"/>
      <c r="D129" s="17">
        <v>7568.5</v>
      </c>
      <c r="E129" s="27">
        <f t="shared" si="28"/>
        <v>2306.9068519873199</v>
      </c>
      <c r="F129" s="17">
        <f t="shared" si="29"/>
        <v>7568.5</v>
      </c>
      <c r="G129" s="16">
        <v>445</v>
      </c>
      <c r="H129" s="23">
        <f t="shared" si="30"/>
        <v>133.78729450123828</v>
      </c>
      <c r="I129" s="23">
        <f t="shared" si="31"/>
        <v>130.76387500061915</v>
      </c>
      <c r="J129" s="23">
        <f t="shared" si="32"/>
        <v>127.74045550000001</v>
      </c>
      <c r="K129" s="18">
        <f t="shared" si="25"/>
        <v>127.74045550000001</v>
      </c>
      <c r="L129" s="31">
        <f t="shared" si="26"/>
        <v>10.099868051284478</v>
      </c>
      <c r="M129" s="34">
        <f t="shared" si="27"/>
        <v>1.0099868051284477</v>
      </c>
    </row>
    <row r="130" spans="1:19" x14ac:dyDescent="0.2">
      <c r="A130" s="16" t="str">
        <f t="shared" si="24"/>
        <v>Herbst_Ageron 0001H</v>
      </c>
      <c r="B130" s="16" t="s">
        <v>93</v>
      </c>
      <c r="C130" s="16"/>
      <c r="D130" s="17">
        <v>7571.5</v>
      </c>
      <c r="E130" s="27">
        <f t="shared" si="28"/>
        <v>2307.8212631065594</v>
      </c>
      <c r="F130" s="17">
        <f t="shared" si="29"/>
        <v>7571.5</v>
      </c>
      <c r="G130" s="16">
        <v>445</v>
      </c>
      <c r="H130" s="23">
        <f t="shared" si="30"/>
        <v>133.78729450123828</v>
      </c>
      <c r="I130" s="23">
        <f t="shared" si="31"/>
        <v>130.76387500061915</v>
      </c>
      <c r="J130" s="23">
        <f t="shared" si="32"/>
        <v>127.74045550000001</v>
      </c>
      <c r="K130" s="18">
        <f t="shared" si="25"/>
        <v>127.74045550000001</v>
      </c>
      <c r="L130" s="31">
        <f t="shared" si="26"/>
        <v>10.09700189187911</v>
      </c>
      <c r="M130" s="34">
        <f t="shared" si="27"/>
        <v>1.0097001891879109</v>
      </c>
    </row>
    <row r="131" spans="1:19" x14ac:dyDescent="0.2">
      <c r="A131" s="16" t="str">
        <f t="shared" si="24"/>
        <v>Herbst_Ageron 0001H</v>
      </c>
      <c r="B131" s="16" t="s">
        <v>93</v>
      </c>
      <c r="C131" s="16"/>
      <c r="D131" s="17">
        <v>7574.5</v>
      </c>
      <c r="E131" s="27">
        <f t="shared" si="28"/>
        <v>2308.7356742257984</v>
      </c>
      <c r="F131" s="17">
        <f t="shared" si="29"/>
        <v>7574.5</v>
      </c>
      <c r="G131" s="16">
        <v>443</v>
      </c>
      <c r="H131" s="23">
        <f t="shared" si="30"/>
        <v>131.16261100116333</v>
      </c>
      <c r="I131" s="23">
        <f t="shared" si="31"/>
        <v>127.78374512778166</v>
      </c>
      <c r="J131" s="23">
        <f t="shared" si="32"/>
        <v>124.4048792544</v>
      </c>
      <c r="K131" s="18">
        <f t="shared" si="25"/>
        <v>124.4048792544</v>
      </c>
      <c r="L131" s="31">
        <f t="shared" si="26"/>
        <v>9.7787015229467116</v>
      </c>
      <c r="M131" s="34">
        <f t="shared" si="27"/>
        <v>0.97787015229467111</v>
      </c>
    </row>
    <row r="132" spans="1:19" x14ac:dyDescent="0.2">
      <c r="A132" s="16" t="str">
        <f t="shared" si="24"/>
        <v>Herbst_Ageron 0001H</v>
      </c>
      <c r="B132" s="16" t="s">
        <v>93</v>
      </c>
      <c r="C132" s="16"/>
      <c r="D132" s="17">
        <v>7577.5</v>
      </c>
      <c r="E132" s="27">
        <f t="shared" si="28"/>
        <v>2309.6500853450375</v>
      </c>
      <c r="F132" s="17">
        <f t="shared" si="29"/>
        <v>7577.5</v>
      </c>
      <c r="G132" s="16">
        <v>444</v>
      </c>
      <c r="H132" s="23">
        <f t="shared" si="30"/>
        <v>132.50949545463163</v>
      </c>
      <c r="I132" s="23">
        <f t="shared" si="31"/>
        <v>129.29889876946584</v>
      </c>
      <c r="J132" s="23">
        <f t="shared" si="32"/>
        <v>126.08830208430001</v>
      </c>
      <c r="K132" s="18">
        <f t="shared" si="25"/>
        <v>126.08830208430001</v>
      </c>
      <c r="L132" s="31">
        <f t="shared" si="26"/>
        <v>9.935079374549753</v>
      </c>
      <c r="M132" s="34">
        <f t="shared" si="27"/>
        <v>0.99350793745497534</v>
      </c>
    </row>
    <row r="133" spans="1:19" x14ac:dyDescent="0.2">
      <c r="A133" s="16" t="str">
        <f t="shared" si="24"/>
        <v>Herbst_Ageron 0001H</v>
      </c>
      <c r="B133" s="16" t="s">
        <v>93</v>
      </c>
      <c r="C133" s="16"/>
      <c r="D133" s="17">
        <v>7580.5</v>
      </c>
      <c r="E133" s="27">
        <f t="shared" si="28"/>
        <v>2310.564496464277</v>
      </c>
      <c r="F133" s="17">
        <f t="shared" si="29"/>
        <v>7580.5</v>
      </c>
      <c r="G133" s="16">
        <v>443</v>
      </c>
      <c r="H133" s="23">
        <f t="shared" si="30"/>
        <v>131.16261100116333</v>
      </c>
      <c r="I133" s="23">
        <f t="shared" si="31"/>
        <v>127.78374512778166</v>
      </c>
      <c r="J133" s="23">
        <f t="shared" si="32"/>
        <v>124.4048792544</v>
      </c>
      <c r="K133" s="18">
        <f t="shared" si="25"/>
        <v>124.4048792544</v>
      </c>
      <c r="L133" s="31">
        <f t="shared" si="26"/>
        <v>9.7731562075894338</v>
      </c>
      <c r="M133" s="34">
        <f t="shared" si="27"/>
        <v>0.9773156207589434</v>
      </c>
    </row>
    <row r="134" spans="1:19" x14ac:dyDescent="0.2">
      <c r="A134" s="16" t="str">
        <f>A36</f>
        <v>Herbst_Ageron 0001H</v>
      </c>
      <c r="B134" s="16"/>
      <c r="C134" s="16"/>
      <c r="D134" s="17">
        <v>8000</v>
      </c>
      <c r="E134" s="27">
        <f t="shared" si="9"/>
        <v>2438.4296513045597</v>
      </c>
      <c r="F134" s="17">
        <f t="shared" si="8"/>
        <v>8000</v>
      </c>
      <c r="G134" s="16"/>
      <c r="H134" s="23">
        <f t="shared" si="10"/>
        <v>4373.8293550000008</v>
      </c>
      <c r="I134" s="23">
        <f t="shared" si="11"/>
        <v>4373.8293550000008</v>
      </c>
      <c r="J134" s="23">
        <f t="shared" si="12"/>
        <v>4373.8293550000008</v>
      </c>
      <c r="K134" s="18"/>
      <c r="L134" s="31"/>
      <c r="M134" s="34"/>
    </row>
    <row r="135" spans="1:19" x14ac:dyDescent="0.2">
      <c r="A135" s="11"/>
      <c r="B135" s="11"/>
      <c r="C135" s="11"/>
      <c r="D135" s="12"/>
      <c r="E135" s="28"/>
      <c r="F135" s="12"/>
      <c r="G135" s="11"/>
      <c r="H135" s="24"/>
      <c r="I135" s="24"/>
      <c r="J135" s="24"/>
      <c r="K135" s="11"/>
      <c r="L135" s="24"/>
      <c r="M135" s="35"/>
      <c r="N135" s="11"/>
      <c r="O135" s="11"/>
      <c r="P135" s="11"/>
      <c r="Q135" s="11"/>
      <c r="R135" s="11"/>
      <c r="S135" s="11"/>
    </row>
    <row r="136" spans="1:19" ht="17" x14ac:dyDescent="0.2">
      <c r="A136" s="20" t="s">
        <v>70</v>
      </c>
      <c r="B136" s="16" t="s">
        <v>19</v>
      </c>
      <c r="C136" s="16"/>
      <c r="D136" s="17">
        <v>-5000</v>
      </c>
      <c r="E136" s="27">
        <f>D136/3.2808</f>
        <v>-1524.0185320653497</v>
      </c>
      <c r="F136" s="17">
        <f>D136</f>
        <v>-5000</v>
      </c>
      <c r="G136" s="16"/>
      <c r="H136" s="22"/>
      <c r="I136" s="22"/>
      <c r="J136" s="22"/>
      <c r="K136" s="19">
        <v>21</v>
      </c>
      <c r="L136" s="30"/>
      <c r="M136" s="33">
        <f>AVERAGE(M138:M152)</f>
        <v>82.780123172280739</v>
      </c>
    </row>
    <row r="137" spans="1:19" x14ac:dyDescent="0.2">
      <c r="A137" s="16" t="str">
        <f t="shared" ref="A137:A152" si="33">A136</f>
        <v>new well</v>
      </c>
      <c r="B137" s="16" t="s">
        <v>20</v>
      </c>
      <c r="C137" s="16"/>
      <c r="D137" s="17">
        <v>0</v>
      </c>
      <c r="E137" s="27">
        <v>0</v>
      </c>
      <c r="F137" s="17">
        <f t="shared" ref="F137:F152" si="34">D137</f>
        <v>0</v>
      </c>
      <c r="G137" s="16"/>
      <c r="H137" s="22"/>
      <c r="I137" s="22"/>
      <c r="J137" s="22"/>
      <c r="K137" s="19"/>
      <c r="L137" s="30"/>
      <c r="M137" s="33"/>
    </row>
    <row r="138" spans="1:19" x14ac:dyDescent="0.2">
      <c r="A138" s="16" t="str">
        <f t="shared" si="33"/>
        <v>new well</v>
      </c>
      <c r="B138" s="16"/>
      <c r="C138" s="16"/>
      <c r="D138" s="17"/>
      <c r="E138" s="27">
        <f t="shared" ref="E138:E152" si="35">D138/3.2808</f>
        <v>0</v>
      </c>
      <c r="F138" s="17">
        <f t="shared" si="34"/>
        <v>0</v>
      </c>
      <c r="G138" s="16"/>
      <c r="H138" s="23">
        <f t="shared" ref="H138:H152" si="36">IF(G138&lt;431,(95/100)*(0.0295*(G138-395)^2+0.1507*(G138-395)+60.8199),85.4348*(G138-428)^0.1583)</f>
        <v>4373.8293550000008</v>
      </c>
      <c r="I138" s="23">
        <f t="shared" ref="I138:I152" si="37">AVERAGE(H138,J138)</f>
        <v>4373.8293550000008</v>
      </c>
      <c r="J138" s="23">
        <f t="shared" ref="J138:J152" si="38" xml:space="preserve"> IF(G138&lt;431,H138,0.0000507707*(G138-395)^3 - 0.023098*(G138-395)^2 + 3.56564*(G138-395) + 0.857118)</f>
        <v>4373.8293550000008</v>
      </c>
      <c r="K138" s="18">
        <f>J138</f>
        <v>4373.8293550000008</v>
      </c>
      <c r="L138" s="31">
        <f>1000*(K138-K$136)/(F138-F$136)</f>
        <v>870.56587100000013</v>
      </c>
      <c r="M138" s="34">
        <f t="shared" ref="M138:M152" si="39">L138/L$3</f>
        <v>87.056587100000016</v>
      </c>
    </row>
    <row r="139" spans="1:19" x14ac:dyDescent="0.2">
      <c r="A139" s="16" t="str">
        <f t="shared" si="33"/>
        <v>new well</v>
      </c>
      <c r="B139" s="16"/>
      <c r="C139" s="16"/>
      <c r="D139" s="17"/>
      <c r="E139" s="27">
        <f t="shared" si="35"/>
        <v>0</v>
      </c>
      <c r="F139" s="17">
        <f t="shared" si="34"/>
        <v>0</v>
      </c>
      <c r="G139" s="16"/>
      <c r="H139" s="23">
        <f t="shared" si="36"/>
        <v>4373.8293550000008</v>
      </c>
      <c r="I139" s="23">
        <f t="shared" si="37"/>
        <v>4373.8293550000008</v>
      </c>
      <c r="J139" s="23">
        <f t="shared" si="38"/>
        <v>4373.8293550000008</v>
      </c>
      <c r="K139" s="18">
        <f t="shared" ref="K139:K152" si="40">J139</f>
        <v>4373.8293550000008</v>
      </c>
      <c r="L139" s="31">
        <f t="shared" ref="L139:L152" si="41">1000*(K139-K$136)/(F139-F$136)</f>
        <v>870.56587100000013</v>
      </c>
      <c r="M139" s="34">
        <f t="shared" si="39"/>
        <v>87.056587100000016</v>
      </c>
    </row>
    <row r="140" spans="1:19" x14ac:dyDescent="0.2">
      <c r="A140" s="16" t="str">
        <f t="shared" si="33"/>
        <v>new well</v>
      </c>
      <c r="B140" s="16"/>
      <c r="C140" s="16"/>
      <c r="D140" s="17"/>
      <c r="E140" s="27">
        <f t="shared" si="35"/>
        <v>0</v>
      </c>
      <c r="F140" s="17">
        <f t="shared" si="34"/>
        <v>0</v>
      </c>
      <c r="G140" s="16"/>
      <c r="H140" s="23">
        <f t="shared" si="36"/>
        <v>4373.8293550000008</v>
      </c>
      <c r="I140" s="23">
        <f t="shared" si="37"/>
        <v>4373.8293550000008</v>
      </c>
      <c r="J140" s="23">
        <f t="shared" si="38"/>
        <v>4373.8293550000008</v>
      </c>
      <c r="K140" s="18">
        <f t="shared" si="40"/>
        <v>4373.8293550000008</v>
      </c>
      <c r="L140" s="31">
        <f t="shared" si="41"/>
        <v>870.56587100000013</v>
      </c>
      <c r="M140" s="34">
        <f t="shared" si="39"/>
        <v>87.056587100000016</v>
      </c>
    </row>
    <row r="141" spans="1:19" x14ac:dyDescent="0.2">
      <c r="A141" s="16" t="str">
        <f t="shared" si="33"/>
        <v>new well</v>
      </c>
      <c r="B141" s="16"/>
      <c r="C141" s="16"/>
      <c r="D141" s="17"/>
      <c r="E141" s="27">
        <f t="shared" si="35"/>
        <v>0</v>
      </c>
      <c r="F141" s="17">
        <f t="shared" si="34"/>
        <v>0</v>
      </c>
      <c r="G141" s="16"/>
      <c r="H141" s="23">
        <f t="shared" si="36"/>
        <v>4373.8293550000008</v>
      </c>
      <c r="I141" s="23">
        <f t="shared" si="37"/>
        <v>4373.8293550000008</v>
      </c>
      <c r="J141" s="23">
        <f t="shared" si="38"/>
        <v>4373.8293550000008</v>
      </c>
      <c r="K141" s="18">
        <f t="shared" si="40"/>
        <v>4373.8293550000008</v>
      </c>
      <c r="L141" s="31">
        <f t="shared" si="41"/>
        <v>870.56587100000013</v>
      </c>
      <c r="M141" s="34">
        <f t="shared" si="39"/>
        <v>87.056587100000016</v>
      </c>
    </row>
    <row r="142" spans="1:19" x14ac:dyDescent="0.2">
      <c r="A142" s="16" t="str">
        <f t="shared" si="33"/>
        <v>new well</v>
      </c>
      <c r="B142" s="16"/>
      <c r="C142" s="16"/>
      <c r="D142" s="17"/>
      <c r="E142" s="27">
        <f t="shared" si="35"/>
        <v>0</v>
      </c>
      <c r="F142" s="17">
        <f t="shared" si="34"/>
        <v>0</v>
      </c>
      <c r="G142" s="16"/>
      <c r="H142" s="23">
        <f t="shared" si="36"/>
        <v>4373.8293550000008</v>
      </c>
      <c r="I142" s="23">
        <f t="shared" si="37"/>
        <v>4373.8293550000008</v>
      </c>
      <c r="J142" s="23">
        <f t="shared" si="38"/>
        <v>4373.8293550000008</v>
      </c>
      <c r="K142" s="18">
        <f t="shared" si="40"/>
        <v>4373.8293550000008</v>
      </c>
      <c r="L142" s="31">
        <f t="shared" si="41"/>
        <v>870.56587100000013</v>
      </c>
      <c r="M142" s="34">
        <f t="shared" si="39"/>
        <v>87.056587100000016</v>
      </c>
    </row>
    <row r="143" spans="1:19" x14ac:dyDescent="0.2">
      <c r="A143" s="16" t="str">
        <f t="shared" si="33"/>
        <v>new well</v>
      </c>
      <c r="B143" s="16"/>
      <c r="C143" s="16"/>
      <c r="D143" s="17"/>
      <c r="E143" s="27">
        <f t="shared" si="35"/>
        <v>0</v>
      </c>
      <c r="F143" s="17">
        <f t="shared" si="34"/>
        <v>0</v>
      </c>
      <c r="G143" s="16"/>
      <c r="H143" s="23">
        <f t="shared" si="36"/>
        <v>4373.8293550000008</v>
      </c>
      <c r="I143" s="23">
        <f t="shared" si="37"/>
        <v>4373.8293550000008</v>
      </c>
      <c r="J143" s="23">
        <f t="shared" si="38"/>
        <v>4373.8293550000008</v>
      </c>
      <c r="K143" s="18">
        <f t="shared" si="40"/>
        <v>4373.8293550000008</v>
      </c>
      <c r="L143" s="31">
        <f t="shared" si="41"/>
        <v>870.56587100000013</v>
      </c>
      <c r="M143" s="34">
        <f t="shared" si="39"/>
        <v>87.056587100000016</v>
      </c>
    </row>
    <row r="144" spans="1:19" x14ac:dyDescent="0.2">
      <c r="A144" s="16" t="str">
        <f t="shared" si="33"/>
        <v>new well</v>
      </c>
      <c r="B144" s="16"/>
      <c r="C144" s="16"/>
      <c r="D144" s="17"/>
      <c r="E144" s="27">
        <f t="shared" si="35"/>
        <v>0</v>
      </c>
      <c r="F144" s="17">
        <f t="shared" si="34"/>
        <v>0</v>
      </c>
      <c r="G144" s="16"/>
      <c r="H144" s="23">
        <f t="shared" si="36"/>
        <v>4373.8293550000008</v>
      </c>
      <c r="I144" s="23">
        <f t="shared" si="37"/>
        <v>4373.8293550000008</v>
      </c>
      <c r="J144" s="23">
        <f t="shared" si="38"/>
        <v>4373.8293550000008</v>
      </c>
      <c r="K144" s="18">
        <f t="shared" si="40"/>
        <v>4373.8293550000008</v>
      </c>
      <c r="L144" s="31">
        <f t="shared" si="41"/>
        <v>870.56587100000013</v>
      </c>
      <c r="M144" s="34">
        <f t="shared" si="39"/>
        <v>87.056587100000016</v>
      </c>
    </row>
    <row r="145" spans="1:19" x14ac:dyDescent="0.2">
      <c r="A145" s="16" t="str">
        <f t="shared" si="33"/>
        <v>new well</v>
      </c>
      <c r="B145" s="16"/>
      <c r="C145" s="16"/>
      <c r="D145" s="17"/>
      <c r="E145" s="27">
        <f t="shared" si="35"/>
        <v>0</v>
      </c>
      <c r="F145" s="17">
        <f t="shared" si="34"/>
        <v>0</v>
      </c>
      <c r="G145" s="16"/>
      <c r="H145" s="23">
        <f t="shared" si="36"/>
        <v>4373.8293550000008</v>
      </c>
      <c r="I145" s="23">
        <f t="shared" si="37"/>
        <v>4373.8293550000008</v>
      </c>
      <c r="J145" s="23">
        <f t="shared" si="38"/>
        <v>4373.8293550000008</v>
      </c>
      <c r="K145" s="18">
        <f t="shared" si="40"/>
        <v>4373.8293550000008</v>
      </c>
      <c r="L145" s="31">
        <f t="shared" si="41"/>
        <v>870.56587100000013</v>
      </c>
      <c r="M145" s="34">
        <f t="shared" si="39"/>
        <v>87.056587100000016</v>
      </c>
    </row>
    <row r="146" spans="1:19" x14ac:dyDescent="0.2">
      <c r="A146" s="16" t="str">
        <f t="shared" si="33"/>
        <v>new well</v>
      </c>
      <c r="B146" s="16"/>
      <c r="C146" s="16"/>
      <c r="D146" s="17"/>
      <c r="E146" s="27">
        <f t="shared" si="35"/>
        <v>0</v>
      </c>
      <c r="F146" s="17">
        <f t="shared" si="34"/>
        <v>0</v>
      </c>
      <c r="G146" s="16"/>
      <c r="H146" s="23">
        <f t="shared" si="36"/>
        <v>4373.8293550000008</v>
      </c>
      <c r="I146" s="23">
        <f t="shared" si="37"/>
        <v>4373.8293550000008</v>
      </c>
      <c r="J146" s="23">
        <f t="shared" si="38"/>
        <v>4373.8293550000008</v>
      </c>
      <c r="K146" s="18">
        <f t="shared" si="40"/>
        <v>4373.8293550000008</v>
      </c>
      <c r="L146" s="31">
        <f t="shared" si="41"/>
        <v>870.56587100000013</v>
      </c>
      <c r="M146" s="34">
        <f t="shared" si="39"/>
        <v>87.056587100000016</v>
      </c>
    </row>
    <row r="147" spans="1:19" x14ac:dyDescent="0.2">
      <c r="A147" s="16" t="str">
        <f t="shared" si="33"/>
        <v>new well</v>
      </c>
      <c r="B147" s="16"/>
      <c r="C147" s="16"/>
      <c r="D147" s="17"/>
      <c r="E147" s="27">
        <f t="shared" si="35"/>
        <v>0</v>
      </c>
      <c r="F147" s="17">
        <f t="shared" si="34"/>
        <v>0</v>
      </c>
      <c r="G147" s="16"/>
      <c r="H147" s="23">
        <f t="shared" si="36"/>
        <v>4373.8293550000008</v>
      </c>
      <c r="I147" s="23">
        <f t="shared" si="37"/>
        <v>4373.8293550000008</v>
      </c>
      <c r="J147" s="23">
        <f t="shared" si="38"/>
        <v>4373.8293550000008</v>
      </c>
      <c r="K147" s="18">
        <f t="shared" si="40"/>
        <v>4373.8293550000008</v>
      </c>
      <c r="L147" s="31">
        <f t="shared" si="41"/>
        <v>870.56587100000013</v>
      </c>
      <c r="M147" s="34">
        <f t="shared" si="39"/>
        <v>87.056587100000016</v>
      </c>
    </row>
    <row r="148" spans="1:19" x14ac:dyDescent="0.2">
      <c r="A148" s="16" t="str">
        <f t="shared" si="33"/>
        <v>new well</v>
      </c>
      <c r="B148" s="16"/>
      <c r="C148" s="16"/>
      <c r="D148" s="17"/>
      <c r="E148" s="27">
        <f t="shared" si="35"/>
        <v>0</v>
      </c>
      <c r="F148" s="17">
        <f t="shared" si="34"/>
        <v>0</v>
      </c>
      <c r="G148" s="16"/>
      <c r="H148" s="23">
        <f t="shared" si="36"/>
        <v>4373.8293550000008</v>
      </c>
      <c r="I148" s="23">
        <f t="shared" si="37"/>
        <v>4373.8293550000008</v>
      </c>
      <c r="J148" s="23">
        <f t="shared" si="38"/>
        <v>4373.8293550000008</v>
      </c>
      <c r="K148" s="18">
        <f t="shared" si="40"/>
        <v>4373.8293550000008</v>
      </c>
      <c r="L148" s="31">
        <f t="shared" si="41"/>
        <v>870.56587100000013</v>
      </c>
      <c r="M148" s="34">
        <f t="shared" si="39"/>
        <v>87.056587100000016</v>
      </c>
    </row>
    <row r="149" spans="1:19" x14ac:dyDescent="0.2">
      <c r="A149" s="16" t="str">
        <f t="shared" si="33"/>
        <v>new well</v>
      </c>
      <c r="B149" s="16"/>
      <c r="C149" s="16"/>
      <c r="D149" s="17"/>
      <c r="E149" s="27">
        <f t="shared" si="35"/>
        <v>0</v>
      </c>
      <c r="F149" s="17">
        <f t="shared" si="34"/>
        <v>0</v>
      </c>
      <c r="G149" s="16"/>
      <c r="H149" s="23">
        <f t="shared" si="36"/>
        <v>4373.8293550000008</v>
      </c>
      <c r="I149" s="23">
        <f t="shared" si="37"/>
        <v>4373.8293550000008</v>
      </c>
      <c r="J149" s="23">
        <f t="shared" si="38"/>
        <v>4373.8293550000008</v>
      </c>
      <c r="K149" s="18">
        <f t="shared" si="40"/>
        <v>4373.8293550000008</v>
      </c>
      <c r="L149" s="31">
        <f t="shared" si="41"/>
        <v>870.56587100000013</v>
      </c>
      <c r="M149" s="34">
        <f t="shared" si="39"/>
        <v>87.056587100000016</v>
      </c>
    </row>
    <row r="150" spans="1:19" x14ac:dyDescent="0.2">
      <c r="A150" s="16" t="str">
        <f t="shared" si="33"/>
        <v>new well</v>
      </c>
      <c r="B150" s="16"/>
      <c r="C150" s="16"/>
      <c r="D150" s="17"/>
      <c r="E150" s="27">
        <f t="shared" si="35"/>
        <v>0</v>
      </c>
      <c r="F150" s="17">
        <f t="shared" si="34"/>
        <v>0</v>
      </c>
      <c r="G150" s="16"/>
      <c r="H150" s="23">
        <f t="shared" si="36"/>
        <v>4373.8293550000008</v>
      </c>
      <c r="I150" s="23">
        <f t="shared" si="37"/>
        <v>4373.8293550000008</v>
      </c>
      <c r="J150" s="23">
        <f t="shared" si="38"/>
        <v>4373.8293550000008</v>
      </c>
      <c r="K150" s="18">
        <f t="shared" si="40"/>
        <v>4373.8293550000008</v>
      </c>
      <c r="L150" s="31">
        <f t="shared" si="41"/>
        <v>870.56587100000013</v>
      </c>
      <c r="M150" s="34">
        <f t="shared" si="39"/>
        <v>87.056587100000016</v>
      </c>
    </row>
    <row r="151" spans="1:19" x14ac:dyDescent="0.2">
      <c r="A151" s="16" t="str">
        <f t="shared" si="33"/>
        <v>new well</v>
      </c>
      <c r="B151" s="16"/>
      <c r="C151" s="16"/>
      <c r="D151" s="17"/>
      <c r="E151" s="27">
        <f t="shared" si="35"/>
        <v>0</v>
      </c>
      <c r="F151" s="17">
        <f t="shared" si="34"/>
        <v>0</v>
      </c>
      <c r="G151" s="16"/>
      <c r="H151" s="23">
        <f t="shared" si="36"/>
        <v>4373.8293550000008</v>
      </c>
      <c r="I151" s="23">
        <f t="shared" si="37"/>
        <v>4373.8293550000008</v>
      </c>
      <c r="J151" s="23">
        <f t="shared" si="38"/>
        <v>4373.8293550000008</v>
      </c>
      <c r="K151" s="18">
        <f t="shared" si="40"/>
        <v>4373.8293550000008</v>
      </c>
      <c r="L151" s="31">
        <f t="shared" si="41"/>
        <v>870.56587100000013</v>
      </c>
      <c r="M151" s="34">
        <f t="shared" si="39"/>
        <v>87.056587100000016</v>
      </c>
    </row>
    <row r="152" spans="1:19" x14ac:dyDescent="0.2">
      <c r="A152" s="16" t="str">
        <f t="shared" si="33"/>
        <v>new well</v>
      </c>
      <c r="B152" s="16"/>
      <c r="C152" s="16"/>
      <c r="D152" s="17">
        <v>14000</v>
      </c>
      <c r="E152" s="27">
        <f t="shared" si="35"/>
        <v>4267.2518897829796</v>
      </c>
      <c r="F152" s="17">
        <f t="shared" si="34"/>
        <v>14000</v>
      </c>
      <c r="G152" s="16"/>
      <c r="H152" s="23">
        <f t="shared" si="36"/>
        <v>4373.8293550000008</v>
      </c>
      <c r="I152" s="23">
        <f t="shared" si="37"/>
        <v>4373.8293550000008</v>
      </c>
      <c r="J152" s="23">
        <f t="shared" si="38"/>
        <v>4373.8293550000008</v>
      </c>
      <c r="K152" s="18">
        <f t="shared" si="40"/>
        <v>4373.8293550000008</v>
      </c>
      <c r="L152" s="31">
        <f t="shared" si="41"/>
        <v>229.0962818421053</v>
      </c>
      <c r="M152" s="34">
        <f t="shared" si="39"/>
        <v>22.909628184210529</v>
      </c>
    </row>
    <row r="153" spans="1:19" x14ac:dyDescent="0.2">
      <c r="A153" s="11"/>
      <c r="B153" s="11"/>
      <c r="C153" s="11"/>
      <c r="D153" s="12"/>
      <c r="E153" s="28"/>
      <c r="F153" s="12"/>
      <c r="G153" s="11"/>
      <c r="H153" s="24"/>
      <c r="I153" s="24"/>
      <c r="J153" s="24"/>
      <c r="K153" s="11"/>
      <c r="L153" s="24"/>
      <c r="M153" s="35"/>
      <c r="N153" s="11"/>
      <c r="O153" s="11"/>
      <c r="P153" s="11"/>
      <c r="Q153" s="11"/>
      <c r="R153" s="11"/>
      <c r="S153" s="11"/>
    </row>
  </sheetData>
  <mergeCells count="8">
    <mergeCell ref="L1:L2"/>
    <mergeCell ref="M1:M2"/>
    <mergeCell ref="A1:A2"/>
    <mergeCell ref="B1:B2"/>
    <mergeCell ref="C1:C2"/>
    <mergeCell ref="D1:F1"/>
    <mergeCell ref="G1:G2"/>
    <mergeCell ref="H1:K1"/>
  </mergeCells>
  <pageMargins left="0.75" right="0.75" top="1" bottom="1" header="0.5" footer="0.5"/>
  <pageSetup scale="8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function</vt:lpstr>
      <vt:lpstr>STS vs ft Delaware_SB APC</vt:lpstr>
      <vt:lpstr>STS vs ft Delaware_SB COG</vt:lpstr>
      <vt:lpstr>STS vs ft Delaware_SB Ageron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Pepper (t!Ps)</dc:creator>
  <cp:lastModifiedBy>Microsoft Office User</cp:lastModifiedBy>
  <cp:lastPrinted>2017-12-17T19:22:05Z</cp:lastPrinted>
  <dcterms:created xsi:type="dcterms:W3CDTF">2017-09-20T14:19:23Z</dcterms:created>
  <dcterms:modified xsi:type="dcterms:W3CDTF">2022-06-02T16:44:23Z</dcterms:modified>
</cp:coreProperties>
</file>