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iglejm/Documents/Belmont/Code/Backup_AWS_Jan2022/saudi-arabia/interactive-sa-1d/data/"/>
    </mc:Choice>
  </mc:AlternateContent>
  <xr:revisionPtr revIDLastSave="0" documentId="8_{BB92F9D9-4ADF-C046-AED9-A002E32ACEB4}" xr6:coauthVersionLast="47" xr6:coauthVersionMax="47" xr10:uidLastSave="{00000000-0000-0000-0000-000000000000}"/>
  <bookViews>
    <workbookView xWindow="0" yWindow="500" windowWidth="28800" windowHeight="17500" activeTab="3" xr2:uid="{9BF3B866-290C-194A-83DC-F93036A20A8D}"/>
  </bookViews>
  <sheets>
    <sheet name="Thermics" sheetId="1" r:id="rId1"/>
    <sheet name="Isotopes" sheetId="2" r:id="rId2"/>
    <sheet name="GOR vs STS" sheetId="3" r:id="rId3"/>
    <sheet name="Strat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4" l="1"/>
  <c r="Q6" i="4" s="1"/>
  <c r="Q7" i="4" s="1"/>
  <c r="Q4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11" i="4"/>
  <c r="N12" i="4"/>
  <c r="N11" i="4"/>
  <c r="N8" i="4"/>
  <c r="Q8" i="4"/>
  <c r="P48" i="4"/>
  <c r="P47" i="4" l="1"/>
  <c r="I4" i="4"/>
  <c r="M1" i="4"/>
  <c r="I46" i="4"/>
  <c r="K12" i="4" s="1"/>
  <c r="L12" i="4" s="1"/>
  <c r="M12" i="4" s="1"/>
  <c r="H38" i="4"/>
  <c r="H29" i="4"/>
  <c r="H30" i="4"/>
  <c r="H31" i="4"/>
  <c r="H32" i="4"/>
  <c r="H33" i="4"/>
  <c r="H34" i="4"/>
  <c r="H35" i="4"/>
  <c r="H36" i="4"/>
  <c r="H37" i="4"/>
  <c r="H28" i="4"/>
  <c r="M39" i="2"/>
  <c r="L39" i="2"/>
  <c r="K39" i="2"/>
  <c r="J39" i="2"/>
  <c r="I39" i="2"/>
  <c r="H39" i="2"/>
  <c r="G39" i="2"/>
  <c r="F39" i="2"/>
  <c r="E39" i="2"/>
  <c r="O35" i="2"/>
  <c r="N35" i="2"/>
  <c r="M35" i="2"/>
  <c r="L35" i="2"/>
  <c r="K35" i="2"/>
  <c r="J35" i="2"/>
  <c r="I35" i="2"/>
  <c r="H35" i="2"/>
  <c r="G35" i="2"/>
  <c r="F35" i="2"/>
  <c r="E35" i="2"/>
  <c r="K30" i="2"/>
  <c r="O30" i="2"/>
  <c r="N30" i="2"/>
  <c r="M30" i="2"/>
  <c r="J30" i="2"/>
  <c r="I30" i="2"/>
  <c r="H30" i="2"/>
  <c r="G30" i="2"/>
  <c r="F30" i="2"/>
  <c r="O25" i="2"/>
  <c r="N25" i="2"/>
  <c r="M25" i="2"/>
  <c r="L25" i="2"/>
  <c r="K25" i="2"/>
  <c r="J25" i="2"/>
  <c r="I25" i="2"/>
  <c r="H25" i="2"/>
  <c r="G25" i="2"/>
  <c r="F25" i="2"/>
  <c r="E25" i="2"/>
  <c r="E30" i="2"/>
  <c r="O23" i="2"/>
  <c r="N23" i="2"/>
  <c r="M23" i="2"/>
  <c r="L23" i="2"/>
  <c r="K23" i="2"/>
  <c r="J23" i="2"/>
  <c r="I23" i="2"/>
  <c r="H23" i="2"/>
  <c r="G23" i="2"/>
  <c r="F23" i="2"/>
  <c r="E23" i="2"/>
  <c r="K35" i="4" l="1"/>
  <c r="L35" i="4" s="1"/>
  <c r="M35" i="4" s="1"/>
  <c r="K27" i="4"/>
  <c r="L27" i="4" s="1"/>
  <c r="M27" i="4" s="1"/>
  <c r="K36" i="4"/>
  <c r="L36" i="4" s="1"/>
  <c r="M36" i="4" s="1"/>
  <c r="K33" i="4"/>
  <c r="L33" i="4" s="1"/>
  <c r="M33" i="4" s="1"/>
  <c r="K34" i="4"/>
  <c r="L34" i="4" s="1"/>
  <c r="M34" i="4" s="1"/>
  <c r="K26" i="4"/>
  <c r="L26" i="4" s="1"/>
  <c r="M26" i="4" s="1"/>
  <c r="K24" i="4"/>
  <c r="L24" i="4" s="1"/>
  <c r="M24" i="4" s="1"/>
  <c r="K8" i="4"/>
  <c r="L8" i="4" s="1"/>
  <c r="M8" i="4" s="1"/>
  <c r="K46" i="4"/>
  <c r="K43" i="4"/>
  <c r="L43" i="4" s="1"/>
  <c r="M43" i="4" s="1"/>
  <c r="K42" i="4"/>
  <c r="L42" i="4" s="1"/>
  <c r="M42" i="4" s="1"/>
  <c r="K41" i="4"/>
  <c r="L41" i="4" s="1"/>
  <c r="M41" i="4" s="1"/>
  <c r="K20" i="4"/>
  <c r="L20" i="4" s="1"/>
  <c r="M20" i="4" s="1"/>
  <c r="K23" i="4"/>
  <c r="L23" i="4" s="1"/>
  <c r="M23" i="4" s="1"/>
  <c r="K22" i="4"/>
  <c r="L22" i="4" s="1"/>
  <c r="M22" i="4" s="1"/>
  <c r="K21" i="4"/>
  <c r="L21" i="4" s="1"/>
  <c r="M21" i="4" s="1"/>
  <c r="K40" i="4"/>
  <c r="L40" i="4" s="1"/>
  <c r="M40" i="4" s="1"/>
  <c r="K19" i="4"/>
  <c r="L19" i="4" s="1"/>
  <c r="M19" i="4" s="1"/>
  <c r="K39" i="4"/>
  <c r="L39" i="4" s="1"/>
  <c r="M39" i="4" s="1"/>
  <c r="K18" i="4"/>
  <c r="L18" i="4" s="1"/>
  <c r="M18" i="4" s="1"/>
  <c r="K17" i="4"/>
  <c r="L17" i="4" s="1"/>
  <c r="M17" i="4" s="1"/>
  <c r="K25" i="4"/>
  <c r="L25" i="4" s="1"/>
  <c r="M25" i="4" s="1"/>
  <c r="K38" i="4"/>
  <c r="L38" i="4" s="1"/>
  <c r="M38" i="4" s="1"/>
  <c r="K37" i="4"/>
  <c r="L37" i="4" s="1"/>
  <c r="M37" i="4" s="1"/>
  <c r="K11" i="4"/>
  <c r="L11" i="4" s="1"/>
  <c r="K15" i="4"/>
  <c r="L15" i="4" s="1"/>
  <c r="M15" i="4" s="1"/>
  <c r="K32" i="4"/>
  <c r="L32" i="4" s="1"/>
  <c r="M32" i="4" s="1"/>
  <c r="K16" i="4"/>
  <c r="L16" i="4" s="1"/>
  <c r="M16" i="4" s="1"/>
  <c r="K31" i="4"/>
  <c r="L31" i="4" s="1"/>
  <c r="M31" i="4" s="1"/>
  <c r="K14" i="4"/>
  <c r="L14" i="4" s="1"/>
  <c r="M14" i="4" s="1"/>
  <c r="K2" i="4"/>
  <c r="L2" i="4" s="1"/>
  <c r="M2" i="4" s="1"/>
  <c r="N2" i="4" s="1"/>
  <c r="K30" i="4"/>
  <c r="L30" i="4" s="1"/>
  <c r="M30" i="4" s="1"/>
  <c r="K45" i="4"/>
  <c r="L45" i="4" s="1"/>
  <c r="M45" i="4" s="1"/>
  <c r="K29" i="4"/>
  <c r="L29" i="4" s="1"/>
  <c r="M29" i="4" s="1"/>
  <c r="K13" i="4"/>
  <c r="L13" i="4" s="1"/>
  <c r="M13" i="4" s="1"/>
  <c r="K44" i="4"/>
  <c r="L44" i="4" s="1"/>
  <c r="M44" i="4" s="1"/>
  <c r="K28" i="4"/>
  <c r="L28" i="4" s="1"/>
  <c r="M28" i="4" s="1"/>
  <c r="L4" i="1"/>
  <c r="I24" i="1"/>
  <c r="I23" i="1"/>
  <c r="I22" i="1" s="1"/>
  <c r="I20" i="1"/>
  <c r="I19" i="1"/>
  <c r="I18" i="1" s="1"/>
  <c r="I11" i="1"/>
  <c r="I10" i="1"/>
  <c r="I9" i="1" s="1"/>
  <c r="H12" i="1"/>
  <c r="I14" i="1"/>
  <c r="I13" i="1" s="1"/>
  <c r="I15" i="1"/>
  <c r="I16" i="1"/>
  <c r="I6" i="1"/>
  <c r="M11" i="4" l="1"/>
  <c r="L8" i="1"/>
  <c r="L12" i="1"/>
  <c r="L17" i="1"/>
  <c r="L21" i="1"/>
  <c r="I7" i="1"/>
  <c r="I5" i="1" s="1"/>
  <c r="H8" i="1"/>
  <c r="H17" i="1"/>
  <c r="H21" i="1"/>
  <c r="H4" i="1"/>
  <c r="A322" i="1"/>
  <c r="A234" i="1"/>
  <c r="A206" i="1"/>
  <c r="A161" i="1"/>
  <c r="A110" i="1"/>
  <c r="A73" i="1"/>
  <c r="A54" i="1"/>
  <c r="N13" i="4" l="1"/>
  <c r="N14" i="4" l="1"/>
  <c r="N15" i="4" l="1"/>
  <c r="N16" i="4" l="1"/>
  <c r="N17" i="4" l="1"/>
  <c r="N18" i="4" l="1"/>
  <c r="N19" i="4" l="1"/>
  <c r="N20" i="4" l="1"/>
  <c r="N21" i="4" l="1"/>
  <c r="N22" i="4" l="1"/>
  <c r="N23" i="4" l="1"/>
  <c r="N24" i="4" l="1"/>
  <c r="N25" i="4" l="1"/>
  <c r="N26" i="4" l="1"/>
  <c r="N27" i="4" l="1"/>
  <c r="N28" i="4" l="1"/>
  <c r="N29" i="4" l="1"/>
  <c r="N30" i="4" l="1"/>
  <c r="N31" i="4" l="1"/>
  <c r="N32" i="4" l="1"/>
  <c r="N33" i="4" l="1"/>
  <c r="N34" i="4" l="1"/>
  <c r="N35" i="4" l="1"/>
  <c r="N36" i="4" l="1"/>
  <c r="N37" i="4" l="1"/>
  <c r="N38" i="4" l="1"/>
  <c r="N39" i="4" l="1"/>
  <c r="N40" i="4" l="1"/>
  <c r="N41" i="4" l="1"/>
  <c r="N42" i="4" l="1"/>
  <c r="N43" i="4" l="1"/>
  <c r="N44" i="4" l="1"/>
  <c r="N45" i="4" l="1"/>
</calcChain>
</file>

<file path=xl/sharedStrings.xml><?xml version="1.0" encoding="utf-8"?>
<sst xmlns="http://schemas.openxmlformats.org/spreadsheetml/2006/main" count="630" uniqueCount="180">
  <si>
    <t>Tmax-om</t>
  </si>
  <si>
    <t>HI-om</t>
  </si>
  <si>
    <t>Khurais</t>
  </si>
  <si>
    <t>Ghawar, N</t>
  </si>
  <si>
    <t>Well A</t>
  </si>
  <si>
    <t>Well B</t>
  </si>
  <si>
    <t>Well C</t>
  </si>
  <si>
    <t>Well D</t>
  </si>
  <si>
    <t>Well E</t>
  </si>
  <si>
    <t>Ro ex Tmax</t>
  </si>
  <si>
    <t>STS ex Tmax-om</t>
  </si>
  <si>
    <t>T</t>
  </si>
  <si>
    <t>STS gradient</t>
  </si>
  <si>
    <t>Well-A</t>
  </si>
  <si>
    <t>Well-B</t>
  </si>
  <si>
    <t>Well-C</t>
  </si>
  <si>
    <t>Well-D</t>
  </si>
  <si>
    <t>Well-E</t>
  </si>
  <si>
    <t>Hakami A &amp;&amp; 2016 T2-01</t>
  </si>
  <si>
    <t>Hakami A &amp;&amp; 2016 T2-02</t>
  </si>
  <si>
    <t>Hakami A &amp;&amp; 2016 T2-03</t>
  </si>
  <si>
    <t>Hakami A &amp;&amp; 2016 T2-04</t>
  </si>
  <si>
    <t>Hakami A &amp;&amp; 2016 T2-05</t>
  </si>
  <si>
    <t>Hakami A &amp;&amp; 2016 T2-06</t>
  </si>
  <si>
    <t>Hakami A &amp;&amp; 2016 T2-07</t>
  </si>
  <si>
    <t>Hakami A &amp;&amp; 2016 T2-08</t>
  </si>
  <si>
    <t>Hakami A &amp;&amp; 2016 T2-09</t>
  </si>
  <si>
    <t>Hakami A &amp;&amp; 2016 T2-10</t>
  </si>
  <si>
    <t>Hakami A &amp;&amp; 2016 T2-11</t>
  </si>
  <si>
    <t>Hakami A &amp;&amp; 2016 T2-12</t>
  </si>
  <si>
    <t>Hakami A &amp;&amp; 2016 T2-13</t>
  </si>
  <si>
    <t>Hakami A &amp;&amp; 2016 T2-14</t>
  </si>
  <si>
    <t>Hakami A &amp;&amp; 2016 T2-15</t>
  </si>
  <si>
    <t>Hakami A &amp;&amp; 2016 T2-16</t>
  </si>
  <si>
    <t>Hakami A &amp;&amp; 2016 T2-17</t>
  </si>
  <si>
    <t>Hakami A &amp;&amp; 2016 T2-18</t>
  </si>
  <si>
    <t>Hakami A &amp;&amp; 2016 T2-19</t>
  </si>
  <si>
    <t>Hakami A &amp;&amp; 2016 T2-20</t>
  </si>
  <si>
    <t>Hakami A &amp;&amp; 2016 T2-21</t>
  </si>
  <si>
    <t>Hakami A &amp;&amp; 2016 T2-22</t>
  </si>
  <si>
    <t>Hakami A &amp;&amp; 2016 T2-23</t>
  </si>
  <si>
    <t>Hakami A &amp;&amp; 2016 T2-24</t>
  </si>
  <si>
    <t>Hakami A &amp;&amp; 2016 T2-25</t>
  </si>
  <si>
    <t>Hakami A &amp;&amp; 2016 T2-26</t>
  </si>
  <si>
    <t>Hakami A &amp;&amp; 2016 T2-27</t>
  </si>
  <si>
    <t>Hakami A &amp;&amp; 2016 T2-28</t>
  </si>
  <si>
    <t>Hakami A &amp;&amp; 2016 T2-29</t>
  </si>
  <si>
    <t>Hakami A &amp;&amp; 2016 T2-30</t>
  </si>
  <si>
    <t>Hakami A &amp;&amp; 2016 T2-31</t>
  </si>
  <si>
    <t>Hakami A &amp;&amp; 2016 T2-32</t>
  </si>
  <si>
    <t>Hakami A &amp;&amp; 2016 T2-33</t>
  </si>
  <si>
    <t>PC01 _d13C</t>
  </si>
  <si>
    <t>PC02 _d13C</t>
  </si>
  <si>
    <t>PC03 _d13C</t>
  </si>
  <si>
    <t>PC04iso _d13C</t>
  </si>
  <si>
    <t>PC04nor _d13C</t>
  </si>
  <si>
    <t>PC05iso _d13C</t>
  </si>
  <si>
    <t>PC05nor _d13C</t>
  </si>
  <si>
    <t>PC01 _d2H</t>
  </si>
  <si>
    <t>PC02 _d2H</t>
  </si>
  <si>
    <t>PC03 _d2H</t>
  </si>
  <si>
    <t>Sample Orig _ID</t>
  </si>
  <si>
    <t>Site Orig _ID</t>
  </si>
  <si>
    <t>Parent Sample Fm _Name</t>
  </si>
  <si>
    <t>Tuwaiq Mountain Fm</t>
  </si>
  <si>
    <t>Hanifa Fm</t>
  </si>
  <si>
    <t>Jubaila Fm</t>
  </si>
  <si>
    <t>Parent Sample STS _C</t>
  </si>
  <si>
    <t>Well</t>
  </si>
  <si>
    <t>I-Y</t>
  </si>
  <si>
    <t>I-A</t>
  </si>
  <si>
    <t>I-B</t>
  </si>
  <si>
    <t>I-C</t>
  </si>
  <si>
    <t>I-D</t>
  </si>
  <si>
    <t>I-E</t>
  </si>
  <si>
    <t>STS _C</t>
  </si>
  <si>
    <t>Inst GOR _scf/stb</t>
  </si>
  <si>
    <t>Neogene</t>
  </si>
  <si>
    <t>Pre_Neogene</t>
  </si>
  <si>
    <t>Rus</t>
  </si>
  <si>
    <t>Umm Er Radhuma</t>
  </si>
  <si>
    <t>Begin Age</t>
  </si>
  <si>
    <t>Aruma</t>
  </si>
  <si>
    <t>Lams</t>
  </si>
  <si>
    <t>Ahmd</t>
  </si>
  <si>
    <t>Wara</t>
  </si>
  <si>
    <t>Mddd</t>
  </si>
  <si>
    <t>Safania</t>
  </si>
  <si>
    <t>Shuaiba</t>
  </si>
  <si>
    <t>Bydh</t>
  </si>
  <si>
    <t>Pre-Bydh</t>
  </si>
  <si>
    <t>Mdtm</t>
  </si>
  <si>
    <t>Sulaiy</t>
  </si>
  <si>
    <t>Hith</t>
  </si>
  <si>
    <t>Arab</t>
  </si>
  <si>
    <t>Abar</t>
  </si>
  <si>
    <t>Arab B</t>
  </si>
  <si>
    <t>Arab A</t>
  </si>
  <si>
    <t>Arab C</t>
  </si>
  <si>
    <t>Lst</t>
  </si>
  <si>
    <t>Pliocene_Q</t>
  </si>
  <si>
    <t>Ahmadi</t>
  </si>
  <si>
    <t>Ruml</t>
  </si>
  <si>
    <t>Abbr</t>
  </si>
  <si>
    <t>Arbc</t>
  </si>
  <si>
    <t>Abcr</t>
  </si>
  <si>
    <t>Arbd</t>
  </si>
  <si>
    <t>Abdr</t>
  </si>
  <si>
    <t>Jubaila</t>
  </si>
  <si>
    <t>Jubaila_SR</t>
  </si>
  <si>
    <t>Hanifa_Anhyd</t>
  </si>
  <si>
    <t>Hanifa_LS</t>
  </si>
  <si>
    <t>Hanifa_SR</t>
  </si>
  <si>
    <t>Source</t>
  </si>
  <si>
    <t>Upper TQMN</t>
  </si>
  <si>
    <t>Upper Fadhili</t>
  </si>
  <si>
    <t>Dhruma</t>
  </si>
  <si>
    <t>Lower TQMN</t>
  </si>
  <si>
    <t>Marl</t>
  </si>
  <si>
    <t>Sst-Mdst-Sltst</t>
  </si>
  <si>
    <t>Lst-Sst</t>
  </si>
  <si>
    <t>Dol-Lst-Anhy</t>
  </si>
  <si>
    <t>Anhy</t>
  </si>
  <si>
    <t>Mdst, monr Lst</t>
  </si>
  <si>
    <t>Pamu</t>
  </si>
  <si>
    <t>Mdst, arg</t>
  </si>
  <si>
    <t>Lst, minor Mdst</t>
  </si>
  <si>
    <t>Mauddud</t>
  </si>
  <si>
    <t>Rumaila</t>
  </si>
  <si>
    <t>Sst</t>
  </si>
  <si>
    <t>Lst, arg</t>
  </si>
  <si>
    <t>Anhy, monor Lst</t>
  </si>
  <si>
    <t>Lst-Anhy</t>
  </si>
  <si>
    <t>Reservoir</t>
  </si>
  <si>
    <t>A Reservoir</t>
  </si>
  <si>
    <t>B Reservoir</t>
  </si>
  <si>
    <t>Arab D</t>
  </si>
  <si>
    <t>D Reservoir</t>
  </si>
  <si>
    <t>C Reservoir</t>
  </si>
  <si>
    <t>Hanifa</t>
  </si>
  <si>
    <t>Acme</t>
  </si>
  <si>
    <t>Dammam</t>
  </si>
  <si>
    <t>Base = GeoMark Map</t>
  </si>
  <si>
    <t>See Cole Isopach to T Mtn</t>
  </si>
  <si>
    <t>TE</t>
  </si>
  <si>
    <t>Pre_Wasia</t>
  </si>
  <si>
    <t>pre-Wasia</t>
  </si>
  <si>
    <t>Well E fraction</t>
  </si>
  <si>
    <t>Depth Base _ft</t>
  </si>
  <si>
    <t>Fits with GeoMark Map</t>
  </si>
  <si>
    <t>Fits with Temperature Chart</t>
  </si>
  <si>
    <t>Eroded Dammam, Eoc &amp; Oli1</t>
  </si>
  <si>
    <t>Erosion of Damman, Eoc &amp; Oli 1</t>
  </si>
  <si>
    <t>Dam</t>
  </si>
  <si>
    <t>Hadruck</t>
  </si>
  <si>
    <t>Hofuf</t>
  </si>
  <si>
    <t>Well E thickness Hakami</t>
  </si>
  <si>
    <t>Depth Base _ftBGL</t>
  </si>
  <si>
    <t>Kharj</t>
  </si>
  <si>
    <t>t!Ps Thicknesses _m</t>
  </si>
  <si>
    <t>t!Ps Begin Age _t!Ps</t>
  </si>
  <si>
    <t>Superficial</t>
  </si>
  <si>
    <t>t!Ps split into four (above)</t>
  </si>
  <si>
    <t>Preserved Dammam</t>
  </si>
  <si>
    <t>Late Neogene erosion / hiatus</t>
  </si>
  <si>
    <t>Toa</t>
  </si>
  <si>
    <t>Marrat &amp; Dhruma</t>
  </si>
  <si>
    <t>Sudair, Jihl &amp; Minjur</t>
  </si>
  <si>
    <t>Khuff</t>
  </si>
  <si>
    <t>Wajid</t>
  </si>
  <si>
    <t>Trias2-3</t>
  </si>
  <si>
    <t>Perm Upr-Trias 1</t>
  </si>
  <si>
    <t>Penn-Perm Lwr</t>
  </si>
  <si>
    <t>Tuwaiq Mountain, Upr</t>
  </si>
  <si>
    <t>Tuwaiq Mountain, Lwr</t>
  </si>
  <si>
    <t>Fadhili, Upr</t>
  </si>
  <si>
    <t>t!Ps Fm Name</t>
  </si>
  <si>
    <t>Sst50:Mdst50</t>
  </si>
  <si>
    <t>Lst50:Mdst50</t>
  </si>
  <si>
    <t>t!Ps Lith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</si>
</sst>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2">
    <font>
      <sz val="14"/>
      <color theme="1"/>
      <name val="ArialNarrow"/>
      <family val="2"/>
    </font>
    <font>
      <b/>
      <sz val="14"/>
      <color theme="1"/>
      <name val="ArialNarrow"/>
    </font>
    <font>
      <i/>
      <sz val="14"/>
      <color theme="1"/>
      <name val="ArialNarrow"/>
    </font>
    <font>
      <sz val="14"/>
      <color theme="1"/>
      <name val="Arial Narrow"/>
      <family val="2"/>
    </font>
    <font>
      <i/>
      <sz val="14"/>
      <color theme="1"/>
      <name val="ArialNarrow"/>
      <family val="2"/>
    </font>
    <font>
      <i/>
      <sz val="14"/>
      <color theme="1"/>
      <name val="Arial Narrow"/>
      <family val="2"/>
    </font>
    <font>
      <sz val="16"/>
      <color theme="1"/>
      <name val="Arial Narrow"/>
      <family val="2"/>
    </font>
    <font>
      <sz val="16"/>
      <color theme="0"/>
      <name val="Arial Narrow"/>
      <family val="2"/>
    </font>
    <font>
      <sz val="14"/>
      <color theme="0"/>
      <name val="ArialNarrow"/>
      <family val="2"/>
    </font>
    <font>
      <sz val="14"/>
      <color rgb="FF000000"/>
      <name val="ArialNarrow"/>
      <family val="2"/>
    </font>
    <font>
      <b/>
      <sz val="14"/>
      <color rgb="FF000000"/>
      <name val="ArialNarrow"/>
    </font>
    <font>
      <b/>
      <sz val="14"/>
      <color theme="0"/>
      <name val="ArialNarrow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164" fontId="4" fillId="0" borderId="0" xfId="0" applyNumberFormat="1" applyFont="1"/>
    <xf numFmtId="164" fontId="2" fillId="0" borderId="0" xfId="0" applyNumberFormat="1" applyFont="1"/>
    <xf numFmtId="0" fontId="6" fillId="0" borderId="0" xfId="0" applyFont="1"/>
    <xf numFmtId="0" fontId="6" fillId="0" borderId="1" xfId="0" applyFont="1" applyBorder="1"/>
    <xf numFmtId="0" fontId="7" fillId="2" borderId="1" xfId="0" applyFont="1" applyFill="1" applyBorder="1"/>
    <xf numFmtId="0" fontId="9" fillId="0" borderId="0" xfId="0" applyFont="1"/>
    <xf numFmtId="0" fontId="10" fillId="0" borderId="0" xfId="0" applyFont="1"/>
    <xf numFmtId="165" fontId="0" fillId="0" borderId="0" xfId="0" applyNumberFormat="1"/>
    <xf numFmtId="0" fontId="8" fillId="2" borderId="0" xfId="0" applyFont="1" applyFill="1"/>
    <xf numFmtId="165" fontId="8" fillId="2" borderId="0" xfId="0" applyNumberFormat="1" applyFont="1" applyFill="1"/>
    <xf numFmtId="165" fontId="1" fillId="0" borderId="0" xfId="0" applyNumberFormat="1" applyFont="1"/>
    <xf numFmtId="164" fontId="1" fillId="0" borderId="0" xfId="0" applyNumberFormat="1" applyFont="1"/>
    <xf numFmtId="0" fontId="11" fillId="2" borderId="0" xfId="0" applyFont="1" applyFill="1"/>
    <xf numFmtId="164" fontId="11" fillId="2" borderId="0" xfId="0" applyNumberFormat="1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US"/>
              <a:t>HI-om</a:t>
            </a:r>
            <a:r>
              <a:rPr lang="en-US" baseline="0"/>
              <a:t> vs Tmax-om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70C0">
                  <a:alpha val="50000"/>
                </a:srgb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Thermics!$M$2:$M$23</c:f>
              <c:numCache>
                <c:formatCode>0</c:formatCode>
                <c:ptCount val="22"/>
                <c:pt idx="0">
                  <c:v>423.48076923076923</c:v>
                </c:pt>
                <c:pt idx="1">
                  <c:v>447.66666666666669</c:v>
                </c:pt>
                <c:pt idx="2">
                  <c:v>458.5</c:v>
                </c:pt>
                <c:pt idx="6">
                  <c:v>463.38636363636363</c:v>
                </c:pt>
                <c:pt idx="10">
                  <c:v>466.64</c:v>
                </c:pt>
                <c:pt idx="15">
                  <c:v>473.92592592592592</c:v>
                </c:pt>
                <c:pt idx="19">
                  <c:v>484.04597701149424</c:v>
                </c:pt>
              </c:numCache>
            </c:numRef>
          </c:xVal>
          <c:yVal>
            <c:numRef>
              <c:f>Thermics!$N$2:$N$23</c:f>
              <c:numCache>
                <c:formatCode>0</c:formatCode>
                <c:ptCount val="22"/>
                <c:pt idx="0">
                  <c:v>642.96153846153845</c:v>
                </c:pt>
                <c:pt idx="1">
                  <c:v>257.44444444444446</c:v>
                </c:pt>
                <c:pt idx="2">
                  <c:v>143.36111111111111</c:v>
                </c:pt>
                <c:pt idx="6">
                  <c:v>107.68181818181819</c:v>
                </c:pt>
                <c:pt idx="10">
                  <c:v>88.38</c:v>
                </c:pt>
                <c:pt idx="15">
                  <c:v>81.703703703703709</c:v>
                </c:pt>
                <c:pt idx="19">
                  <c:v>74.114942528735625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D-5F44-89FA-45A0E3182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21712"/>
        <c:axId val="858483744"/>
      </c:scatterChart>
      <c:valAx>
        <c:axId val="858521712"/>
        <c:scaling>
          <c:orientation val="minMax"/>
          <c:max val="490"/>
          <c:min val="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US"/>
          </a:p>
        </c:txPr>
        <c:crossAx val="858483744"/>
        <c:crosses val="autoZero"/>
        <c:crossBetween val="midCat"/>
        <c:majorUnit val="10"/>
      </c:valAx>
      <c:valAx>
        <c:axId val="858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US"/>
          </a:p>
        </c:txPr>
        <c:crossAx val="85852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Arial Narrow" panose="020B0604020202020204" pitchFamily="34" charset="0"/>
          <a:cs typeface="Arial Narrow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US"/>
              <a:t>HI-om</a:t>
            </a:r>
            <a:r>
              <a:rPr lang="en-US" baseline="0"/>
              <a:t> vs STS ex Tmax-om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70C0">
                  <a:alpha val="50000"/>
                </a:srgb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Thermics!$K$2:$K$23</c:f>
              <c:numCache>
                <c:formatCode>General</c:formatCode>
                <c:ptCount val="22"/>
                <c:pt idx="0">
                  <c:v>84</c:v>
                </c:pt>
                <c:pt idx="1">
                  <c:v>137</c:v>
                </c:pt>
                <c:pt idx="2">
                  <c:v>147</c:v>
                </c:pt>
                <c:pt idx="6">
                  <c:v>150</c:v>
                </c:pt>
                <c:pt idx="10">
                  <c:v>153</c:v>
                </c:pt>
                <c:pt idx="15">
                  <c:v>157</c:v>
                </c:pt>
                <c:pt idx="19">
                  <c:v>162</c:v>
                </c:pt>
              </c:numCache>
            </c:numRef>
          </c:xVal>
          <c:yVal>
            <c:numRef>
              <c:f>Thermics!$N$2:$N$23</c:f>
              <c:numCache>
                <c:formatCode>0</c:formatCode>
                <c:ptCount val="22"/>
                <c:pt idx="0">
                  <c:v>642.96153846153845</c:v>
                </c:pt>
                <c:pt idx="1">
                  <c:v>257.44444444444446</c:v>
                </c:pt>
                <c:pt idx="2">
                  <c:v>143.36111111111111</c:v>
                </c:pt>
                <c:pt idx="6">
                  <c:v>107.68181818181819</c:v>
                </c:pt>
                <c:pt idx="10">
                  <c:v>88.38</c:v>
                </c:pt>
                <c:pt idx="15">
                  <c:v>81.703703703703709</c:v>
                </c:pt>
                <c:pt idx="19">
                  <c:v>74.114942528735625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8-1045-83A8-797C4950C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21712"/>
        <c:axId val="858483744"/>
      </c:scatterChart>
      <c:valAx>
        <c:axId val="858521712"/>
        <c:scaling>
          <c:orientation val="minMax"/>
          <c:max val="17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US"/>
          </a:p>
        </c:txPr>
        <c:crossAx val="858483744"/>
        <c:crosses val="autoZero"/>
        <c:crossBetween val="midCat"/>
        <c:majorUnit val="10"/>
      </c:valAx>
      <c:valAx>
        <c:axId val="858483744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US"/>
          </a:p>
        </c:txPr>
        <c:crossAx val="85852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Arial Narrow" panose="020B0604020202020204" pitchFamily="34" charset="0"/>
          <a:cs typeface="Arial Narrow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US"/>
              <a:t>HI-om</a:t>
            </a:r>
            <a:r>
              <a:rPr lang="en-US" baseline="0"/>
              <a:t> vs Tmax-om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70C0">
                  <a:alpha val="50000"/>
                </a:srgbClr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Thermics!$M$2:$M$23</c:f>
              <c:numCache>
                <c:formatCode>0</c:formatCode>
                <c:ptCount val="22"/>
                <c:pt idx="0">
                  <c:v>423.48076923076923</c:v>
                </c:pt>
                <c:pt idx="1">
                  <c:v>447.66666666666669</c:v>
                </c:pt>
                <c:pt idx="2">
                  <c:v>458.5</c:v>
                </c:pt>
                <c:pt idx="6">
                  <c:v>463.38636363636363</c:v>
                </c:pt>
                <c:pt idx="10">
                  <c:v>466.64</c:v>
                </c:pt>
                <c:pt idx="15">
                  <c:v>473.92592592592592</c:v>
                </c:pt>
                <c:pt idx="19">
                  <c:v>484.04597701149424</c:v>
                </c:pt>
              </c:numCache>
            </c:numRef>
          </c:xVal>
          <c:yVal>
            <c:numRef>
              <c:f>Thermics!$N$2:$N$23</c:f>
              <c:numCache>
                <c:formatCode>0</c:formatCode>
                <c:ptCount val="22"/>
                <c:pt idx="0">
                  <c:v>642.96153846153845</c:v>
                </c:pt>
                <c:pt idx="1">
                  <c:v>257.44444444444446</c:v>
                </c:pt>
                <c:pt idx="2">
                  <c:v>143.36111111111111</c:v>
                </c:pt>
                <c:pt idx="6">
                  <c:v>107.68181818181819</c:v>
                </c:pt>
                <c:pt idx="10">
                  <c:v>88.38</c:v>
                </c:pt>
                <c:pt idx="15">
                  <c:v>81.703703703703709</c:v>
                </c:pt>
                <c:pt idx="19">
                  <c:v>74.114942528735625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4-2942-942C-2666CD65CD53}"/>
            </c:ext>
          </c:extLst>
        </c:ser>
        <c:ser>
          <c:idx val="1"/>
          <c:order val="1"/>
          <c:tx>
            <c:v>Of_A model</c:v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'[1]KinEx Default A.xls'!$D$2:$D$151</c:f>
              <c:numCache>
                <c:formatCode>General</c:formatCode>
                <c:ptCount val="150"/>
                <c:pt idx="28">
                  <c:v>397.5</c:v>
                </c:pt>
                <c:pt idx="29">
                  <c:v>402</c:v>
                </c:pt>
                <c:pt idx="30">
                  <c:v>405</c:v>
                </c:pt>
                <c:pt idx="31">
                  <c:v>408</c:v>
                </c:pt>
                <c:pt idx="32">
                  <c:v>410</c:v>
                </c:pt>
                <c:pt idx="33">
                  <c:v>412</c:v>
                </c:pt>
                <c:pt idx="34">
                  <c:v>413.5</c:v>
                </c:pt>
                <c:pt idx="35">
                  <c:v>415</c:v>
                </c:pt>
                <c:pt idx="36">
                  <c:v>417</c:v>
                </c:pt>
                <c:pt idx="37">
                  <c:v>418</c:v>
                </c:pt>
                <c:pt idx="38">
                  <c:v>419.5</c:v>
                </c:pt>
                <c:pt idx="39">
                  <c:v>421</c:v>
                </c:pt>
                <c:pt idx="40">
                  <c:v>422</c:v>
                </c:pt>
                <c:pt idx="41">
                  <c:v>423</c:v>
                </c:pt>
                <c:pt idx="42">
                  <c:v>424.5</c:v>
                </c:pt>
                <c:pt idx="43">
                  <c:v>425.5</c:v>
                </c:pt>
                <c:pt idx="44">
                  <c:v>426.6</c:v>
                </c:pt>
                <c:pt idx="45">
                  <c:v>427.5</c:v>
                </c:pt>
                <c:pt idx="46">
                  <c:v>428.5</c:v>
                </c:pt>
                <c:pt idx="47">
                  <c:v>429</c:v>
                </c:pt>
                <c:pt idx="49">
                  <c:v>430.5</c:v>
                </c:pt>
                <c:pt idx="50">
                  <c:v>431</c:v>
                </c:pt>
                <c:pt idx="52">
                  <c:v>432</c:v>
                </c:pt>
                <c:pt idx="54">
                  <c:v>433</c:v>
                </c:pt>
                <c:pt idx="57">
                  <c:v>435</c:v>
                </c:pt>
                <c:pt idx="59">
                  <c:v>436.5</c:v>
                </c:pt>
                <c:pt idx="60">
                  <c:v>437.5</c:v>
                </c:pt>
                <c:pt idx="61">
                  <c:v>438.5</c:v>
                </c:pt>
                <c:pt idx="62">
                  <c:v>439.5</c:v>
                </c:pt>
                <c:pt idx="63">
                  <c:v>440.5</c:v>
                </c:pt>
                <c:pt idx="64">
                  <c:v>442</c:v>
                </c:pt>
                <c:pt idx="65">
                  <c:v>443.5</c:v>
                </c:pt>
                <c:pt idx="66">
                  <c:v>445</c:v>
                </c:pt>
                <c:pt idx="67">
                  <c:v>447</c:v>
                </c:pt>
                <c:pt idx="68">
                  <c:v>449</c:v>
                </c:pt>
                <c:pt idx="69">
                  <c:v>451</c:v>
                </c:pt>
                <c:pt idx="70">
                  <c:v>453</c:v>
                </c:pt>
                <c:pt idx="71">
                  <c:v>455</c:v>
                </c:pt>
                <c:pt idx="72">
                  <c:v>457</c:v>
                </c:pt>
                <c:pt idx="73">
                  <c:v>460</c:v>
                </c:pt>
                <c:pt idx="74">
                  <c:v>463</c:v>
                </c:pt>
                <c:pt idx="75">
                  <c:v>466</c:v>
                </c:pt>
                <c:pt idx="76">
                  <c:v>470</c:v>
                </c:pt>
                <c:pt idx="77">
                  <c:v>472.5</c:v>
                </c:pt>
                <c:pt idx="78">
                  <c:v>476.5</c:v>
                </c:pt>
                <c:pt idx="79">
                  <c:v>480.5</c:v>
                </c:pt>
                <c:pt idx="80">
                  <c:v>485.5</c:v>
                </c:pt>
                <c:pt idx="81">
                  <c:v>489.5</c:v>
                </c:pt>
                <c:pt idx="82">
                  <c:v>494.5</c:v>
                </c:pt>
                <c:pt idx="83">
                  <c:v>500</c:v>
                </c:pt>
                <c:pt idx="84">
                  <c:v>505</c:v>
                </c:pt>
                <c:pt idx="85">
                  <c:v>511</c:v>
                </c:pt>
                <c:pt idx="86">
                  <c:v>518</c:v>
                </c:pt>
                <c:pt idx="87">
                  <c:v>524</c:v>
                </c:pt>
                <c:pt idx="88">
                  <c:v>531.5</c:v>
                </c:pt>
                <c:pt idx="89">
                  <c:v>538.5</c:v>
                </c:pt>
                <c:pt idx="90">
                  <c:v>546.5</c:v>
                </c:pt>
                <c:pt idx="91">
                  <c:v>555.5</c:v>
                </c:pt>
                <c:pt idx="92">
                  <c:v>563.5</c:v>
                </c:pt>
                <c:pt idx="93">
                  <c:v>574</c:v>
                </c:pt>
                <c:pt idx="94">
                  <c:v>584</c:v>
                </c:pt>
                <c:pt idx="95">
                  <c:v>594.5</c:v>
                </c:pt>
                <c:pt idx="96">
                  <c:v>605.5</c:v>
                </c:pt>
                <c:pt idx="97">
                  <c:v>617.5</c:v>
                </c:pt>
                <c:pt idx="98">
                  <c:v>630.5</c:v>
                </c:pt>
                <c:pt idx="99">
                  <c:v>650</c:v>
                </c:pt>
              </c:numCache>
            </c:numRef>
          </c:xVal>
          <c:yVal>
            <c:numRef>
              <c:f>'[1]KinEx Default A.xls'!$BC$2:$BC$151</c:f>
              <c:numCache>
                <c:formatCode>General</c:formatCode>
                <c:ptCount val="150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699.99886547811991</c:v>
                </c:pt>
                <c:pt idx="15">
                  <c:v>699.99886547811991</c:v>
                </c:pt>
                <c:pt idx="16">
                  <c:v>699.99886547811991</c:v>
                </c:pt>
                <c:pt idx="17">
                  <c:v>699.99773095623993</c:v>
                </c:pt>
                <c:pt idx="18">
                  <c:v>699.99659643435973</c:v>
                </c:pt>
                <c:pt idx="19">
                  <c:v>699.99546191247975</c:v>
                </c:pt>
                <c:pt idx="20">
                  <c:v>699.9920583468396</c:v>
                </c:pt>
                <c:pt idx="21">
                  <c:v>699.98865478119933</c:v>
                </c:pt>
                <c:pt idx="22">
                  <c:v>699.98298217179899</c:v>
                </c:pt>
                <c:pt idx="23">
                  <c:v>699.97277147487841</c:v>
                </c:pt>
                <c:pt idx="24">
                  <c:v>699.95915721231779</c:v>
                </c:pt>
                <c:pt idx="25">
                  <c:v>699.93873581847652</c:v>
                </c:pt>
                <c:pt idx="26">
                  <c:v>699.90810372771477</c:v>
                </c:pt>
                <c:pt idx="27">
                  <c:v>699.86272285251209</c:v>
                </c:pt>
                <c:pt idx="28">
                  <c:v>699.79805510534845</c:v>
                </c:pt>
                <c:pt idx="29">
                  <c:v>699.70502431118314</c:v>
                </c:pt>
                <c:pt idx="30">
                  <c:v>699.57228525121559</c:v>
                </c:pt>
                <c:pt idx="31">
                  <c:v>699.38508914100487</c:v>
                </c:pt>
                <c:pt idx="32">
                  <c:v>699.12301458670981</c:v>
                </c:pt>
                <c:pt idx="33">
                  <c:v>698.75996758508916</c:v>
                </c:pt>
                <c:pt idx="34">
                  <c:v>698.26191247974066</c:v>
                </c:pt>
                <c:pt idx="35">
                  <c:v>697.58687196110213</c:v>
                </c:pt>
                <c:pt idx="36">
                  <c:v>696.67811993517023</c:v>
                </c:pt>
                <c:pt idx="37">
                  <c:v>695.47212317666128</c:v>
                </c:pt>
                <c:pt idx="38">
                  <c:v>693.88946515397095</c:v>
                </c:pt>
                <c:pt idx="39">
                  <c:v>691.83144246353311</c:v>
                </c:pt>
                <c:pt idx="40">
                  <c:v>689.18460291734198</c:v>
                </c:pt>
                <c:pt idx="41">
                  <c:v>685.82188006482988</c:v>
                </c:pt>
                <c:pt idx="42">
                  <c:v>681.60940032414908</c:v>
                </c:pt>
                <c:pt idx="43">
                  <c:v>676.39173419773101</c:v>
                </c:pt>
                <c:pt idx="44">
                  <c:v>669.98735818476496</c:v>
                </c:pt>
                <c:pt idx="45">
                  <c:v>662.22836304700161</c:v>
                </c:pt>
                <c:pt idx="46">
                  <c:v>652.97406807131267</c:v>
                </c:pt>
                <c:pt idx="47">
                  <c:v>642.07585089141003</c:v>
                </c:pt>
                <c:pt idx="48">
                  <c:v>629.35218800648306</c:v>
                </c:pt>
                <c:pt idx="49">
                  <c:v>614.67260940032418</c:v>
                </c:pt>
                <c:pt idx="50">
                  <c:v>598.02803889789311</c:v>
                </c:pt>
                <c:pt idx="51">
                  <c:v>579.4479740680714</c:v>
                </c:pt>
                <c:pt idx="52">
                  <c:v>558.86888168557539</c:v>
                </c:pt>
                <c:pt idx="53">
                  <c:v>536.27147487844411</c:v>
                </c:pt>
                <c:pt idx="54">
                  <c:v>511.88719611021071</c:v>
                </c:pt>
                <c:pt idx="55">
                  <c:v>486.097244732577</c:v>
                </c:pt>
                <c:pt idx="56">
                  <c:v>459.10016207455425</c:v>
                </c:pt>
                <c:pt idx="57">
                  <c:v>430.96061588330633</c:v>
                </c:pt>
                <c:pt idx="58">
                  <c:v>402.01442463533226</c:v>
                </c:pt>
                <c:pt idx="59">
                  <c:v>372.89465153970826</c:v>
                </c:pt>
                <c:pt idx="60">
                  <c:v>344.0426256077796</c:v>
                </c:pt>
                <c:pt idx="61">
                  <c:v>315.55818476499189</c:v>
                </c:pt>
                <c:pt idx="62">
                  <c:v>287.66142625607779</c:v>
                </c:pt>
                <c:pt idx="63">
                  <c:v>260.89918962722851</c:v>
                </c:pt>
                <c:pt idx="64">
                  <c:v>235.67309562398705</c:v>
                </c:pt>
                <c:pt idx="65">
                  <c:v>211.94683954619126</c:v>
                </c:pt>
                <c:pt idx="66">
                  <c:v>189.67844408427877</c:v>
                </c:pt>
                <c:pt idx="67">
                  <c:v>169.17990275526742</c:v>
                </c:pt>
                <c:pt idx="68">
                  <c:v>150.74165316045381</c:v>
                </c:pt>
                <c:pt idx="69">
                  <c:v>134.18444084278769</c:v>
                </c:pt>
                <c:pt idx="70">
                  <c:v>119.12479740680713</c:v>
                </c:pt>
                <c:pt idx="71">
                  <c:v>105.48682333873582</c:v>
                </c:pt>
                <c:pt idx="72">
                  <c:v>93.434797406807121</c:v>
                </c:pt>
                <c:pt idx="73">
                  <c:v>82.946709886547808</c:v>
                </c:pt>
                <c:pt idx="74">
                  <c:v>73.734846029173426</c:v>
                </c:pt>
                <c:pt idx="75">
                  <c:v>65.512171799027556</c:v>
                </c:pt>
                <c:pt idx="76">
                  <c:v>58.139481361426263</c:v>
                </c:pt>
                <c:pt idx="77">
                  <c:v>51.549837925445708</c:v>
                </c:pt>
                <c:pt idx="78">
                  <c:v>45.684473257698542</c:v>
                </c:pt>
                <c:pt idx="79">
                  <c:v>40.499821717990272</c:v>
                </c:pt>
                <c:pt idx="80">
                  <c:v>35.93359805510535</c:v>
                </c:pt>
                <c:pt idx="81">
                  <c:v>31.850340356564018</c:v>
                </c:pt>
                <c:pt idx="82">
                  <c:v>28.094959481361425</c:v>
                </c:pt>
                <c:pt idx="83">
                  <c:v>24.610842787682333</c:v>
                </c:pt>
                <c:pt idx="84">
                  <c:v>21.455850891410048</c:v>
                </c:pt>
                <c:pt idx="85">
                  <c:v>18.690340356564022</c:v>
                </c:pt>
                <c:pt idx="86">
                  <c:v>16.283338735818475</c:v>
                </c:pt>
                <c:pt idx="87">
                  <c:v>14.131377633711507</c:v>
                </c:pt>
                <c:pt idx="88">
                  <c:v>12.148800648298216</c:v>
                </c:pt>
                <c:pt idx="89">
                  <c:v>10.328471636952997</c:v>
                </c:pt>
                <c:pt idx="90">
                  <c:v>8.7172690437601297</c:v>
                </c:pt>
                <c:pt idx="91">
                  <c:v>7.3470729335494331</c:v>
                </c:pt>
                <c:pt idx="92">
                  <c:v>6.1955105348460284</c:v>
                </c:pt>
                <c:pt idx="93">
                  <c:v>5.2024521880064833</c:v>
                </c:pt>
                <c:pt idx="94">
                  <c:v>4.3178881685575359</c:v>
                </c:pt>
                <c:pt idx="95">
                  <c:v>3.5320048622366285</c:v>
                </c:pt>
                <c:pt idx="96">
                  <c:v>2.8617860615883308</c:v>
                </c:pt>
                <c:pt idx="97">
                  <c:v>2.3165802269043758</c:v>
                </c:pt>
                <c:pt idx="98">
                  <c:v>1.8804132901134525</c:v>
                </c:pt>
                <c:pt idx="99">
                  <c:v>1.5217341977309562</c:v>
                </c:pt>
                <c:pt idx="100">
                  <c:v>1.215254457050243</c:v>
                </c:pt>
                <c:pt idx="101">
                  <c:v>0.95333192868719607</c:v>
                </c:pt>
                <c:pt idx="102">
                  <c:v>0.73906158833063207</c:v>
                </c:pt>
                <c:pt idx="103">
                  <c:v>0.57281329011345217</c:v>
                </c:pt>
                <c:pt idx="104">
                  <c:v>0.44651264181523503</c:v>
                </c:pt>
                <c:pt idx="105">
                  <c:v>0.34773889789303075</c:v>
                </c:pt>
                <c:pt idx="106">
                  <c:v>0.26695753646677473</c:v>
                </c:pt>
                <c:pt idx="107">
                  <c:v>0.20061410048622366</c:v>
                </c:pt>
                <c:pt idx="108">
                  <c:v>0.14854408427876822</c:v>
                </c:pt>
                <c:pt idx="109">
                  <c:v>0.10999961102106968</c:v>
                </c:pt>
                <c:pt idx="110">
                  <c:v>8.2206888168557535E-2</c:v>
                </c:pt>
                <c:pt idx="111">
                  <c:v>6.1565170178282017E-2</c:v>
                </c:pt>
                <c:pt idx="112">
                  <c:v>4.5424781199351706E-2</c:v>
                </c:pt>
                <c:pt idx="113">
                  <c:v>3.2685008103727708E-2</c:v>
                </c:pt>
                <c:pt idx="114">
                  <c:v>2.3084910858995139E-2</c:v>
                </c:pt>
                <c:pt idx="115">
                  <c:v>1.6299789303079418E-2</c:v>
                </c:pt>
                <c:pt idx="116">
                  <c:v>1.16567585089141E-2</c:v>
                </c:pt>
                <c:pt idx="117">
                  <c:v>8.3856369529983783E-3</c:v>
                </c:pt>
                <c:pt idx="118">
                  <c:v>5.942557536466774E-3</c:v>
                </c:pt>
                <c:pt idx="119">
                  <c:v>4.0891458670988656E-3</c:v>
                </c:pt>
                <c:pt idx="120">
                  <c:v>2.7470972447325766E-3</c:v>
                </c:pt>
                <c:pt idx="121">
                  <c:v>1.8407730956239868E-3</c:v>
                </c:pt>
                <c:pt idx="122">
                  <c:v>1.2522739059967584E-3</c:v>
                </c:pt>
                <c:pt idx="123">
                  <c:v>8.5963176661264177E-4</c:v>
                </c:pt>
                <c:pt idx="124">
                  <c:v>5.8012414910858995E-4</c:v>
                </c:pt>
                <c:pt idx="125">
                  <c:v>3.7663630470016209E-4</c:v>
                </c:pt>
                <c:pt idx="126">
                  <c:v>2.353282009724473E-4</c:v>
                </c:pt>
                <c:pt idx="127">
                  <c:v>1.445551053484603E-4</c:v>
                </c:pt>
                <c:pt idx="128">
                  <c:v>8.9286871961102103E-5</c:v>
                </c:pt>
                <c:pt idx="129">
                  <c:v>5.5024311183144249E-5</c:v>
                </c:pt>
                <c:pt idx="130">
                  <c:v>3.2447325769854129E-5</c:v>
                </c:pt>
                <c:pt idx="131">
                  <c:v>1.7471636952998381E-5</c:v>
                </c:pt>
                <c:pt idx="132">
                  <c:v>8.0777957860615883E-6</c:v>
                </c:pt>
                <c:pt idx="133">
                  <c:v>3.0972447325769855E-6</c:v>
                </c:pt>
                <c:pt idx="134">
                  <c:v>9.382495948136143E-7</c:v>
                </c:pt>
                <c:pt idx="135">
                  <c:v>2.1102106969205832E-7</c:v>
                </c:pt>
                <c:pt idx="136">
                  <c:v>3.312803889789303E-8</c:v>
                </c:pt>
                <c:pt idx="137">
                  <c:v>3.3128038897893028E-9</c:v>
                </c:pt>
                <c:pt idx="138">
                  <c:v>1.905996758508914E-10</c:v>
                </c:pt>
                <c:pt idx="139">
                  <c:v>5.5478119935170179E-12</c:v>
                </c:pt>
                <c:pt idx="140">
                  <c:v>7.0000000000000005E-14</c:v>
                </c:pt>
                <c:pt idx="141">
                  <c:v>3.1653160453808752E-16</c:v>
                </c:pt>
                <c:pt idx="142">
                  <c:v>4.0842787682333874E-19</c:v>
                </c:pt>
                <c:pt idx="143">
                  <c:v>1.1333873581847649E-22</c:v>
                </c:pt>
                <c:pt idx="144">
                  <c:v>4.8217179902755268E-27</c:v>
                </c:pt>
                <c:pt idx="145">
                  <c:v>2.0761750405186389E-32</c:v>
                </c:pt>
                <c:pt idx="146">
                  <c:v>5.5478119935170176E-39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E4-2942-942C-2666CD65C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21712"/>
        <c:axId val="858483744"/>
      </c:scatterChart>
      <c:valAx>
        <c:axId val="858521712"/>
        <c:scaling>
          <c:orientation val="minMax"/>
          <c:max val="490"/>
          <c:min val="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US"/>
          </a:p>
        </c:txPr>
        <c:crossAx val="858483744"/>
        <c:crosses val="autoZero"/>
        <c:crossBetween val="midCat"/>
        <c:majorUnit val="10"/>
      </c:valAx>
      <c:valAx>
        <c:axId val="858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US"/>
          </a:p>
        </c:txPr>
        <c:crossAx val="85852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Arial Narrow" panose="020B0604020202020204" pitchFamily="34" charset="0"/>
          <a:cs typeface="Arial Narrow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US"/>
              <a:t>HI-om</a:t>
            </a:r>
            <a:r>
              <a:rPr lang="en-US" baseline="0"/>
              <a:t> vs STS ex Tmax-om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70C0">
                  <a:alpha val="50000"/>
                </a:srgbClr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Thermics!$K$2:$K$23</c:f>
              <c:numCache>
                <c:formatCode>General</c:formatCode>
                <c:ptCount val="22"/>
                <c:pt idx="0">
                  <c:v>84</c:v>
                </c:pt>
                <c:pt idx="1">
                  <c:v>137</c:v>
                </c:pt>
                <c:pt idx="2">
                  <c:v>147</c:v>
                </c:pt>
                <c:pt idx="6">
                  <c:v>150</c:v>
                </c:pt>
                <c:pt idx="10">
                  <c:v>153</c:v>
                </c:pt>
                <c:pt idx="15">
                  <c:v>157</c:v>
                </c:pt>
                <c:pt idx="19">
                  <c:v>162</c:v>
                </c:pt>
              </c:numCache>
            </c:numRef>
          </c:xVal>
          <c:yVal>
            <c:numRef>
              <c:f>Thermics!$N$2:$N$23</c:f>
              <c:numCache>
                <c:formatCode>0</c:formatCode>
                <c:ptCount val="22"/>
                <c:pt idx="0">
                  <c:v>642.96153846153845</c:v>
                </c:pt>
                <c:pt idx="1">
                  <c:v>257.44444444444446</c:v>
                </c:pt>
                <c:pt idx="2">
                  <c:v>143.36111111111111</c:v>
                </c:pt>
                <c:pt idx="6">
                  <c:v>107.68181818181819</c:v>
                </c:pt>
                <c:pt idx="10">
                  <c:v>88.38</c:v>
                </c:pt>
                <c:pt idx="15">
                  <c:v>81.703703703703709</c:v>
                </c:pt>
                <c:pt idx="19">
                  <c:v>74.114942528735625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7-F04F-8300-71BAFBF33781}"/>
            </c:ext>
          </c:extLst>
        </c:ser>
        <c:ser>
          <c:idx val="1"/>
          <c:order val="1"/>
          <c:tx>
            <c:v>Of_A model</c:v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'[1]KinEx Default A.xls'!$C$2:$C$151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'[1]KinEx Default A.xls'!$BC$2:$BC$151</c:f>
              <c:numCache>
                <c:formatCode>General</c:formatCode>
                <c:ptCount val="150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699.99886547811991</c:v>
                </c:pt>
                <c:pt idx="15">
                  <c:v>699.99886547811991</c:v>
                </c:pt>
                <c:pt idx="16">
                  <c:v>699.99886547811991</c:v>
                </c:pt>
                <c:pt idx="17">
                  <c:v>699.99773095623993</c:v>
                </c:pt>
                <c:pt idx="18">
                  <c:v>699.99659643435973</c:v>
                </c:pt>
                <c:pt idx="19">
                  <c:v>699.99546191247975</c:v>
                </c:pt>
                <c:pt idx="20">
                  <c:v>699.9920583468396</c:v>
                </c:pt>
                <c:pt idx="21">
                  <c:v>699.98865478119933</c:v>
                </c:pt>
                <c:pt idx="22">
                  <c:v>699.98298217179899</c:v>
                </c:pt>
                <c:pt idx="23">
                  <c:v>699.97277147487841</c:v>
                </c:pt>
                <c:pt idx="24">
                  <c:v>699.95915721231779</c:v>
                </c:pt>
                <c:pt idx="25">
                  <c:v>699.93873581847652</c:v>
                </c:pt>
                <c:pt idx="26">
                  <c:v>699.90810372771477</c:v>
                </c:pt>
                <c:pt idx="27">
                  <c:v>699.86272285251209</c:v>
                </c:pt>
                <c:pt idx="28">
                  <c:v>699.79805510534845</c:v>
                </c:pt>
                <c:pt idx="29">
                  <c:v>699.70502431118314</c:v>
                </c:pt>
                <c:pt idx="30">
                  <c:v>699.57228525121559</c:v>
                </c:pt>
                <c:pt idx="31">
                  <c:v>699.38508914100487</c:v>
                </c:pt>
                <c:pt idx="32">
                  <c:v>699.12301458670981</c:v>
                </c:pt>
                <c:pt idx="33">
                  <c:v>698.75996758508916</c:v>
                </c:pt>
                <c:pt idx="34">
                  <c:v>698.26191247974066</c:v>
                </c:pt>
                <c:pt idx="35">
                  <c:v>697.58687196110213</c:v>
                </c:pt>
                <c:pt idx="36">
                  <c:v>696.67811993517023</c:v>
                </c:pt>
                <c:pt idx="37">
                  <c:v>695.47212317666128</c:v>
                </c:pt>
                <c:pt idx="38">
                  <c:v>693.88946515397095</c:v>
                </c:pt>
                <c:pt idx="39">
                  <c:v>691.83144246353311</c:v>
                </c:pt>
                <c:pt idx="40">
                  <c:v>689.18460291734198</c:v>
                </c:pt>
                <c:pt idx="41">
                  <c:v>685.82188006482988</c:v>
                </c:pt>
                <c:pt idx="42">
                  <c:v>681.60940032414908</c:v>
                </c:pt>
                <c:pt idx="43">
                  <c:v>676.39173419773101</c:v>
                </c:pt>
                <c:pt idx="44">
                  <c:v>669.98735818476496</c:v>
                </c:pt>
                <c:pt idx="45">
                  <c:v>662.22836304700161</c:v>
                </c:pt>
                <c:pt idx="46">
                  <c:v>652.97406807131267</c:v>
                </c:pt>
                <c:pt idx="47">
                  <c:v>642.07585089141003</c:v>
                </c:pt>
                <c:pt idx="48">
                  <c:v>629.35218800648306</c:v>
                </c:pt>
                <c:pt idx="49">
                  <c:v>614.67260940032418</c:v>
                </c:pt>
                <c:pt idx="50">
                  <c:v>598.02803889789311</c:v>
                </c:pt>
                <c:pt idx="51">
                  <c:v>579.4479740680714</c:v>
                </c:pt>
                <c:pt idx="52">
                  <c:v>558.86888168557539</c:v>
                </c:pt>
                <c:pt idx="53">
                  <c:v>536.27147487844411</c:v>
                </c:pt>
                <c:pt idx="54">
                  <c:v>511.88719611021071</c:v>
                </c:pt>
                <c:pt idx="55">
                  <c:v>486.097244732577</c:v>
                </c:pt>
                <c:pt idx="56">
                  <c:v>459.10016207455425</c:v>
                </c:pt>
                <c:pt idx="57">
                  <c:v>430.96061588330633</c:v>
                </c:pt>
                <c:pt idx="58">
                  <c:v>402.01442463533226</c:v>
                </c:pt>
                <c:pt idx="59">
                  <c:v>372.89465153970826</c:v>
                </c:pt>
                <c:pt idx="60">
                  <c:v>344.0426256077796</c:v>
                </c:pt>
                <c:pt idx="61">
                  <c:v>315.55818476499189</c:v>
                </c:pt>
                <c:pt idx="62">
                  <c:v>287.66142625607779</c:v>
                </c:pt>
                <c:pt idx="63">
                  <c:v>260.89918962722851</c:v>
                </c:pt>
                <c:pt idx="64">
                  <c:v>235.67309562398705</c:v>
                </c:pt>
                <c:pt idx="65">
                  <c:v>211.94683954619126</c:v>
                </c:pt>
                <c:pt idx="66">
                  <c:v>189.67844408427877</c:v>
                </c:pt>
                <c:pt idx="67">
                  <c:v>169.17990275526742</c:v>
                </c:pt>
                <c:pt idx="68">
                  <c:v>150.74165316045381</c:v>
                </c:pt>
                <c:pt idx="69">
                  <c:v>134.18444084278769</c:v>
                </c:pt>
                <c:pt idx="70">
                  <c:v>119.12479740680713</c:v>
                </c:pt>
                <c:pt idx="71">
                  <c:v>105.48682333873582</c:v>
                </c:pt>
                <c:pt idx="72">
                  <c:v>93.434797406807121</c:v>
                </c:pt>
                <c:pt idx="73">
                  <c:v>82.946709886547808</c:v>
                </c:pt>
                <c:pt idx="74">
                  <c:v>73.734846029173426</c:v>
                </c:pt>
                <c:pt idx="75">
                  <c:v>65.512171799027556</c:v>
                </c:pt>
                <c:pt idx="76">
                  <c:v>58.139481361426263</c:v>
                </c:pt>
                <c:pt idx="77">
                  <c:v>51.549837925445708</c:v>
                </c:pt>
                <c:pt idx="78">
                  <c:v>45.684473257698542</c:v>
                </c:pt>
                <c:pt idx="79">
                  <c:v>40.499821717990272</c:v>
                </c:pt>
                <c:pt idx="80">
                  <c:v>35.93359805510535</c:v>
                </c:pt>
                <c:pt idx="81">
                  <c:v>31.850340356564018</c:v>
                </c:pt>
                <c:pt idx="82">
                  <c:v>28.094959481361425</c:v>
                </c:pt>
                <c:pt idx="83">
                  <c:v>24.610842787682333</c:v>
                </c:pt>
                <c:pt idx="84">
                  <c:v>21.455850891410048</c:v>
                </c:pt>
                <c:pt idx="85">
                  <c:v>18.690340356564022</c:v>
                </c:pt>
                <c:pt idx="86">
                  <c:v>16.283338735818475</c:v>
                </c:pt>
                <c:pt idx="87">
                  <c:v>14.131377633711507</c:v>
                </c:pt>
                <c:pt idx="88">
                  <c:v>12.148800648298216</c:v>
                </c:pt>
                <c:pt idx="89">
                  <c:v>10.328471636952997</c:v>
                </c:pt>
                <c:pt idx="90">
                  <c:v>8.7172690437601297</c:v>
                </c:pt>
                <c:pt idx="91">
                  <c:v>7.3470729335494331</c:v>
                </c:pt>
                <c:pt idx="92">
                  <c:v>6.1955105348460284</c:v>
                </c:pt>
                <c:pt idx="93">
                  <c:v>5.2024521880064833</c:v>
                </c:pt>
                <c:pt idx="94">
                  <c:v>4.3178881685575359</c:v>
                </c:pt>
                <c:pt idx="95">
                  <c:v>3.5320048622366285</c:v>
                </c:pt>
                <c:pt idx="96">
                  <c:v>2.8617860615883308</c:v>
                </c:pt>
                <c:pt idx="97">
                  <c:v>2.3165802269043758</c:v>
                </c:pt>
                <c:pt idx="98">
                  <c:v>1.8804132901134525</c:v>
                </c:pt>
                <c:pt idx="99">
                  <c:v>1.5217341977309562</c:v>
                </c:pt>
                <c:pt idx="100">
                  <c:v>1.215254457050243</c:v>
                </c:pt>
                <c:pt idx="101">
                  <c:v>0.95333192868719607</c:v>
                </c:pt>
                <c:pt idx="102">
                  <c:v>0.73906158833063207</c:v>
                </c:pt>
                <c:pt idx="103">
                  <c:v>0.57281329011345217</c:v>
                </c:pt>
                <c:pt idx="104">
                  <c:v>0.44651264181523503</c:v>
                </c:pt>
                <c:pt idx="105">
                  <c:v>0.34773889789303075</c:v>
                </c:pt>
                <c:pt idx="106">
                  <c:v>0.26695753646677473</c:v>
                </c:pt>
                <c:pt idx="107">
                  <c:v>0.20061410048622366</c:v>
                </c:pt>
                <c:pt idx="108">
                  <c:v>0.14854408427876822</c:v>
                </c:pt>
                <c:pt idx="109">
                  <c:v>0.10999961102106968</c:v>
                </c:pt>
                <c:pt idx="110">
                  <c:v>8.2206888168557535E-2</c:v>
                </c:pt>
                <c:pt idx="111">
                  <c:v>6.1565170178282017E-2</c:v>
                </c:pt>
                <c:pt idx="112">
                  <c:v>4.5424781199351706E-2</c:v>
                </c:pt>
                <c:pt idx="113">
                  <c:v>3.2685008103727708E-2</c:v>
                </c:pt>
                <c:pt idx="114">
                  <c:v>2.3084910858995139E-2</c:v>
                </c:pt>
                <c:pt idx="115">
                  <c:v>1.6299789303079418E-2</c:v>
                </c:pt>
                <c:pt idx="116">
                  <c:v>1.16567585089141E-2</c:v>
                </c:pt>
                <c:pt idx="117">
                  <c:v>8.3856369529983783E-3</c:v>
                </c:pt>
                <c:pt idx="118">
                  <c:v>5.942557536466774E-3</c:v>
                </c:pt>
                <c:pt idx="119">
                  <c:v>4.0891458670988656E-3</c:v>
                </c:pt>
                <c:pt idx="120">
                  <c:v>2.7470972447325766E-3</c:v>
                </c:pt>
                <c:pt idx="121">
                  <c:v>1.8407730956239868E-3</c:v>
                </c:pt>
                <c:pt idx="122">
                  <c:v>1.2522739059967584E-3</c:v>
                </c:pt>
                <c:pt idx="123">
                  <c:v>8.5963176661264177E-4</c:v>
                </c:pt>
                <c:pt idx="124">
                  <c:v>5.8012414910858995E-4</c:v>
                </c:pt>
                <c:pt idx="125">
                  <c:v>3.7663630470016209E-4</c:v>
                </c:pt>
                <c:pt idx="126">
                  <c:v>2.353282009724473E-4</c:v>
                </c:pt>
                <c:pt idx="127">
                  <c:v>1.445551053484603E-4</c:v>
                </c:pt>
                <c:pt idx="128">
                  <c:v>8.9286871961102103E-5</c:v>
                </c:pt>
                <c:pt idx="129">
                  <c:v>5.5024311183144249E-5</c:v>
                </c:pt>
                <c:pt idx="130">
                  <c:v>3.2447325769854129E-5</c:v>
                </c:pt>
                <c:pt idx="131">
                  <c:v>1.7471636952998381E-5</c:v>
                </c:pt>
                <c:pt idx="132">
                  <c:v>8.0777957860615883E-6</c:v>
                </c:pt>
                <c:pt idx="133">
                  <c:v>3.0972447325769855E-6</c:v>
                </c:pt>
                <c:pt idx="134">
                  <c:v>9.382495948136143E-7</c:v>
                </c:pt>
                <c:pt idx="135">
                  <c:v>2.1102106969205832E-7</c:v>
                </c:pt>
                <c:pt idx="136">
                  <c:v>3.312803889789303E-8</c:v>
                </c:pt>
                <c:pt idx="137">
                  <c:v>3.3128038897893028E-9</c:v>
                </c:pt>
                <c:pt idx="138">
                  <c:v>1.905996758508914E-10</c:v>
                </c:pt>
                <c:pt idx="139">
                  <c:v>5.5478119935170179E-12</c:v>
                </c:pt>
                <c:pt idx="140">
                  <c:v>7.0000000000000005E-14</c:v>
                </c:pt>
                <c:pt idx="141">
                  <c:v>3.1653160453808752E-16</c:v>
                </c:pt>
                <c:pt idx="142">
                  <c:v>4.0842787682333874E-19</c:v>
                </c:pt>
                <c:pt idx="143">
                  <c:v>1.1333873581847649E-22</c:v>
                </c:pt>
                <c:pt idx="144">
                  <c:v>4.8217179902755268E-27</c:v>
                </c:pt>
                <c:pt idx="145">
                  <c:v>2.0761750405186389E-32</c:v>
                </c:pt>
                <c:pt idx="146">
                  <c:v>5.5478119935170176E-39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7-F04F-8300-71BAFBF3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21712"/>
        <c:axId val="858483744"/>
      </c:scatterChart>
      <c:valAx>
        <c:axId val="858521712"/>
        <c:scaling>
          <c:orientation val="minMax"/>
          <c:max val="17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US"/>
          </a:p>
        </c:txPr>
        <c:crossAx val="858483744"/>
        <c:crosses val="autoZero"/>
        <c:crossBetween val="midCat"/>
        <c:majorUnit val="10"/>
      </c:valAx>
      <c:valAx>
        <c:axId val="858483744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US"/>
          </a:p>
        </c:txPr>
        <c:crossAx val="85852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Arial Narrow" panose="020B0604020202020204" pitchFamily="34" charset="0"/>
          <a:cs typeface="Arial Narrow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Isotopes!$E$21:$E$38</c:f>
              <c:numCache>
                <c:formatCode>General</c:formatCode>
                <c:ptCount val="18"/>
                <c:pt idx="0">
                  <c:v>147</c:v>
                </c:pt>
                <c:pt idx="1">
                  <c:v>147</c:v>
                </c:pt>
                <c:pt idx="2">
                  <c:v>147</c:v>
                </c:pt>
                <c:pt idx="3">
                  <c:v>153</c:v>
                </c:pt>
                <c:pt idx="4">
                  <c:v>153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157</c:v>
                </c:pt>
                <c:pt idx="11">
                  <c:v>157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</c:numCache>
            </c:numRef>
          </c:xVal>
          <c:yVal>
            <c:numRef>
              <c:f>Isotopes!$H$21:$H$38</c:f>
              <c:numCache>
                <c:formatCode>0.00</c:formatCode>
                <c:ptCount val="18"/>
                <c:pt idx="0">
                  <c:v>-30.6</c:v>
                </c:pt>
                <c:pt idx="1">
                  <c:v>-30.4</c:v>
                </c:pt>
                <c:pt idx="2">
                  <c:v>-30.5</c:v>
                </c:pt>
                <c:pt idx="3">
                  <c:v>-25.6</c:v>
                </c:pt>
                <c:pt idx="4">
                  <c:v>-25.6</c:v>
                </c:pt>
                <c:pt idx="5">
                  <c:v>-25.5</c:v>
                </c:pt>
                <c:pt idx="6">
                  <c:v>-25.5</c:v>
                </c:pt>
                <c:pt idx="7">
                  <c:v>-25.4</c:v>
                </c:pt>
                <c:pt idx="8">
                  <c:v>-25.3</c:v>
                </c:pt>
                <c:pt idx="9">
                  <c:v>-25.425000000000001</c:v>
                </c:pt>
                <c:pt idx="10">
                  <c:v>-25.9</c:v>
                </c:pt>
                <c:pt idx="11">
                  <c:v>-25.5</c:v>
                </c:pt>
                <c:pt idx="12">
                  <c:v>-25.1</c:v>
                </c:pt>
                <c:pt idx="13">
                  <c:v>-25.9</c:v>
                </c:pt>
                <c:pt idx="14">
                  <c:v>-25.6</c:v>
                </c:pt>
                <c:pt idx="15">
                  <c:v>-22.1</c:v>
                </c:pt>
                <c:pt idx="16">
                  <c:v>-22.1</c:v>
                </c:pt>
                <c:pt idx="17">
                  <c:v>-20.8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F-9D45-96E4-F413AFD48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890240"/>
        <c:axId val="824500976"/>
      </c:scatterChart>
      <c:valAx>
        <c:axId val="8248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US"/>
          </a:p>
        </c:txPr>
        <c:crossAx val="824500976"/>
        <c:crossesAt val="-100"/>
        <c:crossBetween val="midCat"/>
      </c:valAx>
      <c:valAx>
        <c:axId val="8245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US"/>
          </a:p>
        </c:txPr>
        <c:crossAx val="8248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Arial Narrow" panose="020B0604020202020204" pitchFamily="34" charset="0"/>
          <a:cs typeface="Arial Narrow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US"/>
              <a:t>Carbon</a:t>
            </a:r>
            <a:r>
              <a:rPr lang="en-US" baseline="0"/>
              <a:t> Isotope of Methane-Pentanes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047321798590967E-2"/>
          <c:y val="8.6002169874903417E-2"/>
          <c:w val="0.88118926129299624"/>
          <c:h val="0.81584863478703995"/>
        </c:manualLayout>
      </c:layout>
      <c:lineChart>
        <c:grouping val="standard"/>
        <c:varyColors val="0"/>
        <c:ser>
          <c:idx val="0"/>
          <c:order val="0"/>
          <c:tx>
            <c:v>Well E STS 160 C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Isotopes!$F$1:$L$1</c:f>
              <c:strCache>
                <c:ptCount val="7"/>
                <c:pt idx="0">
                  <c:v>PC01 _d13C</c:v>
                </c:pt>
                <c:pt idx="1">
                  <c:v>PC02 _d13C</c:v>
                </c:pt>
                <c:pt idx="2">
                  <c:v>PC03 _d13C</c:v>
                </c:pt>
                <c:pt idx="3">
                  <c:v>PC04iso _d13C</c:v>
                </c:pt>
                <c:pt idx="4">
                  <c:v>PC04nor _d13C</c:v>
                </c:pt>
                <c:pt idx="5">
                  <c:v>PC05iso _d13C</c:v>
                </c:pt>
                <c:pt idx="6">
                  <c:v>PC05nor _d13C</c:v>
                </c:pt>
              </c:strCache>
            </c:strRef>
          </c:cat>
          <c:val>
            <c:numRef>
              <c:f>Isotopes!$F$39:$L$39</c:f>
              <c:numCache>
                <c:formatCode>0.00</c:formatCode>
                <c:ptCount val="7"/>
                <c:pt idx="0">
                  <c:v>-51.166666666666664</c:v>
                </c:pt>
                <c:pt idx="1">
                  <c:v>-25.033333333333331</c:v>
                </c:pt>
                <c:pt idx="2">
                  <c:v>-21.666666666666668</c:v>
                </c:pt>
                <c:pt idx="3">
                  <c:v>-28.3</c:v>
                </c:pt>
                <c:pt idx="4">
                  <c:v>-21.65</c:v>
                </c:pt>
                <c:pt idx="5">
                  <c:v>-25.4</c:v>
                </c:pt>
                <c:pt idx="6">
                  <c:v>-21.950000000000003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1-1242-9BB5-7B1D4456E0DD}"/>
            </c:ext>
          </c:extLst>
        </c:ser>
        <c:ser>
          <c:idx val="1"/>
          <c:order val="1"/>
          <c:tx>
            <c:v>Well D STS 157 C</c:v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FFC000"/>
              </a:solidFill>
              <a:ln w="38100">
                <a:noFill/>
              </a:ln>
              <a:effectLst/>
            </c:spPr>
          </c:marker>
          <c:val>
            <c:numRef>
              <c:f>Isotopes!$F$35:$L$35</c:f>
              <c:numCache>
                <c:formatCode>0.00</c:formatCode>
                <c:ptCount val="7"/>
                <c:pt idx="0">
                  <c:v>-53.849999999999994</c:v>
                </c:pt>
                <c:pt idx="1">
                  <c:v>-29.65</c:v>
                </c:pt>
                <c:pt idx="2">
                  <c:v>-25.6</c:v>
                </c:pt>
                <c:pt idx="3">
                  <c:v>-29.65</c:v>
                </c:pt>
                <c:pt idx="4">
                  <c:v>-24.5</c:v>
                </c:pt>
                <c:pt idx="5">
                  <c:v>-26.700000000000003</c:v>
                </c:pt>
                <c:pt idx="6">
                  <c:v>-23.9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1-1242-9BB5-7B1D4456E0DD}"/>
            </c:ext>
          </c:extLst>
        </c:ser>
        <c:ser>
          <c:idx val="2"/>
          <c:order val="2"/>
          <c:tx>
            <c:v>Well C STS 150 C</c:v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0070C0"/>
              </a:solidFill>
              <a:ln w="38100">
                <a:noFill/>
              </a:ln>
              <a:effectLst/>
            </c:spPr>
          </c:marker>
          <c:val>
            <c:numRef>
              <c:f>Isotopes!$F$30:$L$30</c:f>
              <c:numCache>
                <c:formatCode>0.00</c:formatCode>
                <c:ptCount val="7"/>
                <c:pt idx="0">
                  <c:v>-55.775000000000006</c:v>
                </c:pt>
                <c:pt idx="1">
                  <c:v>-30.55</c:v>
                </c:pt>
                <c:pt idx="2">
                  <c:v>-25.425000000000001</c:v>
                </c:pt>
                <c:pt idx="3">
                  <c:v>-29.75</c:v>
                </c:pt>
                <c:pt idx="4">
                  <c:v>-24.7</c:v>
                </c:pt>
                <c:pt idx="5">
                  <c:v>-27.1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1-1242-9BB5-7B1D4456E0DD}"/>
            </c:ext>
          </c:extLst>
        </c:ser>
        <c:ser>
          <c:idx val="3"/>
          <c:order val="3"/>
          <c:tx>
            <c:v>Well B STS 153 C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square"/>
              <c:size val="10"/>
              <c:spPr>
                <a:solidFill>
                  <a:srgbClr val="00B05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DE1-1242-9BB5-7B1D4456E0DD}"/>
              </c:ext>
            </c:extLst>
          </c:dPt>
          <c:val>
            <c:numRef>
              <c:f>Isotopes!$F$25:$L$25</c:f>
              <c:numCache>
                <c:formatCode>0.00</c:formatCode>
                <c:ptCount val="7"/>
                <c:pt idx="0">
                  <c:v>-56</c:v>
                </c:pt>
                <c:pt idx="1">
                  <c:v>-31.3</c:v>
                </c:pt>
                <c:pt idx="2">
                  <c:v>-25.6</c:v>
                </c:pt>
                <c:pt idx="3">
                  <c:v>-29.8</c:v>
                </c:pt>
                <c:pt idx="4">
                  <c:v>-24.9</c:v>
                </c:pt>
                <c:pt idx="5">
                  <c:v>-26.9</c:v>
                </c:pt>
                <c:pt idx="6">
                  <c:v>-24.2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E1-1242-9BB5-7B1D4456E0DD}"/>
            </c:ext>
          </c:extLst>
        </c:ser>
        <c:ser>
          <c:idx val="4"/>
          <c:order val="4"/>
          <c:tx>
            <c:v>Well A STS 147 C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val>
            <c:numRef>
              <c:f>Isotopes!$F$23:$L$23</c:f>
              <c:numCache>
                <c:formatCode>0.00</c:formatCode>
                <c:ptCount val="7"/>
                <c:pt idx="0">
                  <c:v>-59.900000000000006</c:v>
                </c:pt>
                <c:pt idx="1">
                  <c:v>-40.799999999999997</c:v>
                </c:pt>
                <c:pt idx="2">
                  <c:v>-30.5</c:v>
                </c:pt>
                <c:pt idx="3">
                  <c:v>-30.3</c:v>
                </c:pt>
                <c:pt idx="4">
                  <c:v>-27.65</c:v>
                </c:pt>
                <c:pt idx="5">
                  <c:v>-28.799999999999997</c:v>
                </c:pt>
                <c:pt idx="6">
                  <c:v>-28.1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E1-1242-9BB5-7B1D4456E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890240"/>
        <c:axId val="824500976"/>
      </c:lineChart>
      <c:catAx>
        <c:axId val="8248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US"/>
          </a:p>
        </c:txPr>
        <c:crossAx val="824500976"/>
        <c:crossesAt val="-100"/>
        <c:auto val="1"/>
        <c:lblAlgn val="ctr"/>
        <c:lblOffset val="100"/>
        <c:noMultiLvlLbl val="0"/>
      </c:catAx>
      <c:valAx>
        <c:axId val="824500976"/>
        <c:scaling>
          <c:orientation val="minMax"/>
          <c:max val="-2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US"/>
          </a:p>
        </c:txPr>
        <c:crossAx val="8248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44277484954312"/>
          <c:y val="0.54444512024723424"/>
          <c:w val="0.20152273928115777"/>
          <c:h val="0.226424802327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Arial Narrow" panose="020B0604020202020204" pitchFamily="34" charset="0"/>
          <a:cs typeface="Arial Narrow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</xdr:row>
      <xdr:rowOff>6350</xdr:rowOff>
    </xdr:from>
    <xdr:to>
      <xdr:col>20</xdr:col>
      <xdr:colOff>12700</xdr:colOff>
      <xdr:row>14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46ACA-EF03-974B-B62C-5CDA7FE09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25400</xdr:colOff>
      <xdr:row>15</xdr:row>
      <xdr:rowOff>0</xdr:rowOff>
    </xdr:from>
    <xdr:to>
      <xdr:col>20</xdr:col>
      <xdr:colOff>19050</xdr:colOff>
      <xdr:row>28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43F78E-B6A0-7D4A-B297-AD5131733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25</xdr:col>
      <xdr:colOff>819150</xdr:colOff>
      <xdr:row>14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0B4592-B289-AB43-8051-3F09EFB5D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6350</xdr:colOff>
      <xdr:row>14</xdr:row>
      <xdr:rowOff>222250</xdr:rowOff>
    </xdr:from>
    <xdr:to>
      <xdr:col>26</xdr:col>
      <xdr:colOff>0</xdr:colOff>
      <xdr:row>28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D976ED-E1AC-F14B-9629-329E439AC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527050</xdr:colOff>
      <xdr:row>1</xdr:row>
      <xdr:rowOff>50800</xdr:rowOff>
    </xdr:from>
    <xdr:to>
      <xdr:col>21</xdr:col>
      <xdr:colOff>146050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354A5-0646-9E4B-A851-58A2BADED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520700</xdr:colOff>
      <xdr:row>26</xdr:row>
      <xdr:rowOff>152400</xdr:rowOff>
    </xdr:from>
    <xdr:to>
      <xdr:col>24</xdr:col>
      <xdr:colOff>812800</xdr:colOff>
      <xdr:row>53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6D38B3-4CDB-554A-930A-F753B760E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wpepper/Documents/t!Ps%20-%20Tools/KinEx%20Default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KinEx Default A.xls"/>
      <sheetName val="MDR"/>
    </sheetNames>
    <sheetDataSet>
      <sheetData sheetId="0" refreshError="1"/>
      <sheetData sheetId="1">
        <row r="2">
          <cell r="C2">
            <v>2</v>
          </cell>
          <cell r="BC2">
            <v>700</v>
          </cell>
        </row>
        <row r="3">
          <cell r="C3">
            <v>4</v>
          </cell>
          <cell r="BC3">
            <v>700</v>
          </cell>
        </row>
        <row r="4">
          <cell r="C4">
            <v>6</v>
          </cell>
          <cell r="BC4">
            <v>700</v>
          </cell>
        </row>
        <row r="5">
          <cell r="C5">
            <v>8</v>
          </cell>
          <cell r="BC5">
            <v>700</v>
          </cell>
        </row>
        <row r="6">
          <cell r="C6">
            <v>10</v>
          </cell>
          <cell r="BC6">
            <v>700</v>
          </cell>
        </row>
        <row r="7">
          <cell r="C7">
            <v>12</v>
          </cell>
          <cell r="BC7">
            <v>700</v>
          </cell>
        </row>
        <row r="8">
          <cell r="C8">
            <v>14</v>
          </cell>
          <cell r="BC8">
            <v>700</v>
          </cell>
        </row>
        <row r="9">
          <cell r="C9">
            <v>16</v>
          </cell>
          <cell r="BC9">
            <v>700</v>
          </cell>
        </row>
        <row r="10">
          <cell r="C10">
            <v>18</v>
          </cell>
          <cell r="BC10">
            <v>700</v>
          </cell>
        </row>
        <row r="11">
          <cell r="C11">
            <v>20</v>
          </cell>
          <cell r="BC11">
            <v>700</v>
          </cell>
        </row>
        <row r="12">
          <cell r="C12">
            <v>22</v>
          </cell>
          <cell r="BC12">
            <v>700</v>
          </cell>
        </row>
        <row r="13">
          <cell r="C13">
            <v>24</v>
          </cell>
          <cell r="BC13">
            <v>700</v>
          </cell>
        </row>
        <row r="14">
          <cell r="C14">
            <v>26</v>
          </cell>
          <cell r="BC14">
            <v>700</v>
          </cell>
        </row>
        <row r="15">
          <cell r="C15">
            <v>28</v>
          </cell>
          <cell r="BC15">
            <v>700</v>
          </cell>
        </row>
        <row r="16">
          <cell r="C16">
            <v>30</v>
          </cell>
          <cell r="BC16">
            <v>699.99886547811991</v>
          </cell>
        </row>
        <row r="17">
          <cell r="C17">
            <v>32</v>
          </cell>
          <cell r="BC17">
            <v>699.99886547811991</v>
          </cell>
        </row>
        <row r="18">
          <cell r="C18">
            <v>34</v>
          </cell>
          <cell r="BC18">
            <v>699.99886547811991</v>
          </cell>
        </row>
        <row r="19">
          <cell r="C19">
            <v>36</v>
          </cell>
          <cell r="BC19">
            <v>699.99773095623993</v>
          </cell>
        </row>
        <row r="20">
          <cell r="C20">
            <v>38</v>
          </cell>
          <cell r="BC20">
            <v>699.99659643435973</v>
          </cell>
        </row>
        <row r="21">
          <cell r="C21">
            <v>40</v>
          </cell>
          <cell r="BC21">
            <v>699.99546191247975</v>
          </cell>
        </row>
        <row r="22">
          <cell r="C22">
            <v>42</v>
          </cell>
          <cell r="BC22">
            <v>699.9920583468396</v>
          </cell>
        </row>
        <row r="23">
          <cell r="C23">
            <v>44</v>
          </cell>
          <cell r="BC23">
            <v>699.98865478119933</v>
          </cell>
        </row>
        <row r="24">
          <cell r="C24">
            <v>46</v>
          </cell>
          <cell r="BC24">
            <v>699.98298217179899</v>
          </cell>
        </row>
        <row r="25">
          <cell r="C25">
            <v>48</v>
          </cell>
          <cell r="BC25">
            <v>699.97277147487841</v>
          </cell>
        </row>
        <row r="26">
          <cell r="C26">
            <v>50</v>
          </cell>
          <cell r="BC26">
            <v>699.95915721231779</v>
          </cell>
        </row>
        <row r="27">
          <cell r="C27">
            <v>52</v>
          </cell>
          <cell r="BC27">
            <v>699.93873581847652</v>
          </cell>
        </row>
        <row r="28">
          <cell r="C28">
            <v>54</v>
          </cell>
          <cell r="BC28">
            <v>699.90810372771477</v>
          </cell>
        </row>
        <row r="29">
          <cell r="C29">
            <v>56</v>
          </cell>
          <cell r="BC29">
            <v>699.86272285251209</v>
          </cell>
        </row>
        <row r="30">
          <cell r="C30">
            <v>58</v>
          </cell>
          <cell r="D30">
            <v>397.5</v>
          </cell>
          <cell r="BC30">
            <v>699.79805510534845</v>
          </cell>
        </row>
        <row r="31">
          <cell r="C31">
            <v>60</v>
          </cell>
          <cell r="D31">
            <v>402</v>
          </cell>
          <cell r="BC31">
            <v>699.70502431118314</v>
          </cell>
        </row>
        <row r="32">
          <cell r="C32">
            <v>62</v>
          </cell>
          <cell r="D32">
            <v>405</v>
          </cell>
          <cell r="BC32">
            <v>699.57228525121559</v>
          </cell>
        </row>
        <row r="33">
          <cell r="C33">
            <v>64</v>
          </cell>
          <cell r="D33">
            <v>408</v>
          </cell>
          <cell r="BC33">
            <v>699.38508914100487</v>
          </cell>
        </row>
        <row r="34">
          <cell r="C34">
            <v>66</v>
          </cell>
          <cell r="D34">
            <v>410</v>
          </cell>
          <cell r="BC34">
            <v>699.12301458670981</v>
          </cell>
        </row>
        <row r="35">
          <cell r="C35">
            <v>68</v>
          </cell>
          <cell r="D35">
            <v>412</v>
          </cell>
          <cell r="BC35">
            <v>698.75996758508916</v>
          </cell>
        </row>
        <row r="36">
          <cell r="C36">
            <v>70</v>
          </cell>
          <cell r="D36">
            <v>413.5</v>
          </cell>
          <cell r="BC36">
            <v>698.26191247974066</v>
          </cell>
        </row>
        <row r="37">
          <cell r="C37">
            <v>72</v>
          </cell>
          <cell r="D37">
            <v>415</v>
          </cell>
          <cell r="BC37">
            <v>697.58687196110213</v>
          </cell>
        </row>
        <row r="38">
          <cell r="C38">
            <v>74</v>
          </cell>
          <cell r="D38">
            <v>417</v>
          </cell>
          <cell r="BC38">
            <v>696.67811993517023</v>
          </cell>
        </row>
        <row r="39">
          <cell r="C39">
            <v>76</v>
          </cell>
          <cell r="D39">
            <v>418</v>
          </cell>
          <cell r="BC39">
            <v>695.47212317666128</v>
          </cell>
        </row>
        <row r="40">
          <cell r="C40">
            <v>78</v>
          </cell>
          <cell r="D40">
            <v>419.5</v>
          </cell>
          <cell r="BC40">
            <v>693.88946515397095</v>
          </cell>
        </row>
        <row r="41">
          <cell r="C41">
            <v>80</v>
          </cell>
          <cell r="D41">
            <v>421</v>
          </cell>
          <cell r="BC41">
            <v>691.83144246353311</v>
          </cell>
        </row>
        <row r="42">
          <cell r="C42">
            <v>82</v>
          </cell>
          <cell r="D42">
            <v>422</v>
          </cell>
          <cell r="BC42">
            <v>689.18460291734198</v>
          </cell>
        </row>
        <row r="43">
          <cell r="C43">
            <v>84</v>
          </cell>
          <cell r="D43">
            <v>423</v>
          </cell>
          <cell r="BC43">
            <v>685.82188006482988</v>
          </cell>
        </row>
        <row r="44">
          <cell r="C44">
            <v>86</v>
          </cell>
          <cell r="D44">
            <v>424.5</v>
          </cell>
          <cell r="BC44">
            <v>681.60940032414908</v>
          </cell>
        </row>
        <row r="45">
          <cell r="C45">
            <v>88</v>
          </cell>
          <cell r="D45">
            <v>425.5</v>
          </cell>
          <cell r="BC45">
            <v>676.39173419773101</v>
          </cell>
        </row>
        <row r="46">
          <cell r="C46">
            <v>90</v>
          </cell>
          <cell r="D46">
            <v>426.6</v>
          </cell>
          <cell r="BC46">
            <v>669.98735818476496</v>
          </cell>
        </row>
        <row r="47">
          <cell r="C47">
            <v>92</v>
          </cell>
          <cell r="D47">
            <v>427.5</v>
          </cell>
          <cell r="BC47">
            <v>662.22836304700161</v>
          </cell>
        </row>
        <row r="48">
          <cell r="C48">
            <v>94</v>
          </cell>
          <cell r="D48">
            <v>428.5</v>
          </cell>
          <cell r="BC48">
            <v>652.97406807131267</v>
          </cell>
        </row>
        <row r="49">
          <cell r="C49">
            <v>96</v>
          </cell>
          <cell r="D49">
            <v>429</v>
          </cell>
          <cell r="BC49">
            <v>642.07585089141003</v>
          </cell>
        </row>
        <row r="50">
          <cell r="C50">
            <v>98</v>
          </cell>
          <cell r="BC50">
            <v>629.35218800648306</v>
          </cell>
        </row>
        <row r="51">
          <cell r="C51">
            <v>100</v>
          </cell>
          <cell r="D51">
            <v>430.5</v>
          </cell>
          <cell r="BC51">
            <v>614.67260940032418</v>
          </cell>
        </row>
        <row r="52">
          <cell r="C52">
            <v>102</v>
          </cell>
          <cell r="D52">
            <v>431</v>
          </cell>
          <cell r="BC52">
            <v>598.02803889789311</v>
          </cell>
        </row>
        <row r="53">
          <cell r="C53">
            <v>104</v>
          </cell>
          <cell r="BC53">
            <v>579.4479740680714</v>
          </cell>
        </row>
        <row r="54">
          <cell r="C54">
            <v>106</v>
          </cell>
          <cell r="D54">
            <v>432</v>
          </cell>
          <cell r="BC54">
            <v>558.86888168557539</v>
          </cell>
        </row>
        <row r="55">
          <cell r="C55">
            <v>108</v>
          </cell>
          <cell r="BC55">
            <v>536.27147487844411</v>
          </cell>
        </row>
        <row r="56">
          <cell r="C56">
            <v>110</v>
          </cell>
          <cell r="D56">
            <v>433</v>
          </cell>
          <cell r="BC56">
            <v>511.88719611021071</v>
          </cell>
        </row>
        <row r="57">
          <cell r="C57">
            <v>112</v>
          </cell>
          <cell r="BC57">
            <v>486.097244732577</v>
          </cell>
        </row>
        <row r="58">
          <cell r="C58">
            <v>114</v>
          </cell>
          <cell r="BC58">
            <v>459.10016207455425</v>
          </cell>
        </row>
        <row r="59">
          <cell r="C59">
            <v>116</v>
          </cell>
          <cell r="D59">
            <v>435</v>
          </cell>
          <cell r="BC59">
            <v>430.96061588330633</v>
          </cell>
        </row>
        <row r="60">
          <cell r="C60">
            <v>118</v>
          </cell>
          <cell r="BC60">
            <v>402.01442463533226</v>
          </cell>
        </row>
        <row r="61">
          <cell r="C61">
            <v>120</v>
          </cell>
          <cell r="D61">
            <v>436.5</v>
          </cell>
          <cell r="BC61">
            <v>372.89465153970826</v>
          </cell>
        </row>
        <row r="62">
          <cell r="C62">
            <v>122</v>
          </cell>
          <cell r="D62">
            <v>437.5</v>
          </cell>
          <cell r="BC62">
            <v>344.0426256077796</v>
          </cell>
        </row>
        <row r="63">
          <cell r="C63">
            <v>124</v>
          </cell>
          <cell r="D63">
            <v>438.5</v>
          </cell>
          <cell r="BC63">
            <v>315.55818476499189</v>
          </cell>
        </row>
        <row r="64">
          <cell r="C64">
            <v>126</v>
          </cell>
          <cell r="D64">
            <v>439.5</v>
          </cell>
          <cell r="BC64">
            <v>287.66142625607779</v>
          </cell>
        </row>
        <row r="65">
          <cell r="C65">
            <v>128</v>
          </cell>
          <cell r="D65">
            <v>440.5</v>
          </cell>
          <cell r="BC65">
            <v>260.89918962722851</v>
          </cell>
        </row>
        <row r="66">
          <cell r="C66">
            <v>130</v>
          </cell>
          <cell r="D66">
            <v>442</v>
          </cell>
          <cell r="BC66">
            <v>235.67309562398705</v>
          </cell>
        </row>
        <row r="67">
          <cell r="C67">
            <v>132</v>
          </cell>
          <cell r="D67">
            <v>443.5</v>
          </cell>
          <cell r="BC67">
            <v>211.94683954619126</v>
          </cell>
        </row>
        <row r="68">
          <cell r="C68">
            <v>134</v>
          </cell>
          <cell r="D68">
            <v>445</v>
          </cell>
          <cell r="BC68">
            <v>189.67844408427877</v>
          </cell>
        </row>
        <row r="69">
          <cell r="C69">
            <v>136</v>
          </cell>
          <cell r="D69">
            <v>447</v>
          </cell>
          <cell r="BC69">
            <v>169.17990275526742</v>
          </cell>
        </row>
        <row r="70">
          <cell r="C70">
            <v>138</v>
          </cell>
          <cell r="D70">
            <v>449</v>
          </cell>
          <cell r="BC70">
            <v>150.74165316045381</v>
          </cell>
        </row>
        <row r="71">
          <cell r="C71">
            <v>140</v>
          </cell>
          <cell r="D71">
            <v>451</v>
          </cell>
          <cell r="BC71">
            <v>134.18444084278769</v>
          </cell>
        </row>
        <row r="72">
          <cell r="C72">
            <v>142</v>
          </cell>
          <cell r="D72">
            <v>453</v>
          </cell>
          <cell r="BC72">
            <v>119.12479740680713</v>
          </cell>
        </row>
        <row r="73">
          <cell r="C73">
            <v>144</v>
          </cell>
          <cell r="D73">
            <v>455</v>
          </cell>
          <cell r="BC73">
            <v>105.48682333873582</v>
          </cell>
        </row>
        <row r="74">
          <cell r="C74">
            <v>146</v>
          </cell>
          <cell r="D74">
            <v>457</v>
          </cell>
          <cell r="BC74">
            <v>93.434797406807121</v>
          </cell>
        </row>
        <row r="75">
          <cell r="C75">
            <v>148</v>
          </cell>
          <cell r="D75">
            <v>460</v>
          </cell>
          <cell r="BC75">
            <v>82.946709886547808</v>
          </cell>
        </row>
        <row r="76">
          <cell r="C76">
            <v>150</v>
          </cell>
          <cell r="D76">
            <v>463</v>
          </cell>
          <cell r="BC76">
            <v>73.734846029173426</v>
          </cell>
        </row>
        <row r="77">
          <cell r="C77">
            <v>152</v>
          </cell>
          <cell r="D77">
            <v>466</v>
          </cell>
          <cell r="BC77">
            <v>65.512171799027556</v>
          </cell>
        </row>
        <row r="78">
          <cell r="C78">
            <v>154</v>
          </cell>
          <cell r="D78">
            <v>470</v>
          </cell>
          <cell r="BC78">
            <v>58.139481361426263</v>
          </cell>
        </row>
        <row r="79">
          <cell r="C79">
            <v>156</v>
          </cell>
          <cell r="D79">
            <v>472.5</v>
          </cell>
          <cell r="BC79">
            <v>51.549837925445708</v>
          </cell>
        </row>
        <row r="80">
          <cell r="C80">
            <v>158</v>
          </cell>
          <cell r="D80">
            <v>476.5</v>
          </cell>
          <cell r="BC80">
            <v>45.684473257698542</v>
          </cell>
        </row>
        <row r="81">
          <cell r="C81">
            <v>160</v>
          </cell>
          <cell r="D81">
            <v>480.5</v>
          </cell>
          <cell r="BC81">
            <v>40.499821717990272</v>
          </cell>
        </row>
        <row r="82">
          <cell r="C82">
            <v>162</v>
          </cell>
          <cell r="D82">
            <v>485.5</v>
          </cell>
          <cell r="BC82">
            <v>35.93359805510535</v>
          </cell>
        </row>
        <row r="83">
          <cell r="C83">
            <v>164</v>
          </cell>
          <cell r="D83">
            <v>489.5</v>
          </cell>
          <cell r="BC83">
            <v>31.850340356564018</v>
          </cell>
        </row>
        <row r="84">
          <cell r="C84">
            <v>166</v>
          </cell>
          <cell r="D84">
            <v>494.5</v>
          </cell>
          <cell r="BC84">
            <v>28.094959481361425</v>
          </cell>
        </row>
        <row r="85">
          <cell r="C85">
            <v>168</v>
          </cell>
          <cell r="D85">
            <v>500</v>
          </cell>
          <cell r="BC85">
            <v>24.610842787682333</v>
          </cell>
        </row>
        <row r="86">
          <cell r="C86">
            <v>170</v>
          </cell>
          <cell r="D86">
            <v>505</v>
          </cell>
          <cell r="BC86">
            <v>21.455850891410048</v>
          </cell>
        </row>
        <row r="87">
          <cell r="C87">
            <v>172</v>
          </cell>
          <cell r="D87">
            <v>511</v>
          </cell>
          <cell r="BC87">
            <v>18.690340356564022</v>
          </cell>
        </row>
        <row r="88">
          <cell r="C88">
            <v>174</v>
          </cell>
          <cell r="D88">
            <v>518</v>
          </cell>
          <cell r="BC88">
            <v>16.283338735818475</v>
          </cell>
        </row>
        <row r="89">
          <cell r="C89">
            <v>176</v>
          </cell>
          <cell r="D89">
            <v>524</v>
          </cell>
          <cell r="BC89">
            <v>14.131377633711507</v>
          </cell>
        </row>
        <row r="90">
          <cell r="C90">
            <v>178</v>
          </cell>
          <cell r="D90">
            <v>531.5</v>
          </cell>
          <cell r="BC90">
            <v>12.148800648298216</v>
          </cell>
        </row>
        <row r="91">
          <cell r="C91">
            <v>180</v>
          </cell>
          <cell r="D91">
            <v>538.5</v>
          </cell>
          <cell r="BC91">
            <v>10.328471636952997</v>
          </cell>
        </row>
        <row r="92">
          <cell r="C92">
            <v>182</v>
          </cell>
          <cell r="D92">
            <v>546.5</v>
          </cell>
          <cell r="BC92">
            <v>8.7172690437601297</v>
          </cell>
        </row>
        <row r="93">
          <cell r="C93">
            <v>184</v>
          </cell>
          <cell r="D93">
            <v>555.5</v>
          </cell>
          <cell r="BC93">
            <v>7.3470729335494331</v>
          </cell>
        </row>
        <row r="94">
          <cell r="C94">
            <v>186</v>
          </cell>
          <cell r="D94">
            <v>563.5</v>
          </cell>
          <cell r="BC94">
            <v>6.1955105348460284</v>
          </cell>
        </row>
        <row r="95">
          <cell r="C95">
            <v>188</v>
          </cell>
          <cell r="D95">
            <v>574</v>
          </cell>
          <cell r="BC95">
            <v>5.2024521880064833</v>
          </cell>
        </row>
        <row r="96">
          <cell r="C96">
            <v>190</v>
          </cell>
          <cell r="D96">
            <v>584</v>
          </cell>
          <cell r="BC96">
            <v>4.3178881685575359</v>
          </cell>
        </row>
        <row r="97">
          <cell r="C97">
            <v>192</v>
          </cell>
          <cell r="D97">
            <v>594.5</v>
          </cell>
          <cell r="BC97">
            <v>3.5320048622366285</v>
          </cell>
        </row>
        <row r="98">
          <cell r="C98">
            <v>194</v>
          </cell>
          <cell r="D98">
            <v>605.5</v>
          </cell>
          <cell r="BC98">
            <v>2.8617860615883308</v>
          </cell>
        </row>
        <row r="99">
          <cell r="C99">
            <v>196</v>
          </cell>
          <cell r="D99">
            <v>617.5</v>
          </cell>
          <cell r="BC99">
            <v>2.3165802269043758</v>
          </cell>
        </row>
        <row r="100">
          <cell r="C100">
            <v>198</v>
          </cell>
          <cell r="D100">
            <v>630.5</v>
          </cell>
          <cell r="BC100">
            <v>1.8804132901134525</v>
          </cell>
        </row>
        <row r="101">
          <cell r="C101">
            <v>200</v>
          </cell>
          <cell r="D101">
            <v>650</v>
          </cell>
          <cell r="BC101">
            <v>1.5217341977309562</v>
          </cell>
        </row>
        <row r="102">
          <cell r="C102">
            <v>202</v>
          </cell>
          <cell r="BC102">
            <v>1.215254457050243</v>
          </cell>
        </row>
        <row r="103">
          <cell r="C103">
            <v>204</v>
          </cell>
          <cell r="BC103">
            <v>0.95333192868719607</v>
          </cell>
        </row>
        <row r="104">
          <cell r="C104">
            <v>206</v>
          </cell>
          <cell r="BC104">
            <v>0.73906158833063207</v>
          </cell>
        </row>
        <row r="105">
          <cell r="C105">
            <v>208</v>
          </cell>
          <cell r="BC105">
            <v>0.57281329011345217</v>
          </cell>
        </row>
        <row r="106">
          <cell r="C106">
            <v>210</v>
          </cell>
          <cell r="BC106">
            <v>0.44651264181523503</v>
          </cell>
        </row>
        <row r="107">
          <cell r="C107">
            <v>212</v>
          </cell>
          <cell r="BC107">
            <v>0.34773889789303075</v>
          </cell>
        </row>
        <row r="108">
          <cell r="C108">
            <v>214</v>
          </cell>
          <cell r="BC108">
            <v>0.26695753646677473</v>
          </cell>
        </row>
        <row r="109">
          <cell r="C109">
            <v>216</v>
          </cell>
          <cell r="BC109">
            <v>0.20061410048622366</v>
          </cell>
        </row>
        <row r="110">
          <cell r="C110">
            <v>218</v>
          </cell>
          <cell r="BC110">
            <v>0.14854408427876822</v>
          </cell>
        </row>
        <row r="111">
          <cell r="C111">
            <v>220</v>
          </cell>
          <cell r="BC111">
            <v>0.10999961102106968</v>
          </cell>
        </row>
        <row r="112">
          <cell r="C112">
            <v>222</v>
          </cell>
          <cell r="BC112">
            <v>8.2206888168557535E-2</v>
          </cell>
        </row>
        <row r="113">
          <cell r="C113">
            <v>224</v>
          </cell>
          <cell r="BC113">
            <v>6.1565170178282017E-2</v>
          </cell>
        </row>
        <row r="114">
          <cell r="C114">
            <v>226</v>
          </cell>
          <cell r="BC114">
            <v>4.5424781199351706E-2</v>
          </cell>
        </row>
        <row r="115">
          <cell r="C115">
            <v>228</v>
          </cell>
          <cell r="BC115">
            <v>3.2685008103727708E-2</v>
          </cell>
        </row>
        <row r="116">
          <cell r="C116">
            <v>230</v>
          </cell>
          <cell r="BC116">
            <v>2.3084910858995139E-2</v>
          </cell>
        </row>
        <row r="117">
          <cell r="C117">
            <v>232</v>
          </cell>
          <cell r="BC117">
            <v>1.6299789303079418E-2</v>
          </cell>
        </row>
        <row r="118">
          <cell r="C118">
            <v>234</v>
          </cell>
          <cell r="BC118">
            <v>1.16567585089141E-2</v>
          </cell>
        </row>
        <row r="119">
          <cell r="C119">
            <v>236</v>
          </cell>
          <cell r="BC119">
            <v>8.3856369529983783E-3</v>
          </cell>
        </row>
        <row r="120">
          <cell r="C120">
            <v>238</v>
          </cell>
          <cell r="BC120">
            <v>5.942557536466774E-3</v>
          </cell>
        </row>
        <row r="121">
          <cell r="C121">
            <v>240</v>
          </cell>
          <cell r="BC121">
            <v>4.0891458670988656E-3</v>
          </cell>
        </row>
        <row r="122">
          <cell r="C122">
            <v>242</v>
          </cell>
          <cell r="BC122">
            <v>2.7470972447325766E-3</v>
          </cell>
        </row>
        <row r="123">
          <cell r="C123">
            <v>244</v>
          </cell>
          <cell r="BC123">
            <v>1.8407730956239868E-3</v>
          </cell>
        </row>
        <row r="124">
          <cell r="C124">
            <v>246</v>
          </cell>
          <cell r="BC124">
            <v>1.2522739059967584E-3</v>
          </cell>
        </row>
        <row r="125">
          <cell r="C125">
            <v>248</v>
          </cell>
          <cell r="BC125">
            <v>8.5963176661264177E-4</v>
          </cell>
        </row>
        <row r="126">
          <cell r="C126">
            <v>250</v>
          </cell>
          <cell r="BC126">
            <v>5.8012414910858995E-4</v>
          </cell>
        </row>
        <row r="127">
          <cell r="C127">
            <v>252</v>
          </cell>
          <cell r="BC127">
            <v>3.7663630470016209E-4</v>
          </cell>
        </row>
        <row r="128">
          <cell r="C128">
            <v>254</v>
          </cell>
          <cell r="BC128">
            <v>2.353282009724473E-4</v>
          </cell>
        </row>
        <row r="129">
          <cell r="C129">
            <v>256</v>
          </cell>
          <cell r="BC129">
            <v>1.445551053484603E-4</v>
          </cell>
        </row>
        <row r="130">
          <cell r="C130">
            <v>258</v>
          </cell>
          <cell r="BC130">
            <v>8.9286871961102103E-5</v>
          </cell>
        </row>
        <row r="131">
          <cell r="C131">
            <v>260</v>
          </cell>
          <cell r="BC131">
            <v>5.5024311183144249E-5</v>
          </cell>
        </row>
        <row r="132">
          <cell r="C132">
            <v>262</v>
          </cell>
          <cell r="BC132">
            <v>3.2447325769854129E-5</v>
          </cell>
        </row>
        <row r="133">
          <cell r="C133">
            <v>264</v>
          </cell>
          <cell r="BC133">
            <v>1.7471636952998381E-5</v>
          </cell>
        </row>
        <row r="134">
          <cell r="C134">
            <v>266</v>
          </cell>
          <cell r="BC134">
            <v>8.0777957860615883E-6</v>
          </cell>
        </row>
        <row r="135">
          <cell r="C135">
            <v>268</v>
          </cell>
          <cell r="BC135">
            <v>3.0972447325769855E-6</v>
          </cell>
        </row>
        <row r="136">
          <cell r="C136">
            <v>270</v>
          </cell>
          <cell r="BC136">
            <v>9.382495948136143E-7</v>
          </cell>
        </row>
        <row r="137">
          <cell r="C137">
            <v>272</v>
          </cell>
          <cell r="BC137">
            <v>2.1102106969205832E-7</v>
          </cell>
        </row>
        <row r="138">
          <cell r="C138">
            <v>274</v>
          </cell>
          <cell r="BC138">
            <v>3.312803889789303E-8</v>
          </cell>
        </row>
        <row r="139">
          <cell r="C139">
            <v>276</v>
          </cell>
          <cell r="BC139">
            <v>3.3128038897893028E-9</v>
          </cell>
        </row>
        <row r="140">
          <cell r="C140">
            <v>278</v>
          </cell>
          <cell r="BC140">
            <v>1.905996758508914E-10</v>
          </cell>
        </row>
        <row r="141">
          <cell r="C141">
            <v>280</v>
          </cell>
          <cell r="BC141">
            <v>5.5478119935170179E-12</v>
          </cell>
        </row>
        <row r="142">
          <cell r="C142">
            <v>282</v>
          </cell>
          <cell r="BC142">
            <v>7.0000000000000005E-14</v>
          </cell>
        </row>
        <row r="143">
          <cell r="C143">
            <v>284</v>
          </cell>
          <cell r="BC143">
            <v>3.1653160453808752E-16</v>
          </cell>
        </row>
        <row r="144">
          <cell r="C144">
            <v>286</v>
          </cell>
          <cell r="BC144">
            <v>4.0842787682333874E-19</v>
          </cell>
        </row>
        <row r="145">
          <cell r="C145">
            <v>288</v>
          </cell>
          <cell r="BC145">
            <v>1.1333873581847649E-22</v>
          </cell>
        </row>
        <row r="146">
          <cell r="C146">
            <v>290</v>
          </cell>
          <cell r="BC146">
            <v>4.8217179902755268E-27</v>
          </cell>
        </row>
        <row r="147">
          <cell r="C147">
            <v>292</v>
          </cell>
          <cell r="BC147">
            <v>2.0761750405186389E-32</v>
          </cell>
        </row>
        <row r="148">
          <cell r="C148">
            <v>294</v>
          </cell>
          <cell r="BC148">
            <v>5.5478119935170176E-39</v>
          </cell>
        </row>
        <row r="149">
          <cell r="C149">
            <v>296</v>
          </cell>
          <cell r="BC149">
            <v>0</v>
          </cell>
        </row>
        <row r="150">
          <cell r="C150">
            <v>298</v>
          </cell>
          <cell r="BC150">
            <v>0</v>
          </cell>
        </row>
        <row r="151">
          <cell r="C151">
            <v>300</v>
          </cell>
          <cell r="BC151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F002-AE94-254B-955F-CF66EB33C075}">
  <dimension ref="A1:N322"/>
  <sheetViews>
    <sheetView workbookViewId="0">
      <selection activeCell="R38" sqref="R38"/>
    </sheetView>
  </sheetViews>
  <sheetFormatPr baseColWidth="10" defaultRowHeight="18"/>
  <cols>
    <col min="1" max="1" width="10.33203125" bestFit="1" customWidth="1"/>
    <col min="2" max="3" width="4.1640625" bestFit="1" customWidth="1"/>
    <col min="6" max="6" width="10" bestFit="1" customWidth="1"/>
    <col min="7" max="8" width="10" customWidth="1"/>
    <col min="9" max="9" width="10" style="2" customWidth="1"/>
    <col min="10" max="10" width="11.33203125" style="1" bestFit="1" customWidth="1"/>
    <col min="11" max="11" width="16.33203125" bestFit="1" customWidth="1"/>
    <col min="12" max="12" width="12.1640625" style="2" bestFit="1" customWidth="1"/>
    <col min="13" max="13" width="9.33203125" style="3" bestFit="1" customWidth="1"/>
    <col min="14" max="14" width="6.33203125" style="3" bestFit="1" customWidth="1"/>
  </cols>
  <sheetData>
    <row r="1" spans="1:14">
      <c r="H1" t="s">
        <v>11</v>
      </c>
      <c r="J1" s="1" t="s">
        <v>9</v>
      </c>
      <c r="K1" t="s">
        <v>10</v>
      </c>
      <c r="L1" s="2" t="s">
        <v>12</v>
      </c>
      <c r="M1" s="3" t="s">
        <v>0</v>
      </c>
      <c r="N1" s="3" t="s">
        <v>1</v>
      </c>
    </row>
    <row r="2" spans="1:14">
      <c r="A2" t="s">
        <v>2</v>
      </c>
      <c r="B2" s="3">
        <v>417</v>
      </c>
      <c r="C2" s="3">
        <v>828</v>
      </c>
      <c r="F2" t="s">
        <v>2</v>
      </c>
      <c r="K2">
        <v>84</v>
      </c>
      <c r="M2" s="3">
        <v>423.48076923076923</v>
      </c>
      <c r="N2" s="3">
        <v>642.96153846153845</v>
      </c>
    </row>
    <row r="3" spans="1:14">
      <c r="A3" t="s">
        <v>2</v>
      </c>
      <c r="B3" s="3">
        <v>423</v>
      </c>
      <c r="C3" s="3">
        <v>802</v>
      </c>
      <c r="F3" t="s">
        <v>3</v>
      </c>
      <c r="K3">
        <v>137</v>
      </c>
      <c r="M3" s="3">
        <v>447.66666666666669</v>
      </c>
      <c r="N3" s="3">
        <v>257.44444444444446</v>
      </c>
    </row>
    <row r="4" spans="1:14">
      <c r="A4" t="s">
        <v>2</v>
      </c>
      <c r="B4" s="3">
        <v>425</v>
      </c>
      <c r="C4" s="3">
        <v>798</v>
      </c>
      <c r="F4" t="s">
        <v>4</v>
      </c>
      <c r="G4">
        <v>10344</v>
      </c>
      <c r="H4" s="6">
        <f>ROUND(24+I4*G4/3280.8,0)</f>
        <v>107</v>
      </c>
      <c r="I4" s="2">
        <v>26.2</v>
      </c>
      <c r="J4" s="1">
        <v>0.8</v>
      </c>
      <c r="K4">
        <v>147</v>
      </c>
      <c r="L4" s="2">
        <f>ROUND((K4-24)/(G4/3280.8),1)</f>
        <v>39</v>
      </c>
      <c r="M4" s="3">
        <v>458.5</v>
      </c>
      <c r="N4" s="3">
        <v>143.36111111111111</v>
      </c>
    </row>
    <row r="5" spans="1:14">
      <c r="A5" t="s">
        <v>2</v>
      </c>
      <c r="B5" s="3">
        <v>424</v>
      </c>
      <c r="C5" s="3">
        <v>791</v>
      </c>
      <c r="F5" t="s">
        <v>4</v>
      </c>
      <c r="I5" s="12">
        <f>AVERAGE(I6:I7)</f>
        <v>29.15</v>
      </c>
    </row>
    <row r="6" spans="1:14">
      <c r="A6" t="s">
        <v>2</v>
      </c>
      <c r="B6" s="3">
        <v>420</v>
      </c>
      <c r="C6" s="3">
        <v>765</v>
      </c>
      <c r="F6" t="s">
        <v>4</v>
      </c>
      <c r="G6" s="3">
        <v>10509</v>
      </c>
      <c r="H6">
        <v>122</v>
      </c>
      <c r="I6" s="12">
        <f>ROUND((H6-24)/(G6/3280.8),1)</f>
        <v>30.6</v>
      </c>
    </row>
    <row r="7" spans="1:14">
      <c r="A7" t="s">
        <v>2</v>
      </c>
      <c r="B7" s="3">
        <v>424</v>
      </c>
      <c r="C7" s="3">
        <v>760</v>
      </c>
      <c r="F7" t="s">
        <v>4</v>
      </c>
      <c r="G7" s="3">
        <v>11961</v>
      </c>
      <c r="H7">
        <v>125</v>
      </c>
      <c r="I7" s="12">
        <f>ROUND((H7-24)/(G7/3280.8),1)</f>
        <v>27.7</v>
      </c>
    </row>
    <row r="8" spans="1:14">
      <c r="A8" t="s">
        <v>2</v>
      </c>
      <c r="B8" s="3">
        <v>426</v>
      </c>
      <c r="C8" s="3">
        <v>768</v>
      </c>
      <c r="F8" t="s">
        <v>6</v>
      </c>
      <c r="G8">
        <v>11176</v>
      </c>
      <c r="H8" s="6">
        <f t="shared" ref="H8" si="0">ROUND(24+I8*G8/3280.8,0)</f>
        <v>116</v>
      </c>
      <c r="I8" s="2">
        <v>27.1</v>
      </c>
      <c r="J8" s="1">
        <v>0.79</v>
      </c>
      <c r="K8">
        <v>150</v>
      </c>
      <c r="L8" s="2">
        <f t="shared" ref="L8" si="1">ROUND((K8-24)/(G8/3280.8),1)</f>
        <v>37</v>
      </c>
      <c r="M8" s="3">
        <v>463.38636363636363</v>
      </c>
      <c r="N8" s="3">
        <v>107.68181818181819</v>
      </c>
    </row>
    <row r="9" spans="1:14">
      <c r="A9" t="s">
        <v>2</v>
      </c>
      <c r="B9" s="3">
        <v>419</v>
      </c>
      <c r="C9" s="3">
        <v>740</v>
      </c>
      <c r="F9" t="s">
        <v>6</v>
      </c>
      <c r="I9" s="12">
        <f>AVERAGE(I10:I11)</f>
        <v>29.15</v>
      </c>
    </row>
    <row r="10" spans="1:14">
      <c r="A10" t="s">
        <v>2</v>
      </c>
      <c r="B10" s="3">
        <v>421</v>
      </c>
      <c r="C10" s="3">
        <v>728</v>
      </c>
      <c r="F10" t="s">
        <v>6</v>
      </c>
      <c r="G10" s="3">
        <v>9642</v>
      </c>
      <c r="H10">
        <v>112</v>
      </c>
      <c r="I10" s="12">
        <f t="shared" ref="I10:I11" si="2">ROUND((H10-24)/(G10/3280.8),1)</f>
        <v>29.9</v>
      </c>
    </row>
    <row r="11" spans="1:14">
      <c r="A11" t="s">
        <v>2</v>
      </c>
      <c r="B11" s="3">
        <v>425</v>
      </c>
      <c r="C11" s="3">
        <v>733</v>
      </c>
      <c r="F11" t="s">
        <v>6</v>
      </c>
      <c r="G11" s="3">
        <v>11097</v>
      </c>
      <c r="H11">
        <v>120</v>
      </c>
      <c r="I11" s="12">
        <f t="shared" si="2"/>
        <v>28.4</v>
      </c>
    </row>
    <row r="12" spans="1:14">
      <c r="A12" t="s">
        <v>2</v>
      </c>
      <c r="B12" s="3">
        <v>424</v>
      </c>
      <c r="C12" s="3">
        <v>714</v>
      </c>
      <c r="F12" t="s">
        <v>5</v>
      </c>
      <c r="G12">
        <v>11200</v>
      </c>
      <c r="H12" s="6">
        <f>ROUND(24+I12*G12/3280.8,0)</f>
        <v>124</v>
      </c>
      <c r="I12" s="2">
        <v>29.3</v>
      </c>
      <c r="J12" s="1">
        <v>1.01</v>
      </c>
      <c r="K12">
        <v>153</v>
      </c>
      <c r="L12" s="2">
        <f>ROUND((K12-24)/(G12/3280.8),1)</f>
        <v>37.799999999999997</v>
      </c>
      <c r="M12" s="3">
        <v>466.64</v>
      </c>
      <c r="N12" s="3">
        <v>88.38</v>
      </c>
    </row>
    <row r="13" spans="1:14">
      <c r="A13" t="s">
        <v>2</v>
      </c>
      <c r="B13" s="3">
        <v>425</v>
      </c>
      <c r="C13" s="3">
        <v>705</v>
      </c>
      <c r="F13" t="s">
        <v>5</v>
      </c>
      <c r="I13" s="12">
        <f>AVERAGE(I14:I16)</f>
        <v>30</v>
      </c>
    </row>
    <row r="14" spans="1:14">
      <c r="A14" t="s">
        <v>2</v>
      </c>
      <c r="B14" s="3">
        <v>420</v>
      </c>
      <c r="C14" s="3">
        <v>703</v>
      </c>
      <c r="F14" t="s">
        <v>5</v>
      </c>
      <c r="G14" s="3">
        <v>7814</v>
      </c>
      <c r="H14">
        <v>88</v>
      </c>
      <c r="I14" s="12">
        <f>ROUND((H14-24)/(G14/3280.8),1)</f>
        <v>26.9</v>
      </c>
    </row>
    <row r="15" spans="1:14">
      <c r="A15" t="s">
        <v>2</v>
      </c>
      <c r="B15" s="3">
        <v>419</v>
      </c>
      <c r="C15" s="3">
        <v>699</v>
      </c>
      <c r="F15" t="s">
        <v>5</v>
      </c>
      <c r="G15" s="3">
        <v>9894</v>
      </c>
      <c r="H15">
        <v>119</v>
      </c>
      <c r="I15" s="12">
        <f>ROUND((H15-24)/(G15/3280.8),1)</f>
        <v>31.5</v>
      </c>
    </row>
    <row r="16" spans="1:14">
      <c r="A16" t="s">
        <v>2</v>
      </c>
      <c r="B16" s="3">
        <v>417</v>
      </c>
      <c r="C16" s="3">
        <v>681</v>
      </c>
      <c r="F16" t="s">
        <v>5</v>
      </c>
      <c r="G16" s="3">
        <v>11446</v>
      </c>
      <c r="H16" s="3">
        <v>134.4</v>
      </c>
      <c r="I16" s="12">
        <f>ROUND((H16-24)/(G16/3280.8),1)</f>
        <v>31.6</v>
      </c>
    </row>
    <row r="17" spans="1:14">
      <c r="A17" t="s">
        <v>2</v>
      </c>
      <c r="B17" s="3">
        <v>420</v>
      </c>
      <c r="C17" s="3">
        <v>671</v>
      </c>
      <c r="F17" t="s">
        <v>7</v>
      </c>
      <c r="G17">
        <v>11065</v>
      </c>
      <c r="H17" s="6">
        <f>ROUND(24+I17*G17/3280.8,0)</f>
        <v>131</v>
      </c>
      <c r="I17" s="2">
        <v>31.7</v>
      </c>
      <c r="J17" s="1">
        <v>1.02</v>
      </c>
      <c r="K17">
        <v>157</v>
      </c>
      <c r="L17" s="2">
        <f>ROUND((K17-24)/(G17/3280.8),1)</f>
        <v>39.4</v>
      </c>
      <c r="M17" s="3">
        <v>473.92592592592592</v>
      </c>
      <c r="N17" s="3">
        <v>81.703703703703709</v>
      </c>
    </row>
    <row r="18" spans="1:14">
      <c r="A18" t="s">
        <v>2</v>
      </c>
      <c r="B18" s="3">
        <v>421</v>
      </c>
      <c r="C18" s="3">
        <v>668</v>
      </c>
      <c r="F18" t="s">
        <v>7</v>
      </c>
      <c r="I18" s="12">
        <f>AVERAGE(I19:I20)</f>
        <v>31.75</v>
      </c>
    </row>
    <row r="19" spans="1:14">
      <c r="A19" t="s">
        <v>2</v>
      </c>
      <c r="B19" s="3">
        <v>424</v>
      </c>
      <c r="C19" s="3">
        <v>679</v>
      </c>
      <c r="F19" t="s">
        <v>7</v>
      </c>
      <c r="G19" s="3">
        <v>10279</v>
      </c>
      <c r="H19">
        <v>125</v>
      </c>
      <c r="I19" s="12">
        <f>ROUND((H19-24)/(G19/3280.8),1)</f>
        <v>32.200000000000003</v>
      </c>
    </row>
    <row r="20" spans="1:14">
      <c r="A20" t="s">
        <v>2</v>
      </c>
      <c r="B20" s="3">
        <v>425</v>
      </c>
      <c r="C20" s="3">
        <v>683</v>
      </c>
      <c r="F20" t="s">
        <v>7</v>
      </c>
      <c r="G20" s="3">
        <v>10995</v>
      </c>
      <c r="H20">
        <v>129</v>
      </c>
      <c r="I20" s="12">
        <f>ROUND((H20-24)/(G20/3280.8),1)</f>
        <v>31.3</v>
      </c>
    </row>
    <row r="21" spans="1:14">
      <c r="A21" t="s">
        <v>2</v>
      </c>
      <c r="B21" s="3">
        <v>427</v>
      </c>
      <c r="C21" s="3">
        <v>667</v>
      </c>
      <c r="F21" t="s">
        <v>8</v>
      </c>
      <c r="G21">
        <v>11405</v>
      </c>
      <c r="H21" s="6">
        <f>ROUND(24+I21*G21/3280.8,0)</f>
        <v>145</v>
      </c>
      <c r="I21" s="2">
        <v>34.700000000000003</v>
      </c>
      <c r="J21" s="1">
        <v>1.23</v>
      </c>
      <c r="K21">
        <v>162</v>
      </c>
      <c r="L21" s="2">
        <f>ROUND((K21-24)/(G21/3280.8),1)</f>
        <v>39.700000000000003</v>
      </c>
      <c r="M21" s="3">
        <v>484.04597701149424</v>
      </c>
      <c r="N21" s="3">
        <v>74.114942528735625</v>
      </c>
    </row>
    <row r="22" spans="1:14">
      <c r="A22" t="s">
        <v>2</v>
      </c>
      <c r="B22" s="3">
        <v>424</v>
      </c>
      <c r="C22" s="3">
        <v>670</v>
      </c>
      <c r="F22" t="s">
        <v>8</v>
      </c>
      <c r="I22" s="12">
        <f>AVERAGE(I23:I24)</f>
        <v>34.15</v>
      </c>
    </row>
    <row r="23" spans="1:14">
      <c r="A23" t="s">
        <v>2</v>
      </c>
      <c r="B23" s="3">
        <v>424</v>
      </c>
      <c r="C23" s="3">
        <v>660</v>
      </c>
      <c r="F23" t="s">
        <v>8</v>
      </c>
      <c r="G23" s="3">
        <v>10751</v>
      </c>
      <c r="H23">
        <v>132</v>
      </c>
      <c r="I23" s="12">
        <f>ROUND((H23-24)/(G23/3280.8),1)</f>
        <v>33</v>
      </c>
    </row>
    <row r="24" spans="1:14">
      <c r="A24" t="s">
        <v>2</v>
      </c>
      <c r="B24" s="3">
        <v>424</v>
      </c>
      <c r="C24" s="3">
        <v>641</v>
      </c>
      <c r="F24" t="s">
        <v>8</v>
      </c>
      <c r="G24" s="3">
        <v>10959</v>
      </c>
      <c r="H24">
        <v>142</v>
      </c>
      <c r="I24" s="12">
        <f>ROUND((H24-24)/(G24/3280.8),1)</f>
        <v>35.299999999999997</v>
      </c>
    </row>
    <row r="25" spans="1:14">
      <c r="A25" t="s">
        <v>2</v>
      </c>
      <c r="B25" s="3">
        <v>423</v>
      </c>
      <c r="C25" s="3">
        <v>650</v>
      </c>
    </row>
    <row r="26" spans="1:14">
      <c r="A26" t="s">
        <v>2</v>
      </c>
      <c r="B26" s="3">
        <v>426</v>
      </c>
      <c r="C26" s="3">
        <v>649</v>
      </c>
    </row>
    <row r="27" spans="1:14">
      <c r="A27" t="s">
        <v>2</v>
      </c>
      <c r="B27" s="3">
        <v>426</v>
      </c>
      <c r="C27" s="3">
        <v>628</v>
      </c>
    </row>
    <row r="28" spans="1:14">
      <c r="A28" t="s">
        <v>2</v>
      </c>
      <c r="B28" s="3">
        <v>426</v>
      </c>
      <c r="C28" s="3">
        <v>620</v>
      </c>
    </row>
    <row r="29" spans="1:14">
      <c r="A29" t="s">
        <v>2</v>
      </c>
      <c r="B29" s="3">
        <v>424</v>
      </c>
      <c r="C29" s="3">
        <v>614</v>
      </c>
    </row>
    <row r="30" spans="1:14">
      <c r="A30" t="s">
        <v>2</v>
      </c>
      <c r="B30" s="3">
        <v>421</v>
      </c>
      <c r="C30" s="3">
        <v>616</v>
      </c>
    </row>
    <row r="31" spans="1:14">
      <c r="A31" t="s">
        <v>2</v>
      </c>
      <c r="B31" s="3">
        <v>422</v>
      </c>
      <c r="C31" s="3">
        <v>608</v>
      </c>
    </row>
    <row r="32" spans="1:14">
      <c r="A32" t="s">
        <v>2</v>
      </c>
      <c r="B32" s="3">
        <v>426</v>
      </c>
      <c r="C32" s="3">
        <v>603</v>
      </c>
    </row>
    <row r="33" spans="1:3">
      <c r="A33" t="s">
        <v>2</v>
      </c>
      <c r="B33" s="3">
        <v>426</v>
      </c>
      <c r="C33" s="3">
        <v>591</v>
      </c>
    </row>
    <row r="34" spans="1:3">
      <c r="A34" t="s">
        <v>2</v>
      </c>
      <c r="B34" s="3">
        <v>425</v>
      </c>
      <c r="C34" s="3">
        <v>589</v>
      </c>
    </row>
    <row r="35" spans="1:3">
      <c r="A35" t="s">
        <v>2</v>
      </c>
      <c r="B35" s="3">
        <v>425</v>
      </c>
      <c r="C35" s="3">
        <v>596</v>
      </c>
    </row>
    <row r="36" spans="1:3">
      <c r="A36" t="s">
        <v>2</v>
      </c>
      <c r="B36" s="3">
        <v>425</v>
      </c>
      <c r="C36" s="3">
        <v>599</v>
      </c>
    </row>
    <row r="37" spans="1:3">
      <c r="A37" t="s">
        <v>2</v>
      </c>
      <c r="B37" s="3">
        <v>424</v>
      </c>
      <c r="C37" s="3">
        <v>599</v>
      </c>
    </row>
    <row r="38" spans="1:3">
      <c r="A38" t="s">
        <v>2</v>
      </c>
      <c r="B38" s="3">
        <v>423</v>
      </c>
      <c r="C38" s="3">
        <v>595</v>
      </c>
    </row>
    <row r="39" spans="1:3">
      <c r="A39" t="s">
        <v>2</v>
      </c>
      <c r="B39" s="3">
        <v>423</v>
      </c>
      <c r="C39" s="3">
        <v>588</v>
      </c>
    </row>
    <row r="40" spans="1:3">
      <c r="A40" t="s">
        <v>2</v>
      </c>
      <c r="B40" s="3">
        <v>423</v>
      </c>
      <c r="C40" s="3">
        <v>581</v>
      </c>
    </row>
    <row r="41" spans="1:3">
      <c r="A41" t="s">
        <v>2</v>
      </c>
      <c r="B41" s="3">
        <v>424</v>
      </c>
      <c r="C41" s="3">
        <v>574</v>
      </c>
    </row>
    <row r="42" spans="1:3">
      <c r="A42" t="s">
        <v>2</v>
      </c>
      <c r="B42" s="3">
        <v>421</v>
      </c>
      <c r="C42" s="3">
        <v>598</v>
      </c>
    </row>
    <row r="43" spans="1:3">
      <c r="A43" t="s">
        <v>2</v>
      </c>
      <c r="B43" s="3">
        <v>421</v>
      </c>
      <c r="C43" s="3">
        <v>592</v>
      </c>
    </row>
    <row r="44" spans="1:3">
      <c r="A44" t="s">
        <v>2</v>
      </c>
      <c r="B44" s="3">
        <v>420</v>
      </c>
      <c r="C44" s="3">
        <v>597</v>
      </c>
    </row>
    <row r="45" spans="1:3">
      <c r="A45" t="s">
        <v>2</v>
      </c>
      <c r="B45" s="3">
        <v>420</v>
      </c>
      <c r="C45" s="3">
        <v>580</v>
      </c>
    </row>
    <row r="46" spans="1:3">
      <c r="A46" t="s">
        <v>2</v>
      </c>
      <c r="B46" s="3">
        <v>419</v>
      </c>
      <c r="C46" s="3">
        <v>549</v>
      </c>
    </row>
    <row r="47" spans="1:3">
      <c r="A47" t="s">
        <v>2</v>
      </c>
      <c r="B47" s="3">
        <v>422</v>
      </c>
      <c r="C47" s="3">
        <v>533</v>
      </c>
    </row>
    <row r="48" spans="1:3">
      <c r="A48" t="s">
        <v>2</v>
      </c>
      <c r="B48" s="3">
        <v>425</v>
      </c>
      <c r="C48" s="3">
        <v>529</v>
      </c>
    </row>
    <row r="49" spans="1:3">
      <c r="A49" t="s">
        <v>2</v>
      </c>
      <c r="B49" s="3">
        <v>426</v>
      </c>
      <c r="C49" s="3">
        <v>566</v>
      </c>
    </row>
    <row r="50" spans="1:3">
      <c r="A50" t="s">
        <v>2</v>
      </c>
      <c r="B50" s="3">
        <v>427</v>
      </c>
      <c r="C50" s="3">
        <v>561</v>
      </c>
    </row>
    <row r="51" spans="1:3">
      <c r="A51" t="s">
        <v>2</v>
      </c>
      <c r="B51" s="3">
        <v>429</v>
      </c>
      <c r="C51" s="3">
        <v>507</v>
      </c>
    </row>
    <row r="52" spans="1:3">
      <c r="A52" t="s">
        <v>2</v>
      </c>
      <c r="B52" s="3">
        <v>432</v>
      </c>
      <c r="C52" s="3">
        <v>498</v>
      </c>
    </row>
    <row r="53" spans="1:3">
      <c r="A53" t="s">
        <v>2</v>
      </c>
      <c r="B53" s="3">
        <v>429</v>
      </c>
      <c r="C53" s="3">
        <v>470</v>
      </c>
    </row>
    <row r="54" spans="1:3">
      <c r="A54" s="5" t="str">
        <f>A53</f>
        <v>Khurais</v>
      </c>
      <c r="B54" s="4">
        <v>423.48076923076923</v>
      </c>
      <c r="C54" s="4">
        <v>642.96153846153845</v>
      </c>
    </row>
    <row r="55" spans="1:3">
      <c r="A55" t="s">
        <v>3</v>
      </c>
      <c r="B55" s="3">
        <v>444</v>
      </c>
      <c r="C55" s="3">
        <v>280</v>
      </c>
    </row>
    <row r="56" spans="1:3">
      <c r="A56" t="s">
        <v>3</v>
      </c>
      <c r="B56" s="3">
        <v>446</v>
      </c>
      <c r="C56" s="3">
        <v>272</v>
      </c>
    </row>
    <row r="57" spans="1:3">
      <c r="A57" t="s">
        <v>3</v>
      </c>
      <c r="B57" s="3">
        <v>449</v>
      </c>
      <c r="C57" s="3">
        <v>313</v>
      </c>
    </row>
    <row r="58" spans="1:3">
      <c r="A58" t="s">
        <v>3</v>
      </c>
      <c r="B58" s="3">
        <v>450</v>
      </c>
      <c r="C58" s="3">
        <v>311</v>
      </c>
    </row>
    <row r="59" spans="1:3">
      <c r="A59" t="s">
        <v>3</v>
      </c>
      <c r="B59" s="3">
        <v>452</v>
      </c>
      <c r="C59" s="3">
        <v>281</v>
      </c>
    </row>
    <row r="60" spans="1:3">
      <c r="A60" t="s">
        <v>3</v>
      </c>
      <c r="B60" s="3">
        <v>452</v>
      </c>
      <c r="C60" s="3">
        <v>252</v>
      </c>
    </row>
    <row r="61" spans="1:3">
      <c r="A61" t="s">
        <v>3</v>
      </c>
      <c r="B61" s="3">
        <v>449</v>
      </c>
      <c r="C61" s="3">
        <v>244</v>
      </c>
    </row>
    <row r="62" spans="1:3">
      <c r="A62" t="s">
        <v>3</v>
      </c>
      <c r="B62" s="3">
        <v>449</v>
      </c>
      <c r="C62" s="3">
        <v>250</v>
      </c>
    </row>
    <row r="63" spans="1:3">
      <c r="A63" t="s">
        <v>3</v>
      </c>
      <c r="B63" s="3">
        <v>449</v>
      </c>
      <c r="C63" s="3">
        <v>276</v>
      </c>
    </row>
    <row r="64" spans="1:3">
      <c r="A64" t="s">
        <v>3</v>
      </c>
      <c r="B64" s="3">
        <v>449</v>
      </c>
      <c r="C64" s="3">
        <v>281</v>
      </c>
    </row>
    <row r="65" spans="1:3">
      <c r="A65" t="s">
        <v>3</v>
      </c>
      <c r="B65" s="3">
        <v>448</v>
      </c>
      <c r="C65" s="3">
        <v>271</v>
      </c>
    </row>
    <row r="66" spans="1:3">
      <c r="A66" t="s">
        <v>3</v>
      </c>
      <c r="B66" s="3">
        <v>448</v>
      </c>
      <c r="C66" s="3">
        <v>267</v>
      </c>
    </row>
    <row r="67" spans="1:3">
      <c r="A67" t="s">
        <v>3</v>
      </c>
      <c r="B67" s="3">
        <v>444</v>
      </c>
      <c r="C67" s="3">
        <v>256</v>
      </c>
    </row>
    <row r="68" spans="1:3">
      <c r="A68" t="s">
        <v>3</v>
      </c>
      <c r="B68" s="3">
        <v>443</v>
      </c>
      <c r="C68" s="3">
        <v>245</v>
      </c>
    </row>
    <row r="69" spans="1:3">
      <c r="A69" t="s">
        <v>3</v>
      </c>
      <c r="B69" s="3">
        <v>447</v>
      </c>
      <c r="C69" s="3">
        <v>222</v>
      </c>
    </row>
    <row r="70" spans="1:3">
      <c r="A70" t="s">
        <v>3</v>
      </c>
      <c r="B70" s="3">
        <v>446</v>
      </c>
      <c r="C70" s="3">
        <v>209</v>
      </c>
    </row>
    <row r="71" spans="1:3">
      <c r="A71" t="s">
        <v>3</v>
      </c>
      <c r="B71" s="3">
        <v>446</v>
      </c>
      <c r="C71" s="3">
        <v>201</v>
      </c>
    </row>
    <row r="72" spans="1:3">
      <c r="A72" t="s">
        <v>3</v>
      </c>
      <c r="B72" s="3">
        <v>447</v>
      </c>
      <c r="C72" s="3">
        <v>203</v>
      </c>
    </row>
    <row r="73" spans="1:3">
      <c r="A73" s="5" t="str">
        <f>A72</f>
        <v>Ghawar, N</v>
      </c>
      <c r="B73" s="4">
        <v>447.66666666666669</v>
      </c>
      <c r="C73" s="4">
        <v>257.44444444444446</v>
      </c>
    </row>
    <row r="74" spans="1:3">
      <c r="A74" t="s">
        <v>4</v>
      </c>
      <c r="B74" s="3">
        <v>452</v>
      </c>
      <c r="C74" s="3">
        <v>69</v>
      </c>
    </row>
    <row r="75" spans="1:3">
      <c r="A75" t="s">
        <v>4</v>
      </c>
      <c r="B75" s="3">
        <v>453</v>
      </c>
      <c r="C75" s="3">
        <v>123</v>
      </c>
    </row>
    <row r="76" spans="1:3">
      <c r="A76" t="s">
        <v>4</v>
      </c>
      <c r="B76" s="3">
        <v>453</v>
      </c>
      <c r="C76" s="3">
        <v>131</v>
      </c>
    </row>
    <row r="77" spans="1:3">
      <c r="A77" t="s">
        <v>4</v>
      </c>
      <c r="B77" s="3">
        <v>455</v>
      </c>
      <c r="C77" s="3">
        <v>141</v>
      </c>
    </row>
    <row r="78" spans="1:3">
      <c r="A78" t="s">
        <v>4</v>
      </c>
      <c r="B78" s="3">
        <v>457</v>
      </c>
      <c r="C78" s="3">
        <v>130</v>
      </c>
    </row>
    <row r="79" spans="1:3">
      <c r="A79" t="s">
        <v>4</v>
      </c>
      <c r="B79" s="3">
        <v>457</v>
      </c>
      <c r="C79" s="3">
        <v>133</v>
      </c>
    </row>
    <row r="80" spans="1:3">
      <c r="A80" t="s">
        <v>4</v>
      </c>
      <c r="B80" s="3">
        <v>456</v>
      </c>
      <c r="C80" s="3">
        <v>136</v>
      </c>
    </row>
    <row r="81" spans="1:3">
      <c r="A81" t="s">
        <v>4</v>
      </c>
      <c r="B81" s="3">
        <v>457</v>
      </c>
      <c r="C81" s="3">
        <v>119</v>
      </c>
    </row>
    <row r="82" spans="1:3">
      <c r="A82" t="s">
        <v>4</v>
      </c>
      <c r="B82" s="3">
        <v>457</v>
      </c>
      <c r="C82" s="3">
        <v>132</v>
      </c>
    </row>
    <row r="83" spans="1:3">
      <c r="A83" t="s">
        <v>4</v>
      </c>
      <c r="B83" s="3">
        <v>457</v>
      </c>
      <c r="C83" s="3">
        <v>136</v>
      </c>
    </row>
    <row r="84" spans="1:3">
      <c r="A84" t="s">
        <v>4</v>
      </c>
      <c r="B84" s="3">
        <v>458</v>
      </c>
      <c r="C84" s="3">
        <v>142</v>
      </c>
    </row>
    <row r="85" spans="1:3">
      <c r="A85" t="s">
        <v>4</v>
      </c>
      <c r="B85" s="3">
        <v>457</v>
      </c>
      <c r="C85" s="3">
        <v>147</v>
      </c>
    </row>
    <row r="86" spans="1:3">
      <c r="A86" t="s">
        <v>4</v>
      </c>
      <c r="B86" s="3">
        <v>456</v>
      </c>
      <c r="C86" s="3">
        <v>151</v>
      </c>
    </row>
    <row r="87" spans="1:3">
      <c r="A87" t="s">
        <v>4</v>
      </c>
      <c r="B87" s="3">
        <v>457</v>
      </c>
      <c r="C87" s="3">
        <v>150</v>
      </c>
    </row>
    <row r="88" spans="1:3">
      <c r="A88" t="s">
        <v>4</v>
      </c>
      <c r="B88" s="3">
        <v>458</v>
      </c>
      <c r="C88" s="3">
        <v>150</v>
      </c>
    </row>
    <row r="89" spans="1:3">
      <c r="A89" t="s">
        <v>4</v>
      </c>
      <c r="B89" s="3">
        <v>458</v>
      </c>
      <c r="C89" s="3">
        <v>158</v>
      </c>
    </row>
    <row r="90" spans="1:3">
      <c r="A90" t="s">
        <v>4</v>
      </c>
      <c r="B90" s="3">
        <v>458</v>
      </c>
      <c r="C90" s="3">
        <v>143</v>
      </c>
    </row>
    <row r="91" spans="1:3">
      <c r="A91" t="s">
        <v>4</v>
      </c>
      <c r="B91" s="3">
        <v>459</v>
      </c>
      <c r="C91" s="3">
        <v>159</v>
      </c>
    </row>
    <row r="92" spans="1:3">
      <c r="A92" t="s">
        <v>4</v>
      </c>
      <c r="B92" s="3">
        <v>459</v>
      </c>
      <c r="C92" s="3">
        <v>152</v>
      </c>
    </row>
    <row r="93" spans="1:3">
      <c r="A93" t="s">
        <v>4</v>
      </c>
      <c r="B93" s="3">
        <v>459</v>
      </c>
      <c r="C93" s="3">
        <v>146</v>
      </c>
    </row>
    <row r="94" spans="1:3">
      <c r="A94" t="s">
        <v>4</v>
      </c>
      <c r="B94" s="3">
        <v>459</v>
      </c>
      <c r="C94" s="3">
        <v>142</v>
      </c>
    </row>
    <row r="95" spans="1:3">
      <c r="A95" t="s">
        <v>4</v>
      </c>
      <c r="B95" s="3">
        <v>459</v>
      </c>
      <c r="C95" s="3">
        <v>128</v>
      </c>
    </row>
    <row r="96" spans="1:3">
      <c r="A96" t="s">
        <v>4</v>
      </c>
      <c r="B96" s="3">
        <v>460</v>
      </c>
      <c r="C96" s="3">
        <v>110</v>
      </c>
    </row>
    <row r="97" spans="1:3">
      <c r="A97" t="s">
        <v>4</v>
      </c>
      <c r="B97" s="3">
        <v>460</v>
      </c>
      <c r="C97" s="3">
        <v>137</v>
      </c>
    </row>
    <row r="98" spans="1:3">
      <c r="A98" t="s">
        <v>4</v>
      </c>
      <c r="B98" s="3">
        <v>461</v>
      </c>
      <c r="C98" s="3">
        <v>173</v>
      </c>
    </row>
    <row r="99" spans="1:3">
      <c r="A99" t="s">
        <v>4</v>
      </c>
      <c r="B99" s="3">
        <v>460</v>
      </c>
      <c r="C99" s="3">
        <v>166</v>
      </c>
    </row>
    <row r="100" spans="1:3">
      <c r="A100" t="s">
        <v>4</v>
      </c>
      <c r="B100" s="3">
        <v>461</v>
      </c>
      <c r="C100" s="3">
        <v>161</v>
      </c>
    </row>
    <row r="101" spans="1:3">
      <c r="A101" t="s">
        <v>4</v>
      </c>
      <c r="B101" s="3">
        <v>462</v>
      </c>
      <c r="C101" s="3">
        <v>165</v>
      </c>
    </row>
    <row r="102" spans="1:3">
      <c r="A102" t="s">
        <v>4</v>
      </c>
      <c r="B102" s="3">
        <v>462</v>
      </c>
      <c r="C102" s="3">
        <v>169</v>
      </c>
    </row>
    <row r="103" spans="1:3">
      <c r="A103" t="s">
        <v>4</v>
      </c>
      <c r="B103" s="3">
        <v>463</v>
      </c>
      <c r="C103" s="3">
        <v>162</v>
      </c>
    </row>
    <row r="104" spans="1:3">
      <c r="A104" t="s">
        <v>4</v>
      </c>
      <c r="B104" s="3">
        <v>463</v>
      </c>
      <c r="C104" s="3">
        <v>155</v>
      </c>
    </row>
    <row r="105" spans="1:3">
      <c r="A105" t="s">
        <v>4</v>
      </c>
      <c r="B105" s="3">
        <v>461</v>
      </c>
      <c r="C105" s="3">
        <v>147</v>
      </c>
    </row>
    <row r="106" spans="1:3">
      <c r="A106" t="s">
        <v>4</v>
      </c>
      <c r="B106" s="3">
        <v>460</v>
      </c>
      <c r="C106" s="3">
        <v>146</v>
      </c>
    </row>
    <row r="107" spans="1:3">
      <c r="A107" t="s">
        <v>4</v>
      </c>
      <c r="B107" s="3">
        <v>461</v>
      </c>
      <c r="C107" s="3">
        <v>150</v>
      </c>
    </row>
    <row r="108" spans="1:3">
      <c r="A108" t="s">
        <v>4</v>
      </c>
      <c r="B108" s="3">
        <v>461</v>
      </c>
      <c r="C108" s="3">
        <v>154</v>
      </c>
    </row>
    <row r="109" spans="1:3">
      <c r="A109" t="s">
        <v>4</v>
      </c>
      <c r="B109" s="3">
        <v>460</v>
      </c>
      <c r="C109" s="3">
        <v>148</v>
      </c>
    </row>
    <row r="110" spans="1:3">
      <c r="A110" s="5" t="str">
        <f>A109</f>
        <v>Well A</v>
      </c>
      <c r="B110" s="4">
        <v>458.5</v>
      </c>
      <c r="C110" s="4">
        <v>143.36111111111111</v>
      </c>
    </row>
    <row r="111" spans="1:3">
      <c r="A111" t="s">
        <v>5</v>
      </c>
      <c r="B111" s="3">
        <v>454</v>
      </c>
      <c r="C111" s="3">
        <v>54</v>
      </c>
    </row>
    <row r="112" spans="1:3">
      <c r="A112" t="s">
        <v>5</v>
      </c>
      <c r="B112" s="3">
        <v>458</v>
      </c>
      <c r="C112" s="3">
        <v>45</v>
      </c>
    </row>
    <row r="113" spans="1:3">
      <c r="A113" t="s">
        <v>5</v>
      </c>
      <c r="B113" s="3">
        <v>458</v>
      </c>
      <c r="C113" s="3">
        <v>81</v>
      </c>
    </row>
    <row r="114" spans="1:3">
      <c r="A114" t="s">
        <v>5</v>
      </c>
      <c r="B114" s="3">
        <v>458</v>
      </c>
      <c r="C114" s="3">
        <v>87</v>
      </c>
    </row>
    <row r="115" spans="1:3">
      <c r="A115" t="s">
        <v>5</v>
      </c>
      <c r="B115" s="3">
        <v>463</v>
      </c>
      <c r="C115" s="3">
        <v>43</v>
      </c>
    </row>
    <row r="116" spans="1:3">
      <c r="A116" t="s">
        <v>5</v>
      </c>
      <c r="B116" s="3">
        <v>463</v>
      </c>
      <c r="C116" s="3">
        <v>53</v>
      </c>
    </row>
    <row r="117" spans="1:3">
      <c r="A117" t="s">
        <v>5</v>
      </c>
      <c r="B117" s="3">
        <v>466</v>
      </c>
      <c r="C117" s="3">
        <v>56</v>
      </c>
    </row>
    <row r="118" spans="1:3">
      <c r="A118" t="s">
        <v>5</v>
      </c>
      <c r="B118" s="3">
        <v>468</v>
      </c>
      <c r="C118" s="3">
        <v>54</v>
      </c>
    </row>
    <row r="119" spans="1:3">
      <c r="A119" t="s">
        <v>5</v>
      </c>
      <c r="B119" s="3">
        <v>467</v>
      </c>
      <c r="C119" s="3">
        <v>22</v>
      </c>
    </row>
    <row r="120" spans="1:3">
      <c r="A120" t="s">
        <v>5</v>
      </c>
      <c r="B120" s="3">
        <v>463</v>
      </c>
      <c r="C120" s="3">
        <v>75</v>
      </c>
    </row>
    <row r="121" spans="1:3">
      <c r="A121" t="s">
        <v>5</v>
      </c>
      <c r="B121" s="3">
        <v>464</v>
      </c>
      <c r="C121" s="3">
        <v>90</v>
      </c>
    </row>
    <row r="122" spans="1:3">
      <c r="A122" t="s">
        <v>5</v>
      </c>
      <c r="B122" s="3">
        <v>464</v>
      </c>
      <c r="C122" s="3">
        <v>91</v>
      </c>
    </row>
    <row r="123" spans="1:3">
      <c r="A123" t="s">
        <v>5</v>
      </c>
      <c r="B123" s="3">
        <v>465</v>
      </c>
      <c r="C123" s="3">
        <v>86</v>
      </c>
    </row>
    <row r="124" spans="1:3">
      <c r="A124" t="s">
        <v>5</v>
      </c>
      <c r="B124" s="3">
        <v>464</v>
      </c>
      <c r="C124" s="3">
        <v>78</v>
      </c>
    </row>
    <row r="125" spans="1:3">
      <c r="A125" t="s">
        <v>5</v>
      </c>
      <c r="B125" s="3">
        <v>465</v>
      </c>
      <c r="C125" s="3">
        <v>85</v>
      </c>
    </row>
    <row r="126" spans="1:3">
      <c r="A126" t="s">
        <v>5</v>
      </c>
      <c r="B126" s="3">
        <v>464</v>
      </c>
      <c r="C126" s="3">
        <v>104</v>
      </c>
    </row>
    <row r="127" spans="1:3">
      <c r="A127" t="s">
        <v>5</v>
      </c>
      <c r="B127" s="3">
        <v>466</v>
      </c>
      <c r="C127" s="3">
        <v>103</v>
      </c>
    </row>
    <row r="128" spans="1:3">
      <c r="A128" t="s">
        <v>5</v>
      </c>
      <c r="B128" s="3">
        <v>467</v>
      </c>
      <c r="C128" s="3">
        <v>109</v>
      </c>
    </row>
    <row r="129" spans="1:3">
      <c r="A129" t="s">
        <v>5</v>
      </c>
      <c r="B129" s="3">
        <v>466</v>
      </c>
      <c r="C129" s="3">
        <v>97</v>
      </c>
    </row>
    <row r="130" spans="1:3">
      <c r="A130" t="s">
        <v>5</v>
      </c>
      <c r="B130" s="3">
        <v>467</v>
      </c>
      <c r="C130" s="3">
        <v>90</v>
      </c>
    </row>
    <row r="131" spans="1:3">
      <c r="A131" t="s">
        <v>5</v>
      </c>
      <c r="B131" s="3">
        <v>468</v>
      </c>
      <c r="C131" s="3">
        <v>87</v>
      </c>
    </row>
    <row r="132" spans="1:3">
      <c r="A132" t="s">
        <v>5</v>
      </c>
      <c r="B132" s="3">
        <v>467</v>
      </c>
      <c r="C132" s="3">
        <v>96</v>
      </c>
    </row>
    <row r="133" spans="1:3">
      <c r="A133" t="s">
        <v>5</v>
      </c>
      <c r="B133" s="3">
        <v>467</v>
      </c>
      <c r="C133" s="3">
        <v>101</v>
      </c>
    </row>
    <row r="134" spans="1:3">
      <c r="A134" t="s">
        <v>5</v>
      </c>
      <c r="B134" s="3">
        <v>468</v>
      </c>
      <c r="C134" s="3">
        <v>103</v>
      </c>
    </row>
    <row r="135" spans="1:3">
      <c r="A135" t="s">
        <v>5</v>
      </c>
      <c r="B135" s="3">
        <v>468</v>
      </c>
      <c r="C135" s="3">
        <v>102</v>
      </c>
    </row>
    <row r="136" spans="1:3">
      <c r="A136" t="s">
        <v>5</v>
      </c>
      <c r="B136" s="3">
        <v>468</v>
      </c>
      <c r="C136" s="3">
        <v>110</v>
      </c>
    </row>
    <row r="137" spans="1:3">
      <c r="A137" t="s">
        <v>5</v>
      </c>
      <c r="B137" s="3">
        <v>470</v>
      </c>
      <c r="C137" s="3">
        <v>73</v>
      </c>
    </row>
    <row r="138" spans="1:3">
      <c r="A138" t="s">
        <v>5</v>
      </c>
      <c r="B138" s="3">
        <v>470</v>
      </c>
      <c r="C138" s="3">
        <v>87</v>
      </c>
    </row>
    <row r="139" spans="1:3">
      <c r="A139" t="s">
        <v>5</v>
      </c>
      <c r="B139" s="3">
        <v>469</v>
      </c>
      <c r="C139" s="3">
        <v>93</v>
      </c>
    </row>
    <row r="140" spans="1:3">
      <c r="A140" t="s">
        <v>5</v>
      </c>
      <c r="B140" s="3">
        <v>469</v>
      </c>
      <c r="C140" s="3">
        <v>104</v>
      </c>
    </row>
    <row r="141" spans="1:3">
      <c r="A141" t="s">
        <v>5</v>
      </c>
      <c r="B141" s="3">
        <v>469</v>
      </c>
      <c r="C141" s="3">
        <v>120</v>
      </c>
    </row>
    <row r="142" spans="1:3">
      <c r="A142" t="s">
        <v>5</v>
      </c>
      <c r="B142" s="3">
        <v>470</v>
      </c>
      <c r="C142" s="3">
        <v>113</v>
      </c>
    </row>
    <row r="143" spans="1:3">
      <c r="A143" t="s">
        <v>5</v>
      </c>
      <c r="B143" s="3">
        <v>470</v>
      </c>
      <c r="C143" s="3">
        <v>103</v>
      </c>
    </row>
    <row r="144" spans="1:3">
      <c r="A144" t="s">
        <v>5</v>
      </c>
      <c r="B144" s="3">
        <v>471</v>
      </c>
      <c r="C144" s="3">
        <v>93</v>
      </c>
    </row>
    <row r="145" spans="1:3">
      <c r="A145" t="s">
        <v>5</v>
      </c>
      <c r="B145" s="3">
        <v>472</v>
      </c>
      <c r="C145" s="3">
        <v>96</v>
      </c>
    </row>
    <row r="146" spans="1:3">
      <c r="A146" t="s">
        <v>5</v>
      </c>
      <c r="B146" s="3">
        <v>471</v>
      </c>
      <c r="C146" s="3">
        <v>101</v>
      </c>
    </row>
    <row r="147" spans="1:3">
      <c r="A147" t="s">
        <v>5</v>
      </c>
      <c r="B147" s="3">
        <v>472</v>
      </c>
      <c r="C147" s="3">
        <v>98</v>
      </c>
    </row>
    <row r="148" spans="1:3">
      <c r="A148" t="s">
        <v>5</v>
      </c>
      <c r="B148" s="3">
        <v>473</v>
      </c>
      <c r="C148" s="3">
        <v>107</v>
      </c>
    </row>
    <row r="149" spans="1:3">
      <c r="A149" t="s">
        <v>5</v>
      </c>
      <c r="B149" s="3">
        <v>472</v>
      </c>
      <c r="C149" s="3">
        <v>111</v>
      </c>
    </row>
    <row r="150" spans="1:3">
      <c r="A150" t="s">
        <v>5</v>
      </c>
      <c r="B150" s="3">
        <v>472</v>
      </c>
      <c r="C150" s="3">
        <v>115</v>
      </c>
    </row>
    <row r="151" spans="1:3">
      <c r="A151" t="s">
        <v>5</v>
      </c>
      <c r="B151" s="3">
        <v>471</v>
      </c>
      <c r="C151" s="3">
        <v>126</v>
      </c>
    </row>
    <row r="152" spans="1:3">
      <c r="A152" t="s">
        <v>5</v>
      </c>
      <c r="B152" s="3">
        <v>471</v>
      </c>
      <c r="C152" s="3">
        <v>117</v>
      </c>
    </row>
    <row r="153" spans="1:3">
      <c r="A153" t="s">
        <v>5</v>
      </c>
      <c r="B153" s="3">
        <v>471</v>
      </c>
      <c r="C153" s="3">
        <v>112</v>
      </c>
    </row>
    <row r="154" spans="1:3">
      <c r="A154" t="s">
        <v>5</v>
      </c>
      <c r="B154" s="3">
        <v>468</v>
      </c>
      <c r="C154" s="3">
        <v>73</v>
      </c>
    </row>
    <row r="155" spans="1:3">
      <c r="A155" t="s">
        <v>5</v>
      </c>
      <c r="B155" s="3">
        <v>469</v>
      </c>
      <c r="C155" s="3">
        <v>65</v>
      </c>
    </row>
    <row r="156" spans="1:3">
      <c r="A156" t="s">
        <v>5</v>
      </c>
      <c r="B156" s="3">
        <v>468</v>
      </c>
      <c r="C156" s="3">
        <v>63</v>
      </c>
    </row>
    <row r="157" spans="1:3">
      <c r="A157" t="s">
        <v>5</v>
      </c>
      <c r="B157" s="3">
        <v>457</v>
      </c>
      <c r="C157" s="3">
        <v>91</v>
      </c>
    </row>
    <row r="158" spans="1:3">
      <c r="A158" t="s">
        <v>5</v>
      </c>
      <c r="B158" s="3">
        <v>468</v>
      </c>
      <c r="C158" s="3">
        <v>84</v>
      </c>
    </row>
    <row r="159" spans="1:3">
      <c r="A159" t="s">
        <v>5</v>
      </c>
      <c r="B159" s="3">
        <v>462</v>
      </c>
      <c r="C159" s="3">
        <v>82</v>
      </c>
    </row>
    <row r="160" spans="1:3">
      <c r="A160" t="s">
        <v>5</v>
      </c>
      <c r="B160" s="3">
        <v>461</v>
      </c>
      <c r="C160" s="3">
        <v>90</v>
      </c>
    </row>
    <row r="161" spans="1:3">
      <c r="A161" s="5" t="str">
        <f>A160</f>
        <v>Well B</v>
      </c>
      <c r="B161" s="4">
        <v>466.64</v>
      </c>
      <c r="C161" s="4">
        <v>88.38</v>
      </c>
    </row>
    <row r="162" spans="1:3">
      <c r="A162" t="s">
        <v>6</v>
      </c>
      <c r="B162" s="3">
        <v>463</v>
      </c>
      <c r="C162" s="3">
        <v>53</v>
      </c>
    </row>
    <row r="163" spans="1:3">
      <c r="A163" t="s">
        <v>6</v>
      </c>
      <c r="B163" s="3">
        <v>453</v>
      </c>
      <c r="C163" s="3">
        <v>37</v>
      </c>
    </row>
    <row r="164" spans="1:3">
      <c r="A164" t="s">
        <v>6</v>
      </c>
      <c r="B164" s="3">
        <v>455</v>
      </c>
      <c r="C164" s="3">
        <v>82</v>
      </c>
    </row>
    <row r="165" spans="1:3">
      <c r="A165" t="s">
        <v>6</v>
      </c>
      <c r="B165" s="3">
        <v>456</v>
      </c>
      <c r="C165" s="3">
        <v>93</v>
      </c>
    </row>
    <row r="166" spans="1:3">
      <c r="A166" t="s">
        <v>6</v>
      </c>
      <c r="B166" s="3">
        <v>456</v>
      </c>
      <c r="C166" s="3">
        <v>90</v>
      </c>
    </row>
    <row r="167" spans="1:3">
      <c r="A167" t="s">
        <v>6</v>
      </c>
      <c r="B167" s="3">
        <v>459</v>
      </c>
      <c r="C167" s="3">
        <v>47</v>
      </c>
    </row>
    <row r="168" spans="1:3">
      <c r="A168" t="s">
        <v>6</v>
      </c>
      <c r="B168" s="3">
        <v>467</v>
      </c>
      <c r="C168" s="3">
        <v>39</v>
      </c>
    </row>
    <row r="169" spans="1:3">
      <c r="A169" t="s">
        <v>6</v>
      </c>
      <c r="B169" s="3">
        <v>465</v>
      </c>
      <c r="C169" s="3">
        <v>68</v>
      </c>
    </row>
    <row r="170" spans="1:3">
      <c r="A170" t="s">
        <v>6</v>
      </c>
      <c r="B170" s="3">
        <v>467</v>
      </c>
      <c r="C170" s="3">
        <v>83</v>
      </c>
    </row>
    <row r="171" spans="1:3">
      <c r="A171" t="s">
        <v>6</v>
      </c>
      <c r="B171" s="3">
        <v>469</v>
      </c>
      <c r="C171" s="3">
        <v>96</v>
      </c>
    </row>
    <row r="172" spans="1:3">
      <c r="A172" t="s">
        <v>6</v>
      </c>
      <c r="B172" s="3">
        <v>468</v>
      </c>
      <c r="C172" s="3">
        <v>118</v>
      </c>
    </row>
    <row r="173" spans="1:3">
      <c r="A173" t="s">
        <v>6</v>
      </c>
      <c r="B173" s="3">
        <v>464</v>
      </c>
      <c r="C173" s="3">
        <v>72</v>
      </c>
    </row>
    <row r="174" spans="1:3">
      <c r="A174" t="s">
        <v>6</v>
      </c>
      <c r="B174" s="3">
        <v>461</v>
      </c>
      <c r="C174" s="3">
        <v>73</v>
      </c>
    </row>
    <row r="175" spans="1:3">
      <c r="A175" t="s">
        <v>6</v>
      </c>
      <c r="B175" s="3">
        <v>461</v>
      </c>
      <c r="C175" s="3">
        <v>79</v>
      </c>
    </row>
    <row r="176" spans="1:3">
      <c r="A176" t="s">
        <v>6</v>
      </c>
      <c r="B176" s="3">
        <v>461</v>
      </c>
      <c r="C176" s="3">
        <v>90</v>
      </c>
    </row>
    <row r="177" spans="1:3">
      <c r="A177" t="s">
        <v>6</v>
      </c>
      <c r="B177" s="3">
        <v>460</v>
      </c>
      <c r="C177" s="3">
        <v>94</v>
      </c>
    </row>
    <row r="178" spans="1:3">
      <c r="A178" t="s">
        <v>6</v>
      </c>
      <c r="B178" s="3">
        <v>462</v>
      </c>
      <c r="C178" s="3">
        <v>90</v>
      </c>
    </row>
    <row r="179" spans="1:3">
      <c r="A179" t="s">
        <v>6</v>
      </c>
      <c r="B179" s="3">
        <v>462</v>
      </c>
      <c r="C179" s="3">
        <v>106</v>
      </c>
    </row>
    <row r="180" spans="1:3">
      <c r="A180" t="s">
        <v>6</v>
      </c>
      <c r="B180" s="3">
        <v>461</v>
      </c>
      <c r="C180" s="3">
        <v>101</v>
      </c>
    </row>
    <row r="181" spans="1:3">
      <c r="A181" t="s">
        <v>6</v>
      </c>
      <c r="B181" s="3">
        <v>460</v>
      </c>
      <c r="C181" s="3">
        <v>107</v>
      </c>
    </row>
    <row r="182" spans="1:3">
      <c r="A182" t="s">
        <v>6</v>
      </c>
      <c r="B182" s="3">
        <v>461</v>
      </c>
      <c r="C182" s="3">
        <v>113</v>
      </c>
    </row>
    <row r="183" spans="1:3">
      <c r="A183" t="s">
        <v>6</v>
      </c>
      <c r="B183" s="3">
        <v>463</v>
      </c>
      <c r="C183" s="3">
        <v>109</v>
      </c>
    </row>
    <row r="184" spans="1:3">
      <c r="A184" t="s">
        <v>6</v>
      </c>
      <c r="B184" s="3">
        <v>464</v>
      </c>
      <c r="C184" s="3">
        <v>107</v>
      </c>
    </row>
    <row r="185" spans="1:3">
      <c r="A185" t="s">
        <v>6</v>
      </c>
      <c r="B185" s="3">
        <v>465</v>
      </c>
      <c r="C185" s="3">
        <v>103</v>
      </c>
    </row>
    <row r="186" spans="1:3">
      <c r="A186" t="s">
        <v>6</v>
      </c>
      <c r="B186" s="3">
        <v>466</v>
      </c>
      <c r="C186" s="3">
        <v>100</v>
      </c>
    </row>
    <row r="187" spans="1:3">
      <c r="A187" t="s">
        <v>6</v>
      </c>
      <c r="B187" s="3">
        <v>466</v>
      </c>
      <c r="C187" s="3">
        <v>115</v>
      </c>
    </row>
    <row r="188" spans="1:3">
      <c r="A188" t="s">
        <v>6</v>
      </c>
      <c r="B188" s="3">
        <v>458</v>
      </c>
      <c r="C188" s="3">
        <v>109</v>
      </c>
    </row>
    <row r="189" spans="1:3">
      <c r="A189" t="s">
        <v>6</v>
      </c>
      <c r="B189" s="3">
        <v>459</v>
      </c>
      <c r="C189" s="3">
        <v>112</v>
      </c>
    </row>
    <row r="190" spans="1:3">
      <c r="A190" t="s">
        <v>6</v>
      </c>
      <c r="B190" s="3">
        <v>461</v>
      </c>
      <c r="C190" s="3">
        <v>130</v>
      </c>
    </row>
    <row r="191" spans="1:3">
      <c r="A191" t="s">
        <v>6</v>
      </c>
      <c r="B191" s="3">
        <v>462</v>
      </c>
      <c r="C191" s="3">
        <v>139</v>
      </c>
    </row>
    <row r="192" spans="1:3">
      <c r="A192" t="s">
        <v>6</v>
      </c>
      <c r="B192" s="3">
        <v>464</v>
      </c>
      <c r="C192" s="3">
        <v>192</v>
      </c>
    </row>
    <row r="193" spans="1:3">
      <c r="A193" t="s">
        <v>6</v>
      </c>
      <c r="B193" s="3">
        <v>462</v>
      </c>
      <c r="C193" s="3">
        <v>127</v>
      </c>
    </row>
    <row r="194" spans="1:3">
      <c r="A194" t="s">
        <v>6</v>
      </c>
      <c r="B194" s="3">
        <v>463</v>
      </c>
      <c r="C194" s="3">
        <v>127</v>
      </c>
    </row>
    <row r="195" spans="1:3">
      <c r="A195" t="s">
        <v>6</v>
      </c>
      <c r="B195" s="3">
        <v>466</v>
      </c>
      <c r="C195" s="3">
        <v>131</v>
      </c>
    </row>
    <row r="196" spans="1:3">
      <c r="A196" t="s">
        <v>6</v>
      </c>
      <c r="B196" s="3">
        <v>465</v>
      </c>
      <c r="C196" s="3">
        <v>147</v>
      </c>
    </row>
    <row r="197" spans="1:3">
      <c r="A197" t="s">
        <v>6</v>
      </c>
      <c r="B197" s="3">
        <v>466</v>
      </c>
      <c r="C197" s="3">
        <v>132</v>
      </c>
    </row>
    <row r="198" spans="1:3">
      <c r="A198" t="s">
        <v>6</v>
      </c>
      <c r="B198" s="3">
        <v>467</v>
      </c>
      <c r="C198" s="3">
        <v>137</v>
      </c>
    </row>
    <row r="199" spans="1:3">
      <c r="A199" t="s">
        <v>6</v>
      </c>
      <c r="B199" s="3">
        <v>467</v>
      </c>
      <c r="C199" s="3">
        <v>141</v>
      </c>
    </row>
    <row r="200" spans="1:3">
      <c r="A200" t="s">
        <v>6</v>
      </c>
      <c r="B200" s="3">
        <v>468</v>
      </c>
      <c r="C200" s="3">
        <v>150</v>
      </c>
    </row>
    <row r="201" spans="1:3">
      <c r="A201" t="s">
        <v>6</v>
      </c>
      <c r="B201" s="3">
        <v>468</v>
      </c>
      <c r="C201" s="3">
        <v>142</v>
      </c>
    </row>
    <row r="202" spans="1:3">
      <c r="A202" t="s">
        <v>6</v>
      </c>
      <c r="B202" s="3">
        <v>467</v>
      </c>
      <c r="C202" s="3">
        <v>132</v>
      </c>
    </row>
    <row r="203" spans="1:3">
      <c r="A203" t="s">
        <v>6</v>
      </c>
      <c r="B203" s="3">
        <v>468</v>
      </c>
      <c r="C203" s="3">
        <v>134</v>
      </c>
    </row>
    <row r="204" spans="1:3">
      <c r="A204" t="s">
        <v>6</v>
      </c>
      <c r="B204" s="3">
        <v>470</v>
      </c>
      <c r="C204" s="3">
        <v>148</v>
      </c>
    </row>
    <row r="205" spans="1:3">
      <c r="A205" t="s">
        <v>6</v>
      </c>
      <c r="B205" s="3">
        <v>473</v>
      </c>
      <c r="C205" s="3">
        <v>143</v>
      </c>
    </row>
    <row r="206" spans="1:3">
      <c r="A206" s="5" t="str">
        <f>A205</f>
        <v>Well C</v>
      </c>
      <c r="B206" s="4">
        <v>463.38636363636363</v>
      </c>
      <c r="C206" s="4">
        <v>107.68181818181819</v>
      </c>
    </row>
    <row r="207" spans="1:3">
      <c r="A207" t="s">
        <v>7</v>
      </c>
      <c r="B207" s="3">
        <v>468</v>
      </c>
      <c r="C207" s="3">
        <v>70</v>
      </c>
    </row>
    <row r="208" spans="1:3">
      <c r="A208" t="s">
        <v>7</v>
      </c>
      <c r="B208" s="3">
        <v>469</v>
      </c>
      <c r="C208" s="3">
        <v>70</v>
      </c>
    </row>
    <row r="209" spans="1:3">
      <c r="A209" t="s">
        <v>7</v>
      </c>
      <c r="B209" s="3">
        <v>469</v>
      </c>
      <c r="C209" s="3">
        <v>85</v>
      </c>
    </row>
    <row r="210" spans="1:3">
      <c r="A210" t="s">
        <v>7</v>
      </c>
      <c r="B210" s="3">
        <v>471</v>
      </c>
      <c r="C210" s="3">
        <v>62</v>
      </c>
    </row>
    <row r="211" spans="1:3">
      <c r="A211" t="s">
        <v>7</v>
      </c>
      <c r="B211" s="3">
        <v>471</v>
      </c>
      <c r="C211" s="3">
        <v>79</v>
      </c>
    </row>
    <row r="212" spans="1:3">
      <c r="A212" t="s">
        <v>7</v>
      </c>
      <c r="B212" s="3">
        <v>472</v>
      </c>
      <c r="C212" s="3">
        <v>84</v>
      </c>
    </row>
    <row r="213" spans="1:3">
      <c r="A213" t="s">
        <v>7</v>
      </c>
      <c r="B213" s="3">
        <v>473</v>
      </c>
      <c r="C213" s="3">
        <v>91</v>
      </c>
    </row>
    <row r="214" spans="1:3">
      <c r="A214" t="s">
        <v>7</v>
      </c>
      <c r="B214" s="3">
        <v>473</v>
      </c>
      <c r="C214" s="3">
        <v>97</v>
      </c>
    </row>
    <row r="215" spans="1:3">
      <c r="A215" t="s">
        <v>7</v>
      </c>
      <c r="B215" s="3">
        <v>473</v>
      </c>
      <c r="C215" s="3">
        <v>75</v>
      </c>
    </row>
    <row r="216" spans="1:3">
      <c r="A216" t="s">
        <v>7</v>
      </c>
      <c r="B216" s="3">
        <v>473</v>
      </c>
      <c r="C216" s="3">
        <v>69</v>
      </c>
    </row>
    <row r="217" spans="1:3">
      <c r="A217" t="s">
        <v>7</v>
      </c>
      <c r="B217" s="3">
        <v>472</v>
      </c>
      <c r="C217" s="3">
        <v>56</v>
      </c>
    </row>
    <row r="218" spans="1:3">
      <c r="A218" t="s">
        <v>7</v>
      </c>
      <c r="B218" s="3">
        <v>473</v>
      </c>
      <c r="C218" s="3">
        <v>59</v>
      </c>
    </row>
    <row r="219" spans="1:3">
      <c r="A219" t="s">
        <v>7</v>
      </c>
      <c r="B219" s="3">
        <v>473</v>
      </c>
      <c r="C219" s="3">
        <v>71</v>
      </c>
    </row>
    <row r="220" spans="1:3">
      <c r="A220" t="s">
        <v>7</v>
      </c>
      <c r="B220" s="3">
        <v>475</v>
      </c>
      <c r="C220" s="3">
        <v>71</v>
      </c>
    </row>
    <row r="221" spans="1:3">
      <c r="A221" t="s">
        <v>7</v>
      </c>
      <c r="B221" s="3">
        <v>474</v>
      </c>
      <c r="C221" s="3">
        <v>77</v>
      </c>
    </row>
    <row r="222" spans="1:3">
      <c r="A222" t="s">
        <v>7</v>
      </c>
      <c r="B222" s="3">
        <v>475</v>
      </c>
      <c r="C222" s="3">
        <v>96</v>
      </c>
    </row>
    <row r="223" spans="1:3">
      <c r="A223" t="s">
        <v>7</v>
      </c>
      <c r="B223" s="3">
        <v>475</v>
      </c>
      <c r="C223" s="3">
        <v>97</v>
      </c>
    </row>
    <row r="224" spans="1:3">
      <c r="A224" t="s">
        <v>7</v>
      </c>
      <c r="B224" s="3">
        <v>475</v>
      </c>
      <c r="C224" s="3">
        <v>93</v>
      </c>
    </row>
    <row r="225" spans="1:3">
      <c r="A225" t="s">
        <v>7</v>
      </c>
      <c r="B225" s="3">
        <v>475</v>
      </c>
      <c r="C225" s="3">
        <v>90</v>
      </c>
    </row>
    <row r="226" spans="1:3">
      <c r="A226" t="s">
        <v>7</v>
      </c>
      <c r="B226" s="3">
        <v>476</v>
      </c>
      <c r="C226" s="3">
        <v>85</v>
      </c>
    </row>
    <row r="227" spans="1:3">
      <c r="A227" t="s">
        <v>7</v>
      </c>
      <c r="B227" s="3">
        <v>477</v>
      </c>
      <c r="C227" s="3">
        <v>95</v>
      </c>
    </row>
    <row r="228" spans="1:3">
      <c r="A228" t="s">
        <v>7</v>
      </c>
      <c r="B228" s="3">
        <v>477</v>
      </c>
      <c r="C228" s="3">
        <v>84</v>
      </c>
    </row>
    <row r="229" spans="1:3">
      <c r="A229" t="s">
        <v>7</v>
      </c>
      <c r="B229" s="3">
        <v>479</v>
      </c>
      <c r="C229" s="3">
        <v>83</v>
      </c>
    </row>
    <row r="230" spans="1:3">
      <c r="A230" t="s">
        <v>7</v>
      </c>
      <c r="B230" s="3">
        <v>478</v>
      </c>
      <c r="C230" s="3">
        <v>104</v>
      </c>
    </row>
    <row r="231" spans="1:3">
      <c r="A231" t="s">
        <v>7</v>
      </c>
      <c r="B231" s="3">
        <v>479</v>
      </c>
      <c r="C231" s="3">
        <v>109</v>
      </c>
    </row>
    <row r="232" spans="1:3">
      <c r="A232" t="s">
        <v>7</v>
      </c>
      <c r="B232" s="3">
        <v>475</v>
      </c>
      <c r="C232" s="3">
        <v>80</v>
      </c>
    </row>
    <row r="233" spans="1:3">
      <c r="A233" t="s">
        <v>7</v>
      </c>
      <c r="B233" s="3">
        <v>476</v>
      </c>
      <c r="C233" s="3">
        <v>74</v>
      </c>
    </row>
    <row r="234" spans="1:3">
      <c r="A234" s="5" t="str">
        <f>A233</f>
        <v>Well D</v>
      </c>
      <c r="B234" s="4">
        <v>473.92592592592592</v>
      </c>
      <c r="C234" s="4">
        <v>81.703703703703709</v>
      </c>
    </row>
    <row r="235" spans="1:3">
      <c r="A235" t="s">
        <v>8</v>
      </c>
      <c r="B235" s="3">
        <v>472</v>
      </c>
      <c r="C235" s="3">
        <v>50</v>
      </c>
    </row>
    <row r="236" spans="1:3">
      <c r="A236" t="s">
        <v>8</v>
      </c>
      <c r="B236" s="3">
        <v>474</v>
      </c>
      <c r="C236" s="3">
        <v>85</v>
      </c>
    </row>
    <row r="237" spans="1:3">
      <c r="A237" t="s">
        <v>8</v>
      </c>
      <c r="B237" s="3">
        <v>475</v>
      </c>
      <c r="C237" s="3">
        <v>62</v>
      </c>
    </row>
    <row r="238" spans="1:3">
      <c r="A238" t="s">
        <v>8</v>
      </c>
      <c r="B238" s="3">
        <v>474</v>
      </c>
      <c r="C238" s="3">
        <v>41</v>
      </c>
    </row>
    <row r="239" spans="1:3">
      <c r="A239" t="s">
        <v>8</v>
      </c>
      <c r="B239" s="3">
        <v>476</v>
      </c>
      <c r="C239" s="3">
        <v>44</v>
      </c>
    </row>
    <row r="240" spans="1:3">
      <c r="A240" t="s">
        <v>8</v>
      </c>
      <c r="B240" s="3">
        <v>475</v>
      </c>
      <c r="C240" s="3">
        <v>28</v>
      </c>
    </row>
    <row r="241" spans="1:3">
      <c r="A241" t="s">
        <v>8</v>
      </c>
      <c r="B241" s="3">
        <v>477</v>
      </c>
      <c r="C241" s="3">
        <v>54</v>
      </c>
    </row>
    <row r="242" spans="1:3">
      <c r="A242" t="s">
        <v>8</v>
      </c>
      <c r="B242" s="3">
        <v>476</v>
      </c>
      <c r="C242" s="3">
        <v>68</v>
      </c>
    </row>
    <row r="243" spans="1:3">
      <c r="A243" t="s">
        <v>8</v>
      </c>
      <c r="B243" s="3">
        <v>476</v>
      </c>
      <c r="C243" s="3">
        <v>72</v>
      </c>
    </row>
    <row r="244" spans="1:3">
      <c r="A244" t="s">
        <v>8</v>
      </c>
      <c r="B244" s="3">
        <v>476</v>
      </c>
      <c r="C244" s="3">
        <v>76</v>
      </c>
    </row>
    <row r="245" spans="1:3">
      <c r="A245" t="s">
        <v>8</v>
      </c>
      <c r="B245" s="3">
        <v>478</v>
      </c>
      <c r="C245" s="3">
        <v>74</v>
      </c>
    </row>
    <row r="246" spans="1:3">
      <c r="A246" t="s">
        <v>8</v>
      </c>
      <c r="B246" s="3">
        <v>478</v>
      </c>
      <c r="C246" s="3">
        <v>89</v>
      </c>
    </row>
    <row r="247" spans="1:3">
      <c r="A247" t="s">
        <v>8</v>
      </c>
      <c r="B247" s="3">
        <v>480</v>
      </c>
      <c r="C247" s="3">
        <v>94</v>
      </c>
    </row>
    <row r="248" spans="1:3">
      <c r="A248" t="s">
        <v>8</v>
      </c>
      <c r="B248" s="3">
        <v>480</v>
      </c>
      <c r="C248" s="3">
        <v>83</v>
      </c>
    </row>
    <row r="249" spans="1:3">
      <c r="A249" t="s">
        <v>8</v>
      </c>
      <c r="B249" s="3">
        <v>481</v>
      </c>
      <c r="C249" s="3">
        <v>97</v>
      </c>
    </row>
    <row r="250" spans="1:3">
      <c r="A250" t="s">
        <v>8</v>
      </c>
      <c r="B250" s="3">
        <v>481</v>
      </c>
      <c r="C250" s="3">
        <v>92</v>
      </c>
    </row>
    <row r="251" spans="1:3">
      <c r="A251" t="s">
        <v>8</v>
      </c>
      <c r="B251" s="3">
        <v>481</v>
      </c>
      <c r="C251" s="3">
        <v>93</v>
      </c>
    </row>
    <row r="252" spans="1:3">
      <c r="A252" t="s">
        <v>8</v>
      </c>
      <c r="B252" s="3">
        <v>481</v>
      </c>
      <c r="C252" s="3">
        <v>82</v>
      </c>
    </row>
    <row r="253" spans="1:3">
      <c r="A253" t="s">
        <v>8</v>
      </c>
      <c r="B253" s="3">
        <v>480</v>
      </c>
      <c r="C253" s="3">
        <v>58</v>
      </c>
    </row>
    <row r="254" spans="1:3">
      <c r="A254" t="s">
        <v>8</v>
      </c>
      <c r="B254" s="3">
        <v>480</v>
      </c>
      <c r="C254" s="3">
        <v>44</v>
      </c>
    </row>
    <row r="255" spans="1:3">
      <c r="A255" t="s">
        <v>8</v>
      </c>
      <c r="B255" s="3">
        <v>479</v>
      </c>
      <c r="C255" s="3">
        <v>44</v>
      </c>
    </row>
    <row r="256" spans="1:3">
      <c r="A256" t="s">
        <v>8</v>
      </c>
      <c r="B256" s="3">
        <v>479</v>
      </c>
      <c r="C256" s="3">
        <v>22</v>
      </c>
    </row>
    <row r="257" spans="1:3">
      <c r="A257" t="s">
        <v>8</v>
      </c>
      <c r="B257" s="3">
        <v>481</v>
      </c>
      <c r="C257" s="3">
        <v>42</v>
      </c>
    </row>
    <row r="258" spans="1:3">
      <c r="A258" t="s">
        <v>8</v>
      </c>
      <c r="B258" s="3">
        <v>483</v>
      </c>
      <c r="C258" s="3">
        <v>28</v>
      </c>
    </row>
    <row r="259" spans="1:3">
      <c r="A259" t="s">
        <v>8</v>
      </c>
      <c r="B259" s="3">
        <v>484</v>
      </c>
      <c r="C259" s="3">
        <v>24</v>
      </c>
    </row>
    <row r="260" spans="1:3">
      <c r="A260" t="s">
        <v>8</v>
      </c>
      <c r="B260" s="3">
        <v>481</v>
      </c>
      <c r="C260" s="3">
        <v>68</v>
      </c>
    </row>
    <row r="261" spans="1:3">
      <c r="A261" t="s">
        <v>8</v>
      </c>
      <c r="B261" s="3">
        <v>482</v>
      </c>
      <c r="C261" s="3">
        <v>56</v>
      </c>
    </row>
    <row r="262" spans="1:3">
      <c r="A262" t="s">
        <v>8</v>
      </c>
      <c r="B262" s="3">
        <v>483</v>
      </c>
      <c r="C262" s="3">
        <v>52</v>
      </c>
    </row>
    <row r="263" spans="1:3">
      <c r="A263" t="s">
        <v>8</v>
      </c>
      <c r="B263" s="3">
        <v>482</v>
      </c>
      <c r="C263" s="3">
        <v>59</v>
      </c>
    </row>
    <row r="264" spans="1:3">
      <c r="A264" t="s">
        <v>8</v>
      </c>
      <c r="B264" s="3">
        <v>482</v>
      </c>
      <c r="C264" s="3">
        <v>63</v>
      </c>
    </row>
    <row r="265" spans="1:3">
      <c r="A265" t="s">
        <v>8</v>
      </c>
      <c r="B265" s="3">
        <v>482</v>
      </c>
      <c r="C265" s="3">
        <v>77</v>
      </c>
    </row>
    <row r="266" spans="1:3">
      <c r="A266" t="s">
        <v>8</v>
      </c>
      <c r="B266" s="3">
        <v>483</v>
      </c>
      <c r="C266" s="3">
        <v>47</v>
      </c>
    </row>
    <row r="267" spans="1:3">
      <c r="A267" t="s">
        <v>8</v>
      </c>
      <c r="B267" s="3">
        <v>484</v>
      </c>
      <c r="C267" s="3">
        <v>47</v>
      </c>
    </row>
    <row r="268" spans="1:3">
      <c r="A268" t="s">
        <v>8</v>
      </c>
      <c r="B268" s="3">
        <v>484</v>
      </c>
      <c r="C268" s="3">
        <v>52</v>
      </c>
    </row>
    <row r="269" spans="1:3">
      <c r="A269" t="s">
        <v>8</v>
      </c>
      <c r="B269" s="3">
        <v>484</v>
      </c>
      <c r="C269" s="3">
        <v>65</v>
      </c>
    </row>
    <row r="270" spans="1:3">
      <c r="A270" t="s">
        <v>8</v>
      </c>
      <c r="B270" s="3">
        <v>484</v>
      </c>
      <c r="C270" s="3">
        <v>70</v>
      </c>
    </row>
    <row r="271" spans="1:3">
      <c r="A271" t="s">
        <v>8</v>
      </c>
      <c r="B271" s="3">
        <v>484</v>
      </c>
      <c r="C271" s="3">
        <v>79</v>
      </c>
    </row>
    <row r="272" spans="1:3">
      <c r="A272" t="s">
        <v>8</v>
      </c>
      <c r="B272" s="3">
        <v>484</v>
      </c>
      <c r="C272" s="3">
        <v>83</v>
      </c>
    </row>
    <row r="273" spans="1:3">
      <c r="A273" t="s">
        <v>8</v>
      </c>
      <c r="B273" s="3">
        <v>484</v>
      </c>
      <c r="C273" s="3">
        <v>97</v>
      </c>
    </row>
    <row r="274" spans="1:3">
      <c r="A274" t="s">
        <v>8</v>
      </c>
      <c r="B274" s="3">
        <v>483</v>
      </c>
      <c r="C274" s="3">
        <v>106</v>
      </c>
    </row>
    <row r="275" spans="1:3">
      <c r="A275" t="s">
        <v>8</v>
      </c>
      <c r="B275" s="3">
        <v>483</v>
      </c>
      <c r="C275" s="3">
        <v>112</v>
      </c>
    </row>
    <row r="276" spans="1:3">
      <c r="A276" t="s">
        <v>8</v>
      </c>
      <c r="B276" s="3">
        <v>483</v>
      </c>
      <c r="C276" s="3">
        <v>109</v>
      </c>
    </row>
    <row r="277" spans="1:3">
      <c r="A277" t="s">
        <v>8</v>
      </c>
      <c r="B277" s="3">
        <v>484</v>
      </c>
      <c r="C277" s="3">
        <v>112</v>
      </c>
    </row>
    <row r="278" spans="1:3">
      <c r="A278" t="s">
        <v>8</v>
      </c>
      <c r="B278" s="3">
        <v>484</v>
      </c>
      <c r="C278" s="3">
        <v>120</v>
      </c>
    </row>
    <row r="279" spans="1:3">
      <c r="A279" t="s">
        <v>8</v>
      </c>
      <c r="B279" s="3">
        <v>484</v>
      </c>
      <c r="C279" s="3">
        <v>134</v>
      </c>
    </row>
    <row r="280" spans="1:3">
      <c r="A280" t="s">
        <v>8</v>
      </c>
      <c r="B280" s="3">
        <v>485</v>
      </c>
      <c r="C280" s="3">
        <v>121</v>
      </c>
    </row>
    <row r="281" spans="1:3">
      <c r="A281" t="s">
        <v>8</v>
      </c>
      <c r="B281" s="3">
        <v>484</v>
      </c>
      <c r="C281" s="3">
        <v>99</v>
      </c>
    </row>
    <row r="282" spans="1:3">
      <c r="A282" t="s">
        <v>8</v>
      </c>
      <c r="B282" s="3">
        <v>486</v>
      </c>
      <c r="C282" s="3">
        <v>108</v>
      </c>
    </row>
    <row r="283" spans="1:3">
      <c r="A283" t="s">
        <v>8</v>
      </c>
      <c r="B283" s="3">
        <v>486</v>
      </c>
      <c r="C283" s="3">
        <v>121</v>
      </c>
    </row>
    <row r="284" spans="1:3">
      <c r="A284" t="s">
        <v>8</v>
      </c>
      <c r="B284" s="3">
        <v>485</v>
      </c>
      <c r="C284" s="3">
        <v>96</v>
      </c>
    </row>
    <row r="285" spans="1:3">
      <c r="A285" t="s">
        <v>8</v>
      </c>
      <c r="B285" s="3">
        <v>486</v>
      </c>
      <c r="C285" s="3">
        <v>91</v>
      </c>
    </row>
    <row r="286" spans="1:3">
      <c r="A286" t="s">
        <v>8</v>
      </c>
      <c r="B286" s="3">
        <v>486</v>
      </c>
      <c r="C286" s="3">
        <v>89</v>
      </c>
    </row>
    <row r="287" spans="1:3">
      <c r="A287" t="s">
        <v>8</v>
      </c>
      <c r="B287" s="3">
        <v>485</v>
      </c>
      <c r="C287" s="3">
        <v>78</v>
      </c>
    </row>
    <row r="288" spans="1:3">
      <c r="A288" t="s">
        <v>8</v>
      </c>
      <c r="B288" s="3">
        <v>484</v>
      </c>
      <c r="C288" s="3">
        <v>67</v>
      </c>
    </row>
    <row r="289" spans="1:3">
      <c r="A289" t="s">
        <v>8</v>
      </c>
      <c r="B289" s="3">
        <v>485</v>
      </c>
      <c r="C289" s="3">
        <v>66</v>
      </c>
    </row>
    <row r="290" spans="1:3">
      <c r="A290" t="s">
        <v>8</v>
      </c>
      <c r="B290" s="3">
        <v>486</v>
      </c>
      <c r="C290" s="3">
        <v>65</v>
      </c>
    </row>
    <row r="291" spans="1:3">
      <c r="A291" t="s">
        <v>8</v>
      </c>
      <c r="B291" s="3">
        <v>486</v>
      </c>
      <c r="C291" s="3">
        <v>54</v>
      </c>
    </row>
    <row r="292" spans="1:3">
      <c r="A292" t="s">
        <v>8</v>
      </c>
      <c r="B292" s="3">
        <v>486</v>
      </c>
      <c r="C292" s="3">
        <v>81</v>
      </c>
    </row>
    <row r="293" spans="1:3">
      <c r="A293" t="s">
        <v>8</v>
      </c>
      <c r="B293" s="3">
        <v>487</v>
      </c>
      <c r="C293" s="3">
        <v>98</v>
      </c>
    </row>
    <row r="294" spans="1:3">
      <c r="A294" t="s">
        <v>8</v>
      </c>
      <c r="B294" s="3">
        <v>487</v>
      </c>
      <c r="C294" s="3">
        <v>84</v>
      </c>
    </row>
    <row r="295" spans="1:3">
      <c r="A295" t="s">
        <v>8</v>
      </c>
      <c r="B295" s="3">
        <v>487</v>
      </c>
      <c r="C295" s="3">
        <v>76</v>
      </c>
    </row>
    <row r="296" spans="1:3">
      <c r="A296" t="s">
        <v>8</v>
      </c>
      <c r="B296" s="3">
        <v>487</v>
      </c>
      <c r="C296" s="3">
        <v>75</v>
      </c>
    </row>
    <row r="297" spans="1:3">
      <c r="A297" t="s">
        <v>8</v>
      </c>
      <c r="B297" s="3">
        <v>488</v>
      </c>
      <c r="C297" s="3">
        <v>75</v>
      </c>
    </row>
    <row r="298" spans="1:3">
      <c r="A298" t="s">
        <v>8</v>
      </c>
      <c r="B298" s="3">
        <v>488</v>
      </c>
      <c r="C298" s="3">
        <v>76</v>
      </c>
    </row>
    <row r="299" spans="1:3">
      <c r="A299" t="s">
        <v>8</v>
      </c>
      <c r="B299" s="3">
        <v>487</v>
      </c>
      <c r="C299" s="3">
        <v>60</v>
      </c>
    </row>
    <row r="300" spans="1:3">
      <c r="A300" t="s">
        <v>8</v>
      </c>
      <c r="B300" s="3">
        <v>487</v>
      </c>
      <c r="C300" s="3">
        <v>52</v>
      </c>
    </row>
    <row r="301" spans="1:3">
      <c r="A301" t="s">
        <v>8</v>
      </c>
      <c r="B301" s="3">
        <v>487</v>
      </c>
      <c r="C301" s="3">
        <v>47</v>
      </c>
    </row>
    <row r="302" spans="1:3">
      <c r="A302" t="s">
        <v>8</v>
      </c>
      <c r="B302" s="3">
        <v>487</v>
      </c>
      <c r="C302" s="3">
        <v>37</v>
      </c>
    </row>
    <row r="303" spans="1:3">
      <c r="A303" t="s">
        <v>8</v>
      </c>
      <c r="B303" s="3">
        <v>488</v>
      </c>
      <c r="C303" s="3">
        <v>36</v>
      </c>
    </row>
    <row r="304" spans="1:3">
      <c r="A304" t="s">
        <v>8</v>
      </c>
      <c r="B304" s="3">
        <v>488</v>
      </c>
      <c r="C304" s="3">
        <v>49</v>
      </c>
    </row>
    <row r="305" spans="1:3">
      <c r="A305" t="s">
        <v>8</v>
      </c>
      <c r="B305" s="3">
        <v>489</v>
      </c>
      <c r="C305" s="3">
        <v>64</v>
      </c>
    </row>
    <row r="306" spans="1:3">
      <c r="A306" t="s">
        <v>8</v>
      </c>
      <c r="B306" s="3">
        <v>490</v>
      </c>
      <c r="C306" s="3">
        <v>48</v>
      </c>
    </row>
    <row r="307" spans="1:3">
      <c r="A307" t="s">
        <v>8</v>
      </c>
      <c r="B307" s="3">
        <v>490</v>
      </c>
      <c r="C307" s="3">
        <v>43</v>
      </c>
    </row>
    <row r="308" spans="1:3">
      <c r="A308" t="s">
        <v>8</v>
      </c>
      <c r="B308" s="3">
        <v>488</v>
      </c>
      <c r="C308" s="3">
        <v>88</v>
      </c>
    </row>
    <row r="309" spans="1:3">
      <c r="A309" t="s">
        <v>8</v>
      </c>
      <c r="B309" s="3">
        <v>488</v>
      </c>
      <c r="C309" s="3">
        <v>96</v>
      </c>
    </row>
    <row r="310" spans="1:3">
      <c r="A310" t="s">
        <v>8</v>
      </c>
      <c r="B310" s="3">
        <v>488</v>
      </c>
      <c r="C310" s="3">
        <v>111</v>
      </c>
    </row>
    <row r="311" spans="1:3">
      <c r="A311" t="s">
        <v>8</v>
      </c>
      <c r="B311" s="3">
        <v>488</v>
      </c>
      <c r="C311" s="3">
        <v>122</v>
      </c>
    </row>
    <row r="312" spans="1:3">
      <c r="A312" t="s">
        <v>8</v>
      </c>
      <c r="B312" s="3">
        <v>488</v>
      </c>
      <c r="C312" s="3">
        <v>132</v>
      </c>
    </row>
    <row r="313" spans="1:3">
      <c r="A313" t="s">
        <v>8</v>
      </c>
      <c r="B313" s="3">
        <v>490</v>
      </c>
      <c r="C313" s="3">
        <v>120</v>
      </c>
    </row>
    <row r="314" spans="1:3">
      <c r="A314" t="s">
        <v>8</v>
      </c>
      <c r="B314" s="3">
        <v>493</v>
      </c>
      <c r="C314" s="3">
        <v>118</v>
      </c>
    </row>
    <row r="315" spans="1:3">
      <c r="A315" t="s">
        <v>8</v>
      </c>
      <c r="B315" s="3">
        <v>491</v>
      </c>
      <c r="C315" s="3">
        <v>87</v>
      </c>
    </row>
    <row r="316" spans="1:3">
      <c r="A316" t="s">
        <v>8</v>
      </c>
      <c r="B316" s="3">
        <v>491</v>
      </c>
      <c r="C316" s="3">
        <v>67</v>
      </c>
    </row>
    <row r="317" spans="1:3">
      <c r="A317" t="s">
        <v>8</v>
      </c>
      <c r="B317" s="3">
        <v>491</v>
      </c>
      <c r="C317" s="3">
        <v>61</v>
      </c>
    </row>
    <row r="318" spans="1:3">
      <c r="A318" t="s">
        <v>8</v>
      </c>
      <c r="B318" s="3">
        <v>491</v>
      </c>
      <c r="C318" s="3">
        <v>57</v>
      </c>
    </row>
    <row r="319" spans="1:3">
      <c r="A319" t="s">
        <v>8</v>
      </c>
      <c r="B319" s="3">
        <v>492</v>
      </c>
      <c r="C319" s="3">
        <v>64</v>
      </c>
    </row>
    <row r="320" spans="1:3">
      <c r="A320" t="s">
        <v>8</v>
      </c>
      <c r="B320" s="3">
        <v>493</v>
      </c>
      <c r="C320" s="3">
        <v>62</v>
      </c>
    </row>
    <row r="321" spans="1:3">
      <c r="A321" t="s">
        <v>8</v>
      </c>
      <c r="B321" s="3">
        <v>492</v>
      </c>
      <c r="C321" s="3">
        <v>53</v>
      </c>
    </row>
    <row r="322" spans="1:3">
      <c r="A322" s="5" t="str">
        <f>A321</f>
        <v>Well E</v>
      </c>
      <c r="B322" s="4">
        <v>484.04597701149424</v>
      </c>
      <c r="C322" s="4">
        <v>74.114942528735625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D63A-AA9F-F540-A8B1-EFE0408D4E0F}">
  <dimension ref="A1:O39"/>
  <sheetViews>
    <sheetView zoomScale="150" zoomScaleNormal="150" workbookViewId="0">
      <pane xSplit="17840" ySplit="1200" topLeftCell="O1" activePane="bottomLeft"/>
      <selection sqref="A1:XFD1048576"/>
      <selection pane="topRight" activeCell="J1" sqref="J1"/>
      <selection pane="bottomLeft" activeCell="E39" sqref="E39"/>
      <selection pane="bottomRight" activeCell="O41" sqref="O41"/>
    </sheetView>
  </sheetViews>
  <sheetFormatPr baseColWidth="10" defaultRowHeight="18"/>
  <cols>
    <col min="1" max="1" width="22.83203125" bestFit="1" customWidth="1"/>
    <col min="2" max="2" width="12" bestFit="1" customWidth="1"/>
    <col min="3" max="3" width="15.1640625" bestFit="1" customWidth="1"/>
    <col min="4" max="4" width="23.83203125" bestFit="1" customWidth="1"/>
    <col min="5" max="5" width="21" bestFit="1" customWidth="1"/>
    <col min="6" max="8" width="11.6640625" style="1" bestFit="1" customWidth="1"/>
    <col min="9" max="9" width="14.1640625" style="1" bestFit="1" customWidth="1"/>
    <col min="10" max="10" width="14.33203125" style="1" bestFit="1" customWidth="1"/>
    <col min="11" max="11" width="14.1640625" style="1" bestFit="1" customWidth="1"/>
    <col min="12" max="12" width="14.33203125" style="1" bestFit="1" customWidth="1"/>
    <col min="13" max="14" width="10.6640625" style="2" bestFit="1" customWidth="1"/>
    <col min="15" max="15" width="10.83203125" style="2"/>
  </cols>
  <sheetData>
    <row r="1" spans="1:15">
      <c r="B1" s="7" t="s">
        <v>62</v>
      </c>
      <c r="C1" t="s">
        <v>61</v>
      </c>
      <c r="D1" t="s">
        <v>63</v>
      </c>
      <c r="E1" t="s">
        <v>67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2" t="s">
        <v>58</v>
      </c>
      <c r="N1" s="2" t="s">
        <v>59</v>
      </c>
      <c r="O1" s="2" t="s">
        <v>60</v>
      </c>
    </row>
    <row r="2" spans="1:15">
      <c r="A2" t="s">
        <v>18</v>
      </c>
      <c r="B2" s="7" t="s">
        <v>13</v>
      </c>
      <c r="C2">
        <v>1</v>
      </c>
      <c r="D2" t="s">
        <v>65</v>
      </c>
      <c r="F2" s="1">
        <v>-59.6</v>
      </c>
      <c r="G2" s="1">
        <v>-41.2</v>
      </c>
      <c r="H2" s="1">
        <v>-30.9</v>
      </c>
      <c r="I2" s="1">
        <v>-30.3</v>
      </c>
      <c r="J2" s="1">
        <v>-27.8</v>
      </c>
      <c r="K2" s="1">
        <v>-28.4</v>
      </c>
      <c r="L2" s="1">
        <v>-28.4</v>
      </c>
      <c r="M2" s="2">
        <v>-329</v>
      </c>
      <c r="N2" s="2">
        <v>-148</v>
      </c>
      <c r="O2" s="2">
        <v>-99</v>
      </c>
    </row>
    <row r="3" spans="1:15">
      <c r="A3" t="s">
        <v>22</v>
      </c>
      <c r="B3" s="7" t="s">
        <v>14</v>
      </c>
      <c r="C3" s="7">
        <v>2</v>
      </c>
      <c r="D3" t="s">
        <v>65</v>
      </c>
      <c r="F3" s="1">
        <v>-56.3</v>
      </c>
      <c r="G3" s="1">
        <v>-33.6</v>
      </c>
      <c r="H3" s="1">
        <v>-27.8</v>
      </c>
      <c r="I3" s="1">
        <v>-30.7</v>
      </c>
      <c r="J3" s="1">
        <v>-26.9</v>
      </c>
      <c r="K3" s="1">
        <v>-28.2</v>
      </c>
      <c r="L3" s="1">
        <v>-25.9</v>
      </c>
      <c r="M3" s="2">
        <v>-292</v>
      </c>
      <c r="N3" s="2">
        <v>-118</v>
      </c>
      <c r="O3" s="2">
        <v>-97</v>
      </c>
    </row>
    <row r="4" spans="1:15">
      <c r="A4" t="s">
        <v>23</v>
      </c>
      <c r="B4" s="7" t="s">
        <v>14</v>
      </c>
      <c r="C4" s="7">
        <v>3</v>
      </c>
      <c r="D4" t="s">
        <v>65</v>
      </c>
      <c r="F4" s="1">
        <v>-56.1</v>
      </c>
      <c r="G4" s="1">
        <v>-32.1</v>
      </c>
      <c r="H4" s="1">
        <v>-26.7</v>
      </c>
      <c r="I4" s="1">
        <v>-30.5</v>
      </c>
      <c r="J4" s="1">
        <v>-25.6</v>
      </c>
      <c r="K4" s="1">
        <v>-27.2</v>
      </c>
      <c r="L4" s="1">
        <v>-25.1</v>
      </c>
    </row>
    <row r="5" spans="1:15">
      <c r="A5" t="s">
        <v>28</v>
      </c>
      <c r="B5" s="7" t="s">
        <v>15</v>
      </c>
      <c r="C5" s="7">
        <v>4</v>
      </c>
      <c r="D5" t="s">
        <v>65</v>
      </c>
      <c r="F5" s="1">
        <v>-56.2</v>
      </c>
      <c r="G5" s="1">
        <v>-31.7</v>
      </c>
      <c r="H5" s="1">
        <v>-26.6</v>
      </c>
      <c r="I5" s="1">
        <v>-30.5</v>
      </c>
      <c r="J5" s="1">
        <v>-26.1</v>
      </c>
      <c r="K5" s="1">
        <v>-28.6</v>
      </c>
      <c r="L5" s="1">
        <v>-34.5</v>
      </c>
      <c r="M5" s="2">
        <v>-290</v>
      </c>
      <c r="N5" s="2">
        <v>-100</v>
      </c>
    </row>
    <row r="6" spans="1:15">
      <c r="A6" t="s">
        <v>29</v>
      </c>
      <c r="B6" s="7" t="s">
        <v>15</v>
      </c>
      <c r="C6" s="7">
        <v>5</v>
      </c>
      <c r="D6" t="s">
        <v>65</v>
      </c>
      <c r="F6" s="1">
        <v>-56.4</v>
      </c>
      <c r="G6" s="1">
        <v>-31.8</v>
      </c>
      <c r="H6" s="1">
        <v>-26.8</v>
      </c>
      <c r="I6" s="1">
        <v>-31.7</v>
      </c>
      <c r="J6" s="1">
        <v>-26.7</v>
      </c>
      <c r="K6" s="1">
        <v>-28.1</v>
      </c>
      <c r="L6" s="1">
        <v>-34.299999999999997</v>
      </c>
    </row>
    <row r="7" spans="1:15">
      <c r="A7" t="s">
        <v>37</v>
      </c>
      <c r="B7" s="7" t="s">
        <v>16</v>
      </c>
      <c r="C7" s="7">
        <v>4</v>
      </c>
      <c r="D7" t="s">
        <v>65</v>
      </c>
      <c r="F7" s="1">
        <v>-52.4</v>
      </c>
      <c r="G7" s="1">
        <v>-30.2</v>
      </c>
      <c r="H7" s="1">
        <v>-26.1</v>
      </c>
      <c r="I7" s="1">
        <v>-29.4</v>
      </c>
      <c r="J7" s="1">
        <v>-25.2</v>
      </c>
      <c r="K7" s="1">
        <v>-27.1</v>
      </c>
      <c r="L7" s="1">
        <v>-24.1</v>
      </c>
      <c r="M7" s="2">
        <v>-256</v>
      </c>
      <c r="N7" s="2">
        <v>-120</v>
      </c>
      <c r="O7" s="2">
        <v>-103</v>
      </c>
    </row>
    <row r="8" spans="1:15">
      <c r="A8" t="s">
        <v>45</v>
      </c>
      <c r="B8" s="7" t="s">
        <v>17</v>
      </c>
      <c r="C8" s="7">
        <v>4</v>
      </c>
      <c r="D8" t="s">
        <v>65</v>
      </c>
      <c r="F8" s="1">
        <v>-56.6</v>
      </c>
      <c r="G8" s="1">
        <v>-28.6</v>
      </c>
      <c r="H8" s="1">
        <v>-24.6</v>
      </c>
      <c r="I8" s="1">
        <v>-30.4</v>
      </c>
      <c r="J8" s="1">
        <v>-22.8</v>
      </c>
      <c r="K8" s="1">
        <v>-26.9</v>
      </c>
      <c r="L8" s="1">
        <v>-22</v>
      </c>
      <c r="M8" s="2">
        <v>-267</v>
      </c>
    </row>
    <row r="9" spans="1:15">
      <c r="A9" t="s">
        <v>46</v>
      </c>
      <c r="B9" s="7" t="s">
        <v>17</v>
      </c>
      <c r="C9" s="7">
        <v>5</v>
      </c>
      <c r="D9" t="s">
        <v>65</v>
      </c>
      <c r="F9" s="1">
        <v>-56.3</v>
      </c>
      <c r="G9" s="1">
        <v>-28.2</v>
      </c>
      <c r="H9" s="1">
        <v>-22.5</v>
      </c>
      <c r="I9" s="1">
        <v>-30.2</v>
      </c>
      <c r="J9" s="1">
        <v>-22.5</v>
      </c>
      <c r="K9" s="1">
        <v>-26.7</v>
      </c>
      <c r="L9" s="1">
        <v>-23</v>
      </c>
      <c r="M9" s="2">
        <v>-273</v>
      </c>
    </row>
    <row r="10" spans="1:15">
      <c r="A10" t="s">
        <v>47</v>
      </c>
      <c r="B10" s="7" t="s">
        <v>17</v>
      </c>
      <c r="C10" s="7">
        <v>6</v>
      </c>
      <c r="D10" t="s">
        <v>65</v>
      </c>
      <c r="F10" s="1">
        <v>-53</v>
      </c>
      <c r="G10" s="1">
        <v>-26.5</v>
      </c>
      <c r="H10" s="1">
        <v>-22.7</v>
      </c>
      <c r="I10" s="1">
        <v>-28.8</v>
      </c>
      <c r="J10" s="1">
        <v>-22</v>
      </c>
      <c r="K10" s="1">
        <v>-25.9</v>
      </c>
      <c r="L10" s="1">
        <v>-22.6</v>
      </c>
      <c r="M10" s="2">
        <v>-280</v>
      </c>
    </row>
    <row r="11" spans="1:15">
      <c r="A11" t="s">
        <v>21</v>
      </c>
      <c r="B11" s="7" t="s">
        <v>14</v>
      </c>
      <c r="C11">
        <v>1</v>
      </c>
      <c r="D11" t="s">
        <v>66</v>
      </c>
      <c r="F11" s="1">
        <v>-56.1</v>
      </c>
      <c r="G11" s="1">
        <v>-31.1</v>
      </c>
      <c r="H11" s="1">
        <v>-25.8</v>
      </c>
      <c r="I11" s="1">
        <v>-29.5</v>
      </c>
      <c r="J11" s="1">
        <v>-25.1</v>
      </c>
      <c r="K11" s="1">
        <v>-27.3</v>
      </c>
      <c r="L11" s="1">
        <v>-25.9</v>
      </c>
      <c r="M11" s="2">
        <v>-272</v>
      </c>
    </row>
    <row r="12" spans="1:15">
      <c r="A12" t="s">
        <v>25</v>
      </c>
      <c r="B12" s="7" t="s">
        <v>15</v>
      </c>
      <c r="C12">
        <v>1</v>
      </c>
      <c r="D12" t="s">
        <v>66</v>
      </c>
      <c r="F12" s="1">
        <v>-52.8</v>
      </c>
      <c r="G12" s="1">
        <v>-33.700000000000003</v>
      </c>
      <c r="H12" s="1">
        <v>-28</v>
      </c>
      <c r="I12" s="1">
        <v>-30.1</v>
      </c>
      <c r="J12" s="1">
        <v>-26.9</v>
      </c>
      <c r="K12" s="1">
        <v>-29.2</v>
      </c>
      <c r="L12" s="1">
        <v>-33.4</v>
      </c>
      <c r="M12" s="2">
        <v>-265</v>
      </c>
    </row>
    <row r="13" spans="1:15">
      <c r="A13" t="s">
        <v>26</v>
      </c>
      <c r="B13" s="7" t="s">
        <v>15</v>
      </c>
      <c r="C13" s="7">
        <v>2</v>
      </c>
      <c r="D13" t="s">
        <v>66</v>
      </c>
      <c r="F13" s="1">
        <v>-53.2</v>
      </c>
      <c r="G13" s="1">
        <v>-33.5</v>
      </c>
      <c r="H13" s="1">
        <v>-28</v>
      </c>
      <c r="M13" s="2">
        <v>-265</v>
      </c>
    </row>
    <row r="14" spans="1:15">
      <c r="A14" t="s">
        <v>27</v>
      </c>
      <c r="B14" s="7" t="s">
        <v>15</v>
      </c>
      <c r="C14" s="7">
        <v>3</v>
      </c>
      <c r="D14" t="s">
        <v>66</v>
      </c>
      <c r="F14" s="1">
        <v>-56.2</v>
      </c>
      <c r="G14" s="1">
        <v>-33.200000000000003</v>
      </c>
      <c r="H14" s="1">
        <v>-27.8</v>
      </c>
      <c r="J14" s="1">
        <v>-26.8</v>
      </c>
      <c r="K14" s="1">
        <v>-28.4</v>
      </c>
      <c r="L14" s="1">
        <v>-32.799999999999997</v>
      </c>
      <c r="M14" s="2">
        <v>-266</v>
      </c>
    </row>
    <row r="15" spans="1:15">
      <c r="A15" t="s">
        <v>34</v>
      </c>
      <c r="B15" s="7" t="s">
        <v>16</v>
      </c>
      <c r="C15">
        <v>1</v>
      </c>
      <c r="D15" t="s">
        <v>66</v>
      </c>
      <c r="F15" s="1">
        <v>-50.2</v>
      </c>
      <c r="G15" s="1">
        <v>-29.7</v>
      </c>
      <c r="H15" s="1">
        <v>-26.8</v>
      </c>
      <c r="I15" s="1">
        <v>-29.7</v>
      </c>
      <c r="J15" s="1">
        <v>-26.1</v>
      </c>
      <c r="K15" s="1">
        <v>-28.7</v>
      </c>
      <c r="L15" s="1">
        <v>-25.2</v>
      </c>
      <c r="M15" s="2">
        <v>-224</v>
      </c>
      <c r="N15" s="2">
        <v>-128</v>
      </c>
      <c r="O15" s="2">
        <v>-105</v>
      </c>
    </row>
    <row r="16" spans="1:15">
      <c r="A16" t="s">
        <v>35</v>
      </c>
      <c r="B16" s="7" t="s">
        <v>16</v>
      </c>
      <c r="C16" s="7">
        <v>2</v>
      </c>
      <c r="D16" t="s">
        <v>66</v>
      </c>
      <c r="F16" s="1">
        <v>-50.4</v>
      </c>
      <c r="G16" s="1">
        <v>-30</v>
      </c>
      <c r="H16" s="1">
        <v>-26.3</v>
      </c>
      <c r="I16" s="1">
        <v>-29.4</v>
      </c>
      <c r="J16" s="1">
        <v>-25.9</v>
      </c>
      <c r="K16" s="1">
        <v>-27.7</v>
      </c>
      <c r="L16" s="1">
        <v>-24.8</v>
      </c>
      <c r="M16" s="2">
        <v>-220</v>
      </c>
      <c r="N16" s="2">
        <v>-125</v>
      </c>
      <c r="O16" s="2">
        <v>-103</v>
      </c>
    </row>
    <row r="17" spans="1:15">
      <c r="A17" t="s">
        <v>36</v>
      </c>
      <c r="B17" s="7" t="s">
        <v>16</v>
      </c>
      <c r="C17" s="7">
        <v>3</v>
      </c>
      <c r="D17" t="s">
        <v>66</v>
      </c>
      <c r="F17" s="1">
        <v>-50.2</v>
      </c>
      <c r="G17" s="1">
        <v>-30</v>
      </c>
      <c r="H17" s="1">
        <v>-26.3</v>
      </c>
      <c r="I17" s="1">
        <v>-28.9</v>
      </c>
      <c r="J17" s="1">
        <v>-25.6</v>
      </c>
      <c r="K17" s="1">
        <v>-27.3</v>
      </c>
      <c r="L17" s="1">
        <v>-24.1</v>
      </c>
      <c r="M17" s="2">
        <v>-223</v>
      </c>
      <c r="N17" s="2">
        <v>-130</v>
      </c>
      <c r="O17" s="2">
        <v>-105</v>
      </c>
    </row>
    <row r="18" spans="1:15">
      <c r="A18" t="s">
        <v>42</v>
      </c>
      <c r="B18" s="7" t="s">
        <v>17</v>
      </c>
      <c r="C18">
        <v>1</v>
      </c>
      <c r="D18" t="s">
        <v>66</v>
      </c>
      <c r="F18" s="1">
        <v>-50.5</v>
      </c>
      <c r="G18" s="1">
        <v>-30.5</v>
      </c>
      <c r="H18" s="1">
        <v>-27.8</v>
      </c>
      <c r="I18" s="1">
        <v>-31</v>
      </c>
      <c r="J18" s="1">
        <v>-26.2</v>
      </c>
      <c r="K18" s="1">
        <v>-29.3</v>
      </c>
      <c r="L18" s="1">
        <v>-25.2</v>
      </c>
      <c r="M18" s="2">
        <v>-225</v>
      </c>
    </row>
    <row r="19" spans="1:15">
      <c r="A19" t="s">
        <v>43</v>
      </c>
      <c r="B19" s="7" t="s">
        <v>17</v>
      </c>
      <c r="C19" s="7">
        <v>2</v>
      </c>
      <c r="D19" t="s">
        <v>66</v>
      </c>
      <c r="F19" s="1">
        <v>-50.9</v>
      </c>
      <c r="G19" s="1">
        <v>-29.6</v>
      </c>
      <c r="H19" s="1">
        <v>-26.3</v>
      </c>
      <c r="I19" s="1">
        <v>-30.1</v>
      </c>
      <c r="J19" s="1">
        <v>-25.2</v>
      </c>
      <c r="K19" s="1">
        <v>-28.5</v>
      </c>
      <c r="L19" s="1">
        <v>-24.8</v>
      </c>
      <c r="M19" s="2">
        <v>-233</v>
      </c>
    </row>
    <row r="20" spans="1:15">
      <c r="A20" t="s">
        <v>44</v>
      </c>
      <c r="B20" s="7" t="s">
        <v>17</v>
      </c>
      <c r="C20" s="7">
        <v>3</v>
      </c>
      <c r="D20" t="s">
        <v>66</v>
      </c>
      <c r="F20" s="1">
        <v>-51</v>
      </c>
      <c r="G20" s="1">
        <v>-29.1</v>
      </c>
      <c r="H20" s="1">
        <v>-25.3</v>
      </c>
      <c r="I20" s="1">
        <v>-29.2</v>
      </c>
      <c r="J20" s="1">
        <v>-24.1</v>
      </c>
      <c r="K20" s="1">
        <v>-27.7</v>
      </c>
      <c r="L20" s="1">
        <v>-23.7</v>
      </c>
      <c r="M20" s="2">
        <v>-229</v>
      </c>
    </row>
    <row r="21" spans="1:15">
      <c r="A21" t="s">
        <v>19</v>
      </c>
      <c r="B21" s="7" t="s">
        <v>13</v>
      </c>
      <c r="C21" s="7">
        <v>2</v>
      </c>
      <c r="D21" t="s">
        <v>64</v>
      </c>
      <c r="E21">
        <v>147</v>
      </c>
      <c r="F21" s="1">
        <v>-59.7</v>
      </c>
      <c r="G21" s="1">
        <v>-41.1</v>
      </c>
      <c r="H21" s="1">
        <v>-30.6</v>
      </c>
      <c r="I21" s="1">
        <v>-30</v>
      </c>
      <c r="J21" s="1">
        <v>-27.7</v>
      </c>
      <c r="K21" s="1">
        <v>-28.7</v>
      </c>
      <c r="L21" s="1">
        <v>-28.3</v>
      </c>
      <c r="M21" s="2">
        <v>-336</v>
      </c>
      <c r="N21" s="2">
        <v>-149</v>
      </c>
      <c r="O21" s="2">
        <v>-103</v>
      </c>
    </row>
    <row r="22" spans="1:15">
      <c r="A22" t="s">
        <v>20</v>
      </c>
      <c r="B22" s="7" t="s">
        <v>13</v>
      </c>
      <c r="C22" s="7">
        <v>3</v>
      </c>
      <c r="D22" t="s">
        <v>64</v>
      </c>
      <c r="E22">
        <v>147</v>
      </c>
      <c r="F22" s="1">
        <v>-60.1</v>
      </c>
      <c r="G22" s="1">
        <v>-40.5</v>
      </c>
      <c r="H22" s="1">
        <v>-30.4</v>
      </c>
      <c r="I22" s="1">
        <v>-30.6</v>
      </c>
      <c r="J22" s="1">
        <v>-27.6</v>
      </c>
      <c r="K22" s="1">
        <v>-28.9</v>
      </c>
      <c r="L22" s="1">
        <v>-27.9</v>
      </c>
      <c r="M22" s="2">
        <v>-335</v>
      </c>
      <c r="N22" s="2">
        <v>-147</v>
      </c>
      <c r="O22" s="2">
        <v>-101</v>
      </c>
    </row>
    <row r="23" spans="1:15" s="8" customFormat="1">
      <c r="B23" s="9"/>
      <c r="C23" s="9"/>
      <c r="E23" s="8">
        <f>AVERAGE(E21:E22)</f>
        <v>147</v>
      </c>
      <c r="F23" s="10">
        <f t="shared" ref="F23:O23" si="0">AVERAGE(F21:F22)</f>
        <v>-59.900000000000006</v>
      </c>
      <c r="G23" s="10">
        <f t="shared" si="0"/>
        <v>-40.799999999999997</v>
      </c>
      <c r="H23" s="10">
        <f t="shared" si="0"/>
        <v>-30.5</v>
      </c>
      <c r="I23" s="10">
        <f t="shared" si="0"/>
        <v>-30.3</v>
      </c>
      <c r="J23" s="10">
        <f t="shared" si="0"/>
        <v>-27.65</v>
      </c>
      <c r="K23" s="10">
        <f t="shared" si="0"/>
        <v>-28.799999999999997</v>
      </c>
      <c r="L23" s="10">
        <f t="shared" si="0"/>
        <v>-28.1</v>
      </c>
      <c r="M23" s="11">
        <f t="shared" si="0"/>
        <v>-335.5</v>
      </c>
      <c r="N23" s="11">
        <f t="shared" si="0"/>
        <v>-148</v>
      </c>
      <c r="O23" s="11">
        <f t="shared" si="0"/>
        <v>-102</v>
      </c>
    </row>
    <row r="24" spans="1:15">
      <c r="A24" t="s">
        <v>24</v>
      </c>
      <c r="B24" s="7" t="s">
        <v>14</v>
      </c>
      <c r="C24" s="7">
        <v>4</v>
      </c>
      <c r="D24" t="s">
        <v>64</v>
      </c>
      <c r="E24">
        <v>153</v>
      </c>
      <c r="F24" s="1">
        <v>-56</v>
      </c>
      <c r="G24" s="1">
        <v>-31.3</v>
      </c>
      <c r="H24" s="1">
        <v>-25.6</v>
      </c>
      <c r="I24" s="1">
        <v>-29.8</v>
      </c>
      <c r="J24" s="1">
        <v>-24.9</v>
      </c>
      <c r="K24" s="1">
        <v>-26.9</v>
      </c>
      <c r="L24" s="1">
        <v>-24.2</v>
      </c>
      <c r="M24" s="2">
        <v>-292</v>
      </c>
      <c r="N24" s="2">
        <v>-118</v>
      </c>
      <c r="O24" s="2">
        <v>-96</v>
      </c>
    </row>
    <row r="25" spans="1:15" s="8" customFormat="1">
      <c r="B25" s="9"/>
      <c r="C25" s="9"/>
      <c r="E25" s="8">
        <f>E24</f>
        <v>153</v>
      </c>
      <c r="F25" s="10">
        <f t="shared" ref="F25:O25" si="1">F24</f>
        <v>-56</v>
      </c>
      <c r="G25" s="10">
        <f t="shared" si="1"/>
        <v>-31.3</v>
      </c>
      <c r="H25" s="10">
        <f t="shared" si="1"/>
        <v>-25.6</v>
      </c>
      <c r="I25" s="10">
        <f t="shared" si="1"/>
        <v>-29.8</v>
      </c>
      <c r="J25" s="10">
        <f t="shared" si="1"/>
        <v>-24.9</v>
      </c>
      <c r="K25" s="10">
        <f t="shared" si="1"/>
        <v>-26.9</v>
      </c>
      <c r="L25" s="10">
        <f t="shared" si="1"/>
        <v>-24.2</v>
      </c>
      <c r="M25" s="11">
        <f t="shared" si="1"/>
        <v>-292</v>
      </c>
      <c r="N25" s="11">
        <f t="shared" si="1"/>
        <v>-118</v>
      </c>
      <c r="O25" s="11">
        <f t="shared" si="1"/>
        <v>-96</v>
      </c>
    </row>
    <row r="26" spans="1:15">
      <c r="A26" t="s">
        <v>30</v>
      </c>
      <c r="B26" s="7" t="s">
        <v>15</v>
      </c>
      <c r="C26" s="7">
        <v>6</v>
      </c>
      <c r="D26" t="s">
        <v>64</v>
      </c>
      <c r="E26">
        <v>150</v>
      </c>
      <c r="F26" s="1">
        <v>-55.9</v>
      </c>
      <c r="G26" s="1">
        <v>-30.5</v>
      </c>
      <c r="H26" s="1">
        <v>-25.5</v>
      </c>
      <c r="M26" s="2">
        <v>-310</v>
      </c>
      <c r="N26" s="2">
        <v>-116</v>
      </c>
    </row>
    <row r="27" spans="1:15">
      <c r="A27" t="s">
        <v>31</v>
      </c>
      <c r="B27" s="7" t="s">
        <v>15</v>
      </c>
      <c r="C27" s="7">
        <v>7</v>
      </c>
      <c r="D27" t="s">
        <v>64</v>
      </c>
      <c r="E27">
        <v>150</v>
      </c>
      <c r="F27" s="1">
        <v>-55.5</v>
      </c>
      <c r="G27" s="1">
        <v>-30.5</v>
      </c>
      <c r="H27" s="1">
        <v>-25.5</v>
      </c>
      <c r="I27" s="1">
        <v>-29.4</v>
      </c>
      <c r="J27" s="1">
        <v>-24.7</v>
      </c>
      <c r="K27" s="1">
        <v>-27.2</v>
      </c>
      <c r="L27" s="1">
        <v>-30.1</v>
      </c>
      <c r="M27" s="2">
        <v>-293</v>
      </c>
      <c r="N27" s="2">
        <v>-105</v>
      </c>
      <c r="O27" s="2">
        <v>-91</v>
      </c>
    </row>
    <row r="28" spans="1:15">
      <c r="A28" t="s">
        <v>32</v>
      </c>
      <c r="B28" s="7" t="s">
        <v>15</v>
      </c>
      <c r="C28" s="7">
        <v>8</v>
      </c>
      <c r="D28" t="s">
        <v>64</v>
      </c>
      <c r="E28">
        <v>150</v>
      </c>
      <c r="F28" s="1">
        <v>-56</v>
      </c>
      <c r="G28" s="1">
        <v>-30.7</v>
      </c>
      <c r="H28" s="1">
        <v>-25.4</v>
      </c>
      <c r="I28" s="1">
        <v>-30.1</v>
      </c>
      <c r="J28" s="1">
        <v>-24.7</v>
      </c>
      <c r="K28" s="1">
        <v>-27</v>
      </c>
      <c r="L28" s="1">
        <v>-31.4</v>
      </c>
      <c r="M28" s="2">
        <v>-294</v>
      </c>
      <c r="N28" s="2">
        <v>-113</v>
      </c>
    </row>
    <row r="29" spans="1:15">
      <c r="A29" t="s">
        <v>33</v>
      </c>
      <c r="B29" s="7" t="s">
        <v>15</v>
      </c>
      <c r="C29" s="7">
        <v>9</v>
      </c>
      <c r="D29" t="s">
        <v>64</v>
      </c>
      <c r="E29">
        <v>150</v>
      </c>
      <c r="F29" s="1">
        <v>-55.7</v>
      </c>
      <c r="G29" s="1">
        <v>-30.5</v>
      </c>
      <c r="H29" s="1">
        <v>-25.3</v>
      </c>
      <c r="M29" s="2">
        <v>-306</v>
      </c>
      <c r="N29" s="2">
        <v>-118</v>
      </c>
    </row>
    <row r="30" spans="1:15" s="8" customFormat="1">
      <c r="B30" s="9"/>
      <c r="C30" s="9"/>
      <c r="E30" s="8">
        <f>E29</f>
        <v>150</v>
      </c>
      <c r="F30" s="10">
        <f>AVERAGE(F26:F29)</f>
        <v>-55.775000000000006</v>
      </c>
      <c r="G30" s="10">
        <f t="shared" ref="G30:O30" si="2">AVERAGE(G26:G29)</f>
        <v>-30.55</v>
      </c>
      <c r="H30" s="10">
        <f t="shared" si="2"/>
        <v>-25.425000000000001</v>
      </c>
      <c r="I30" s="10">
        <f t="shared" si="2"/>
        <v>-29.75</v>
      </c>
      <c r="J30" s="10">
        <f t="shared" si="2"/>
        <v>-24.7</v>
      </c>
      <c r="K30" s="10">
        <f>AVERAGE(K26:K29)</f>
        <v>-27.1</v>
      </c>
      <c r="L30" s="10"/>
      <c r="M30" s="11">
        <f t="shared" si="2"/>
        <v>-300.75</v>
      </c>
      <c r="N30" s="11">
        <f t="shared" si="2"/>
        <v>-113</v>
      </c>
      <c r="O30" s="11">
        <f t="shared" si="2"/>
        <v>-91</v>
      </c>
    </row>
    <row r="31" spans="1:15">
      <c r="A31" t="s">
        <v>38</v>
      </c>
      <c r="B31" s="7" t="s">
        <v>16</v>
      </c>
      <c r="C31" s="7">
        <v>5</v>
      </c>
      <c r="D31" t="s">
        <v>64</v>
      </c>
      <c r="E31">
        <v>157</v>
      </c>
      <c r="F31" s="1">
        <v>-53.8</v>
      </c>
      <c r="G31" s="1">
        <v>-29.8</v>
      </c>
      <c r="H31" s="1">
        <v>-25.9</v>
      </c>
      <c r="I31" s="1">
        <v>-29.8</v>
      </c>
      <c r="J31" s="1">
        <v>-24.8</v>
      </c>
      <c r="K31" s="1">
        <v>-27.1</v>
      </c>
      <c r="L31" s="1">
        <v>-23.9</v>
      </c>
      <c r="M31" s="2">
        <v>-278</v>
      </c>
      <c r="N31" s="2">
        <v>-110</v>
      </c>
      <c r="O31" s="2">
        <v>-96</v>
      </c>
    </row>
    <row r="32" spans="1:15">
      <c r="A32" t="s">
        <v>39</v>
      </c>
      <c r="B32" s="7" t="s">
        <v>16</v>
      </c>
      <c r="C32" s="7">
        <v>6</v>
      </c>
      <c r="D32" t="s">
        <v>64</v>
      </c>
      <c r="E32">
        <v>157</v>
      </c>
      <c r="F32" s="1">
        <v>-53.8</v>
      </c>
      <c r="G32" s="1">
        <v>-29.4</v>
      </c>
      <c r="H32" s="1">
        <v>-25.5</v>
      </c>
      <c r="I32" s="1">
        <v>-29.4</v>
      </c>
      <c r="J32" s="1">
        <v>-24.4</v>
      </c>
      <c r="K32" s="1">
        <v>-26.5</v>
      </c>
      <c r="L32" s="1">
        <v>-23.8</v>
      </c>
      <c r="M32" s="2">
        <v>-281</v>
      </c>
      <c r="N32" s="2">
        <v>-107</v>
      </c>
      <c r="O32" s="2">
        <v>-98</v>
      </c>
    </row>
    <row r="33" spans="1:15">
      <c r="A33" t="s">
        <v>40</v>
      </c>
      <c r="B33" s="7" t="s">
        <v>16</v>
      </c>
      <c r="C33" s="7">
        <v>7</v>
      </c>
      <c r="D33" t="s">
        <v>64</v>
      </c>
      <c r="E33">
        <v>157</v>
      </c>
      <c r="F33" s="1">
        <v>-54.1</v>
      </c>
      <c r="G33" s="1">
        <v>-29.4</v>
      </c>
      <c r="H33" s="1">
        <v>-25.1</v>
      </c>
      <c r="I33" s="1">
        <v>-29.4</v>
      </c>
      <c r="J33" s="1">
        <v>-24.2</v>
      </c>
      <c r="K33" s="1">
        <v>-26.6</v>
      </c>
      <c r="L33" s="1">
        <v>-23.9</v>
      </c>
      <c r="M33" s="2">
        <v>-281</v>
      </c>
      <c r="N33" s="2">
        <v>-109</v>
      </c>
      <c r="O33" s="2">
        <v>-97</v>
      </c>
    </row>
    <row r="34" spans="1:15">
      <c r="A34" t="s">
        <v>41</v>
      </c>
      <c r="B34" s="7" t="s">
        <v>16</v>
      </c>
      <c r="C34" s="7">
        <v>8</v>
      </c>
      <c r="D34" t="s">
        <v>64</v>
      </c>
      <c r="E34">
        <v>157</v>
      </c>
      <c r="F34" s="1">
        <v>-53.7</v>
      </c>
      <c r="G34" s="1">
        <v>-30</v>
      </c>
      <c r="H34" s="1">
        <v>-25.9</v>
      </c>
      <c r="I34" s="1">
        <v>-30</v>
      </c>
      <c r="J34" s="1">
        <v>-24.6</v>
      </c>
      <c r="K34" s="1">
        <v>-26.6</v>
      </c>
      <c r="L34" s="1">
        <v>-24</v>
      </c>
      <c r="M34" s="2">
        <v>-279</v>
      </c>
      <c r="N34" s="2">
        <v>-109</v>
      </c>
      <c r="O34" s="2">
        <v>-93</v>
      </c>
    </row>
    <row r="35" spans="1:15" s="8" customFormat="1">
      <c r="B35" s="9"/>
      <c r="C35" s="9"/>
      <c r="E35" s="8">
        <f>E34</f>
        <v>157</v>
      </c>
      <c r="F35" s="10">
        <f>AVERAGE(F31:F34)</f>
        <v>-53.849999999999994</v>
      </c>
      <c r="G35" s="10">
        <f t="shared" ref="G35" si="3">AVERAGE(G31:G34)</f>
        <v>-29.65</v>
      </c>
      <c r="H35" s="10">
        <f t="shared" ref="H35" si="4">AVERAGE(H31:H34)</f>
        <v>-25.6</v>
      </c>
      <c r="I35" s="10">
        <f t="shared" ref="I35" si="5">AVERAGE(I31:I34)</f>
        <v>-29.65</v>
      </c>
      <c r="J35" s="10">
        <f t="shared" ref="J35" si="6">AVERAGE(J31:J34)</f>
        <v>-24.5</v>
      </c>
      <c r="K35" s="10">
        <f>AVERAGE(K31:K34)</f>
        <v>-26.700000000000003</v>
      </c>
      <c r="L35" s="10">
        <f t="shared" ref="L35" si="7">AVERAGE(L31:L34)</f>
        <v>-23.9</v>
      </c>
      <c r="M35" s="11">
        <f t="shared" ref="M35" si="8">AVERAGE(M31:M34)</f>
        <v>-279.75</v>
      </c>
      <c r="N35" s="11">
        <f t="shared" ref="N35" si="9">AVERAGE(N31:N34)</f>
        <v>-108.75</v>
      </c>
      <c r="O35" s="11">
        <f t="shared" ref="O35" si="10">AVERAGE(O31:O34)</f>
        <v>-96</v>
      </c>
    </row>
    <row r="36" spans="1:15">
      <c r="A36" t="s">
        <v>48</v>
      </c>
      <c r="B36" s="7" t="s">
        <v>17</v>
      </c>
      <c r="C36" s="7">
        <v>7</v>
      </c>
      <c r="D36" t="s">
        <v>64</v>
      </c>
      <c r="E36">
        <v>160</v>
      </c>
      <c r="F36" s="1">
        <v>-51.3</v>
      </c>
      <c r="G36" s="1">
        <v>-25.4</v>
      </c>
      <c r="H36" s="1">
        <v>-22.1</v>
      </c>
      <c r="I36" s="1">
        <v>-28.3</v>
      </c>
      <c r="J36" s="1">
        <v>-21.8</v>
      </c>
      <c r="K36" s="1">
        <v>-25.5</v>
      </c>
      <c r="L36" s="1">
        <v>-21.8</v>
      </c>
      <c r="M36" s="2">
        <v>-277</v>
      </c>
    </row>
    <row r="37" spans="1:15">
      <c r="A37" t="s">
        <v>49</v>
      </c>
      <c r="B37" s="7" t="s">
        <v>17</v>
      </c>
      <c r="C37" s="7">
        <v>8</v>
      </c>
      <c r="D37" t="s">
        <v>64</v>
      </c>
      <c r="E37">
        <v>160</v>
      </c>
      <c r="F37" s="1">
        <v>-51.5</v>
      </c>
      <c r="G37" s="1">
        <v>-25.3</v>
      </c>
      <c r="H37" s="1">
        <v>-22.1</v>
      </c>
      <c r="I37" s="1">
        <v>-28.3</v>
      </c>
      <c r="J37" s="1">
        <v>-21.5</v>
      </c>
      <c r="K37" s="1">
        <v>-25.3</v>
      </c>
      <c r="L37" s="1">
        <v>-22.1</v>
      </c>
      <c r="M37" s="2">
        <v>-269</v>
      </c>
    </row>
    <row r="38" spans="1:15">
      <c r="A38" t="s">
        <v>50</v>
      </c>
      <c r="B38" s="7" t="s">
        <v>17</v>
      </c>
      <c r="C38" s="7">
        <v>9</v>
      </c>
      <c r="D38" t="s">
        <v>64</v>
      </c>
      <c r="E38">
        <v>160</v>
      </c>
      <c r="F38" s="1">
        <v>-50.7</v>
      </c>
      <c r="G38" s="1">
        <v>-24.4</v>
      </c>
      <c r="H38" s="1">
        <v>-20.8</v>
      </c>
      <c r="M38" s="2">
        <v>-270</v>
      </c>
    </row>
    <row r="39" spans="1:15" s="8" customFormat="1">
      <c r="B39" s="9"/>
      <c r="C39" s="9"/>
      <c r="E39" s="8">
        <f>E38</f>
        <v>160</v>
      </c>
      <c r="F39" s="10">
        <f>AVERAGE(F36:F38)</f>
        <v>-51.166666666666664</v>
      </c>
      <c r="G39" s="10">
        <f t="shared" ref="G39:M39" si="11">AVERAGE(G36:G38)</f>
        <v>-25.033333333333331</v>
      </c>
      <c r="H39" s="10">
        <f t="shared" si="11"/>
        <v>-21.666666666666668</v>
      </c>
      <c r="I39" s="10">
        <f t="shared" si="11"/>
        <v>-28.3</v>
      </c>
      <c r="J39" s="10">
        <f t="shared" si="11"/>
        <v>-21.65</v>
      </c>
      <c r="K39" s="10">
        <f t="shared" si="11"/>
        <v>-25.4</v>
      </c>
      <c r="L39" s="10">
        <f t="shared" si="11"/>
        <v>-21.950000000000003</v>
      </c>
      <c r="M39" s="11">
        <f t="shared" si="11"/>
        <v>-272</v>
      </c>
      <c r="N39" s="11"/>
      <c r="O39" s="11"/>
    </row>
  </sheetData>
  <sortState xmlns:xlrd2="http://schemas.microsoft.com/office/spreadsheetml/2017/richdata2" ref="A2:O38">
    <sortCondition ref="D2:D38"/>
    <sortCondition ref="B2:B3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F320-4402-7141-89FF-775880343887}">
  <dimension ref="A1:C8"/>
  <sheetViews>
    <sheetView zoomScale="130" zoomScaleNormal="130" workbookViewId="0">
      <selection sqref="A1:C8"/>
    </sheetView>
  </sheetViews>
  <sheetFormatPr baseColWidth="10" defaultRowHeight="20"/>
  <cols>
    <col min="1" max="1" width="5.5" style="13" bestFit="1" customWidth="1"/>
    <col min="2" max="2" width="8.83203125" style="13" bestFit="1" customWidth="1"/>
    <col min="3" max="3" width="19.1640625" style="13" bestFit="1" customWidth="1"/>
    <col min="4" max="16384" width="10.83203125" style="13"/>
  </cols>
  <sheetData>
    <row r="1" spans="1:3">
      <c r="A1" s="15" t="s">
        <v>68</v>
      </c>
      <c r="B1" s="15" t="s">
        <v>75</v>
      </c>
      <c r="C1" s="15" t="s">
        <v>76</v>
      </c>
    </row>
    <row r="2" spans="1:3">
      <c r="A2" s="14" t="s">
        <v>69</v>
      </c>
      <c r="B2" s="14">
        <v>137</v>
      </c>
      <c r="C2" s="14">
        <v>900</v>
      </c>
    </row>
    <row r="3" spans="1:3">
      <c r="A3" s="14"/>
      <c r="B3" s="14">
        <v>140</v>
      </c>
      <c r="C3" s="14">
        <v>1200</v>
      </c>
    </row>
    <row r="4" spans="1:3">
      <c r="A4" s="14" t="s">
        <v>70</v>
      </c>
      <c r="B4" s="14">
        <v>147</v>
      </c>
      <c r="C4" s="14">
        <v>2600</v>
      </c>
    </row>
    <row r="5" spans="1:3">
      <c r="A5" s="14" t="s">
        <v>72</v>
      </c>
      <c r="B5" s="14">
        <v>150</v>
      </c>
      <c r="C5" s="14">
        <v>3800</v>
      </c>
    </row>
    <row r="6" spans="1:3">
      <c r="A6" s="14" t="s">
        <v>71</v>
      </c>
      <c r="B6" s="14">
        <v>153</v>
      </c>
      <c r="C6" s="14">
        <v>6400</v>
      </c>
    </row>
    <row r="7" spans="1:3">
      <c r="A7" s="14" t="s">
        <v>73</v>
      </c>
      <c r="B7" s="14">
        <v>157</v>
      </c>
      <c r="C7" s="14">
        <v>20000</v>
      </c>
    </row>
    <row r="8" spans="1:3">
      <c r="A8" s="14" t="s">
        <v>74</v>
      </c>
      <c r="B8" s="14">
        <v>160</v>
      </c>
      <c r="C8" s="14">
        <v>120000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F1284-14D8-014D-BBFA-2580EF1B3EB4}">
  <dimension ref="A1:S50"/>
  <sheetViews>
    <sheetView tabSelected="1" zoomScale="120" zoomScaleNormal="120" workbookViewId="0">
      <selection activeCell="I46" sqref="I46"/>
    </sheetView>
  </sheetViews>
  <sheetFormatPr baseColWidth="10" defaultRowHeight="18"/>
  <cols>
    <col min="1" max="1" width="17" bestFit="1" customWidth="1"/>
    <col min="2" max="2" width="29" style="5" bestFit="1" customWidth="1"/>
    <col min="3" max="3" width="23.5" bestFit="1" customWidth="1"/>
    <col min="4" max="4" width="16" customWidth="1"/>
    <col min="5" max="5" width="18.6640625" style="22" bestFit="1" customWidth="1"/>
    <col min="6" max="6" width="14.83203125" style="5" bestFit="1" customWidth="1"/>
    <col min="7" max="8" width="6.1640625" bestFit="1" customWidth="1"/>
    <col min="9" max="9" width="22.6640625" bestFit="1" customWidth="1"/>
    <col min="10" max="10" width="3.6640625" bestFit="1" customWidth="1"/>
    <col min="11" max="11" width="13.5" style="18" bestFit="1" customWidth="1"/>
    <col min="12" max="12" width="5.1640625" bestFit="1" customWidth="1"/>
    <col min="13" max="13" width="6.1640625" bestFit="1" customWidth="1"/>
    <col min="14" max="14" width="17.33203125" bestFit="1" customWidth="1"/>
    <col min="15" max="15" width="13.33203125" bestFit="1" customWidth="1"/>
    <col min="16" max="16" width="19.6640625" style="5" bestFit="1" customWidth="1"/>
    <col min="17" max="18" width="13.33203125" customWidth="1"/>
  </cols>
  <sheetData>
    <row r="1" spans="1:18">
      <c r="A1" s="19"/>
      <c r="B1" s="23" t="s">
        <v>176</v>
      </c>
      <c r="C1" s="19"/>
      <c r="D1" s="19" t="s">
        <v>81</v>
      </c>
      <c r="E1" s="24" t="s">
        <v>160</v>
      </c>
      <c r="F1" s="23" t="s">
        <v>179</v>
      </c>
      <c r="G1" s="19" t="s">
        <v>140</v>
      </c>
      <c r="H1" s="19"/>
      <c r="I1" s="19" t="s">
        <v>156</v>
      </c>
      <c r="J1" s="19"/>
      <c r="K1" s="20" t="s">
        <v>147</v>
      </c>
      <c r="L1" s="19">
        <v>3750</v>
      </c>
      <c r="M1" s="19">
        <f>ROUND(L1*3.2808,0)</f>
        <v>12303</v>
      </c>
      <c r="N1" s="19" t="s">
        <v>157</v>
      </c>
      <c r="O1" s="19" t="s">
        <v>148</v>
      </c>
      <c r="P1" s="23" t="s">
        <v>159</v>
      </c>
      <c r="Q1" s="19"/>
      <c r="R1" s="19"/>
    </row>
    <row r="2" spans="1:18">
      <c r="A2" t="s">
        <v>100</v>
      </c>
      <c r="B2" s="5" t="s">
        <v>161</v>
      </c>
      <c r="D2">
        <v>5</v>
      </c>
      <c r="E2" s="22">
        <v>1</v>
      </c>
      <c r="F2" s="5" t="s">
        <v>177</v>
      </c>
      <c r="I2">
        <v>18</v>
      </c>
      <c r="J2" t="s">
        <v>144</v>
      </c>
      <c r="K2" s="18">
        <f>I2/I$46</f>
        <v>3.0247017308015459E-3</v>
      </c>
      <c r="L2" s="3">
        <f>K2*L$1</f>
        <v>11.342631490505797</v>
      </c>
      <c r="M2">
        <f t="shared" ref="M2:M45" si="0">ROUND(L2*3.2808,0)</f>
        <v>37</v>
      </c>
      <c r="N2">
        <f>M2</f>
        <v>37</v>
      </c>
      <c r="Q2">
        <v>0</v>
      </c>
    </row>
    <row r="3" spans="1:18">
      <c r="B3" s="5" t="s">
        <v>164</v>
      </c>
      <c r="E3" s="22">
        <v>5.0999999999999996</v>
      </c>
      <c r="L3" s="3"/>
      <c r="Q3">
        <v>0</v>
      </c>
    </row>
    <row r="4" spans="1:18">
      <c r="A4" s="25" t="s">
        <v>77</v>
      </c>
      <c r="B4" s="5" t="s">
        <v>158</v>
      </c>
      <c r="D4" s="26">
        <v>23</v>
      </c>
      <c r="E4" s="22">
        <v>6.6</v>
      </c>
      <c r="F4" s="5" t="s">
        <v>177</v>
      </c>
      <c r="I4" s="26">
        <f>I8</f>
        <v>278</v>
      </c>
      <c r="L4" s="3"/>
      <c r="P4" s="5">
        <v>28</v>
      </c>
      <c r="Q4">
        <f>Q3+P4</f>
        <v>28</v>
      </c>
    </row>
    <row r="5" spans="1:18">
      <c r="A5" s="25"/>
      <c r="B5" s="5" t="s">
        <v>155</v>
      </c>
      <c r="D5" s="26"/>
      <c r="E5" s="22">
        <v>11.6</v>
      </c>
      <c r="F5" s="5" t="s">
        <v>177</v>
      </c>
      <c r="I5" s="26"/>
      <c r="L5" s="3"/>
      <c r="P5" s="5">
        <v>95</v>
      </c>
      <c r="Q5">
        <f t="shared" ref="Q5:Q7" si="1">Q4+P5</f>
        <v>123</v>
      </c>
    </row>
    <row r="6" spans="1:18">
      <c r="A6" s="25"/>
      <c r="B6" s="5" t="s">
        <v>153</v>
      </c>
      <c r="D6" s="26"/>
      <c r="E6" s="22">
        <v>16</v>
      </c>
      <c r="F6" s="5" t="s">
        <v>99</v>
      </c>
      <c r="I6" s="26"/>
      <c r="L6" s="3"/>
      <c r="P6" s="5">
        <v>91</v>
      </c>
      <c r="Q6">
        <f t="shared" si="1"/>
        <v>214</v>
      </c>
    </row>
    <row r="7" spans="1:18">
      <c r="A7" s="25"/>
      <c r="B7" s="5" t="s">
        <v>154</v>
      </c>
      <c r="D7" s="26"/>
      <c r="E7" s="22">
        <v>20.100000000000001</v>
      </c>
      <c r="F7" s="5" t="s">
        <v>177</v>
      </c>
      <c r="I7" s="26"/>
      <c r="L7" s="3"/>
      <c r="P7" s="5">
        <v>84</v>
      </c>
      <c r="Q7">
        <f t="shared" si="1"/>
        <v>298</v>
      </c>
    </row>
    <row r="8" spans="1:18">
      <c r="A8" t="s">
        <v>77</v>
      </c>
      <c r="C8" t="s">
        <v>162</v>
      </c>
      <c r="D8">
        <v>23</v>
      </c>
      <c r="I8">
        <v>278</v>
      </c>
      <c r="K8" s="18">
        <f>I8/I$46</f>
        <v>4.6714837842379432E-2</v>
      </c>
      <c r="L8" s="3">
        <f>K8*L$1</f>
        <v>175.18064190892287</v>
      </c>
      <c r="M8">
        <f>ROUND(L8*3.2808,0)</f>
        <v>575</v>
      </c>
      <c r="N8">
        <f>N2+M8</f>
        <v>612</v>
      </c>
      <c r="Q8">
        <f>SUM(P4:P7)</f>
        <v>298</v>
      </c>
    </row>
    <row r="9" spans="1:18">
      <c r="B9" s="5" t="s">
        <v>152</v>
      </c>
      <c r="E9" s="22">
        <v>31</v>
      </c>
      <c r="L9" s="3"/>
      <c r="P9" s="5">
        <v>-1000</v>
      </c>
    </row>
    <row r="10" spans="1:18">
      <c r="A10" t="s">
        <v>78</v>
      </c>
      <c r="B10" s="5" t="s">
        <v>151</v>
      </c>
      <c r="D10">
        <v>35</v>
      </c>
      <c r="E10" s="22">
        <v>40.4</v>
      </c>
      <c r="F10" s="5" t="s">
        <v>120</v>
      </c>
      <c r="L10" s="3"/>
      <c r="P10" s="5">
        <v>1000</v>
      </c>
    </row>
    <row r="11" spans="1:18">
      <c r="A11" t="s">
        <v>141</v>
      </c>
      <c r="B11" s="5" t="s">
        <v>163</v>
      </c>
      <c r="D11">
        <v>49</v>
      </c>
      <c r="E11" s="22">
        <v>48.6</v>
      </c>
      <c r="F11" s="5" t="s">
        <v>120</v>
      </c>
      <c r="I11">
        <v>132</v>
      </c>
      <c r="J11" t="s">
        <v>144</v>
      </c>
      <c r="K11" s="18">
        <f t="shared" ref="K11:K46" si="2">I11/I$46</f>
        <v>2.2181146025878003E-2</v>
      </c>
      <c r="L11" s="3">
        <f t="shared" ref="L11:L45" si="3">K11*L$1</f>
        <v>83.179297597042506</v>
      </c>
      <c r="M11">
        <f t="shared" si="0"/>
        <v>273</v>
      </c>
      <c r="N11">
        <f>N8+M11</f>
        <v>885</v>
      </c>
      <c r="P11" s="4">
        <f>L11</f>
        <v>83.179297597042506</v>
      </c>
    </row>
    <row r="12" spans="1:18">
      <c r="A12" t="s">
        <v>79</v>
      </c>
      <c r="B12" s="5" t="s">
        <v>79</v>
      </c>
      <c r="D12">
        <v>54</v>
      </c>
      <c r="E12" s="22">
        <v>55.8</v>
      </c>
      <c r="F12" s="5" t="s">
        <v>121</v>
      </c>
      <c r="I12">
        <v>290</v>
      </c>
      <c r="K12" s="18">
        <f t="shared" si="2"/>
        <v>4.8731305662913796E-2</v>
      </c>
      <c r="L12" s="3">
        <f t="shared" si="3"/>
        <v>182.74239623592675</v>
      </c>
      <c r="M12">
        <f t="shared" si="0"/>
        <v>600</v>
      </c>
      <c r="N12">
        <f>N11+M12</f>
        <v>1485</v>
      </c>
      <c r="P12" s="4">
        <f t="shared" ref="P12:P44" si="4">L12</f>
        <v>182.74239623592675</v>
      </c>
    </row>
    <row r="13" spans="1:18">
      <c r="A13" t="s">
        <v>80</v>
      </c>
      <c r="B13" s="5" t="s">
        <v>80</v>
      </c>
      <c r="C13" t="s">
        <v>143</v>
      </c>
      <c r="D13">
        <v>64</v>
      </c>
      <c r="E13" s="22">
        <v>65.5</v>
      </c>
      <c r="F13" s="5" t="s">
        <v>99</v>
      </c>
      <c r="I13">
        <v>595</v>
      </c>
      <c r="K13" s="18">
        <f t="shared" si="2"/>
        <v>9.9983196101495544E-2</v>
      </c>
      <c r="L13" s="3">
        <f t="shared" si="3"/>
        <v>374.93698538060829</v>
      </c>
      <c r="M13">
        <f t="shared" si="0"/>
        <v>1230</v>
      </c>
      <c r="N13">
        <f t="shared" ref="N13:N45" si="5">N12+M13</f>
        <v>2715</v>
      </c>
      <c r="P13" s="4">
        <f t="shared" si="4"/>
        <v>374.93698538060829</v>
      </c>
    </row>
    <row r="14" spans="1:18">
      <c r="A14" t="s">
        <v>82</v>
      </c>
      <c r="B14" s="5" t="s">
        <v>82</v>
      </c>
      <c r="D14">
        <v>72</v>
      </c>
      <c r="E14" s="22">
        <v>72</v>
      </c>
      <c r="F14" s="5" t="s">
        <v>178</v>
      </c>
      <c r="I14">
        <v>520</v>
      </c>
      <c r="K14" s="18">
        <f t="shared" si="2"/>
        <v>8.7380272223155767E-2</v>
      </c>
      <c r="L14" s="3">
        <f t="shared" si="3"/>
        <v>327.67602083683414</v>
      </c>
      <c r="M14">
        <f t="shared" si="0"/>
        <v>1075</v>
      </c>
      <c r="N14">
        <f t="shared" si="5"/>
        <v>3790</v>
      </c>
      <c r="P14" s="4">
        <f t="shared" si="4"/>
        <v>327.67602083683414</v>
      </c>
    </row>
    <row r="15" spans="1:18">
      <c r="A15" t="s">
        <v>83</v>
      </c>
      <c r="B15" s="5" t="s">
        <v>83</v>
      </c>
      <c r="D15">
        <v>82</v>
      </c>
      <c r="E15" s="22">
        <v>82</v>
      </c>
      <c r="F15" s="5" t="s">
        <v>123</v>
      </c>
      <c r="I15">
        <v>565</v>
      </c>
      <c r="K15" s="18">
        <f t="shared" si="2"/>
        <v>9.4942026550159639E-2</v>
      </c>
      <c r="L15" s="3">
        <f t="shared" si="3"/>
        <v>356.03259956309864</v>
      </c>
      <c r="M15">
        <f t="shared" si="0"/>
        <v>1168</v>
      </c>
      <c r="N15">
        <f t="shared" si="5"/>
        <v>4958</v>
      </c>
      <c r="P15" s="4">
        <f t="shared" si="4"/>
        <v>356.03259956309864</v>
      </c>
    </row>
    <row r="16" spans="1:18">
      <c r="A16" t="s">
        <v>124</v>
      </c>
      <c r="B16" s="5" t="s">
        <v>124</v>
      </c>
      <c r="D16">
        <v>92</v>
      </c>
      <c r="E16" s="22">
        <v>92</v>
      </c>
      <c r="F16" s="5" t="s">
        <v>123</v>
      </c>
      <c r="I16">
        <v>160</v>
      </c>
      <c r="K16" s="18">
        <f t="shared" si="2"/>
        <v>2.6886237607124854E-2</v>
      </c>
      <c r="L16" s="3">
        <f t="shared" si="3"/>
        <v>100.8233910267182</v>
      </c>
      <c r="M16">
        <f t="shared" si="0"/>
        <v>331</v>
      </c>
      <c r="N16">
        <f t="shared" si="5"/>
        <v>5289</v>
      </c>
      <c r="P16" s="4">
        <f t="shared" si="4"/>
        <v>100.8233910267182</v>
      </c>
    </row>
    <row r="17" spans="1:19">
      <c r="A17" t="s">
        <v>102</v>
      </c>
      <c r="B17" s="5" t="s">
        <v>128</v>
      </c>
      <c r="D17">
        <v>93.5</v>
      </c>
      <c r="E17" s="22">
        <v>93.5</v>
      </c>
      <c r="F17" s="5" t="s">
        <v>125</v>
      </c>
      <c r="I17">
        <v>212</v>
      </c>
      <c r="K17" s="18">
        <f t="shared" si="2"/>
        <v>3.5624264829440429E-2</v>
      </c>
      <c r="L17" s="3">
        <f t="shared" si="3"/>
        <v>133.5909931104016</v>
      </c>
      <c r="M17">
        <f t="shared" si="0"/>
        <v>438</v>
      </c>
      <c r="N17">
        <f t="shared" si="5"/>
        <v>5727</v>
      </c>
      <c r="P17" s="4">
        <f t="shared" si="4"/>
        <v>133.5909931104016</v>
      </c>
    </row>
    <row r="18" spans="1:19">
      <c r="A18" t="s">
        <v>84</v>
      </c>
      <c r="B18" s="5" t="s">
        <v>101</v>
      </c>
      <c r="D18">
        <v>97</v>
      </c>
      <c r="E18" s="22">
        <v>97</v>
      </c>
      <c r="F18" s="5" t="s">
        <v>126</v>
      </c>
      <c r="I18">
        <v>77</v>
      </c>
      <c r="K18" s="18">
        <f t="shared" si="2"/>
        <v>1.2939001848428836E-2</v>
      </c>
      <c r="L18" s="3">
        <f t="shared" si="3"/>
        <v>48.521256931608136</v>
      </c>
      <c r="M18">
        <f t="shared" si="0"/>
        <v>159</v>
      </c>
      <c r="N18">
        <f t="shared" si="5"/>
        <v>5886</v>
      </c>
      <c r="P18" s="4">
        <f t="shared" si="4"/>
        <v>48.521256931608136</v>
      </c>
    </row>
    <row r="19" spans="1:19">
      <c r="A19" t="s">
        <v>85</v>
      </c>
      <c r="B19" s="5" t="s">
        <v>85</v>
      </c>
      <c r="D19">
        <v>101.5</v>
      </c>
      <c r="E19" s="22">
        <v>101.5</v>
      </c>
      <c r="F19" s="5" t="s">
        <v>126</v>
      </c>
      <c r="I19">
        <v>10</v>
      </c>
      <c r="K19" s="18">
        <f t="shared" si="2"/>
        <v>1.6803898504453034E-3</v>
      </c>
      <c r="L19" s="3">
        <f t="shared" si="3"/>
        <v>6.3014619391698874</v>
      </c>
      <c r="M19">
        <f t="shared" si="0"/>
        <v>21</v>
      </c>
      <c r="N19">
        <f t="shared" si="5"/>
        <v>5907</v>
      </c>
      <c r="P19" s="4">
        <f t="shared" si="4"/>
        <v>6.3014619391698874</v>
      </c>
    </row>
    <row r="20" spans="1:19">
      <c r="A20" t="s">
        <v>86</v>
      </c>
      <c r="B20" s="5" t="s">
        <v>127</v>
      </c>
      <c r="D20">
        <v>107.5</v>
      </c>
      <c r="E20" s="22">
        <v>107.5</v>
      </c>
      <c r="F20" s="5" t="s">
        <v>119</v>
      </c>
      <c r="I20">
        <v>110</v>
      </c>
      <c r="K20" s="18">
        <f t="shared" si="2"/>
        <v>1.8484288354898338E-2</v>
      </c>
      <c r="L20" s="3">
        <f t="shared" si="3"/>
        <v>69.316081330868769</v>
      </c>
      <c r="M20">
        <f t="shared" si="0"/>
        <v>227</v>
      </c>
      <c r="N20">
        <f t="shared" si="5"/>
        <v>6134</v>
      </c>
      <c r="P20" s="4">
        <f t="shared" si="4"/>
        <v>69.316081330868769</v>
      </c>
    </row>
    <row r="21" spans="1:19">
      <c r="A21" t="s">
        <v>87</v>
      </c>
      <c r="B21" s="5" t="s">
        <v>87</v>
      </c>
      <c r="D21">
        <v>111</v>
      </c>
      <c r="E21" s="22">
        <v>111</v>
      </c>
      <c r="F21" s="5" t="s">
        <v>129</v>
      </c>
      <c r="I21">
        <v>399</v>
      </c>
      <c r="K21" s="18">
        <f t="shared" si="2"/>
        <v>6.7047555032767603E-2</v>
      </c>
      <c r="L21" s="3">
        <f t="shared" si="3"/>
        <v>251.42833137287852</v>
      </c>
      <c r="M21">
        <f t="shared" si="0"/>
        <v>825</v>
      </c>
      <c r="N21">
        <f t="shared" si="5"/>
        <v>6959</v>
      </c>
      <c r="P21" s="4">
        <f t="shared" si="4"/>
        <v>251.42833137287852</v>
      </c>
    </row>
    <row r="22" spans="1:19">
      <c r="A22" t="s">
        <v>145</v>
      </c>
      <c r="B22" s="5" t="s">
        <v>146</v>
      </c>
      <c r="D22">
        <v>114</v>
      </c>
      <c r="E22" s="22">
        <v>114</v>
      </c>
      <c r="F22" s="5" t="s">
        <v>99</v>
      </c>
      <c r="I22">
        <v>10</v>
      </c>
      <c r="J22" t="s">
        <v>144</v>
      </c>
      <c r="K22" s="18">
        <f t="shared" si="2"/>
        <v>1.6803898504453034E-3</v>
      </c>
      <c r="L22" s="3">
        <f t="shared" si="3"/>
        <v>6.3014619391698874</v>
      </c>
      <c r="M22">
        <f t="shared" si="0"/>
        <v>21</v>
      </c>
      <c r="N22">
        <f t="shared" si="5"/>
        <v>6980</v>
      </c>
      <c r="P22" s="4">
        <f t="shared" si="4"/>
        <v>6.3014619391698874</v>
      </c>
    </row>
    <row r="23" spans="1:19">
      <c r="A23" t="s">
        <v>88</v>
      </c>
      <c r="B23" s="5" t="s">
        <v>88</v>
      </c>
      <c r="D23">
        <v>127</v>
      </c>
      <c r="E23" s="22">
        <v>127</v>
      </c>
      <c r="F23" s="5" t="s">
        <v>130</v>
      </c>
      <c r="I23">
        <v>150</v>
      </c>
      <c r="K23" s="18">
        <f t="shared" si="2"/>
        <v>2.5205847756679549E-2</v>
      </c>
      <c r="L23" s="3">
        <f t="shared" si="3"/>
        <v>94.521929087548301</v>
      </c>
      <c r="M23">
        <f t="shared" si="0"/>
        <v>310</v>
      </c>
      <c r="N23">
        <f t="shared" si="5"/>
        <v>7290</v>
      </c>
      <c r="P23" s="4">
        <f t="shared" si="4"/>
        <v>94.521929087548301</v>
      </c>
    </row>
    <row r="24" spans="1:19">
      <c r="A24" t="s">
        <v>89</v>
      </c>
      <c r="B24" s="5" t="s">
        <v>89</v>
      </c>
      <c r="D24">
        <v>134</v>
      </c>
      <c r="E24" s="22">
        <v>134</v>
      </c>
      <c r="F24" s="5" t="s">
        <v>118</v>
      </c>
      <c r="I24">
        <v>445</v>
      </c>
      <c r="K24" s="18">
        <f t="shared" si="2"/>
        <v>7.4777348344816003E-2</v>
      </c>
      <c r="L24" s="3">
        <f t="shared" si="3"/>
        <v>280.41505629305999</v>
      </c>
      <c r="M24">
        <f t="shared" si="0"/>
        <v>920</v>
      </c>
      <c r="N24">
        <f t="shared" si="5"/>
        <v>8210</v>
      </c>
      <c r="P24" s="4">
        <f t="shared" si="4"/>
        <v>280.41505629305999</v>
      </c>
    </row>
    <row r="25" spans="1:19">
      <c r="A25" t="s">
        <v>90</v>
      </c>
      <c r="B25" s="5" t="s">
        <v>90</v>
      </c>
      <c r="D25">
        <v>137</v>
      </c>
      <c r="E25" s="22">
        <v>137</v>
      </c>
      <c r="F25" s="5" t="s">
        <v>118</v>
      </c>
      <c r="I25">
        <v>45</v>
      </c>
      <c r="J25" t="s">
        <v>144</v>
      </c>
      <c r="K25" s="18">
        <f t="shared" si="2"/>
        <v>7.5617543270038645E-3</v>
      </c>
      <c r="L25" s="3">
        <f t="shared" si="3"/>
        <v>28.356578726264491</v>
      </c>
      <c r="M25">
        <f t="shared" si="0"/>
        <v>93</v>
      </c>
      <c r="N25">
        <f t="shared" si="5"/>
        <v>8303</v>
      </c>
      <c r="P25" s="4">
        <f t="shared" si="4"/>
        <v>28.356578726264491</v>
      </c>
    </row>
    <row r="26" spans="1:19">
      <c r="A26" t="s">
        <v>91</v>
      </c>
      <c r="B26" s="5" t="s">
        <v>91</v>
      </c>
      <c r="D26">
        <v>143</v>
      </c>
      <c r="F26" s="5" t="s">
        <v>99</v>
      </c>
      <c r="I26">
        <v>263</v>
      </c>
      <c r="K26" s="18">
        <f t="shared" si="2"/>
        <v>4.4194253066711479E-2</v>
      </c>
      <c r="L26" s="3">
        <f t="shared" si="3"/>
        <v>165.72844900016804</v>
      </c>
      <c r="M26">
        <f t="shared" si="0"/>
        <v>544</v>
      </c>
      <c r="N26">
        <f t="shared" si="5"/>
        <v>8847</v>
      </c>
      <c r="P26" s="4">
        <f t="shared" si="4"/>
        <v>165.72844900016804</v>
      </c>
    </row>
    <row r="27" spans="1:19">
      <c r="A27" t="s">
        <v>92</v>
      </c>
      <c r="B27" s="5" t="s">
        <v>92</v>
      </c>
      <c r="C27" t="s">
        <v>142</v>
      </c>
      <c r="D27">
        <v>149</v>
      </c>
      <c r="E27" s="22">
        <v>142</v>
      </c>
      <c r="F27" s="5" t="s">
        <v>99</v>
      </c>
      <c r="G27">
        <v>144</v>
      </c>
      <c r="I27">
        <v>267</v>
      </c>
      <c r="K27" s="18">
        <f t="shared" si="2"/>
        <v>4.4866409006889596E-2</v>
      </c>
      <c r="L27" s="3">
        <f t="shared" si="3"/>
        <v>168.24903377583598</v>
      </c>
      <c r="M27">
        <f t="shared" si="0"/>
        <v>552</v>
      </c>
      <c r="N27">
        <f t="shared" si="5"/>
        <v>9399</v>
      </c>
      <c r="P27" s="4">
        <f t="shared" si="4"/>
        <v>168.24903377583598</v>
      </c>
      <c r="S27" t="s">
        <v>149</v>
      </c>
    </row>
    <row r="28" spans="1:19">
      <c r="A28" t="s">
        <v>93</v>
      </c>
      <c r="B28" s="5" t="s">
        <v>93</v>
      </c>
      <c r="D28">
        <v>150</v>
      </c>
      <c r="E28" s="22">
        <v>143</v>
      </c>
      <c r="F28" s="5" t="s">
        <v>131</v>
      </c>
      <c r="H28">
        <f t="shared" ref="H28:H38" si="6">(D28-D27)/(D$38-D$27)</f>
        <v>0.2</v>
      </c>
      <c r="I28">
        <v>196</v>
      </c>
      <c r="K28" s="18">
        <f t="shared" si="2"/>
        <v>3.2935641068727942E-2</v>
      </c>
      <c r="L28" s="3">
        <f t="shared" si="3"/>
        <v>123.50865400772977</v>
      </c>
      <c r="M28">
        <f t="shared" si="0"/>
        <v>405</v>
      </c>
      <c r="N28">
        <f t="shared" si="5"/>
        <v>9804</v>
      </c>
      <c r="P28" s="4">
        <f t="shared" si="4"/>
        <v>123.50865400772977</v>
      </c>
    </row>
    <row r="29" spans="1:19">
      <c r="A29" t="s">
        <v>94</v>
      </c>
      <c r="B29" s="5" t="s">
        <v>97</v>
      </c>
      <c r="D29">
        <v>150.38</v>
      </c>
      <c r="E29" s="22">
        <v>144</v>
      </c>
      <c r="F29" s="5" t="s">
        <v>132</v>
      </c>
      <c r="H29">
        <f t="shared" si="6"/>
        <v>7.5999999999999096E-2</v>
      </c>
      <c r="I29">
        <v>47</v>
      </c>
      <c r="K29" s="18">
        <f t="shared" si="2"/>
        <v>7.8978322970929254E-3</v>
      </c>
      <c r="L29" s="3">
        <f t="shared" si="3"/>
        <v>29.616871114098469</v>
      </c>
      <c r="M29">
        <f t="shared" si="0"/>
        <v>97</v>
      </c>
      <c r="N29">
        <f t="shared" si="5"/>
        <v>9901</v>
      </c>
      <c r="P29" s="4">
        <f t="shared" si="4"/>
        <v>29.616871114098469</v>
      </c>
    </row>
    <row r="30" spans="1:19">
      <c r="A30" s="17" t="s">
        <v>95</v>
      </c>
      <c r="B30" s="17" t="s">
        <v>97</v>
      </c>
      <c r="C30" t="s">
        <v>134</v>
      </c>
      <c r="D30">
        <v>150.75</v>
      </c>
      <c r="E30" s="22">
        <v>145</v>
      </c>
      <c r="F30" s="5" t="s">
        <v>99</v>
      </c>
      <c r="H30">
        <f t="shared" si="6"/>
        <v>7.4000000000000912E-2</v>
      </c>
      <c r="I30">
        <v>18</v>
      </c>
      <c r="K30" s="18">
        <f t="shared" si="2"/>
        <v>3.0247017308015459E-3</v>
      </c>
      <c r="L30" s="3">
        <f t="shared" si="3"/>
        <v>11.342631490505797</v>
      </c>
      <c r="M30">
        <f t="shared" si="0"/>
        <v>37</v>
      </c>
      <c r="N30">
        <f t="shared" si="5"/>
        <v>9938</v>
      </c>
      <c r="P30" s="4">
        <f t="shared" si="4"/>
        <v>11.342631490505797</v>
      </c>
    </row>
    <row r="31" spans="1:19">
      <c r="A31" s="16" t="s">
        <v>94</v>
      </c>
      <c r="B31" s="17" t="s">
        <v>96</v>
      </c>
      <c r="C31" t="s">
        <v>122</v>
      </c>
      <c r="D31">
        <v>151.12</v>
      </c>
      <c r="E31" s="22">
        <v>146</v>
      </c>
      <c r="F31" s="5" t="s">
        <v>132</v>
      </c>
      <c r="H31">
        <f t="shared" si="6"/>
        <v>7.4000000000000912E-2</v>
      </c>
      <c r="I31">
        <v>28</v>
      </c>
      <c r="K31" s="18">
        <f t="shared" si="2"/>
        <v>4.7050915812468491E-3</v>
      </c>
      <c r="L31" s="3">
        <f t="shared" si="3"/>
        <v>17.644093429675685</v>
      </c>
      <c r="M31">
        <f t="shared" si="0"/>
        <v>58</v>
      </c>
      <c r="N31">
        <f t="shared" si="5"/>
        <v>9996</v>
      </c>
      <c r="P31" s="4">
        <f t="shared" si="4"/>
        <v>17.644093429675685</v>
      </c>
    </row>
    <row r="32" spans="1:19">
      <c r="A32" t="s">
        <v>103</v>
      </c>
      <c r="B32" s="17" t="s">
        <v>96</v>
      </c>
      <c r="C32" t="s">
        <v>135</v>
      </c>
      <c r="D32">
        <v>151.5</v>
      </c>
      <c r="E32" s="22">
        <v>147</v>
      </c>
      <c r="F32" s="5" t="s">
        <v>99</v>
      </c>
      <c r="H32">
        <f t="shared" si="6"/>
        <v>7.5999999999999096E-2</v>
      </c>
      <c r="I32">
        <v>9</v>
      </c>
      <c r="K32" s="18">
        <f t="shared" si="2"/>
        <v>1.5123508654007729E-3</v>
      </c>
      <c r="L32" s="3">
        <f t="shared" si="3"/>
        <v>5.6713157452528984</v>
      </c>
      <c r="M32">
        <f t="shared" si="0"/>
        <v>19</v>
      </c>
      <c r="N32">
        <f t="shared" si="5"/>
        <v>10015</v>
      </c>
      <c r="P32" s="4">
        <f t="shared" si="4"/>
        <v>5.6713157452528984</v>
      </c>
    </row>
    <row r="33" spans="1:19">
      <c r="A33" t="s">
        <v>104</v>
      </c>
      <c r="B33" s="5" t="s">
        <v>98</v>
      </c>
      <c r="C33" t="s">
        <v>122</v>
      </c>
      <c r="D33">
        <v>151.88</v>
      </c>
      <c r="E33" s="22">
        <v>148</v>
      </c>
      <c r="F33" s="5" t="s">
        <v>132</v>
      </c>
      <c r="H33">
        <f t="shared" si="6"/>
        <v>7.5999999999999096E-2</v>
      </c>
      <c r="I33">
        <v>67</v>
      </c>
      <c r="K33" s="18">
        <f t="shared" si="2"/>
        <v>1.1258611997983533E-2</v>
      </c>
      <c r="L33" s="3">
        <f t="shared" si="3"/>
        <v>42.219794992438246</v>
      </c>
      <c r="M33">
        <f t="shared" si="0"/>
        <v>139</v>
      </c>
      <c r="N33">
        <f t="shared" si="5"/>
        <v>10154</v>
      </c>
      <c r="P33" s="4">
        <f t="shared" si="4"/>
        <v>42.219794992438246</v>
      </c>
    </row>
    <row r="34" spans="1:19">
      <c r="A34" t="s">
        <v>105</v>
      </c>
      <c r="B34" s="5" t="s">
        <v>98</v>
      </c>
      <c r="C34" t="s">
        <v>138</v>
      </c>
      <c r="D34">
        <v>152.25</v>
      </c>
      <c r="E34" s="22">
        <v>149</v>
      </c>
      <c r="F34" s="5" t="s">
        <v>99</v>
      </c>
      <c r="H34">
        <f t="shared" si="6"/>
        <v>7.4000000000000912E-2</v>
      </c>
      <c r="I34">
        <v>20</v>
      </c>
      <c r="K34" s="18">
        <f t="shared" si="2"/>
        <v>3.3607797008906068E-3</v>
      </c>
      <c r="L34" s="3">
        <f t="shared" si="3"/>
        <v>12.602923878339775</v>
      </c>
      <c r="M34">
        <f t="shared" si="0"/>
        <v>41</v>
      </c>
      <c r="N34">
        <f t="shared" si="5"/>
        <v>10195</v>
      </c>
      <c r="P34" s="4">
        <f t="shared" si="4"/>
        <v>12.602923878339775</v>
      </c>
    </row>
    <row r="35" spans="1:19">
      <c r="A35" t="s">
        <v>106</v>
      </c>
      <c r="B35" s="5" t="s">
        <v>136</v>
      </c>
      <c r="C35" t="s">
        <v>122</v>
      </c>
      <c r="D35">
        <v>152.62</v>
      </c>
      <c r="E35" s="22">
        <v>150</v>
      </c>
      <c r="F35" s="5" t="s">
        <v>132</v>
      </c>
      <c r="H35">
        <f t="shared" si="6"/>
        <v>7.4000000000000912E-2</v>
      </c>
      <c r="I35">
        <v>22</v>
      </c>
      <c r="K35" s="18">
        <f t="shared" si="2"/>
        <v>3.6968576709796672E-3</v>
      </c>
      <c r="L35" s="3">
        <f t="shared" si="3"/>
        <v>13.863216266173753</v>
      </c>
      <c r="M35">
        <f t="shared" si="0"/>
        <v>45</v>
      </c>
      <c r="N35">
        <f t="shared" si="5"/>
        <v>10240</v>
      </c>
      <c r="P35" s="4">
        <f t="shared" si="4"/>
        <v>13.863216266173753</v>
      </c>
    </row>
    <row r="36" spans="1:19">
      <c r="A36" t="s">
        <v>107</v>
      </c>
      <c r="B36" s="5" t="s">
        <v>136</v>
      </c>
      <c r="C36" t="s">
        <v>137</v>
      </c>
      <c r="D36">
        <v>153</v>
      </c>
      <c r="E36" s="22">
        <v>151</v>
      </c>
      <c r="F36" s="5" t="s">
        <v>99</v>
      </c>
      <c r="H36">
        <f t="shared" si="6"/>
        <v>7.5999999999999096E-2</v>
      </c>
      <c r="I36">
        <v>26</v>
      </c>
      <c r="K36" s="18">
        <f t="shared" si="2"/>
        <v>4.369013611157789E-3</v>
      </c>
      <c r="L36" s="3">
        <f t="shared" si="3"/>
        <v>16.383801041841711</v>
      </c>
      <c r="M36">
        <f t="shared" si="0"/>
        <v>54</v>
      </c>
      <c r="N36">
        <f t="shared" si="5"/>
        <v>10294</v>
      </c>
      <c r="P36" s="4">
        <f t="shared" si="4"/>
        <v>16.383801041841711</v>
      </c>
    </row>
    <row r="37" spans="1:19">
      <c r="A37" t="s">
        <v>108</v>
      </c>
      <c r="B37" s="5" t="s">
        <v>108</v>
      </c>
      <c r="C37" t="s">
        <v>133</v>
      </c>
      <c r="D37">
        <v>153.5</v>
      </c>
      <c r="E37" s="22">
        <v>152</v>
      </c>
      <c r="F37" s="5" t="s">
        <v>99</v>
      </c>
      <c r="H37">
        <f t="shared" si="6"/>
        <v>0.1</v>
      </c>
      <c r="I37">
        <v>355</v>
      </c>
      <c r="K37" s="18">
        <f t="shared" si="2"/>
        <v>5.9653839690808265E-2</v>
      </c>
      <c r="L37" s="3">
        <f t="shared" si="3"/>
        <v>223.70189884053099</v>
      </c>
      <c r="M37">
        <f t="shared" si="0"/>
        <v>734</v>
      </c>
      <c r="N37">
        <f t="shared" si="5"/>
        <v>11028</v>
      </c>
      <c r="P37" s="4">
        <f t="shared" si="4"/>
        <v>223.70189884053099</v>
      </c>
    </row>
    <row r="38" spans="1:19" s="5" customFormat="1">
      <c r="A38" s="5" t="s">
        <v>109</v>
      </c>
      <c r="B38" s="5" t="s">
        <v>108</v>
      </c>
      <c r="C38" s="5" t="s">
        <v>113</v>
      </c>
      <c r="D38" s="5">
        <v>154</v>
      </c>
      <c r="E38" s="22">
        <v>154</v>
      </c>
      <c r="F38" s="5" t="s">
        <v>118</v>
      </c>
      <c r="G38" s="5">
        <v>153</v>
      </c>
      <c r="H38" s="5">
        <f t="shared" si="6"/>
        <v>0.1</v>
      </c>
      <c r="I38" s="5">
        <v>115</v>
      </c>
      <c r="K38" s="21">
        <f t="shared" si="2"/>
        <v>1.9324483280120989E-2</v>
      </c>
      <c r="L38" s="4">
        <f t="shared" si="3"/>
        <v>72.466812300453711</v>
      </c>
      <c r="M38" s="5">
        <f t="shared" si="0"/>
        <v>238</v>
      </c>
      <c r="N38" s="5">
        <f t="shared" si="5"/>
        <v>11266</v>
      </c>
      <c r="P38" s="4">
        <f t="shared" si="4"/>
        <v>72.466812300453711</v>
      </c>
    </row>
    <row r="39" spans="1:19">
      <c r="A39" t="s">
        <v>110</v>
      </c>
      <c r="B39" s="5" t="s">
        <v>139</v>
      </c>
      <c r="C39" t="s">
        <v>122</v>
      </c>
      <c r="D39">
        <v>155</v>
      </c>
      <c r="E39" s="22">
        <v>155.69999999999999</v>
      </c>
      <c r="F39" s="5" t="s">
        <v>131</v>
      </c>
      <c r="I39">
        <v>10</v>
      </c>
      <c r="K39" s="18">
        <f t="shared" si="2"/>
        <v>1.6803898504453034E-3</v>
      </c>
      <c r="L39" s="3">
        <f t="shared" si="3"/>
        <v>6.3014619391698874</v>
      </c>
      <c r="M39">
        <f t="shared" si="0"/>
        <v>21</v>
      </c>
      <c r="N39">
        <f t="shared" si="5"/>
        <v>11287</v>
      </c>
      <c r="P39" s="4">
        <f t="shared" si="4"/>
        <v>6.3014619391698874</v>
      </c>
    </row>
    <row r="40" spans="1:19">
      <c r="A40" t="s">
        <v>111</v>
      </c>
      <c r="B40" s="5" t="s">
        <v>139</v>
      </c>
      <c r="D40">
        <v>159</v>
      </c>
      <c r="E40" s="22">
        <v>157.5</v>
      </c>
      <c r="F40" s="5" t="s">
        <v>99</v>
      </c>
      <c r="I40">
        <v>50</v>
      </c>
      <c r="K40" s="18">
        <f t="shared" si="2"/>
        <v>8.4019492522265163E-3</v>
      </c>
      <c r="L40" s="3">
        <f t="shared" si="3"/>
        <v>31.507309695849436</v>
      </c>
      <c r="M40">
        <f t="shared" si="0"/>
        <v>103</v>
      </c>
      <c r="N40">
        <f t="shared" si="5"/>
        <v>11390</v>
      </c>
      <c r="P40" s="4">
        <f t="shared" si="4"/>
        <v>31.507309695849436</v>
      </c>
    </row>
    <row r="41" spans="1:19" s="5" customFormat="1">
      <c r="A41" s="5" t="s">
        <v>112</v>
      </c>
      <c r="B41" s="5" t="s">
        <v>139</v>
      </c>
      <c r="C41" s="5" t="s">
        <v>113</v>
      </c>
      <c r="D41" s="5">
        <v>161</v>
      </c>
      <c r="E41" s="22">
        <v>159</v>
      </c>
      <c r="F41" s="5" t="s">
        <v>118</v>
      </c>
      <c r="G41" s="5">
        <v>157</v>
      </c>
      <c r="I41" s="5">
        <v>15</v>
      </c>
      <c r="K41" s="21">
        <f t="shared" si="2"/>
        <v>2.520584775667955E-3</v>
      </c>
      <c r="L41" s="4">
        <f t="shared" si="3"/>
        <v>9.4521929087548315</v>
      </c>
      <c r="M41" s="5">
        <f t="shared" si="0"/>
        <v>31</v>
      </c>
      <c r="N41" s="5">
        <f t="shared" si="5"/>
        <v>11421</v>
      </c>
      <c r="P41" s="4">
        <f t="shared" si="4"/>
        <v>9.4521929087548315</v>
      </c>
    </row>
    <row r="42" spans="1:19" s="5" customFormat="1">
      <c r="A42" s="5" t="s">
        <v>114</v>
      </c>
      <c r="B42" s="5" t="s">
        <v>173</v>
      </c>
      <c r="C42" s="5" t="s">
        <v>113</v>
      </c>
      <c r="D42" s="5">
        <v>163</v>
      </c>
      <c r="E42" s="22">
        <v>163</v>
      </c>
      <c r="F42" s="5" t="s">
        <v>118</v>
      </c>
      <c r="G42" s="5">
        <v>161</v>
      </c>
      <c r="I42" s="5">
        <v>50</v>
      </c>
      <c r="K42" s="21">
        <f t="shared" si="2"/>
        <v>8.4019492522265163E-3</v>
      </c>
      <c r="L42" s="4">
        <f t="shared" si="3"/>
        <v>31.507309695849436</v>
      </c>
      <c r="M42" s="5">
        <f t="shared" si="0"/>
        <v>103</v>
      </c>
      <c r="N42" s="5">
        <f t="shared" si="5"/>
        <v>11524</v>
      </c>
      <c r="P42" s="4">
        <f t="shared" si="4"/>
        <v>31.507309695849436</v>
      </c>
    </row>
    <row r="43" spans="1:19">
      <c r="A43" t="s">
        <v>117</v>
      </c>
      <c r="B43" s="5" t="s">
        <v>174</v>
      </c>
      <c r="D43">
        <v>165</v>
      </c>
      <c r="E43" s="22">
        <v>165</v>
      </c>
      <c r="F43" s="5" t="s">
        <v>99</v>
      </c>
      <c r="I43">
        <v>18</v>
      </c>
      <c r="K43" s="18">
        <f t="shared" si="2"/>
        <v>3.0247017308015459E-3</v>
      </c>
      <c r="L43" s="3">
        <f t="shared" si="3"/>
        <v>11.342631490505797</v>
      </c>
      <c r="M43">
        <f t="shared" si="0"/>
        <v>37</v>
      </c>
      <c r="N43">
        <f t="shared" si="5"/>
        <v>11561</v>
      </c>
      <c r="P43" s="4">
        <f t="shared" si="4"/>
        <v>11.342631490505797</v>
      </c>
      <c r="S43" t="s">
        <v>150</v>
      </c>
    </row>
    <row r="44" spans="1:19">
      <c r="A44" t="s">
        <v>115</v>
      </c>
      <c r="B44" s="5" t="s">
        <v>175</v>
      </c>
      <c r="D44">
        <v>168</v>
      </c>
      <c r="E44" s="22">
        <v>168</v>
      </c>
      <c r="F44" s="5" t="s">
        <v>99</v>
      </c>
      <c r="I44">
        <v>65</v>
      </c>
      <c r="K44" s="18">
        <f t="shared" si="2"/>
        <v>1.0922534027894471E-2</v>
      </c>
      <c r="L44" s="3">
        <f t="shared" si="3"/>
        <v>40.959502604604268</v>
      </c>
      <c r="M44">
        <f t="shared" si="0"/>
        <v>134</v>
      </c>
      <c r="N44">
        <f t="shared" si="5"/>
        <v>11695</v>
      </c>
      <c r="P44" s="4">
        <f t="shared" si="4"/>
        <v>40.959502604604268</v>
      </c>
    </row>
    <row r="45" spans="1:19">
      <c r="A45" t="s">
        <v>116</v>
      </c>
      <c r="D45">
        <v>171</v>
      </c>
      <c r="F45" s="5" t="s">
        <v>99</v>
      </c>
      <c r="I45">
        <v>16</v>
      </c>
      <c r="K45" s="18">
        <f t="shared" si="2"/>
        <v>2.6886237607124854E-3</v>
      </c>
      <c r="L45" s="3">
        <f t="shared" si="3"/>
        <v>10.082339102671821</v>
      </c>
      <c r="M45">
        <f t="shared" si="0"/>
        <v>33</v>
      </c>
      <c r="N45">
        <f t="shared" si="5"/>
        <v>11728</v>
      </c>
      <c r="P45" s="4"/>
    </row>
    <row r="46" spans="1:19">
      <c r="I46">
        <f>SUM(I2:I45)</f>
        <v>5951</v>
      </c>
      <c r="K46" s="18">
        <f t="shared" si="2"/>
        <v>1</v>
      </c>
      <c r="L46" s="3"/>
    </row>
    <row r="47" spans="1:19">
      <c r="B47" s="5" t="s">
        <v>166</v>
      </c>
      <c r="D47" t="s">
        <v>165</v>
      </c>
      <c r="E47" s="22">
        <v>183</v>
      </c>
      <c r="F47" s="5" t="s">
        <v>99</v>
      </c>
      <c r="P47" s="5">
        <f>103+325</f>
        <v>428</v>
      </c>
    </row>
    <row r="48" spans="1:19">
      <c r="B48" s="5" t="s">
        <v>167</v>
      </c>
      <c r="D48" t="s">
        <v>170</v>
      </c>
      <c r="E48" s="22">
        <v>245</v>
      </c>
      <c r="F48" s="5" t="s">
        <v>177</v>
      </c>
      <c r="P48" s="5">
        <f>116+326+315</f>
        <v>757</v>
      </c>
    </row>
    <row r="49" spans="2:16">
      <c r="B49" s="5" t="s">
        <v>168</v>
      </c>
      <c r="D49" t="s">
        <v>171</v>
      </c>
      <c r="E49" s="22">
        <v>270.60000000000002</v>
      </c>
      <c r="F49" s="5" t="s">
        <v>99</v>
      </c>
      <c r="P49" s="5">
        <v>171</v>
      </c>
    </row>
    <row r="50" spans="2:16">
      <c r="B50" s="5" t="s">
        <v>169</v>
      </c>
      <c r="D50" t="s">
        <v>172</v>
      </c>
      <c r="E50" s="22">
        <v>326.39999999999998</v>
      </c>
      <c r="F50" s="5" t="s">
        <v>177</v>
      </c>
      <c r="P50" s="5">
        <v>950</v>
      </c>
    </row>
  </sheetData>
  <mergeCells count="3">
    <mergeCell ref="A4:A7"/>
    <mergeCell ref="D4:D7"/>
    <mergeCell ref="I4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Thermics</vt:lpstr>
      <vt:lpstr>Isotopes</vt:lpstr>
      <vt:lpstr>GOR vs STS</vt:lpstr>
      <vt:lpstr>Strat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2021-12-13T23:18:30Z</dcterms:created>
  <dcterms:modified xsi:type="dcterms:W3CDTF">2022-06-10T00:44:10Z</dcterms:modified>
</cp:coreProperties>
</file>