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John 2017\STAFFING PE\Staffing 2017 n 2018\"/>
    </mc:Choice>
  </mc:AlternateContent>
  <bookViews>
    <workbookView xWindow="0" yWindow="0" windowWidth="20490" windowHeight="7455"/>
  </bookViews>
  <sheets>
    <sheet name="Staffing 2018 - Zone 4" sheetId="1" r:id="rId1"/>
    <sheet name="Proposed Posting 2018" sheetId="2" r:id="rId2"/>
  </sheets>
  <definedNames>
    <definedName name="_xlnm.Print_Titles" localSheetId="0">'Staffing 2018 - Zone 4'!$5:$5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4" i="2" l="1"/>
  <c r="AC36" i="2"/>
  <c r="Y25" i="2"/>
  <c r="W25" i="2"/>
  <c r="W15" i="2"/>
  <c r="W15" i="1"/>
  <c r="F37" i="1"/>
  <c r="X34" i="2" l="1"/>
  <c r="F37" i="2" s="1"/>
  <c r="F34" i="2"/>
  <c r="C34" i="2"/>
  <c r="S34" i="2" s="1"/>
  <c r="S33" i="2"/>
  <c r="R33" i="2"/>
  <c r="Q33" i="2"/>
  <c r="P33" i="2"/>
  <c r="O33" i="2"/>
  <c r="T33" i="2" s="1"/>
  <c r="N33" i="2"/>
  <c r="M33" i="2"/>
  <c r="L33" i="2"/>
  <c r="K33" i="2"/>
  <c r="J33" i="2"/>
  <c r="I33" i="2"/>
  <c r="H33" i="2"/>
  <c r="G33" i="2"/>
  <c r="F33" i="2"/>
  <c r="E33" i="2"/>
  <c r="D33" i="2"/>
  <c r="C33" i="2"/>
  <c r="S32" i="2"/>
  <c r="R31" i="2"/>
  <c r="Q31" i="2"/>
  <c r="P31" i="2"/>
  <c r="O31" i="2"/>
  <c r="N31" i="2"/>
  <c r="M31" i="2"/>
  <c r="T31" i="2" s="1"/>
  <c r="L31" i="2"/>
  <c r="K31" i="2"/>
  <c r="J31" i="2"/>
  <c r="I31" i="2"/>
  <c r="H31" i="2"/>
  <c r="G31" i="2"/>
  <c r="F31" i="2"/>
  <c r="E31" i="2"/>
  <c r="D31" i="2"/>
  <c r="C31" i="2"/>
  <c r="S30" i="2"/>
  <c r="S31" i="2" s="1"/>
  <c r="U31" i="2" s="1"/>
  <c r="W31" i="2" s="1"/>
  <c r="Y31" i="2" s="1"/>
  <c r="S29" i="2"/>
  <c r="R29" i="2"/>
  <c r="Q29" i="2"/>
  <c r="P29" i="2"/>
  <c r="O29" i="2"/>
  <c r="T29" i="2" s="1"/>
  <c r="N29" i="2"/>
  <c r="M29" i="2"/>
  <c r="L29" i="2"/>
  <c r="K29" i="2"/>
  <c r="J29" i="2"/>
  <c r="I29" i="2"/>
  <c r="H29" i="2"/>
  <c r="G29" i="2"/>
  <c r="F29" i="2"/>
  <c r="E29" i="2"/>
  <c r="D29" i="2"/>
  <c r="C29" i="2"/>
  <c r="S28" i="2"/>
  <c r="R27" i="2"/>
  <c r="Q27" i="2"/>
  <c r="P27" i="2"/>
  <c r="O27" i="2"/>
  <c r="N27" i="2"/>
  <c r="M27" i="2"/>
  <c r="T27" i="2" s="1"/>
  <c r="L27" i="2"/>
  <c r="K27" i="2"/>
  <c r="J27" i="2"/>
  <c r="I27" i="2"/>
  <c r="H27" i="2"/>
  <c r="G27" i="2"/>
  <c r="F27" i="2"/>
  <c r="E27" i="2"/>
  <c r="D27" i="2"/>
  <c r="C27" i="2"/>
  <c r="S26" i="2"/>
  <c r="S27" i="2" s="1"/>
  <c r="S25" i="2"/>
  <c r="U25" i="2" s="1"/>
  <c r="R25" i="2"/>
  <c r="Q25" i="2"/>
  <c r="P25" i="2"/>
  <c r="O25" i="2"/>
  <c r="T25" i="2" s="1"/>
  <c r="N25" i="2"/>
  <c r="M25" i="2"/>
  <c r="L25" i="2"/>
  <c r="K25" i="2"/>
  <c r="J25" i="2"/>
  <c r="I25" i="2"/>
  <c r="H25" i="2"/>
  <c r="G25" i="2"/>
  <c r="F25" i="2"/>
  <c r="E25" i="2"/>
  <c r="D25" i="2"/>
  <c r="C25" i="2"/>
  <c r="S24" i="2"/>
  <c r="R23" i="2"/>
  <c r="Q23" i="2"/>
  <c r="P23" i="2"/>
  <c r="O23" i="2"/>
  <c r="N23" i="2"/>
  <c r="M23" i="2"/>
  <c r="T23" i="2" s="1"/>
  <c r="L23" i="2"/>
  <c r="K23" i="2"/>
  <c r="J23" i="2"/>
  <c r="I23" i="2"/>
  <c r="H23" i="2"/>
  <c r="G23" i="2"/>
  <c r="F23" i="2"/>
  <c r="E23" i="2"/>
  <c r="D23" i="2"/>
  <c r="C23" i="2"/>
  <c r="S22" i="2"/>
  <c r="S23" i="2" s="1"/>
  <c r="S21" i="2"/>
  <c r="R21" i="2"/>
  <c r="Q21" i="2"/>
  <c r="P21" i="2"/>
  <c r="O21" i="2"/>
  <c r="T21" i="2" s="1"/>
  <c r="N21" i="2"/>
  <c r="M21" i="2"/>
  <c r="L21" i="2"/>
  <c r="K21" i="2"/>
  <c r="J21" i="2"/>
  <c r="I21" i="2"/>
  <c r="H21" i="2"/>
  <c r="G21" i="2"/>
  <c r="F21" i="2"/>
  <c r="E21" i="2"/>
  <c r="D21" i="2"/>
  <c r="C21" i="2"/>
  <c r="S20" i="2"/>
  <c r="R19" i="2"/>
  <c r="Q19" i="2"/>
  <c r="P19" i="2"/>
  <c r="O19" i="2"/>
  <c r="N19" i="2"/>
  <c r="M19" i="2"/>
  <c r="T19" i="2" s="1"/>
  <c r="L19" i="2"/>
  <c r="K19" i="2"/>
  <c r="J19" i="2"/>
  <c r="I19" i="2"/>
  <c r="H19" i="2"/>
  <c r="G19" i="2"/>
  <c r="F19" i="2"/>
  <c r="E19" i="2"/>
  <c r="D19" i="2"/>
  <c r="C19" i="2"/>
  <c r="S18" i="2"/>
  <c r="S19" i="2" s="1"/>
  <c r="S17" i="2"/>
  <c r="R17" i="2"/>
  <c r="Q17" i="2"/>
  <c r="P17" i="2"/>
  <c r="O17" i="2"/>
  <c r="T17" i="2" s="1"/>
  <c r="N17" i="2"/>
  <c r="M17" i="2"/>
  <c r="L17" i="2"/>
  <c r="K17" i="2"/>
  <c r="J17" i="2"/>
  <c r="I17" i="2"/>
  <c r="H17" i="2"/>
  <c r="G17" i="2"/>
  <c r="F17" i="2"/>
  <c r="E17" i="2"/>
  <c r="D17" i="2"/>
  <c r="C17" i="2"/>
  <c r="S16" i="2"/>
  <c r="R15" i="2"/>
  <c r="Q15" i="2"/>
  <c r="P15" i="2"/>
  <c r="O15" i="2"/>
  <c r="N15" i="2"/>
  <c r="M15" i="2"/>
  <c r="T15" i="2" s="1"/>
  <c r="L15" i="2"/>
  <c r="K15" i="2"/>
  <c r="J15" i="2"/>
  <c r="I15" i="2"/>
  <c r="H15" i="2"/>
  <c r="G15" i="2"/>
  <c r="F15" i="2"/>
  <c r="E15" i="2"/>
  <c r="D15" i="2"/>
  <c r="C15" i="2"/>
  <c r="S14" i="2"/>
  <c r="S15" i="2" s="1"/>
  <c r="U15" i="2" s="1"/>
  <c r="Y15" i="2" s="1"/>
  <c r="S13" i="2"/>
  <c r="R13" i="2"/>
  <c r="Q13" i="2"/>
  <c r="P13" i="2"/>
  <c r="O13" i="2"/>
  <c r="T13" i="2" s="1"/>
  <c r="N13" i="2"/>
  <c r="M13" i="2"/>
  <c r="L13" i="2"/>
  <c r="K13" i="2"/>
  <c r="J13" i="2"/>
  <c r="I13" i="2"/>
  <c r="H13" i="2"/>
  <c r="G13" i="2"/>
  <c r="F13" i="2"/>
  <c r="E13" i="2"/>
  <c r="D13" i="2"/>
  <c r="C13" i="2"/>
  <c r="S12" i="2"/>
  <c r="R11" i="2"/>
  <c r="Q11" i="2"/>
  <c r="P11" i="2"/>
  <c r="O11" i="2"/>
  <c r="N11" i="2"/>
  <c r="M11" i="2"/>
  <c r="T11" i="2" s="1"/>
  <c r="L11" i="2"/>
  <c r="K11" i="2"/>
  <c r="J11" i="2"/>
  <c r="I11" i="2"/>
  <c r="H11" i="2"/>
  <c r="G11" i="2"/>
  <c r="F11" i="2"/>
  <c r="E11" i="2"/>
  <c r="D11" i="2"/>
  <c r="C11" i="2"/>
  <c r="S10" i="2"/>
  <c r="S11" i="2" s="1"/>
  <c r="S9" i="2"/>
  <c r="R9" i="2"/>
  <c r="Q9" i="2"/>
  <c r="P9" i="2"/>
  <c r="O9" i="2"/>
  <c r="T9" i="2" s="1"/>
  <c r="N9" i="2"/>
  <c r="M9" i="2"/>
  <c r="L9" i="2"/>
  <c r="K9" i="2"/>
  <c r="J9" i="2"/>
  <c r="I9" i="2"/>
  <c r="H9" i="2"/>
  <c r="G9" i="2"/>
  <c r="F9" i="2"/>
  <c r="E9" i="2"/>
  <c r="D9" i="2"/>
  <c r="C9" i="2"/>
  <c r="S8" i="2"/>
  <c r="R7" i="2"/>
  <c r="Q7" i="2"/>
  <c r="P7" i="2"/>
  <c r="O7" i="2"/>
  <c r="N7" i="2"/>
  <c r="M7" i="2"/>
  <c r="T7" i="2" s="1"/>
  <c r="L7" i="2"/>
  <c r="K7" i="2"/>
  <c r="J7" i="2"/>
  <c r="I7" i="2"/>
  <c r="H7" i="2"/>
  <c r="G7" i="2"/>
  <c r="F7" i="2"/>
  <c r="E7" i="2"/>
  <c r="D7" i="2"/>
  <c r="C7" i="2"/>
  <c r="S6" i="2"/>
  <c r="S7" i="2" s="1"/>
  <c r="U9" i="2" l="1"/>
  <c r="W9" i="2" s="1"/>
  <c r="Y9" i="2" s="1"/>
  <c r="U11" i="2"/>
  <c r="W11" i="2" s="1"/>
  <c r="Y11" i="2" s="1"/>
  <c r="U21" i="2"/>
  <c r="W21" i="2" s="1"/>
  <c r="Y21" i="2" s="1"/>
  <c r="U27" i="2"/>
  <c r="W27" i="2" s="1"/>
  <c r="Y27" i="2" s="1"/>
  <c r="U7" i="2"/>
  <c r="W7" i="2" s="1"/>
  <c r="U17" i="2"/>
  <c r="W17" i="2" s="1"/>
  <c r="Y17" i="2" s="1"/>
  <c r="U23" i="2"/>
  <c r="W23" i="2" s="1"/>
  <c r="Y23" i="2" s="1"/>
  <c r="U33" i="2"/>
  <c r="W33" i="2" s="1"/>
  <c r="Y33" i="2" s="1"/>
  <c r="U13" i="2"/>
  <c r="W13" i="2" s="1"/>
  <c r="Y13" i="2" s="1"/>
  <c r="U19" i="2"/>
  <c r="W19" i="2" s="1"/>
  <c r="Y19" i="2" s="1"/>
  <c r="U29" i="2"/>
  <c r="W29" i="2" s="1"/>
  <c r="Y29" i="2" s="1"/>
  <c r="X34" i="1"/>
  <c r="F34" i="1"/>
  <c r="C34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S32" i="1"/>
  <c r="S33" i="1" s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S30" i="1"/>
  <c r="S31" i="1" s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S28" i="1"/>
  <c r="S29" i="1" s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S26" i="1"/>
  <c r="S27" i="1" s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S24" i="1"/>
  <c r="S25" i="1" s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S22" i="1"/>
  <c r="S23" i="1" s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S20" i="1"/>
  <c r="S21" i="1" s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S18" i="1"/>
  <c r="S19" i="1" s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S16" i="1"/>
  <c r="S17" i="1" s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S14" i="1"/>
  <c r="S15" i="1" s="1"/>
  <c r="R13" i="1"/>
  <c r="Q13" i="1"/>
  <c r="P13" i="1"/>
  <c r="O13" i="1"/>
  <c r="N13" i="1"/>
  <c r="M13" i="1"/>
  <c r="T13" i="1" s="1"/>
  <c r="L13" i="1"/>
  <c r="K13" i="1"/>
  <c r="J13" i="1"/>
  <c r="I13" i="1"/>
  <c r="H13" i="1"/>
  <c r="G13" i="1"/>
  <c r="F13" i="1"/>
  <c r="E13" i="1"/>
  <c r="D13" i="1"/>
  <c r="C13" i="1"/>
  <c r="S12" i="1"/>
  <c r="S13" i="1" s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S10" i="1"/>
  <c r="S11" i="1" s="1"/>
  <c r="R9" i="1"/>
  <c r="Q9" i="1"/>
  <c r="P9" i="1"/>
  <c r="O9" i="1"/>
  <c r="N9" i="1"/>
  <c r="T9" i="1" s="1"/>
  <c r="M9" i="1"/>
  <c r="L9" i="1"/>
  <c r="K9" i="1"/>
  <c r="J9" i="1"/>
  <c r="I9" i="1"/>
  <c r="H9" i="1"/>
  <c r="G9" i="1"/>
  <c r="F9" i="1"/>
  <c r="E9" i="1"/>
  <c r="D9" i="1"/>
  <c r="C9" i="1"/>
  <c r="S8" i="1"/>
  <c r="S9" i="1" s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S6" i="1"/>
  <c r="S7" i="1" s="1"/>
  <c r="T17" i="1" l="1"/>
  <c r="T25" i="1"/>
  <c r="T33" i="1"/>
  <c r="Y7" i="2"/>
  <c r="Y34" i="2" s="1"/>
  <c r="F39" i="2" s="1"/>
  <c r="F40" i="2" s="1"/>
  <c r="W34" i="2"/>
  <c r="U9" i="1"/>
  <c r="W9" i="1" s="1"/>
  <c r="Y9" i="1" s="1"/>
  <c r="T11" i="1"/>
  <c r="U11" i="1" s="1"/>
  <c r="W11" i="1" s="1"/>
  <c r="Y11" i="1" s="1"/>
  <c r="T21" i="1"/>
  <c r="U21" i="1" s="1"/>
  <c r="W21" i="1" s="1"/>
  <c r="Y21" i="1" s="1"/>
  <c r="T29" i="1"/>
  <c r="U29" i="1" s="1"/>
  <c r="W29" i="1" s="1"/>
  <c r="Y29" i="1" s="1"/>
  <c r="T7" i="1"/>
  <c r="U7" i="1" s="1"/>
  <c r="W7" i="1" s="1"/>
  <c r="Y7" i="1" s="1"/>
  <c r="U13" i="1"/>
  <c r="W13" i="1" s="1"/>
  <c r="Y13" i="1" s="1"/>
  <c r="T19" i="1"/>
  <c r="U19" i="1" s="1"/>
  <c r="W19" i="1" s="1"/>
  <c r="Y19" i="1" s="1"/>
  <c r="T27" i="1"/>
  <c r="U27" i="1" s="1"/>
  <c r="W27" i="1" s="1"/>
  <c r="Y27" i="1" s="1"/>
  <c r="S34" i="1"/>
  <c r="U15" i="1"/>
  <c r="Y15" i="1" s="1"/>
  <c r="T15" i="1"/>
  <c r="T23" i="1"/>
  <c r="U23" i="1" s="1"/>
  <c r="W23" i="1" s="1"/>
  <c r="Y23" i="1" s="1"/>
  <c r="T31" i="1"/>
  <c r="U31" i="1" s="1"/>
  <c r="W31" i="1" s="1"/>
  <c r="Y31" i="1" s="1"/>
  <c r="U17" i="1"/>
  <c r="W17" i="1" s="1"/>
  <c r="Y17" i="1" s="1"/>
  <c r="U25" i="1"/>
  <c r="W25" i="1" s="1"/>
  <c r="Y25" i="1" s="1"/>
  <c r="U33" i="1"/>
  <c r="W33" i="1" s="1"/>
  <c r="Y33" i="1" s="1"/>
  <c r="Y34" i="1" l="1"/>
  <c r="W34" i="1"/>
  <c r="F39" i="1" l="1"/>
  <c r="F40" i="1" s="1"/>
</calcChain>
</file>

<file path=xl/sharedStrings.xml><?xml version="1.0" encoding="utf-8"?>
<sst xmlns="http://schemas.openxmlformats.org/spreadsheetml/2006/main" count="246" uniqueCount="123">
  <si>
    <t>MINISTRY OF EDUCATION &amp; HUMAN RESOURCES, 
TERTIARY EDUCATION AND SCIENTIFIC RESEARCH</t>
  </si>
  <si>
    <t>Zone 4</t>
  </si>
  <si>
    <t>PROJECTION STAFFING REQUIREMENT 2015 (taking into consideration Schools offering PE as Option FIV &amp; FV)</t>
  </si>
  <si>
    <t>STAFFING REQUIREMENT EDUCATORS (PHYSICAL EDUCATION) 2018</t>
  </si>
  <si>
    <t>SN</t>
  </si>
  <si>
    <t>SCHOOLS</t>
  </si>
  <si>
    <t>Extended  1</t>
  </si>
  <si>
    <t>Extended  2</t>
  </si>
  <si>
    <t>Extended  3</t>
  </si>
  <si>
    <t>Grade 7</t>
  </si>
  <si>
    <t>Grade 8</t>
  </si>
  <si>
    <t>Grade 9</t>
  </si>
  <si>
    <t>Grade 10</t>
  </si>
  <si>
    <t>Grade 11</t>
  </si>
  <si>
    <t>Grade 12</t>
  </si>
  <si>
    <t>Grade 13</t>
  </si>
  <si>
    <t>Option PE FIV</t>
  </si>
  <si>
    <t>Option PE FV</t>
  </si>
  <si>
    <t>Option sub L6</t>
  </si>
  <si>
    <t>Option sub U6</t>
  </si>
  <si>
    <t>Option Main L6</t>
  </si>
  <si>
    <t>Option Main U6</t>
  </si>
  <si>
    <t>NON CIE  Sections/Periods in 2018</t>
  </si>
  <si>
    <t>No. of CIE Periods 2018</t>
  </si>
  <si>
    <t>Total No. of Periods</t>
  </si>
  <si>
    <t>No. of Educators Requested for 2018</t>
  </si>
  <si>
    <t>STAFFING REQUIREMENT 2018</t>
  </si>
  <si>
    <t>SHORTAGE / REDUNDANCY</t>
  </si>
  <si>
    <t xml:space="preserve">
Proposed Posting  2018</t>
  </si>
  <si>
    <t>DOPP</t>
  </si>
  <si>
    <t>HOD</t>
  </si>
  <si>
    <t>Expected Workload</t>
  </si>
  <si>
    <t>REMARKS AND
 PROPOSED TRANSFER</t>
  </si>
  <si>
    <t>Bambous SSS</t>
  </si>
  <si>
    <t xml:space="preserve">BEESOONDOYAL                          Bankur (Medco)      </t>
  </si>
  <si>
    <t>2017
2017</t>
  </si>
  <si>
    <t>Belle Rose SSS</t>
  </si>
  <si>
    <t>2017
2017
2014</t>
  </si>
  <si>
    <t>24
28
28
15</t>
  </si>
  <si>
    <t>DMC</t>
  </si>
  <si>
    <t xml:space="preserve">24
28        
                    14
</t>
  </si>
  <si>
    <t>DRC</t>
  </si>
  <si>
    <t>PERSAND
Ramashir(Medco)
Supply (0.6)</t>
  </si>
  <si>
    <t>2016
2015</t>
  </si>
  <si>
    <t>20
28
17</t>
  </si>
  <si>
    <t>Note that Mr Persand is President of SSPETA Union</t>
  </si>
  <si>
    <t>G Raynal SC</t>
  </si>
  <si>
    <t xml:space="preserve">SOWARUTH
VALAYDUM 
</t>
  </si>
  <si>
    <t>2017  2017</t>
  </si>
  <si>
    <t>24
28</t>
  </si>
  <si>
    <t>La Gaulette SSS</t>
  </si>
  <si>
    <t xml:space="preserve">ISABELLE - MESLIER (Mrs)
Supply (0.4)
</t>
  </si>
  <si>
    <t>24
   10</t>
  </si>
  <si>
    <t>Palma SSS</t>
  </si>
  <si>
    <t>BHOLLAH
COAN-DULLOO (0.6)</t>
  </si>
  <si>
    <t>2016
2014</t>
  </si>
  <si>
    <t>25
19</t>
  </si>
  <si>
    <t>Phoenix SSS</t>
  </si>
  <si>
    <t>YARDIN
Laurent Ms (Medco) 
Supply (0.4)</t>
  </si>
  <si>
    <t>2015
2016</t>
  </si>
  <si>
    <t>24
28
                   12</t>
  </si>
  <si>
    <t>Q Bornes SSS</t>
  </si>
  <si>
    <t xml:space="preserve">NOWRUNG 
RUTTUN 
Supply (0.6)
</t>
  </si>
  <si>
    <t>2015
2014</t>
  </si>
  <si>
    <t>24
28
16</t>
  </si>
  <si>
    <t xml:space="preserve">
</t>
  </si>
  <si>
    <t>S Bappoo SSS</t>
  </si>
  <si>
    <t>2012
2014
2016</t>
  </si>
  <si>
    <t>SARO</t>
  </si>
  <si>
    <t xml:space="preserve">2011
2016
</t>
  </si>
  <si>
    <t>Sodnac SSS</t>
  </si>
  <si>
    <t xml:space="preserve">SAWARAM (Mrs)  Parthinaiko Mrs (Medco)
Supply (0.4)
</t>
  </si>
  <si>
    <t>2017
2016</t>
  </si>
  <si>
    <t>24
28
               10</t>
  </si>
  <si>
    <t>S Sivananda SSS</t>
  </si>
  <si>
    <t xml:space="preserve">24
27
27
</t>
  </si>
  <si>
    <t>Vacoas SSS (B)</t>
  </si>
  <si>
    <t xml:space="preserve">BUNDHOO
Supply (0.6)
</t>
  </si>
  <si>
    <t>24
16</t>
  </si>
  <si>
    <t xml:space="preserve">Number of Educators PE </t>
  </si>
  <si>
    <t>MEDCO</t>
  </si>
  <si>
    <t>Shortage</t>
  </si>
  <si>
    <t>TOTAL</t>
  </si>
  <si>
    <t>Submitted for your information, please.</t>
  </si>
  <si>
    <t>S. Domah</t>
  </si>
  <si>
    <t>Ag. PE Organiser </t>
  </si>
  <si>
    <t xml:space="preserve">25
30
</t>
  </si>
  <si>
    <r>
      <rPr>
        <b/>
        <sz val="8"/>
        <rFont val="Arial"/>
        <family val="2"/>
      </rPr>
      <t xml:space="preserve">BOOLAKEE (Mrs)               DHUNDASS </t>
    </r>
    <r>
      <rPr>
        <sz val="8"/>
        <rFont val="Arial"/>
        <family val="2"/>
      </rPr>
      <t xml:space="preserve">
</t>
    </r>
    <r>
      <rPr>
        <b/>
        <sz val="8"/>
        <rFont val="Arial"/>
        <family val="2"/>
      </rPr>
      <t xml:space="preserve">Supply (FT)    Supply (0.6)
</t>
    </r>
  </si>
  <si>
    <t xml:space="preserve">COAN-DULLOO (0.4) to Zone 2 </t>
  </si>
  <si>
    <t xml:space="preserve">MIHIDIDIN  
Supply (0.6)
</t>
  </si>
  <si>
    <t xml:space="preserve">JAWAHEER
TEELUCK
SEEBORUTH (Mrs)
Supply (0.8)
</t>
  </si>
  <si>
    <t>24
28
28
22</t>
  </si>
  <si>
    <t xml:space="preserve">SEEPARSAD to DMC 
</t>
  </si>
  <si>
    <t>2017
2018</t>
  </si>
  <si>
    <t>2014
2016           2018</t>
  </si>
  <si>
    <r>
      <rPr>
        <b/>
        <i/>
        <sz val="8"/>
        <color rgb="FFC00000"/>
        <rFont val="Arial"/>
        <family val="2"/>
      </rPr>
      <t>SAMMYNADEN to be transferred to Zone 1</t>
    </r>
    <r>
      <rPr>
        <b/>
        <sz val="8"/>
        <rFont val="Arial"/>
        <family val="2"/>
      </rPr>
      <t>.</t>
    </r>
    <r>
      <rPr>
        <sz val="8"/>
        <rFont val="Arial"/>
        <family val="2"/>
      </rPr>
      <t xml:space="preserve"> Dhundass requested for transfer in Zone 3.</t>
    </r>
  </si>
  <si>
    <r>
      <t xml:space="preserve">JOSEPH
OOGARAH
</t>
    </r>
    <r>
      <rPr>
        <b/>
        <sz val="8"/>
        <color rgb="FFFF0000"/>
        <rFont val="Arial"/>
        <family val="2"/>
      </rPr>
      <t>SUNASSEE-JUNGLEE  (Mrs)</t>
    </r>
    <r>
      <rPr>
        <b/>
        <sz val="8"/>
        <rFont val="Arial"/>
        <family val="2"/>
      </rPr>
      <t xml:space="preserve">
</t>
    </r>
  </si>
  <si>
    <r>
      <rPr>
        <b/>
        <sz val="8"/>
        <rFont val="Arial"/>
        <family val="2"/>
      </rPr>
      <t xml:space="preserve">BEEHARRY (Mrs)                </t>
    </r>
    <r>
      <rPr>
        <b/>
        <sz val="8"/>
        <color rgb="FFFF0000"/>
        <rFont val="Arial"/>
        <family val="2"/>
      </rPr>
      <t xml:space="preserve"> SEEPARSAD     </t>
    </r>
    <r>
      <rPr>
        <sz val="8"/>
        <rFont val="Arial"/>
        <family val="2"/>
      </rPr>
      <t xml:space="preserve">
</t>
    </r>
    <r>
      <rPr>
        <b/>
        <sz val="8"/>
        <rFont val="Arial"/>
        <family val="2"/>
      </rPr>
      <t>Supply (0.6)</t>
    </r>
    <r>
      <rPr>
        <sz val="8"/>
        <rFont val="Arial"/>
        <family val="2"/>
      </rPr>
      <t xml:space="preserve">
</t>
    </r>
  </si>
  <si>
    <t>SUNASSEE-JUNGLEE  (Mrs) from DMC</t>
  </si>
  <si>
    <t xml:space="preserve">SEEPARSAD from SARO.              SUNASSEE-JUNGLEE (Mrs) To S.Sivananda SSS. </t>
  </si>
  <si>
    <r>
      <t xml:space="preserve">MIHIDIDIN        </t>
    </r>
    <r>
      <rPr>
        <b/>
        <sz val="8"/>
        <color rgb="FFC00000"/>
        <rFont val="Arial"/>
        <family val="2"/>
      </rPr>
      <t>KODAI</t>
    </r>
    <r>
      <rPr>
        <b/>
        <sz val="8"/>
        <rFont val="Arial"/>
        <family val="2"/>
      </rPr>
      <t xml:space="preserve">
</t>
    </r>
    <r>
      <rPr>
        <b/>
        <sz val="8"/>
        <color rgb="FFC00000"/>
        <rFont val="Arial"/>
        <family val="2"/>
      </rPr>
      <t>NOBIN (0.6)</t>
    </r>
    <r>
      <rPr>
        <b/>
        <sz val="8"/>
        <rFont val="Arial"/>
        <family val="2"/>
      </rPr>
      <t xml:space="preserve">
</t>
    </r>
  </si>
  <si>
    <r>
      <t xml:space="preserve">2011
</t>
    </r>
    <r>
      <rPr>
        <sz val="8"/>
        <color rgb="FFC00000"/>
        <rFont val="Arial"/>
        <family val="2"/>
      </rPr>
      <t>2018          2018</t>
    </r>
    <r>
      <rPr>
        <sz val="8"/>
        <rFont val="Arial"/>
        <family val="2"/>
      </rPr>
      <t xml:space="preserve">
</t>
    </r>
  </si>
  <si>
    <r>
      <t xml:space="preserve">JAWAHEER
TEELUCK
SEEBORUTH (Mrs)
</t>
    </r>
    <r>
      <rPr>
        <b/>
        <sz val="8"/>
        <color rgb="FFC00000"/>
        <rFont val="Arial"/>
        <family val="2"/>
      </rPr>
      <t>MOOTEEALOO (0.4)</t>
    </r>
    <r>
      <rPr>
        <b/>
        <sz val="8"/>
        <rFont val="Arial"/>
        <family val="2"/>
      </rPr>
      <t xml:space="preserve">    Supply (0.4)
</t>
    </r>
  </si>
  <si>
    <t>MOOTEEALOO (0.4) from Z2</t>
  </si>
  <si>
    <r>
      <t xml:space="preserve">2017
</t>
    </r>
    <r>
      <rPr>
        <sz val="8"/>
        <color rgb="FFC00000"/>
        <rFont val="Arial"/>
        <family val="2"/>
      </rPr>
      <t>2018</t>
    </r>
  </si>
  <si>
    <r>
      <rPr>
        <b/>
        <i/>
        <sz val="8"/>
        <color rgb="FF002060"/>
        <rFont val="Arial"/>
        <family val="2"/>
      </rPr>
      <t>KODAI from Z1 and NOBIN from Z3.</t>
    </r>
    <r>
      <rPr>
        <b/>
        <i/>
        <sz val="8"/>
        <color rgb="FFC00000"/>
        <rFont val="Arial"/>
        <family val="2"/>
      </rPr>
      <t xml:space="preserve"> SEEPARSAD to DMC 
</t>
    </r>
  </si>
  <si>
    <r>
      <rPr>
        <b/>
        <i/>
        <sz val="8"/>
        <color rgb="FF002060"/>
        <rFont val="Arial"/>
        <family val="2"/>
      </rPr>
      <t xml:space="preserve">SEEPARSAD from SARO.     </t>
    </r>
    <r>
      <rPr>
        <b/>
        <i/>
        <sz val="8"/>
        <color rgb="FFC00000"/>
        <rFont val="Arial"/>
        <family val="2"/>
      </rPr>
      <t xml:space="preserve">         SUNASSEE-JUNGLEE (Mrs) To S.Sivananda SSS. </t>
    </r>
  </si>
  <si>
    <r>
      <rPr>
        <b/>
        <i/>
        <sz val="8"/>
        <color rgb="FFC00000"/>
        <rFont val="Arial"/>
        <family val="2"/>
      </rPr>
      <t>SAMMYNADEN to be transferred to Zone 1</t>
    </r>
    <r>
      <rPr>
        <b/>
        <sz val="8"/>
        <rFont val="Arial"/>
        <family val="2"/>
      </rPr>
      <t>.</t>
    </r>
    <r>
      <rPr>
        <sz val="8"/>
        <color theme="9" tint="-0.499984740745262"/>
        <rFont val="Arial"/>
        <family val="2"/>
      </rPr>
      <t xml:space="preserve"> Dhundass requested for transfer in Zone 3.</t>
    </r>
  </si>
  <si>
    <t>Date: 12.09.2017</t>
  </si>
  <si>
    <t>NO. OF EDUCATORS IN POST</t>
  </si>
  <si>
    <t xml:space="preserve">NO. OF EDUCATORS IN POST </t>
  </si>
  <si>
    <r>
      <t xml:space="preserve">2012
2014
2016  </t>
    </r>
    <r>
      <rPr>
        <sz val="8"/>
        <color rgb="FFFF0000"/>
        <rFont val="Arial"/>
        <family val="2"/>
      </rPr>
      <t xml:space="preserve"> 2018</t>
    </r>
  </si>
  <si>
    <t>24
28
28
12    10</t>
  </si>
  <si>
    <r>
      <t xml:space="preserve">NOWRUNG 
RUTTUN 
</t>
    </r>
    <r>
      <rPr>
        <b/>
        <sz val="8"/>
        <color rgb="FFFF0000"/>
        <rFont val="Arial"/>
        <family val="2"/>
      </rPr>
      <t>Parthinaiko Mrs (Medco) (0.6)</t>
    </r>
    <r>
      <rPr>
        <b/>
        <sz val="8"/>
        <rFont val="Arial"/>
        <family val="2"/>
      </rPr>
      <t xml:space="preserve">
</t>
    </r>
  </si>
  <si>
    <t>Parthinaiko Mrs (Medco) (0.6) from Sodnac SSS</t>
  </si>
  <si>
    <r>
      <t xml:space="preserve">SOWARUTH
</t>
    </r>
    <r>
      <rPr>
        <b/>
        <sz val="8"/>
        <color rgb="FFFF0000"/>
        <rFont val="Arial"/>
        <family val="2"/>
      </rPr>
      <t>SAWARAM (Mrs)</t>
    </r>
    <r>
      <rPr>
        <b/>
        <sz val="8"/>
        <rFont val="Arial"/>
        <family val="2"/>
      </rPr>
      <t xml:space="preserve">
</t>
    </r>
  </si>
  <si>
    <t>2018
2018</t>
  </si>
  <si>
    <r>
      <t xml:space="preserve">SAWARAM (Mrs) from Sodnac SSS. </t>
    </r>
    <r>
      <rPr>
        <b/>
        <sz val="8"/>
        <color rgb="FFFF0000"/>
        <rFont val="Arial"/>
        <family val="2"/>
      </rPr>
      <t>VALAYDUM to Sodnac SSS</t>
    </r>
  </si>
  <si>
    <r>
      <t>BHURTUN(Mrs) from Z2. VALAYDUM from GRSC.</t>
    </r>
    <r>
      <rPr>
        <b/>
        <i/>
        <sz val="8"/>
        <color rgb="FFFF0000"/>
        <rFont val="Arial"/>
        <family val="2"/>
      </rPr>
      <t xml:space="preserve">          SAWARAM (Mrs)to GRSC</t>
    </r>
  </si>
  <si>
    <r>
      <rPr>
        <b/>
        <sz val="8"/>
        <color rgb="FFFF0000"/>
        <rFont val="Arial"/>
        <family val="2"/>
      </rPr>
      <t xml:space="preserve">BHURTUN(Mrs)  VALAYDUM </t>
    </r>
    <r>
      <rPr>
        <b/>
        <sz val="8"/>
        <rFont val="Arial"/>
        <family val="2"/>
      </rPr>
      <t xml:space="preserve">  </t>
    </r>
    <r>
      <rPr>
        <b/>
        <sz val="8"/>
        <color rgb="FF002060"/>
        <rFont val="Arial"/>
        <family val="2"/>
      </rPr>
      <t>Parthinaiko Mrs (Medco) (0.4)</t>
    </r>
    <r>
      <rPr>
        <b/>
        <sz val="8"/>
        <rFont val="Arial"/>
        <family val="2"/>
      </rPr>
      <t xml:space="preserve">
</t>
    </r>
  </si>
  <si>
    <r>
      <t xml:space="preserve">BHOLLAH
</t>
    </r>
    <r>
      <rPr>
        <b/>
        <sz val="8"/>
        <color rgb="FFFF0000"/>
        <rFont val="Arial"/>
        <family val="2"/>
      </rPr>
      <t>COAN-DULLOO (0.6)</t>
    </r>
  </si>
  <si>
    <r>
      <t xml:space="preserve">2017  </t>
    </r>
    <r>
      <rPr>
        <sz val="8"/>
        <color rgb="FFFF0000"/>
        <rFont val="Arial"/>
        <family val="2"/>
      </rPr>
      <t>2018</t>
    </r>
  </si>
  <si>
    <r>
      <t xml:space="preserve">2014
2016          </t>
    </r>
    <r>
      <rPr>
        <sz val="8"/>
        <color rgb="FFFF0000"/>
        <rFont val="Arial"/>
        <family val="2"/>
      </rPr>
      <t xml:space="preserve"> 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</si>
</sst>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i/>
      <sz val="11"/>
      <name val="Arial"/>
      <family val="2"/>
    </font>
    <font>
      <sz val="8"/>
      <color rgb="FFC00000"/>
      <name val="Arial"/>
      <family val="2"/>
    </font>
    <font>
      <b/>
      <i/>
      <sz val="8"/>
      <color rgb="FFC00000"/>
      <name val="Arial"/>
      <family val="2"/>
    </font>
    <font>
      <b/>
      <sz val="8"/>
      <color rgb="FFC00000"/>
      <name val="Arial"/>
      <family val="2"/>
    </font>
    <font>
      <b/>
      <sz val="8"/>
      <color rgb="FFFF0000"/>
      <name val="Arial"/>
      <family val="2"/>
    </font>
    <font>
      <b/>
      <i/>
      <sz val="8"/>
      <color rgb="FF002060"/>
      <name val="Arial"/>
      <family val="2"/>
    </font>
    <font>
      <b/>
      <sz val="8"/>
      <color rgb="FF002060"/>
      <name val="Arial"/>
      <family val="2"/>
    </font>
    <font>
      <sz val="8"/>
      <color theme="9" tint="-0.499984740745262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i/>
      <sz val="8"/>
      <color rgb="FFFF0000"/>
      <name val="Arial"/>
      <family val="2"/>
    </font>
    <font>
      <b/>
      <sz val="8"/>
      <color theme="4" tint="-0.49998474074526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9" borderId="2" xfId="0" applyFont="1" applyFill="1" applyBorder="1" applyAlignment="1">
      <alignment horizontal="center" textRotation="90" wrapText="1"/>
    </xf>
    <xf numFmtId="0" fontId="3" fillId="0" borderId="0" xfId="0" applyFont="1"/>
    <xf numFmtId="0" fontId="3" fillId="12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top"/>
    </xf>
    <xf numFmtId="0" fontId="3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3" fillId="13" borderId="2" xfId="0" applyFont="1" applyFill="1" applyBorder="1" applyAlignment="1">
      <alignment horizontal="center" vertical="center"/>
    </xf>
    <xf numFmtId="164" fontId="2" fillId="10" borderId="2" xfId="0" applyNumberFormat="1" applyFont="1" applyFill="1" applyBorder="1" applyAlignment="1">
      <alignment horizontal="center" vertical="center"/>
    </xf>
    <xf numFmtId="164" fontId="2" fillId="11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5" fillId="0" borderId="3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2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top" wrapText="1"/>
    </xf>
    <xf numFmtId="0" fontId="5" fillId="0" borderId="3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10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11" borderId="2" xfId="0" applyFont="1" applyFill="1" applyBorder="1" applyAlignment="1">
      <alignment vertical="center"/>
    </xf>
    <xf numFmtId="0" fontId="0" fillId="0" borderId="3" xfId="0" applyBorder="1" applyAlignment="1">
      <alignment vertical="top"/>
    </xf>
    <xf numFmtId="0" fontId="5" fillId="0" borderId="2" xfId="0" applyFont="1" applyBorder="1" applyAlignment="1">
      <alignment vertical="top"/>
    </xf>
    <xf numFmtId="0" fontId="3" fillId="0" borderId="2" xfId="0" applyFont="1" applyFill="1" applyBorder="1"/>
    <xf numFmtId="0" fontId="3" fillId="0" borderId="3" xfId="0" applyFont="1" applyFill="1" applyBorder="1"/>
    <xf numFmtId="0" fontId="5" fillId="0" borderId="2" xfId="0" applyFont="1" applyFill="1" applyBorder="1"/>
    <xf numFmtId="0" fontId="3" fillId="0" borderId="0" xfId="0" applyFont="1" applyFill="1"/>
    <xf numFmtId="0" fontId="4" fillId="0" borderId="3" xfId="0" applyFont="1" applyBorder="1" applyAlignment="1">
      <alignment vertical="top" wrapText="1"/>
    </xf>
    <xf numFmtId="0" fontId="0" fillId="12" borderId="2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5" fillId="0" borderId="2" xfId="0" applyFont="1" applyBorder="1"/>
    <xf numFmtId="0" fontId="4" fillId="0" borderId="2" xfId="0" applyFont="1" applyBorder="1" applyAlignment="1">
      <alignment vertical="top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Fill="1" applyBorder="1"/>
    <xf numFmtId="0" fontId="0" fillId="0" borderId="0" xfId="0" applyFill="1"/>
    <xf numFmtId="0" fontId="0" fillId="0" borderId="2" xfId="0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wrapText="1"/>
    </xf>
    <xf numFmtId="0" fontId="2" fillId="3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2" xfId="0" applyFill="1" applyBorder="1" applyAlignment="1"/>
    <xf numFmtId="0" fontId="0" fillId="0" borderId="2" xfId="0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0" fillId="0" borderId="0" xfId="0" applyFill="1" applyBorder="1" applyAlignment="1"/>
    <xf numFmtId="0" fontId="0" fillId="0" borderId="0" xfId="0" applyFill="1" applyAlignment="1">
      <alignment horizontal="center" vertical="top"/>
    </xf>
    <xf numFmtId="0" fontId="5" fillId="0" borderId="2" xfId="0" applyFont="1" applyFill="1" applyBorder="1" applyAlignment="1"/>
    <xf numFmtId="0" fontId="0" fillId="0" borderId="0" xfId="0" applyFill="1" applyAlignment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2" xfId="0" applyFill="1" applyBorder="1"/>
    <xf numFmtId="0" fontId="3" fillId="2" borderId="2" xfId="0" applyFont="1" applyFill="1" applyBorder="1"/>
    <xf numFmtId="0" fontId="0" fillId="3" borderId="2" xfId="0" applyFill="1" applyBorder="1"/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4" fontId="2" fillId="10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11" borderId="2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 wrapText="1"/>
    </xf>
    <xf numFmtId="0" fontId="3" fillId="0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horizontal="center"/>
    </xf>
    <xf numFmtId="0" fontId="4" fillId="7" borderId="2" xfId="0" applyFont="1" applyFill="1" applyBorder="1" applyAlignment="1">
      <alignment textRotation="90"/>
    </xf>
    <xf numFmtId="0" fontId="4" fillId="8" borderId="2" xfId="0" applyFont="1" applyFill="1" applyBorder="1" applyAlignment="1">
      <alignment textRotation="90"/>
    </xf>
    <xf numFmtId="0" fontId="4" fillId="3" borderId="2" xfId="0" applyFont="1" applyFill="1" applyBorder="1" applyAlignment="1">
      <alignment horizontal="center" textRotation="90"/>
    </xf>
    <xf numFmtId="0" fontId="4" fillId="10" borderId="2" xfId="0" applyFont="1" applyFill="1" applyBorder="1" applyAlignment="1">
      <alignment horizontal="center" textRotation="90" wrapText="1"/>
    </xf>
    <xf numFmtId="0" fontId="4" fillId="2" borderId="2" xfId="0" applyFont="1" applyFill="1" applyBorder="1" applyAlignment="1">
      <alignment horizontal="center" textRotation="90" wrapText="1"/>
    </xf>
    <xf numFmtId="0" fontId="4" fillId="11" borderId="2" xfId="0" applyFont="1" applyFill="1" applyBorder="1" applyAlignment="1">
      <alignment horizontal="center" textRotation="90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textRotation="90"/>
    </xf>
    <xf numFmtId="0" fontId="4" fillId="0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textRotation="90"/>
    </xf>
    <xf numFmtId="0" fontId="2" fillId="5" borderId="2" xfId="0" applyFont="1" applyFill="1" applyBorder="1" applyAlignment="1">
      <alignment textRotation="90"/>
    </xf>
    <xf numFmtId="0" fontId="2" fillId="6" borderId="2" xfId="0" applyFont="1" applyFill="1" applyBorder="1" applyAlignment="1">
      <alignment textRotation="90"/>
    </xf>
    <xf numFmtId="0" fontId="6" fillId="2" borderId="2" xfId="0" applyFont="1" applyFill="1" applyBorder="1" applyAlignment="1">
      <alignment horizontal="center" textRotation="90"/>
    </xf>
    <xf numFmtId="0" fontId="6" fillId="3" borderId="2" xfId="0" applyFont="1" applyFill="1" applyBorder="1" applyAlignment="1">
      <alignment horizontal="center" textRotation="90"/>
    </xf>
    <xf numFmtId="0" fontId="6" fillId="0" borderId="2" xfId="0" applyFont="1" applyBorder="1" applyAlignment="1">
      <alignment horizontal="center" textRotation="90"/>
    </xf>
    <xf numFmtId="0" fontId="0" fillId="0" borderId="0" xfId="0" applyFont="1"/>
    <xf numFmtId="0" fontId="8" fillId="0" borderId="0" xfId="0" applyFont="1" applyAlignment="1"/>
    <xf numFmtId="0" fontId="8" fillId="0" borderId="0" xfId="0" applyFo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Fill="1"/>
    <xf numFmtId="0" fontId="7" fillId="0" borderId="0" xfId="0" applyFont="1" applyAlignment="1">
      <alignment horizontal="center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Fill="1" applyAlignment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vertical="top" wrapText="1"/>
    </xf>
    <xf numFmtId="0" fontId="13" fillId="3" borderId="2" xfId="0" applyFont="1" applyFill="1" applyBorder="1" applyAlignment="1">
      <alignment vertical="top" wrapText="1"/>
    </xf>
    <xf numFmtId="0" fontId="13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vertical="center" wrapText="1"/>
    </xf>
    <xf numFmtId="0" fontId="4" fillId="9" borderId="2" xfId="0" applyFont="1" applyFill="1" applyBorder="1" applyAlignment="1">
      <alignment vertical="top" wrapText="1"/>
    </xf>
    <xf numFmtId="0" fontId="5" fillId="9" borderId="2" xfId="0" applyFont="1" applyFill="1" applyBorder="1" applyAlignment="1">
      <alignment vertical="top" wrapText="1"/>
    </xf>
    <xf numFmtId="0" fontId="16" fillId="3" borderId="2" xfId="0" applyFont="1" applyFill="1" applyBorder="1" applyAlignment="1">
      <alignment vertical="center" wrapText="1"/>
    </xf>
    <xf numFmtId="0" fontId="17" fillId="3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164" fontId="1" fillId="0" borderId="2" xfId="0" applyNumberFormat="1" applyFont="1" applyFill="1" applyBorder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1" fillId="0" borderId="2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2" fillId="11" borderId="3" xfId="0" applyNumberFormat="1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 vertical="center" wrapText="1"/>
    </xf>
    <xf numFmtId="0" fontId="20" fillId="8" borderId="5" xfId="0" applyFont="1" applyFill="1" applyBorder="1" applyAlignment="1">
      <alignment horizontal="center" vertical="center" wrapText="1"/>
    </xf>
    <xf numFmtId="0" fontId="20" fillId="8" borderId="6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/>
    </xf>
    <xf numFmtId="0" fontId="20" fillId="8" borderId="3" xfId="0" applyFont="1" applyFill="1" applyBorder="1" applyAlignment="1">
      <alignment horizontal="center"/>
    </xf>
    <xf numFmtId="0" fontId="20" fillId="8" borderId="5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 vertical="top"/>
    </xf>
    <xf numFmtId="0" fontId="20" fillId="8" borderId="5" xfId="0" applyFont="1" applyFill="1" applyBorder="1" applyAlignment="1">
      <alignment horizontal="center" vertical="top"/>
    </xf>
    <xf numFmtId="0" fontId="20" fillId="8" borderId="6" xfId="0" applyFont="1" applyFill="1" applyBorder="1" applyAlignment="1">
      <alignment horizontal="center" vertical="top"/>
    </xf>
    <xf numFmtId="0" fontId="7" fillId="8" borderId="2" xfId="0" applyFont="1" applyFill="1" applyBorder="1" applyAlignment="1">
      <alignment horizontal="center" vertical="top" wrapText="1"/>
    </xf>
    <xf numFmtId="1" fontId="1" fillId="0" borderId="3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22" fillId="3" borderId="2" xfId="0" applyFont="1" applyFill="1" applyBorder="1" applyAlignment="1">
      <alignment vertical="top" wrapText="1"/>
    </xf>
    <xf numFmtId="0" fontId="17" fillId="3" borderId="2" xfId="0" applyFont="1" applyFill="1" applyBorder="1" applyAlignment="1">
      <alignment vertical="top" wrapText="1"/>
    </xf>
    <xf numFmtId="0" fontId="4" fillId="14" borderId="2" xfId="0" applyFont="1" applyFill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164" fontId="7" fillId="8" borderId="2" xfId="0" applyNumberFormat="1" applyFont="1" applyFill="1" applyBorder="1" applyAlignment="1">
      <alignment horizontal="center" vertical="top" wrapText="1"/>
    </xf>
    <xf numFmtId="1" fontId="7" fillId="8" borderId="2" xfId="0" applyNumberFormat="1" applyFont="1" applyFill="1" applyBorder="1" applyAlignment="1">
      <alignment horizontal="center"/>
    </xf>
    <xf numFmtId="1" fontId="7" fillId="8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8"/>
  <sheetViews>
    <sheetView tabSelected="1" workbookViewId="0">
      <selection activeCell="AD5" sqref="AD5"/>
    </sheetView>
  </sheetViews>
  <sheetFormatPr defaultRowHeight="15" x14ac:dyDescent="0.25"/>
  <cols>
    <col min="1" max="1" width="4" style="96" customWidth="1"/>
    <col min="2" max="2" width="15.5703125" style="89" customWidth="1"/>
    <col min="3" max="3" width="3" style="61" customWidth="1"/>
    <col min="4" max="4" width="2.28515625" style="61" customWidth="1"/>
    <col min="5" max="5" width="2.140625" style="61" customWidth="1"/>
    <col min="6" max="6" width="3.7109375" customWidth="1"/>
    <col min="7" max="8" width="2.7109375" customWidth="1"/>
    <col min="9" max="9" width="3.140625" customWidth="1"/>
    <col min="10" max="11" width="3" customWidth="1"/>
    <col min="12" max="12" width="3.28515625" customWidth="1"/>
    <col min="13" max="13" width="3.140625" customWidth="1"/>
    <col min="14" max="14" width="2.85546875" customWidth="1"/>
    <col min="15" max="15" width="2.7109375" customWidth="1"/>
    <col min="16" max="16" width="2.28515625" customWidth="1"/>
    <col min="17" max="18" width="2.28515625" style="88" customWidth="1"/>
    <col min="19" max="19" width="4.42578125" style="88" customWidth="1"/>
    <col min="20" max="20" width="3" customWidth="1"/>
    <col min="21" max="22" width="4.5703125" style="88" customWidth="1"/>
    <col min="23" max="23" width="4.7109375" style="88" customWidth="1"/>
    <col min="24" max="24" width="3" style="88" customWidth="1"/>
    <col min="25" max="25" width="4.42578125" style="88" customWidth="1"/>
    <col min="26" max="26" width="15.85546875" customWidth="1"/>
    <col min="27" max="27" width="4.28515625" customWidth="1"/>
    <col min="28" max="28" width="4.5703125" customWidth="1"/>
    <col min="29" max="29" width="3.5703125" style="88" customWidth="1"/>
    <col min="30" max="30" width="17" customWidth="1"/>
  </cols>
  <sheetData>
    <row r="1" spans="1:34" ht="33" customHeight="1" x14ac:dyDescent="0.25">
      <c r="A1" s="146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</row>
    <row r="2" spans="1:34" ht="12.75" customHeight="1" x14ac:dyDescent="0.25">
      <c r="A2" s="147" t="s">
        <v>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</row>
    <row r="3" spans="1:34" hidden="1" x14ac:dyDescent="0.25">
      <c r="A3" s="121" t="s">
        <v>2</v>
      </c>
      <c r="B3" s="122"/>
      <c r="C3" s="123"/>
      <c r="D3" s="123"/>
      <c r="E3" s="123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14"/>
    </row>
    <row r="4" spans="1:34" x14ac:dyDescent="0.25">
      <c r="A4" s="148" t="s">
        <v>3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</row>
    <row r="5" spans="1:34" ht="154.5" customHeight="1" x14ac:dyDescent="0.25">
      <c r="A5" s="1" t="s">
        <v>4</v>
      </c>
      <c r="B5" s="2" t="s">
        <v>5</v>
      </c>
      <c r="C5" s="111" t="s">
        <v>6</v>
      </c>
      <c r="D5" s="111" t="s">
        <v>7</v>
      </c>
      <c r="E5" s="111" t="s">
        <v>8</v>
      </c>
      <c r="F5" s="112" t="s">
        <v>9</v>
      </c>
      <c r="G5" s="113" t="s">
        <v>10</v>
      </c>
      <c r="H5" s="113" t="s">
        <v>11</v>
      </c>
      <c r="I5" s="113" t="s">
        <v>12</v>
      </c>
      <c r="J5" s="113" t="s">
        <v>13</v>
      </c>
      <c r="K5" s="113" t="s">
        <v>14</v>
      </c>
      <c r="L5" s="113" t="s">
        <v>15</v>
      </c>
      <c r="M5" s="108" t="s">
        <v>16</v>
      </c>
      <c r="N5" s="108" t="s">
        <v>17</v>
      </c>
      <c r="O5" s="109" t="s">
        <v>18</v>
      </c>
      <c r="P5" s="109" t="s">
        <v>19</v>
      </c>
      <c r="Q5" s="110" t="s">
        <v>20</v>
      </c>
      <c r="R5" s="110" t="s">
        <v>21</v>
      </c>
      <c r="S5" s="97" t="s">
        <v>22</v>
      </c>
      <c r="T5" s="98" t="s">
        <v>23</v>
      </c>
      <c r="U5" s="3" t="s">
        <v>24</v>
      </c>
      <c r="V5" s="99" t="s">
        <v>25</v>
      </c>
      <c r="W5" s="100" t="s">
        <v>26</v>
      </c>
      <c r="X5" s="101" t="s">
        <v>110</v>
      </c>
      <c r="Y5" s="102" t="s">
        <v>27</v>
      </c>
      <c r="Z5" s="103" t="s">
        <v>28</v>
      </c>
      <c r="AA5" s="104" t="s">
        <v>29</v>
      </c>
      <c r="AB5" s="105" t="s">
        <v>30</v>
      </c>
      <c r="AC5" s="106" t="s">
        <v>31</v>
      </c>
      <c r="AD5" s="107" t="s">
        <v>32</v>
      </c>
      <c r="AH5" s="4"/>
    </row>
    <row r="6" spans="1:34" s="23" customFormat="1" x14ac:dyDescent="0.25">
      <c r="A6" s="5">
        <v>1</v>
      </c>
      <c r="B6" s="6" t="s">
        <v>33</v>
      </c>
      <c r="C6" s="7">
        <v>1</v>
      </c>
      <c r="D6" s="8">
        <v>2</v>
      </c>
      <c r="E6" s="8">
        <v>2</v>
      </c>
      <c r="F6" s="9">
        <v>2</v>
      </c>
      <c r="G6" s="1">
        <v>2</v>
      </c>
      <c r="H6" s="1">
        <v>2</v>
      </c>
      <c r="I6" s="1">
        <v>3</v>
      </c>
      <c r="J6" s="1">
        <v>3</v>
      </c>
      <c r="K6" s="1">
        <v>2</v>
      </c>
      <c r="L6" s="1">
        <v>1</v>
      </c>
      <c r="M6" s="10">
        <v>1</v>
      </c>
      <c r="N6" s="10">
        <v>1</v>
      </c>
      <c r="O6" s="11">
        <v>1</v>
      </c>
      <c r="P6" s="11"/>
      <c r="Q6" s="12"/>
      <c r="R6" s="12"/>
      <c r="S6" s="13">
        <f>SUM(C6:L6)</f>
        <v>20</v>
      </c>
      <c r="T6" s="14"/>
      <c r="U6" s="15"/>
      <c r="V6" s="16">
        <v>2</v>
      </c>
      <c r="W6" s="17"/>
      <c r="X6" s="18"/>
      <c r="Y6" s="19"/>
      <c r="Z6" s="20"/>
      <c r="AA6" s="20"/>
      <c r="AB6" s="21"/>
      <c r="AC6" s="22"/>
      <c r="AD6" s="20"/>
    </row>
    <row r="7" spans="1:34" s="23" customFormat="1" ht="27" customHeight="1" x14ac:dyDescent="0.25">
      <c r="A7" s="1"/>
      <c r="B7" s="2"/>
      <c r="C7" s="7">
        <f>C6*2</f>
        <v>2</v>
      </c>
      <c r="D7" s="7">
        <f t="shared" ref="D7:L7" si="0">D6*2</f>
        <v>4</v>
      </c>
      <c r="E7" s="7">
        <f t="shared" si="0"/>
        <v>4</v>
      </c>
      <c r="F7" s="24">
        <f t="shared" si="0"/>
        <v>4</v>
      </c>
      <c r="G7" s="24">
        <f t="shared" si="0"/>
        <v>4</v>
      </c>
      <c r="H7" s="24">
        <f t="shared" si="0"/>
        <v>4</v>
      </c>
      <c r="I7" s="24">
        <f t="shared" si="0"/>
        <v>6</v>
      </c>
      <c r="J7" s="24">
        <f t="shared" si="0"/>
        <v>6</v>
      </c>
      <c r="K7" s="24">
        <f t="shared" si="0"/>
        <v>4</v>
      </c>
      <c r="L7" s="24">
        <f t="shared" si="0"/>
        <v>2</v>
      </c>
      <c r="M7" s="10">
        <f>M6*5</f>
        <v>5</v>
      </c>
      <c r="N7" s="10">
        <f t="shared" ref="N7:P7" si="1">N6*5</f>
        <v>5</v>
      </c>
      <c r="O7" s="11">
        <f t="shared" si="1"/>
        <v>5</v>
      </c>
      <c r="P7" s="11">
        <f t="shared" si="1"/>
        <v>0</v>
      </c>
      <c r="Q7" s="12">
        <f>Q6*9</f>
        <v>0</v>
      </c>
      <c r="R7" s="12">
        <f>R6*9</f>
        <v>0</v>
      </c>
      <c r="S7" s="13">
        <f>S6*2</f>
        <v>40</v>
      </c>
      <c r="T7" s="14">
        <f>SUM(M7,N7,O7,P7,Q7,R7)</f>
        <v>15</v>
      </c>
      <c r="U7" s="15">
        <f>SUM(S7+T7)</f>
        <v>55</v>
      </c>
      <c r="V7" s="16"/>
      <c r="W7" s="25">
        <f>(U7-25)/29+1</f>
        <v>2.0344827586206895</v>
      </c>
      <c r="X7" s="18">
        <v>2</v>
      </c>
      <c r="Y7" s="26">
        <f>W7-X7</f>
        <v>3.4482758620689502E-2</v>
      </c>
      <c r="Z7" s="27" t="s">
        <v>34</v>
      </c>
      <c r="AA7" s="28" t="s">
        <v>35</v>
      </c>
      <c r="AB7" s="29" t="s">
        <v>30</v>
      </c>
      <c r="AC7" s="30" t="s">
        <v>86</v>
      </c>
      <c r="AD7" s="28"/>
    </row>
    <row r="8" spans="1:34" s="37" customFormat="1" ht="12.75" x14ac:dyDescent="0.25">
      <c r="A8" s="5">
        <v>2</v>
      </c>
      <c r="B8" s="6" t="s">
        <v>36</v>
      </c>
      <c r="C8" s="7">
        <v>1</v>
      </c>
      <c r="D8" s="7">
        <v>1</v>
      </c>
      <c r="E8" s="7">
        <v>1</v>
      </c>
      <c r="F8" s="31">
        <v>6</v>
      </c>
      <c r="G8" s="5">
        <v>3</v>
      </c>
      <c r="H8" s="5">
        <v>3</v>
      </c>
      <c r="I8" s="5">
        <v>4</v>
      </c>
      <c r="J8" s="5">
        <v>4</v>
      </c>
      <c r="K8" s="5">
        <v>5</v>
      </c>
      <c r="L8" s="5">
        <v>5</v>
      </c>
      <c r="M8" s="10">
        <v>1</v>
      </c>
      <c r="N8" s="10">
        <v>1</v>
      </c>
      <c r="O8" s="11">
        <v>1</v>
      </c>
      <c r="P8" s="11">
        <v>1</v>
      </c>
      <c r="Q8" s="12">
        <v>0</v>
      </c>
      <c r="R8" s="12">
        <v>1</v>
      </c>
      <c r="S8" s="13">
        <f>SUM(C8:L8)</f>
        <v>33</v>
      </c>
      <c r="T8" s="14"/>
      <c r="U8" s="15"/>
      <c r="V8" s="16">
        <v>3.6</v>
      </c>
      <c r="W8" s="17"/>
      <c r="X8" s="18"/>
      <c r="Y8" s="19"/>
      <c r="Z8" s="32"/>
      <c r="AA8" s="33"/>
      <c r="AB8" s="34"/>
      <c r="AC8" s="35"/>
      <c r="AD8" s="36"/>
    </row>
    <row r="9" spans="1:34" s="23" customFormat="1" ht="57.75" customHeight="1" x14ac:dyDescent="0.25">
      <c r="A9" s="1"/>
      <c r="B9" s="2"/>
      <c r="C9" s="7">
        <f>C8*2</f>
        <v>2</v>
      </c>
      <c r="D9" s="7">
        <f t="shared" ref="D9:L9" si="2">D8*2</f>
        <v>2</v>
      </c>
      <c r="E9" s="7">
        <f t="shared" si="2"/>
        <v>2</v>
      </c>
      <c r="F9" s="24">
        <f t="shared" si="2"/>
        <v>12</v>
      </c>
      <c r="G9" s="24">
        <f t="shared" si="2"/>
        <v>6</v>
      </c>
      <c r="H9" s="24">
        <f t="shared" si="2"/>
        <v>6</v>
      </c>
      <c r="I9" s="24">
        <f t="shared" si="2"/>
        <v>8</v>
      </c>
      <c r="J9" s="24">
        <f t="shared" si="2"/>
        <v>8</v>
      </c>
      <c r="K9" s="24">
        <f t="shared" si="2"/>
        <v>10</v>
      </c>
      <c r="L9" s="24">
        <f t="shared" si="2"/>
        <v>10</v>
      </c>
      <c r="M9" s="10">
        <f>M8*5</f>
        <v>5</v>
      </c>
      <c r="N9" s="10">
        <f t="shared" ref="N9:P9" si="3">N8*5</f>
        <v>5</v>
      </c>
      <c r="O9" s="11">
        <f t="shared" si="3"/>
        <v>5</v>
      </c>
      <c r="P9" s="11">
        <f t="shared" si="3"/>
        <v>5</v>
      </c>
      <c r="Q9" s="12">
        <f>Q8*9</f>
        <v>0</v>
      </c>
      <c r="R9" s="12">
        <f>R8*9</f>
        <v>9</v>
      </c>
      <c r="S9" s="13">
        <f>S8*2</f>
        <v>66</v>
      </c>
      <c r="T9" s="14">
        <f>SUM(M9,N9,O9,P9,Q9,R9)</f>
        <v>29</v>
      </c>
      <c r="U9" s="15">
        <f>SUM(S9+T9)</f>
        <v>95</v>
      </c>
      <c r="V9" s="16"/>
      <c r="W9" s="25">
        <f>(U9-24)/27+1</f>
        <v>3.6296296296296298</v>
      </c>
      <c r="X9" s="38">
        <v>2</v>
      </c>
      <c r="Y9" s="26">
        <f>W9-X9</f>
        <v>1.6296296296296298</v>
      </c>
      <c r="Z9" s="39" t="s">
        <v>87</v>
      </c>
      <c r="AA9" s="39" t="s">
        <v>37</v>
      </c>
      <c r="AB9" s="40" t="s">
        <v>30</v>
      </c>
      <c r="AC9" s="30" t="s">
        <v>38</v>
      </c>
      <c r="AD9" s="131" t="s">
        <v>95</v>
      </c>
    </row>
    <row r="10" spans="1:34" s="23" customFormat="1" ht="11.25" customHeight="1" x14ac:dyDescent="0.25">
      <c r="A10" s="5">
        <v>3</v>
      </c>
      <c r="B10" s="6" t="s">
        <v>39</v>
      </c>
      <c r="C10" s="8"/>
      <c r="D10" s="8"/>
      <c r="E10" s="8"/>
      <c r="F10" s="9"/>
      <c r="G10" s="1">
        <v>4</v>
      </c>
      <c r="H10" s="1">
        <v>4</v>
      </c>
      <c r="I10" s="41">
        <v>5</v>
      </c>
      <c r="J10" s="41">
        <v>5</v>
      </c>
      <c r="K10" s="1">
        <v>5</v>
      </c>
      <c r="L10" s="1">
        <v>5</v>
      </c>
      <c r="M10" s="10">
        <v>1</v>
      </c>
      <c r="N10" s="10">
        <v>1</v>
      </c>
      <c r="O10" s="11"/>
      <c r="P10" s="11"/>
      <c r="Q10" s="12"/>
      <c r="R10" s="12"/>
      <c r="S10" s="13">
        <f>SUM(C10:L10)</f>
        <v>28</v>
      </c>
      <c r="T10" s="14"/>
      <c r="U10" s="42"/>
      <c r="V10" s="16">
        <v>3</v>
      </c>
      <c r="W10" s="43"/>
      <c r="X10" s="44"/>
      <c r="Y10" s="45"/>
      <c r="Z10" s="20"/>
      <c r="AA10" s="46"/>
      <c r="AB10" s="40"/>
      <c r="AC10" s="30"/>
      <c r="AD10" s="47"/>
    </row>
    <row r="11" spans="1:34" s="23" customFormat="1" ht="51.75" customHeight="1" x14ac:dyDescent="0.25">
      <c r="A11" s="1"/>
      <c r="B11" s="2"/>
      <c r="C11" s="7">
        <f>C10*2</f>
        <v>0</v>
      </c>
      <c r="D11" s="7">
        <f t="shared" ref="D11:L11" si="4">D10*2</f>
        <v>0</v>
      </c>
      <c r="E11" s="7">
        <f t="shared" si="4"/>
        <v>0</v>
      </c>
      <c r="F11" s="24">
        <f t="shared" si="4"/>
        <v>0</v>
      </c>
      <c r="G11" s="24">
        <f t="shared" si="4"/>
        <v>8</v>
      </c>
      <c r="H11" s="24">
        <f t="shared" si="4"/>
        <v>8</v>
      </c>
      <c r="I11" s="24">
        <f t="shared" si="4"/>
        <v>10</v>
      </c>
      <c r="J11" s="24">
        <f t="shared" si="4"/>
        <v>10</v>
      </c>
      <c r="K11" s="24">
        <f t="shared" si="4"/>
        <v>10</v>
      </c>
      <c r="L11" s="24">
        <f t="shared" si="4"/>
        <v>10</v>
      </c>
      <c r="M11" s="10">
        <f>M10*5</f>
        <v>5</v>
      </c>
      <c r="N11" s="10">
        <f t="shared" ref="N11:P11" si="5">N10*5</f>
        <v>5</v>
      </c>
      <c r="O11" s="11">
        <f t="shared" si="5"/>
        <v>0</v>
      </c>
      <c r="P11" s="11">
        <f t="shared" si="5"/>
        <v>0</v>
      </c>
      <c r="Q11" s="12">
        <f>Q10*9</f>
        <v>0</v>
      </c>
      <c r="R11" s="12">
        <f>R10*9</f>
        <v>0</v>
      </c>
      <c r="S11" s="13">
        <f>S10*2</f>
        <v>56</v>
      </c>
      <c r="T11" s="14">
        <f>SUM(M11,N11,O11,P11,Q11,R11)</f>
        <v>10</v>
      </c>
      <c r="U11" s="15">
        <f>SUM(S11+T11)</f>
        <v>66</v>
      </c>
      <c r="V11" s="16"/>
      <c r="W11" s="25">
        <f>(U11-24)/27+1</f>
        <v>2.5555555555555554</v>
      </c>
      <c r="X11" s="18">
        <v>2</v>
      </c>
      <c r="Y11" s="26">
        <f>W11-X11</f>
        <v>0.55555555555555536</v>
      </c>
      <c r="Z11" s="28" t="s">
        <v>97</v>
      </c>
      <c r="AA11" s="39" t="s">
        <v>93</v>
      </c>
      <c r="AB11" s="40" t="s">
        <v>30</v>
      </c>
      <c r="AC11" s="30" t="s">
        <v>40</v>
      </c>
      <c r="AD11" s="132" t="s">
        <v>99</v>
      </c>
    </row>
    <row r="12" spans="1:34" s="51" customFormat="1" ht="12.75" x14ac:dyDescent="0.2">
      <c r="A12" s="5">
        <v>4</v>
      </c>
      <c r="B12" s="6" t="s">
        <v>41</v>
      </c>
      <c r="C12" s="7">
        <v>1</v>
      </c>
      <c r="D12" s="7"/>
      <c r="E12" s="7"/>
      <c r="F12" s="31">
        <v>3</v>
      </c>
      <c r="G12" s="5">
        <v>3</v>
      </c>
      <c r="H12" s="5">
        <v>3</v>
      </c>
      <c r="I12" s="5">
        <v>4</v>
      </c>
      <c r="J12" s="5">
        <v>4</v>
      </c>
      <c r="K12" s="5">
        <v>3</v>
      </c>
      <c r="L12" s="5">
        <v>4</v>
      </c>
      <c r="M12" s="10">
        <v>1</v>
      </c>
      <c r="N12" s="10">
        <v>1</v>
      </c>
      <c r="O12" s="11">
        <v>1</v>
      </c>
      <c r="P12" s="11"/>
      <c r="Q12" s="12"/>
      <c r="R12" s="12"/>
      <c r="S12" s="13">
        <f>SUM(C12:L12)</f>
        <v>25</v>
      </c>
      <c r="T12" s="14"/>
      <c r="U12" s="42"/>
      <c r="V12" s="16">
        <v>2.4</v>
      </c>
      <c r="W12" s="43"/>
      <c r="X12" s="44"/>
      <c r="Y12" s="45"/>
      <c r="Z12" s="48"/>
      <c r="AA12" s="49"/>
      <c r="AB12" s="34"/>
      <c r="AC12" s="35"/>
      <c r="AD12" s="50"/>
    </row>
    <row r="13" spans="1:34" ht="45" x14ac:dyDescent="0.25">
      <c r="A13" s="1"/>
      <c r="B13" s="2"/>
      <c r="C13" s="7">
        <f>C12*2</f>
        <v>2</v>
      </c>
      <c r="D13" s="7">
        <f t="shared" ref="D13:L13" si="6">D12*2</f>
        <v>0</v>
      </c>
      <c r="E13" s="7">
        <f t="shared" si="6"/>
        <v>0</v>
      </c>
      <c r="F13" s="24">
        <f t="shared" si="6"/>
        <v>6</v>
      </c>
      <c r="G13" s="24">
        <f t="shared" si="6"/>
        <v>6</v>
      </c>
      <c r="H13" s="24">
        <f t="shared" si="6"/>
        <v>6</v>
      </c>
      <c r="I13" s="24">
        <f t="shared" si="6"/>
        <v>8</v>
      </c>
      <c r="J13" s="24">
        <f t="shared" si="6"/>
        <v>8</v>
      </c>
      <c r="K13" s="24">
        <f t="shared" si="6"/>
        <v>6</v>
      </c>
      <c r="L13" s="24">
        <f t="shared" si="6"/>
        <v>8</v>
      </c>
      <c r="M13" s="10">
        <f>M12*5</f>
        <v>5</v>
      </c>
      <c r="N13" s="10">
        <f t="shared" ref="N13:P13" si="7">N12*5</f>
        <v>5</v>
      </c>
      <c r="O13" s="11">
        <f t="shared" si="7"/>
        <v>5</v>
      </c>
      <c r="P13" s="11">
        <f t="shared" si="7"/>
        <v>0</v>
      </c>
      <c r="Q13" s="12">
        <f>Q12*9</f>
        <v>0</v>
      </c>
      <c r="R13" s="12">
        <f>R12*9</f>
        <v>0</v>
      </c>
      <c r="S13" s="13">
        <f>S12*2</f>
        <v>50</v>
      </c>
      <c r="T13" s="14">
        <f>SUM(M13,N13,O13,P13,Q13,R13)</f>
        <v>15</v>
      </c>
      <c r="U13" s="15">
        <f>SUM(S13+T13)</f>
        <v>65</v>
      </c>
      <c r="V13" s="16"/>
      <c r="W13" s="25">
        <f>(U13-20)/28+1</f>
        <v>2.6071428571428572</v>
      </c>
      <c r="X13" s="38">
        <v>2</v>
      </c>
      <c r="Y13" s="26">
        <f>W13-X13</f>
        <v>0.60714285714285721</v>
      </c>
      <c r="Z13" s="52" t="s">
        <v>42</v>
      </c>
      <c r="AA13" s="39" t="s">
        <v>43</v>
      </c>
      <c r="AB13" s="40" t="s">
        <v>30</v>
      </c>
      <c r="AC13" s="30" t="s">
        <v>44</v>
      </c>
      <c r="AD13" s="28" t="s">
        <v>45</v>
      </c>
      <c r="AG13" s="4"/>
    </row>
    <row r="14" spans="1:34" x14ac:dyDescent="0.25">
      <c r="A14" s="53">
        <v>5</v>
      </c>
      <c r="B14" s="6" t="s">
        <v>46</v>
      </c>
      <c r="C14" s="8">
        <v>1</v>
      </c>
      <c r="D14" s="8"/>
      <c r="E14" s="8"/>
      <c r="F14" s="9">
        <v>2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3</v>
      </c>
      <c r="M14" s="10">
        <v>1</v>
      </c>
      <c r="N14" s="10">
        <v>1</v>
      </c>
      <c r="O14" s="11"/>
      <c r="P14" s="11"/>
      <c r="Q14" s="12"/>
      <c r="R14" s="12"/>
      <c r="S14" s="13">
        <f>SUM(C14:L14)</f>
        <v>21</v>
      </c>
      <c r="T14" s="14"/>
      <c r="U14" s="42"/>
      <c r="V14" s="16">
        <v>2</v>
      </c>
      <c r="W14" s="43"/>
      <c r="X14" s="44"/>
      <c r="Y14" s="45"/>
      <c r="Z14" s="54"/>
      <c r="AA14" s="55"/>
      <c r="AB14" s="40"/>
      <c r="AC14" s="30"/>
      <c r="AD14" s="56"/>
    </row>
    <row r="15" spans="1:34" ht="22.5" customHeight="1" x14ac:dyDescent="0.25">
      <c r="A15" s="1"/>
      <c r="B15" s="2"/>
      <c r="C15" s="7">
        <f>C14*2</f>
        <v>2</v>
      </c>
      <c r="D15" s="7">
        <f t="shared" ref="D15:L15" si="8">D14*2</f>
        <v>0</v>
      </c>
      <c r="E15" s="7">
        <f t="shared" si="8"/>
        <v>0</v>
      </c>
      <c r="F15" s="24">
        <f t="shared" si="8"/>
        <v>4</v>
      </c>
      <c r="G15" s="24">
        <f t="shared" si="8"/>
        <v>6</v>
      </c>
      <c r="H15" s="24">
        <f t="shared" si="8"/>
        <v>6</v>
      </c>
      <c r="I15" s="24">
        <f t="shared" si="8"/>
        <v>6</v>
      </c>
      <c r="J15" s="24">
        <f t="shared" si="8"/>
        <v>6</v>
      </c>
      <c r="K15" s="24">
        <f t="shared" si="8"/>
        <v>6</v>
      </c>
      <c r="L15" s="24">
        <f t="shared" si="8"/>
        <v>6</v>
      </c>
      <c r="M15" s="10">
        <f>M14*5</f>
        <v>5</v>
      </c>
      <c r="N15" s="10">
        <f t="shared" ref="N15:P15" si="9">N14*5</f>
        <v>5</v>
      </c>
      <c r="O15" s="11">
        <f t="shared" si="9"/>
        <v>0</v>
      </c>
      <c r="P15" s="11">
        <f t="shared" si="9"/>
        <v>0</v>
      </c>
      <c r="Q15" s="12">
        <f>Q14*9</f>
        <v>0</v>
      </c>
      <c r="R15" s="12">
        <f>R14*9</f>
        <v>0</v>
      </c>
      <c r="S15" s="13">
        <f>S14*2</f>
        <v>42</v>
      </c>
      <c r="T15" s="14">
        <f>SUM(M15,N15,O15,P15,Q15,R15)</f>
        <v>10</v>
      </c>
      <c r="U15" s="15">
        <f>SUM(S15+T15)</f>
        <v>52</v>
      </c>
      <c r="V15" s="16"/>
      <c r="W15" s="25">
        <f>(U15-24)/27+1</f>
        <v>2.0370370370370372</v>
      </c>
      <c r="X15" s="18">
        <v>2</v>
      </c>
      <c r="Y15" s="26">
        <f>W15-X15</f>
        <v>3.7037037037037202E-2</v>
      </c>
      <c r="Z15" s="27" t="s">
        <v>47</v>
      </c>
      <c r="AA15" s="39" t="s">
        <v>48</v>
      </c>
      <c r="AB15" s="40" t="s">
        <v>30</v>
      </c>
      <c r="AC15" s="30" t="s">
        <v>49</v>
      </c>
      <c r="AD15" s="57"/>
    </row>
    <row r="16" spans="1:34" s="61" customFormat="1" x14ac:dyDescent="0.25">
      <c r="A16" s="53">
        <v>6</v>
      </c>
      <c r="B16" s="6" t="s">
        <v>50</v>
      </c>
      <c r="C16" s="8">
        <v>1</v>
      </c>
      <c r="D16" s="8">
        <v>2</v>
      </c>
      <c r="E16" s="8">
        <v>2</v>
      </c>
      <c r="F16" s="9">
        <v>1</v>
      </c>
      <c r="G16" s="58">
        <v>1</v>
      </c>
      <c r="H16" s="58">
        <v>1</v>
      </c>
      <c r="I16" s="58">
        <v>1</v>
      </c>
      <c r="J16" s="58">
        <v>1</v>
      </c>
      <c r="K16" s="58">
        <v>1</v>
      </c>
      <c r="L16" s="58">
        <v>1</v>
      </c>
      <c r="M16" s="10">
        <v>1</v>
      </c>
      <c r="N16" s="10">
        <v>1</v>
      </c>
      <c r="O16" s="11"/>
      <c r="P16" s="11"/>
      <c r="Q16" s="12"/>
      <c r="R16" s="12"/>
      <c r="S16" s="13">
        <f>SUM(C16:L16)</f>
        <v>12</v>
      </c>
      <c r="T16" s="14"/>
      <c r="U16" s="42"/>
      <c r="V16" s="16">
        <v>1.4</v>
      </c>
      <c r="W16" s="43"/>
      <c r="X16" s="44"/>
      <c r="Y16" s="45"/>
      <c r="Z16" s="59"/>
      <c r="AA16" s="60"/>
      <c r="AB16" s="34"/>
      <c r="AC16" s="35"/>
      <c r="AD16" s="50"/>
    </row>
    <row r="17" spans="1:30" ht="34.5" customHeight="1" x14ac:dyDescent="0.25">
      <c r="A17" s="1"/>
      <c r="B17" s="2"/>
      <c r="C17" s="7">
        <f>C16*2</f>
        <v>2</v>
      </c>
      <c r="D17" s="7">
        <f t="shared" ref="D17:L17" si="10">D16*2</f>
        <v>4</v>
      </c>
      <c r="E17" s="7">
        <f t="shared" si="10"/>
        <v>4</v>
      </c>
      <c r="F17" s="24">
        <f t="shared" si="10"/>
        <v>2</v>
      </c>
      <c r="G17" s="24">
        <f t="shared" si="10"/>
        <v>2</v>
      </c>
      <c r="H17" s="24">
        <f t="shared" si="10"/>
        <v>2</v>
      </c>
      <c r="I17" s="24">
        <f t="shared" si="10"/>
        <v>2</v>
      </c>
      <c r="J17" s="24">
        <f t="shared" si="10"/>
        <v>2</v>
      </c>
      <c r="K17" s="24">
        <f t="shared" si="10"/>
        <v>2</v>
      </c>
      <c r="L17" s="24">
        <f t="shared" si="10"/>
        <v>2</v>
      </c>
      <c r="M17" s="10">
        <f>M16*5</f>
        <v>5</v>
      </c>
      <c r="N17" s="10">
        <f t="shared" ref="N17:P17" si="11">N16*5</f>
        <v>5</v>
      </c>
      <c r="O17" s="11">
        <f t="shared" si="11"/>
        <v>0</v>
      </c>
      <c r="P17" s="11">
        <f t="shared" si="11"/>
        <v>0</v>
      </c>
      <c r="Q17" s="12">
        <f>Q16*9</f>
        <v>0</v>
      </c>
      <c r="R17" s="12">
        <f>R16*9</f>
        <v>0</v>
      </c>
      <c r="S17" s="13">
        <f>S16*2</f>
        <v>24</v>
      </c>
      <c r="T17" s="14">
        <f>SUM(M17,N17,O17,P17,Q17,R17)</f>
        <v>10</v>
      </c>
      <c r="U17" s="15">
        <f>SUM(S17+T17)</f>
        <v>34</v>
      </c>
      <c r="V17" s="16"/>
      <c r="W17" s="25">
        <f>(U17-24)/28+1</f>
        <v>1.3571428571428572</v>
      </c>
      <c r="X17" s="18">
        <v>1</v>
      </c>
      <c r="Y17" s="26">
        <f>W17-X17</f>
        <v>0.35714285714285721</v>
      </c>
      <c r="Z17" s="27" t="s">
        <v>51</v>
      </c>
      <c r="AA17" s="39">
        <v>2016</v>
      </c>
      <c r="AB17" s="40"/>
      <c r="AC17" s="30" t="s">
        <v>52</v>
      </c>
      <c r="AD17" s="27"/>
    </row>
    <row r="18" spans="1:30" x14ac:dyDescent="0.25">
      <c r="A18" s="53">
        <v>7</v>
      </c>
      <c r="B18" s="6" t="s">
        <v>53</v>
      </c>
      <c r="C18" s="8">
        <v>1</v>
      </c>
      <c r="D18" s="8">
        <v>1</v>
      </c>
      <c r="E18" s="8">
        <v>1</v>
      </c>
      <c r="F18" s="9">
        <v>2</v>
      </c>
      <c r="G18" s="1">
        <v>2</v>
      </c>
      <c r="H18" s="1">
        <v>2</v>
      </c>
      <c r="I18" s="1">
        <v>3</v>
      </c>
      <c r="J18" s="1">
        <v>3</v>
      </c>
      <c r="K18" s="1">
        <v>1</v>
      </c>
      <c r="L18" s="1">
        <v>1</v>
      </c>
      <c r="M18" s="10">
        <v>1</v>
      </c>
      <c r="N18" s="10">
        <v>1</v>
      </c>
      <c r="O18" s="11"/>
      <c r="P18" s="11"/>
      <c r="Q18" s="12"/>
      <c r="R18" s="12"/>
      <c r="S18" s="13">
        <f>SUM(C18:L18)</f>
        <v>17</v>
      </c>
      <c r="T18" s="14"/>
      <c r="U18" s="42"/>
      <c r="V18" s="16">
        <v>1.6</v>
      </c>
      <c r="W18" s="43"/>
      <c r="X18" s="44"/>
      <c r="Y18" s="45"/>
      <c r="Z18" s="54"/>
      <c r="AA18" s="54"/>
      <c r="AB18" s="62"/>
      <c r="AC18" s="63"/>
      <c r="AD18" s="56"/>
    </row>
    <row r="19" spans="1:30" ht="21.75" customHeight="1" x14ac:dyDescent="0.25">
      <c r="A19" s="1"/>
      <c r="B19" s="2"/>
      <c r="C19" s="7">
        <f>C18*2</f>
        <v>2</v>
      </c>
      <c r="D19" s="7">
        <f t="shared" ref="D19:L19" si="12">D18*2</f>
        <v>2</v>
      </c>
      <c r="E19" s="7">
        <f t="shared" si="12"/>
        <v>2</v>
      </c>
      <c r="F19" s="24">
        <f t="shared" si="12"/>
        <v>4</v>
      </c>
      <c r="G19" s="24">
        <f t="shared" si="12"/>
        <v>4</v>
      </c>
      <c r="H19" s="24">
        <f t="shared" si="12"/>
        <v>4</v>
      </c>
      <c r="I19" s="24">
        <f t="shared" si="12"/>
        <v>6</v>
      </c>
      <c r="J19" s="24">
        <f t="shared" si="12"/>
        <v>6</v>
      </c>
      <c r="K19" s="24">
        <f t="shared" si="12"/>
        <v>2</v>
      </c>
      <c r="L19" s="24">
        <f t="shared" si="12"/>
        <v>2</v>
      </c>
      <c r="M19" s="10">
        <f>M18*5</f>
        <v>5</v>
      </c>
      <c r="N19" s="10">
        <f t="shared" ref="N19:P19" si="13">N18*5</f>
        <v>5</v>
      </c>
      <c r="O19" s="11">
        <f t="shared" si="13"/>
        <v>0</v>
      </c>
      <c r="P19" s="11">
        <f t="shared" si="13"/>
        <v>0</v>
      </c>
      <c r="Q19" s="12">
        <f>Q18*9</f>
        <v>0</v>
      </c>
      <c r="R19" s="12">
        <f>R18*9</f>
        <v>0</v>
      </c>
      <c r="S19" s="13">
        <f>S18*2</f>
        <v>34</v>
      </c>
      <c r="T19" s="14">
        <f>SUM(M19,N19,O19,P19,Q19,R19)</f>
        <v>10</v>
      </c>
      <c r="U19" s="15">
        <f>SUM(S19+T19)</f>
        <v>44</v>
      </c>
      <c r="V19" s="16"/>
      <c r="W19" s="25">
        <f>(U19-25)/30+1</f>
        <v>1.6333333333333333</v>
      </c>
      <c r="X19" s="18">
        <v>2</v>
      </c>
      <c r="Y19" s="26">
        <f>W19-X19</f>
        <v>-0.3666666666666667</v>
      </c>
      <c r="Z19" s="27" t="s">
        <v>54</v>
      </c>
      <c r="AA19" s="39" t="s">
        <v>55</v>
      </c>
      <c r="AB19" s="40" t="s">
        <v>30</v>
      </c>
      <c r="AC19" s="30" t="s">
        <v>56</v>
      </c>
      <c r="AD19" s="132" t="s">
        <v>88</v>
      </c>
    </row>
    <row r="20" spans="1:30" x14ac:dyDescent="0.25">
      <c r="A20" s="53">
        <v>8</v>
      </c>
      <c r="B20" s="6" t="s">
        <v>57</v>
      </c>
      <c r="C20" s="8">
        <v>1</v>
      </c>
      <c r="D20" s="8">
        <v>1</v>
      </c>
      <c r="E20" s="8"/>
      <c r="F20" s="9">
        <v>3</v>
      </c>
      <c r="G20" s="1">
        <v>3</v>
      </c>
      <c r="H20" s="1">
        <v>3</v>
      </c>
      <c r="I20" s="1">
        <v>4</v>
      </c>
      <c r="J20" s="1">
        <v>4</v>
      </c>
      <c r="K20" s="1">
        <v>4</v>
      </c>
      <c r="L20" s="1">
        <v>4</v>
      </c>
      <c r="M20" s="10">
        <v>1</v>
      </c>
      <c r="N20" s="10">
        <v>1</v>
      </c>
      <c r="O20" s="11"/>
      <c r="P20" s="11"/>
      <c r="Q20" s="12"/>
      <c r="R20" s="12"/>
      <c r="S20" s="13">
        <f>SUM(C20:L20)</f>
        <v>27</v>
      </c>
      <c r="T20" s="14"/>
      <c r="U20" s="42"/>
      <c r="V20" s="16">
        <v>2.4</v>
      </c>
      <c r="W20" s="43"/>
      <c r="X20" s="44"/>
      <c r="Y20" s="45"/>
      <c r="Z20" s="54"/>
      <c r="AA20" s="54"/>
      <c r="AB20" s="62"/>
      <c r="AC20" s="63"/>
      <c r="AD20" s="56"/>
    </row>
    <row r="21" spans="1:30" ht="45" x14ac:dyDescent="0.25">
      <c r="A21" s="1"/>
      <c r="B21" s="2"/>
      <c r="C21" s="7">
        <f>C20*2</f>
        <v>2</v>
      </c>
      <c r="D21" s="7">
        <f t="shared" ref="D21:L21" si="14">D20*2</f>
        <v>2</v>
      </c>
      <c r="E21" s="7">
        <f t="shared" si="14"/>
        <v>0</v>
      </c>
      <c r="F21" s="24">
        <f t="shared" si="14"/>
        <v>6</v>
      </c>
      <c r="G21" s="24">
        <f t="shared" si="14"/>
        <v>6</v>
      </c>
      <c r="H21" s="24">
        <f t="shared" si="14"/>
        <v>6</v>
      </c>
      <c r="I21" s="24">
        <f t="shared" si="14"/>
        <v>8</v>
      </c>
      <c r="J21" s="24">
        <f t="shared" si="14"/>
        <v>8</v>
      </c>
      <c r="K21" s="24">
        <f t="shared" si="14"/>
        <v>8</v>
      </c>
      <c r="L21" s="24">
        <f t="shared" si="14"/>
        <v>8</v>
      </c>
      <c r="M21" s="10">
        <f>M20*5</f>
        <v>5</v>
      </c>
      <c r="N21" s="10">
        <f t="shared" ref="N21:P21" si="15">N20*5</f>
        <v>5</v>
      </c>
      <c r="O21" s="11">
        <f t="shared" si="15"/>
        <v>0</v>
      </c>
      <c r="P21" s="11">
        <f t="shared" si="15"/>
        <v>0</v>
      </c>
      <c r="Q21" s="12">
        <f>Q20*9</f>
        <v>0</v>
      </c>
      <c r="R21" s="12">
        <f>R20*9</f>
        <v>0</v>
      </c>
      <c r="S21" s="13">
        <f>S20*2</f>
        <v>54</v>
      </c>
      <c r="T21" s="14">
        <f>SUM(M21,N21,O21,P21,Q21,R21)</f>
        <v>10</v>
      </c>
      <c r="U21" s="15">
        <f>SUM(S21+T21)</f>
        <v>64</v>
      </c>
      <c r="V21" s="16"/>
      <c r="W21" s="25">
        <f>(U21-24)/28+1</f>
        <v>2.4285714285714288</v>
      </c>
      <c r="X21" s="38">
        <v>2</v>
      </c>
      <c r="Y21" s="26">
        <f>W21-X21</f>
        <v>0.42857142857142883</v>
      </c>
      <c r="Z21" s="52" t="s">
        <v>58</v>
      </c>
      <c r="AA21" s="39" t="s">
        <v>59</v>
      </c>
      <c r="AB21" s="29" t="s">
        <v>30</v>
      </c>
      <c r="AC21" s="30" t="s">
        <v>60</v>
      </c>
      <c r="AD21" s="28"/>
    </row>
    <row r="22" spans="1:30" x14ac:dyDescent="0.25">
      <c r="A22" s="53">
        <v>9</v>
      </c>
      <c r="B22" s="6" t="s">
        <v>61</v>
      </c>
      <c r="C22" s="8">
        <v>1</v>
      </c>
      <c r="D22" s="8">
        <v>1</v>
      </c>
      <c r="E22" s="8">
        <v>1</v>
      </c>
      <c r="F22" s="9">
        <v>3</v>
      </c>
      <c r="G22" s="1">
        <v>3</v>
      </c>
      <c r="H22" s="1">
        <v>3</v>
      </c>
      <c r="I22" s="1">
        <v>5</v>
      </c>
      <c r="J22" s="1">
        <v>6</v>
      </c>
      <c r="K22" s="1">
        <v>3</v>
      </c>
      <c r="L22" s="1">
        <v>3</v>
      </c>
      <c r="M22" s="10">
        <v>1</v>
      </c>
      <c r="N22" s="10">
        <v>1</v>
      </c>
      <c r="O22" s="11"/>
      <c r="P22" s="11"/>
      <c r="Q22" s="12"/>
      <c r="R22" s="12"/>
      <c r="S22" s="13">
        <f>SUM(C22:L22)</f>
        <v>29</v>
      </c>
      <c r="T22" s="14"/>
      <c r="U22" s="42"/>
      <c r="V22" s="16">
        <v>3</v>
      </c>
      <c r="W22" s="43"/>
      <c r="X22" s="44"/>
      <c r="Y22" s="45"/>
      <c r="Z22" s="54"/>
      <c r="AA22" s="54"/>
      <c r="AB22" s="62"/>
      <c r="AC22" s="63"/>
      <c r="AD22" s="56"/>
    </row>
    <row r="23" spans="1:30" ht="33" customHeight="1" x14ac:dyDescent="0.25">
      <c r="A23" s="1"/>
      <c r="B23" s="2"/>
      <c r="C23" s="7">
        <f>C22*2</f>
        <v>2</v>
      </c>
      <c r="D23" s="7">
        <f t="shared" ref="D23:L23" si="16">D22*2</f>
        <v>2</v>
      </c>
      <c r="E23" s="7">
        <f t="shared" si="16"/>
        <v>2</v>
      </c>
      <c r="F23" s="24">
        <f t="shared" si="16"/>
        <v>6</v>
      </c>
      <c r="G23" s="24">
        <f t="shared" si="16"/>
        <v>6</v>
      </c>
      <c r="H23" s="24">
        <f t="shared" si="16"/>
        <v>6</v>
      </c>
      <c r="I23" s="24">
        <f t="shared" si="16"/>
        <v>10</v>
      </c>
      <c r="J23" s="24">
        <f t="shared" si="16"/>
        <v>12</v>
      </c>
      <c r="K23" s="24">
        <f t="shared" si="16"/>
        <v>6</v>
      </c>
      <c r="L23" s="24">
        <f t="shared" si="16"/>
        <v>6</v>
      </c>
      <c r="M23" s="10">
        <f>M22*5</f>
        <v>5</v>
      </c>
      <c r="N23" s="10">
        <f t="shared" ref="N23:P23" si="17">N22*5</f>
        <v>5</v>
      </c>
      <c r="O23" s="11">
        <f t="shared" si="17"/>
        <v>0</v>
      </c>
      <c r="P23" s="11">
        <f t="shared" si="17"/>
        <v>0</v>
      </c>
      <c r="Q23" s="12">
        <f>Q22*9</f>
        <v>0</v>
      </c>
      <c r="R23" s="12">
        <f>R22*9</f>
        <v>0</v>
      </c>
      <c r="S23" s="13">
        <f>S22*2</f>
        <v>58</v>
      </c>
      <c r="T23" s="14">
        <f>SUM(M23,N23,O23,P23,Q23,R23)</f>
        <v>10</v>
      </c>
      <c r="U23" s="15">
        <f>SUM(S23+T23)</f>
        <v>68</v>
      </c>
      <c r="V23" s="16"/>
      <c r="W23" s="25">
        <f>(U23-24)/28+1</f>
        <v>2.5714285714285712</v>
      </c>
      <c r="X23" s="38">
        <v>2</v>
      </c>
      <c r="Y23" s="26">
        <f>W23-X23</f>
        <v>0.57142857142857117</v>
      </c>
      <c r="Z23" s="27" t="s">
        <v>62</v>
      </c>
      <c r="AA23" s="28" t="s">
        <v>63</v>
      </c>
      <c r="AB23" s="29" t="s">
        <v>30</v>
      </c>
      <c r="AC23" s="30" t="s">
        <v>64</v>
      </c>
      <c r="AD23" s="64" t="s">
        <v>65</v>
      </c>
    </row>
    <row r="24" spans="1:30" s="61" customFormat="1" x14ac:dyDescent="0.25">
      <c r="A24" s="53">
        <v>10</v>
      </c>
      <c r="B24" s="6" t="s">
        <v>66</v>
      </c>
      <c r="C24" s="8">
        <v>1</v>
      </c>
      <c r="D24" s="8">
        <v>2</v>
      </c>
      <c r="E24" s="8">
        <v>1</v>
      </c>
      <c r="F24" s="9">
        <v>6</v>
      </c>
      <c r="G24" s="58">
        <v>3</v>
      </c>
      <c r="H24" s="58">
        <v>3</v>
      </c>
      <c r="I24" s="58">
        <v>4</v>
      </c>
      <c r="J24" s="58">
        <v>4</v>
      </c>
      <c r="K24" s="58">
        <v>4</v>
      </c>
      <c r="L24" s="58">
        <v>4</v>
      </c>
      <c r="M24" s="10">
        <v>1</v>
      </c>
      <c r="N24" s="10">
        <v>1</v>
      </c>
      <c r="O24" s="11">
        <v>1</v>
      </c>
      <c r="P24" s="11">
        <v>1</v>
      </c>
      <c r="Q24" s="12">
        <v>1</v>
      </c>
      <c r="R24" s="12">
        <v>1</v>
      </c>
      <c r="S24" s="13">
        <f>SUM(C24:L24)</f>
        <v>32</v>
      </c>
      <c r="T24" s="14"/>
      <c r="U24" s="42"/>
      <c r="V24" s="16">
        <v>3.6</v>
      </c>
      <c r="W24" s="43"/>
      <c r="X24" s="44"/>
      <c r="Y24" s="45"/>
      <c r="Z24" s="59"/>
      <c r="AA24" s="60"/>
      <c r="AB24" s="34"/>
      <c r="AC24" s="35"/>
      <c r="AD24" s="50"/>
    </row>
    <row r="25" spans="1:30" ht="45.75" customHeight="1" x14ac:dyDescent="0.25">
      <c r="A25" s="1"/>
      <c r="B25" s="2"/>
      <c r="C25" s="7">
        <f>C24*2</f>
        <v>2</v>
      </c>
      <c r="D25" s="7">
        <f t="shared" ref="D25:L25" si="18">D24*2</f>
        <v>4</v>
      </c>
      <c r="E25" s="7">
        <f t="shared" si="18"/>
        <v>2</v>
      </c>
      <c r="F25" s="24">
        <f t="shared" si="18"/>
        <v>12</v>
      </c>
      <c r="G25" s="24">
        <f t="shared" si="18"/>
        <v>6</v>
      </c>
      <c r="H25" s="24">
        <f t="shared" si="18"/>
        <v>6</v>
      </c>
      <c r="I25" s="24">
        <f t="shared" si="18"/>
        <v>8</v>
      </c>
      <c r="J25" s="24">
        <f t="shared" si="18"/>
        <v>8</v>
      </c>
      <c r="K25" s="24">
        <f t="shared" si="18"/>
        <v>8</v>
      </c>
      <c r="L25" s="24">
        <f t="shared" si="18"/>
        <v>8</v>
      </c>
      <c r="M25" s="10">
        <f>M24*5</f>
        <v>5</v>
      </c>
      <c r="N25" s="10">
        <f t="shared" ref="N25:P25" si="19">N24*5</f>
        <v>5</v>
      </c>
      <c r="O25" s="11">
        <f t="shared" si="19"/>
        <v>5</v>
      </c>
      <c r="P25" s="11">
        <f t="shared" si="19"/>
        <v>5</v>
      </c>
      <c r="Q25" s="12">
        <f>Q24*9</f>
        <v>9</v>
      </c>
      <c r="R25" s="12">
        <f>R24*9</f>
        <v>9</v>
      </c>
      <c r="S25" s="13">
        <f>S24*2</f>
        <v>64</v>
      </c>
      <c r="T25" s="14">
        <f>SUM(M25,N25,O25,P25,Q25,R25)</f>
        <v>38</v>
      </c>
      <c r="U25" s="15">
        <f>SUM(S25+T25)</f>
        <v>102</v>
      </c>
      <c r="V25" s="65"/>
      <c r="W25" s="25">
        <f>(U25-24)/28+1</f>
        <v>3.7857142857142856</v>
      </c>
      <c r="X25" s="66">
        <v>3</v>
      </c>
      <c r="Y25" s="26">
        <f>W25-X25</f>
        <v>0.78571428571428559</v>
      </c>
      <c r="Z25" s="27" t="s">
        <v>90</v>
      </c>
      <c r="AA25" s="28" t="s">
        <v>67</v>
      </c>
      <c r="AB25" s="29" t="s">
        <v>30</v>
      </c>
      <c r="AC25" s="30" t="s">
        <v>91</v>
      </c>
      <c r="AD25" s="28"/>
    </row>
    <row r="26" spans="1:30" x14ac:dyDescent="0.25">
      <c r="A26" s="53">
        <v>11</v>
      </c>
      <c r="B26" s="6" t="s">
        <v>68</v>
      </c>
      <c r="C26" s="7"/>
      <c r="D26" s="7"/>
      <c r="E26" s="8"/>
      <c r="F26" s="9">
        <v>0</v>
      </c>
      <c r="G26" s="1">
        <v>4</v>
      </c>
      <c r="H26" s="1">
        <v>4</v>
      </c>
      <c r="I26" s="1">
        <v>3</v>
      </c>
      <c r="J26" s="1">
        <v>3</v>
      </c>
      <c r="K26" s="1">
        <v>4</v>
      </c>
      <c r="L26" s="1">
        <v>4</v>
      </c>
      <c r="M26" s="10">
        <v>1</v>
      </c>
      <c r="N26" s="10">
        <v>1</v>
      </c>
      <c r="O26" s="11"/>
      <c r="P26" s="11">
        <v>1</v>
      </c>
      <c r="Q26" s="12">
        <v>1</v>
      </c>
      <c r="R26" s="12"/>
      <c r="S26" s="13">
        <f>SUM(C26:L26)</f>
        <v>22</v>
      </c>
      <c r="T26" s="14"/>
      <c r="U26" s="42"/>
      <c r="V26" s="16">
        <v>2.6</v>
      </c>
      <c r="W26" s="43"/>
      <c r="X26" s="44"/>
      <c r="Y26" s="45"/>
      <c r="Z26" s="54"/>
      <c r="AA26" s="54"/>
      <c r="AB26" s="62"/>
      <c r="AC26" s="63"/>
      <c r="AD26" s="56"/>
    </row>
    <row r="27" spans="1:30" ht="35.25" customHeight="1" x14ac:dyDescent="0.25">
      <c r="A27" s="1"/>
      <c r="B27" s="2"/>
      <c r="C27" s="7">
        <f>C26*2</f>
        <v>0</v>
      </c>
      <c r="D27" s="7">
        <f t="shared" ref="D27:L27" si="20">D26*2</f>
        <v>0</v>
      </c>
      <c r="E27" s="7">
        <f t="shared" si="20"/>
        <v>0</v>
      </c>
      <c r="F27" s="24">
        <f t="shared" si="20"/>
        <v>0</v>
      </c>
      <c r="G27" s="24">
        <f t="shared" si="20"/>
        <v>8</v>
      </c>
      <c r="H27" s="24">
        <f t="shared" si="20"/>
        <v>8</v>
      </c>
      <c r="I27" s="24">
        <f t="shared" si="20"/>
        <v>6</v>
      </c>
      <c r="J27" s="24">
        <f t="shared" si="20"/>
        <v>6</v>
      </c>
      <c r="K27" s="24">
        <f t="shared" si="20"/>
        <v>8</v>
      </c>
      <c r="L27" s="24">
        <f t="shared" si="20"/>
        <v>8</v>
      </c>
      <c r="M27" s="10">
        <f>M26*5</f>
        <v>5</v>
      </c>
      <c r="N27" s="10">
        <f t="shared" ref="N27:P27" si="21">N26*5</f>
        <v>5</v>
      </c>
      <c r="O27" s="11">
        <f t="shared" si="21"/>
        <v>0</v>
      </c>
      <c r="P27" s="11">
        <f t="shared" si="21"/>
        <v>5</v>
      </c>
      <c r="Q27" s="12">
        <f>Q26*9</f>
        <v>9</v>
      </c>
      <c r="R27" s="12">
        <f>R26*9</f>
        <v>0</v>
      </c>
      <c r="S27" s="13">
        <f>S26*2</f>
        <v>44</v>
      </c>
      <c r="T27" s="14">
        <f>SUM(M27,N27,O27,P27,Q27,R27)</f>
        <v>24</v>
      </c>
      <c r="U27" s="15">
        <f>SUM(S27+T27)</f>
        <v>68</v>
      </c>
      <c r="V27" s="16"/>
      <c r="W27" s="25">
        <f>(U27-24)/28+1</f>
        <v>2.5714285714285712</v>
      </c>
      <c r="X27" s="18">
        <v>1</v>
      </c>
      <c r="Y27" s="26">
        <f>W27-X27</f>
        <v>1.5714285714285712</v>
      </c>
      <c r="Z27" s="27" t="s">
        <v>89</v>
      </c>
      <c r="AA27" s="28" t="s">
        <v>69</v>
      </c>
      <c r="AB27" s="29" t="s">
        <v>30</v>
      </c>
      <c r="AC27" s="30" t="s">
        <v>64</v>
      </c>
      <c r="AD27" s="133" t="s">
        <v>92</v>
      </c>
    </row>
    <row r="28" spans="1:30" s="61" customFormat="1" x14ac:dyDescent="0.25">
      <c r="A28" s="53">
        <v>12</v>
      </c>
      <c r="B28" s="6" t="s">
        <v>70</v>
      </c>
      <c r="C28" s="8">
        <v>1</v>
      </c>
      <c r="D28" s="8">
        <v>1</v>
      </c>
      <c r="E28" s="8"/>
      <c r="F28" s="9">
        <v>3</v>
      </c>
      <c r="G28" s="53">
        <v>3</v>
      </c>
      <c r="H28" s="53">
        <v>3</v>
      </c>
      <c r="I28" s="53">
        <v>4</v>
      </c>
      <c r="J28" s="53">
        <v>4</v>
      </c>
      <c r="K28" s="53">
        <v>4</v>
      </c>
      <c r="L28" s="53">
        <v>3</v>
      </c>
      <c r="M28" s="10">
        <v>1</v>
      </c>
      <c r="N28" s="10">
        <v>1</v>
      </c>
      <c r="O28" s="11"/>
      <c r="P28" s="11"/>
      <c r="Q28" s="12"/>
      <c r="R28" s="12"/>
      <c r="S28" s="13">
        <f>SUM(C28:L28)</f>
        <v>26</v>
      </c>
      <c r="T28" s="14"/>
      <c r="U28" s="42"/>
      <c r="V28" s="16">
        <v>2.4</v>
      </c>
      <c r="W28" s="43"/>
      <c r="X28" s="44"/>
      <c r="Y28" s="45"/>
      <c r="Z28" s="59"/>
      <c r="AA28" s="60"/>
      <c r="AB28" s="34"/>
      <c r="AC28" s="35"/>
      <c r="AD28" s="50"/>
    </row>
    <row r="29" spans="1:30" ht="44.25" customHeight="1" x14ac:dyDescent="0.25">
      <c r="A29" s="1"/>
      <c r="B29" s="2"/>
      <c r="C29" s="7">
        <f>C28*2</f>
        <v>2</v>
      </c>
      <c r="D29" s="7">
        <f t="shared" ref="D29:L29" si="22">D28*2</f>
        <v>2</v>
      </c>
      <c r="E29" s="7">
        <f t="shared" si="22"/>
        <v>0</v>
      </c>
      <c r="F29" s="24">
        <f t="shared" si="22"/>
        <v>6</v>
      </c>
      <c r="G29" s="24">
        <f t="shared" si="22"/>
        <v>6</v>
      </c>
      <c r="H29" s="24">
        <f t="shared" si="22"/>
        <v>6</v>
      </c>
      <c r="I29" s="24">
        <f t="shared" si="22"/>
        <v>8</v>
      </c>
      <c r="J29" s="24">
        <f t="shared" si="22"/>
        <v>8</v>
      </c>
      <c r="K29" s="24">
        <f t="shared" si="22"/>
        <v>8</v>
      </c>
      <c r="L29" s="24">
        <f t="shared" si="22"/>
        <v>6</v>
      </c>
      <c r="M29" s="10">
        <f>M28*5</f>
        <v>5</v>
      </c>
      <c r="N29" s="10">
        <f t="shared" ref="N29:P29" si="23">N28*5</f>
        <v>5</v>
      </c>
      <c r="O29" s="11">
        <f t="shared" si="23"/>
        <v>0</v>
      </c>
      <c r="P29" s="11">
        <f t="shared" si="23"/>
        <v>0</v>
      </c>
      <c r="Q29" s="12">
        <f>Q28*9</f>
        <v>0</v>
      </c>
      <c r="R29" s="12">
        <f>R28*9</f>
        <v>0</v>
      </c>
      <c r="S29" s="13">
        <f>S28*2</f>
        <v>52</v>
      </c>
      <c r="T29" s="14">
        <f>SUM(M29,N29,O29,P29,Q29,R29)</f>
        <v>10</v>
      </c>
      <c r="U29" s="15">
        <f>SUM(S29+T29)</f>
        <v>62</v>
      </c>
      <c r="V29" s="16"/>
      <c r="W29" s="25">
        <f>(U29-24)/28+1</f>
        <v>2.3571428571428572</v>
      </c>
      <c r="X29" s="18">
        <v>2</v>
      </c>
      <c r="Y29" s="26">
        <f>W29-X29</f>
        <v>0.35714285714285721</v>
      </c>
      <c r="Z29" s="27" t="s">
        <v>71</v>
      </c>
      <c r="AA29" s="28" t="s">
        <v>72</v>
      </c>
      <c r="AB29" s="29" t="s">
        <v>30</v>
      </c>
      <c r="AC29" s="30" t="s">
        <v>73</v>
      </c>
      <c r="AD29" s="28" t="s">
        <v>65</v>
      </c>
    </row>
    <row r="30" spans="1:30" s="61" customFormat="1" x14ac:dyDescent="0.25">
      <c r="A30" s="53">
        <v>13</v>
      </c>
      <c r="B30" s="6" t="s">
        <v>74</v>
      </c>
      <c r="C30" s="8">
        <v>1</v>
      </c>
      <c r="D30" s="8">
        <v>2</v>
      </c>
      <c r="E30" s="8">
        <v>1</v>
      </c>
      <c r="F30" s="9">
        <v>3</v>
      </c>
      <c r="G30" s="53">
        <v>3</v>
      </c>
      <c r="H30" s="53">
        <v>3</v>
      </c>
      <c r="I30" s="53">
        <v>4</v>
      </c>
      <c r="J30" s="53">
        <v>4</v>
      </c>
      <c r="K30" s="53">
        <v>2</v>
      </c>
      <c r="L30" s="53">
        <v>2</v>
      </c>
      <c r="M30" s="10">
        <v>1</v>
      </c>
      <c r="N30" s="10">
        <v>1</v>
      </c>
      <c r="O30" s="11"/>
      <c r="P30" s="11"/>
      <c r="Q30" s="12">
        <v>1</v>
      </c>
      <c r="R30" s="12">
        <v>1</v>
      </c>
      <c r="S30" s="13">
        <f>SUM(C30:L30)</f>
        <v>25</v>
      </c>
      <c r="T30" s="14"/>
      <c r="U30" s="42"/>
      <c r="V30" s="16">
        <v>3</v>
      </c>
      <c r="W30" s="43"/>
      <c r="X30" s="44"/>
      <c r="Y30" s="45"/>
      <c r="Z30" s="67"/>
      <c r="AA30" s="67"/>
      <c r="AB30" s="68"/>
      <c r="AC30" s="69"/>
      <c r="AD30" s="50"/>
    </row>
    <row r="31" spans="1:30" ht="36" customHeight="1" x14ac:dyDescent="0.25">
      <c r="A31" s="1"/>
      <c r="B31" s="2"/>
      <c r="C31" s="7">
        <f>C30*2</f>
        <v>2</v>
      </c>
      <c r="D31" s="7">
        <f t="shared" ref="D31:H31" si="24">D30*2</f>
        <v>4</v>
      </c>
      <c r="E31" s="7">
        <f t="shared" si="24"/>
        <v>2</v>
      </c>
      <c r="F31" s="24">
        <f t="shared" si="24"/>
        <v>6</v>
      </c>
      <c r="G31" s="24">
        <f t="shared" si="24"/>
        <v>6</v>
      </c>
      <c r="H31" s="24">
        <f t="shared" si="24"/>
        <v>6</v>
      </c>
      <c r="I31" s="24">
        <f>I30*2</f>
        <v>8</v>
      </c>
      <c r="J31" s="24">
        <f t="shared" ref="J31:L31" si="25">J30*2</f>
        <v>8</v>
      </c>
      <c r="K31" s="24">
        <f t="shared" si="25"/>
        <v>4</v>
      </c>
      <c r="L31" s="24">
        <f t="shared" si="25"/>
        <v>4</v>
      </c>
      <c r="M31" s="10">
        <f>M30*5</f>
        <v>5</v>
      </c>
      <c r="N31" s="10">
        <f t="shared" ref="N31:P31" si="26">N30*5</f>
        <v>5</v>
      </c>
      <c r="O31" s="11">
        <f t="shared" si="26"/>
        <v>0</v>
      </c>
      <c r="P31" s="11">
        <f t="shared" si="26"/>
        <v>0</v>
      </c>
      <c r="Q31" s="12">
        <f>Q30*9</f>
        <v>9</v>
      </c>
      <c r="R31" s="12">
        <f>R30*9</f>
        <v>9</v>
      </c>
      <c r="S31" s="13">
        <f>S30*2</f>
        <v>50</v>
      </c>
      <c r="T31" s="14">
        <f>SUM(M31,N31,O31,P31,Q31,R31)</f>
        <v>28</v>
      </c>
      <c r="U31" s="15">
        <f>SUM(S31+T31)</f>
        <v>78</v>
      </c>
      <c r="V31" s="16"/>
      <c r="W31" s="25">
        <f>(U31-24)/27+1</f>
        <v>3</v>
      </c>
      <c r="X31" s="18">
        <v>3</v>
      </c>
      <c r="Y31" s="26">
        <f>W31-X31</f>
        <v>0</v>
      </c>
      <c r="Z31" s="27" t="s">
        <v>96</v>
      </c>
      <c r="AA31" s="28" t="s">
        <v>94</v>
      </c>
      <c r="AB31" s="29" t="s">
        <v>30</v>
      </c>
      <c r="AC31" s="30" t="s">
        <v>75</v>
      </c>
      <c r="AD31" s="134" t="s">
        <v>98</v>
      </c>
    </row>
    <row r="32" spans="1:30" s="73" customFormat="1" x14ac:dyDescent="0.25">
      <c r="A32" s="53">
        <v>14</v>
      </c>
      <c r="B32" s="6" t="s">
        <v>76</v>
      </c>
      <c r="C32" s="8">
        <v>1</v>
      </c>
      <c r="D32" s="8">
        <v>1</v>
      </c>
      <c r="E32" s="8">
        <v>1</v>
      </c>
      <c r="F32" s="9">
        <v>2</v>
      </c>
      <c r="G32" s="53">
        <v>1</v>
      </c>
      <c r="H32" s="53">
        <v>2</v>
      </c>
      <c r="I32" s="53">
        <v>3</v>
      </c>
      <c r="J32" s="53">
        <v>2</v>
      </c>
      <c r="K32" s="53">
        <v>1</v>
      </c>
      <c r="L32" s="53">
        <v>1</v>
      </c>
      <c r="M32" s="10">
        <v>1</v>
      </c>
      <c r="N32" s="10">
        <v>1</v>
      </c>
      <c r="O32" s="11"/>
      <c r="P32" s="11"/>
      <c r="Q32" s="12"/>
      <c r="R32" s="12"/>
      <c r="S32" s="13">
        <f>SUM(C32:L32)</f>
        <v>15</v>
      </c>
      <c r="T32" s="14"/>
      <c r="U32" s="42"/>
      <c r="V32" s="16">
        <v>1.6</v>
      </c>
      <c r="W32" s="43"/>
      <c r="X32" s="44"/>
      <c r="Y32" s="45"/>
      <c r="Z32" s="67"/>
      <c r="AA32" s="67"/>
      <c r="AB32" s="68"/>
      <c r="AC32" s="69"/>
      <c r="AD32" s="72"/>
    </row>
    <row r="33" spans="1:30" ht="24.75" customHeight="1" x14ac:dyDescent="0.25">
      <c r="A33" s="74"/>
      <c r="B33" s="75"/>
      <c r="C33" s="7">
        <f>C32*2</f>
        <v>2</v>
      </c>
      <c r="D33" s="7">
        <f t="shared" ref="D33:L33" si="27">D32*2</f>
        <v>2</v>
      </c>
      <c r="E33" s="7">
        <f t="shared" si="27"/>
        <v>2</v>
      </c>
      <c r="F33" s="24">
        <f t="shared" si="27"/>
        <v>4</v>
      </c>
      <c r="G33" s="24">
        <f t="shared" si="27"/>
        <v>2</v>
      </c>
      <c r="H33" s="24">
        <f t="shared" si="27"/>
        <v>4</v>
      </c>
      <c r="I33" s="24">
        <f t="shared" si="27"/>
        <v>6</v>
      </c>
      <c r="J33" s="24">
        <f t="shared" si="27"/>
        <v>4</v>
      </c>
      <c r="K33" s="24">
        <f t="shared" si="27"/>
        <v>2</v>
      </c>
      <c r="L33" s="24">
        <f t="shared" si="27"/>
        <v>2</v>
      </c>
      <c r="M33" s="10">
        <f>M32*5</f>
        <v>5</v>
      </c>
      <c r="N33" s="10">
        <f t="shared" ref="N33:P33" si="28">N32*5</f>
        <v>5</v>
      </c>
      <c r="O33" s="11">
        <f t="shared" si="28"/>
        <v>0</v>
      </c>
      <c r="P33" s="11">
        <f t="shared" si="28"/>
        <v>0</v>
      </c>
      <c r="Q33" s="12">
        <f>Q32*9</f>
        <v>0</v>
      </c>
      <c r="R33" s="12">
        <f>R32*9</f>
        <v>0</v>
      </c>
      <c r="S33" s="13">
        <f>S32*2</f>
        <v>30</v>
      </c>
      <c r="T33" s="14">
        <f>SUM(M33,N33,O33,P33,Q33,R33)</f>
        <v>10</v>
      </c>
      <c r="U33" s="15">
        <f>SUM(S33+T33)</f>
        <v>40</v>
      </c>
      <c r="V33" s="16"/>
      <c r="W33" s="25">
        <f>(U33-24)/28+1</f>
        <v>1.5714285714285714</v>
      </c>
      <c r="X33" s="18">
        <v>1</v>
      </c>
      <c r="Y33" s="26">
        <f>W33-X33</f>
        <v>0.5714285714285714</v>
      </c>
      <c r="Z33" s="27" t="s">
        <v>77</v>
      </c>
      <c r="AA33" s="28">
        <v>2015</v>
      </c>
      <c r="AB33" s="29" t="s">
        <v>30</v>
      </c>
      <c r="AC33" s="30" t="s">
        <v>78</v>
      </c>
      <c r="AD33" s="28"/>
    </row>
    <row r="34" spans="1:30" x14ac:dyDescent="0.25">
      <c r="A34" s="74"/>
      <c r="B34" s="75"/>
      <c r="C34" s="76">
        <f>SUM(C6+C8+C10+C12+C14+C16+C18+C20+C22+C24+C26+C28+C30+C32)</f>
        <v>12</v>
      </c>
      <c r="D34" s="77"/>
      <c r="E34" s="76"/>
      <c r="F34" s="78">
        <f>SUM(F6+F8+F10+F12+F14+F16+F18+F20+F22+F24+F26+F28+F30+F32)</f>
        <v>36</v>
      </c>
      <c r="G34" s="54"/>
      <c r="H34" s="54"/>
      <c r="I34" s="54"/>
      <c r="J34" s="54"/>
      <c r="K34" s="54"/>
      <c r="L34" s="54"/>
      <c r="M34" s="79"/>
      <c r="N34" s="79"/>
      <c r="O34" s="80"/>
      <c r="P34" s="80"/>
      <c r="Q34" s="81"/>
      <c r="R34" s="81"/>
      <c r="S34" s="13">
        <f>SUM(C34:L34)</f>
        <v>48</v>
      </c>
      <c r="T34" s="82"/>
      <c r="U34" s="83"/>
      <c r="V34" s="84"/>
      <c r="W34" s="85">
        <f>SUM(W7:W33)</f>
        <v>34.140038314176238</v>
      </c>
      <c r="X34" s="86">
        <f>SUM(X7:X33)</f>
        <v>27</v>
      </c>
      <c r="Y34" s="153">
        <f>SUM(Y7:Y33)</f>
        <v>7.1400383141762447</v>
      </c>
      <c r="Z34" s="156" t="s">
        <v>79</v>
      </c>
      <c r="AA34" s="157"/>
      <c r="AB34" s="158"/>
      <c r="AC34" s="159">
        <v>24</v>
      </c>
      <c r="AD34" s="155" t="s">
        <v>82</v>
      </c>
    </row>
    <row r="35" spans="1:30" x14ac:dyDescent="0.25">
      <c r="A35" s="124"/>
      <c r="B35" s="125"/>
      <c r="C35" s="126"/>
      <c r="D35" s="127"/>
      <c r="E35" s="126"/>
      <c r="F35" s="126"/>
      <c r="G35" s="126"/>
      <c r="H35" s="126"/>
      <c r="I35" s="126"/>
      <c r="J35" s="126"/>
      <c r="K35" s="126"/>
      <c r="L35" s="126"/>
      <c r="M35" s="128"/>
      <c r="N35" s="128"/>
      <c r="O35" s="128"/>
      <c r="P35" s="128"/>
      <c r="Q35" s="128"/>
      <c r="R35" s="128"/>
      <c r="S35" s="129"/>
      <c r="T35" s="128"/>
      <c r="U35" s="128"/>
      <c r="V35" s="128"/>
      <c r="W35" s="130"/>
      <c r="X35" s="128"/>
      <c r="Y35" s="130"/>
      <c r="Z35" s="160" t="s">
        <v>80</v>
      </c>
      <c r="AA35" s="161"/>
      <c r="AB35" s="162"/>
      <c r="AC35" s="163">
        <v>4</v>
      </c>
      <c r="AD35" s="154">
        <v>38.1</v>
      </c>
    </row>
    <row r="36" spans="1:30" s="23" customFormat="1" ht="15.75" customHeight="1" x14ac:dyDescent="0.25">
      <c r="A36" s="90"/>
      <c r="B36" s="91"/>
      <c r="C36" s="92"/>
      <c r="D36" s="92"/>
      <c r="E36" s="92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4"/>
      <c r="R36" s="94"/>
      <c r="S36" s="94"/>
      <c r="T36" s="93"/>
      <c r="U36" s="94"/>
      <c r="V36" s="94"/>
      <c r="W36" s="94"/>
      <c r="X36" s="94"/>
      <c r="Y36" s="94"/>
      <c r="Z36" s="164" t="s">
        <v>81</v>
      </c>
      <c r="AA36" s="165"/>
      <c r="AB36" s="166"/>
      <c r="AC36" s="167">
        <v>7.2</v>
      </c>
      <c r="AD36" s="154"/>
    </row>
    <row r="37" spans="1:30" ht="18" customHeight="1" x14ac:dyDescent="0.25">
      <c r="A37" s="149" t="s">
        <v>79</v>
      </c>
      <c r="B37" s="149"/>
      <c r="C37" s="149"/>
      <c r="D37" s="149"/>
      <c r="E37" s="149"/>
      <c r="F37" s="168">
        <f>X34</f>
        <v>27</v>
      </c>
      <c r="G37" s="169"/>
      <c r="H37" s="170"/>
      <c r="I37" s="115"/>
      <c r="J37" s="115"/>
      <c r="K37" s="95"/>
      <c r="L37" s="95"/>
      <c r="M37" s="95"/>
    </row>
    <row r="38" spans="1:30" ht="15.75" x14ac:dyDescent="0.25">
      <c r="A38" s="142" t="s">
        <v>80</v>
      </c>
      <c r="B38" s="142"/>
      <c r="C38" s="142"/>
      <c r="D38" s="142"/>
      <c r="E38" s="142"/>
      <c r="F38" s="145">
        <v>4</v>
      </c>
      <c r="G38" s="145"/>
      <c r="H38" s="145"/>
      <c r="I38" s="116"/>
      <c r="J38" s="116"/>
    </row>
    <row r="39" spans="1:30" ht="15.75" x14ac:dyDescent="0.25">
      <c r="A39" s="142" t="s">
        <v>81</v>
      </c>
      <c r="B39" s="142"/>
      <c r="C39" s="142"/>
      <c r="D39" s="142"/>
      <c r="E39" s="142"/>
      <c r="F39" s="143">
        <f>Y34</f>
        <v>7.1400383141762447</v>
      </c>
      <c r="G39" s="143"/>
      <c r="H39" s="143"/>
      <c r="I39" s="116"/>
      <c r="J39" s="116"/>
    </row>
    <row r="40" spans="1:30" ht="15.75" x14ac:dyDescent="0.25">
      <c r="A40" s="142" t="s">
        <v>82</v>
      </c>
      <c r="B40" s="142"/>
      <c r="C40" s="142"/>
      <c r="D40" s="142"/>
      <c r="E40" s="142"/>
      <c r="F40" s="143">
        <f>SUM(F37:F39)</f>
        <v>38.140038314176245</v>
      </c>
      <c r="G40" s="143"/>
      <c r="H40" s="143"/>
      <c r="I40" s="116"/>
      <c r="J40" s="116"/>
    </row>
    <row r="41" spans="1:30" ht="9.75" customHeight="1" x14ac:dyDescent="0.25"/>
    <row r="42" spans="1:30" x14ac:dyDescent="0.25">
      <c r="A42" s="141" t="s">
        <v>83</v>
      </c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</row>
    <row r="43" spans="1:30" ht="7.5" customHeight="1" x14ac:dyDescent="0.25">
      <c r="A43" s="117"/>
      <c r="B43" s="118"/>
      <c r="C43" s="119"/>
      <c r="D43" s="119"/>
      <c r="E43" s="119"/>
      <c r="F43" s="114"/>
      <c r="G43" s="114"/>
      <c r="H43" s="114"/>
      <c r="I43" s="114"/>
      <c r="J43" s="114"/>
      <c r="K43" s="114"/>
      <c r="L43" s="114"/>
      <c r="M43" s="114"/>
      <c r="N43" s="114"/>
      <c r="O43" s="114"/>
    </row>
    <row r="44" spans="1:30" ht="12.75" customHeight="1" x14ac:dyDescent="0.25">
      <c r="A44" s="144" t="s">
        <v>84</v>
      </c>
      <c r="B44" s="144"/>
      <c r="C44" s="119"/>
      <c r="D44" s="119"/>
      <c r="E44" s="119"/>
      <c r="F44" s="114"/>
      <c r="G44" s="114"/>
      <c r="H44" s="114"/>
      <c r="I44" s="114"/>
      <c r="J44" s="114"/>
      <c r="K44" s="114"/>
      <c r="L44" s="114"/>
      <c r="M44" s="114"/>
      <c r="N44" s="114"/>
      <c r="O44" s="114"/>
    </row>
    <row r="45" spans="1:30" ht="6" customHeight="1" x14ac:dyDescent="0.25">
      <c r="A45" s="117"/>
      <c r="B45" s="114"/>
      <c r="C45" s="119"/>
      <c r="D45" s="119"/>
      <c r="E45" s="119"/>
      <c r="F45" s="114"/>
      <c r="G45" s="114"/>
      <c r="H45" s="114"/>
      <c r="I45" s="114"/>
      <c r="J45" s="114"/>
      <c r="K45" s="114"/>
      <c r="L45" s="114"/>
      <c r="M45" s="114"/>
      <c r="N45" s="114"/>
      <c r="O45" s="114"/>
    </row>
    <row r="46" spans="1:30" ht="15.75" customHeight="1" x14ac:dyDescent="0.25">
      <c r="A46" s="140" t="s">
        <v>85</v>
      </c>
      <c r="B46" s="140"/>
      <c r="C46" s="140"/>
      <c r="D46" s="119"/>
      <c r="E46" s="119"/>
      <c r="F46" s="114"/>
      <c r="G46" s="114"/>
      <c r="H46" s="114"/>
      <c r="I46" s="114"/>
      <c r="J46" s="114"/>
      <c r="K46" s="114"/>
      <c r="L46" s="114"/>
      <c r="M46" s="114"/>
      <c r="N46" s="114"/>
      <c r="O46" s="114"/>
    </row>
    <row r="47" spans="1:30" ht="12.75" customHeight="1" x14ac:dyDescent="0.25">
      <c r="A47" s="140" t="s">
        <v>1</v>
      </c>
      <c r="B47" s="140"/>
      <c r="C47" s="119"/>
      <c r="D47" s="119"/>
      <c r="E47" s="119"/>
      <c r="F47" s="114"/>
      <c r="G47" s="114"/>
      <c r="H47" s="114"/>
      <c r="I47" s="114"/>
      <c r="J47" s="114"/>
      <c r="K47" s="114"/>
      <c r="L47" s="114"/>
      <c r="M47" s="114"/>
      <c r="N47" s="114"/>
      <c r="O47" s="114"/>
    </row>
    <row r="48" spans="1:30" ht="9" customHeight="1" x14ac:dyDescent="0.25">
      <c r="A48" s="117"/>
      <c r="B48" s="118"/>
      <c r="C48" s="119"/>
      <c r="D48" s="119"/>
      <c r="E48" s="119"/>
      <c r="F48" s="114"/>
      <c r="G48" s="114"/>
      <c r="H48" s="114"/>
      <c r="I48" s="114"/>
      <c r="J48" s="114"/>
      <c r="K48" s="114"/>
      <c r="L48" s="114"/>
      <c r="M48" s="114"/>
      <c r="N48" s="114"/>
      <c r="O48" s="114"/>
    </row>
    <row r="49" spans="1:29" ht="12.75" customHeight="1" x14ac:dyDescent="0.25">
      <c r="A49" s="141" t="s">
        <v>108</v>
      </c>
      <c r="B49" s="141"/>
      <c r="C49" s="119"/>
      <c r="D49" s="119"/>
      <c r="E49" s="119"/>
      <c r="F49" s="114"/>
      <c r="G49" s="114"/>
      <c r="H49" s="114"/>
      <c r="I49" s="114"/>
      <c r="J49" s="114"/>
      <c r="K49" s="114"/>
      <c r="L49" s="114"/>
      <c r="M49" s="114"/>
      <c r="N49" s="114"/>
      <c r="O49" s="114"/>
    </row>
    <row r="50" spans="1:29" x14ac:dyDescent="0.25">
      <c r="A50" s="117"/>
      <c r="B50" s="118"/>
      <c r="C50" s="119"/>
      <c r="D50" s="119"/>
      <c r="E50" s="119"/>
      <c r="F50" s="114"/>
      <c r="G50" s="114"/>
      <c r="H50" s="114"/>
      <c r="I50" s="114"/>
      <c r="J50" s="114"/>
      <c r="K50" s="114"/>
      <c r="L50" s="114"/>
      <c r="M50" s="114"/>
      <c r="N50" s="114"/>
      <c r="O50" s="114"/>
    </row>
    <row r="58" spans="1:29" s="96" customFormat="1" x14ac:dyDescent="0.25">
      <c r="B58" s="89"/>
      <c r="C58" s="61"/>
      <c r="D58" s="61"/>
      <c r="E58" s="61"/>
      <c r="F58"/>
      <c r="G58"/>
      <c r="H58"/>
      <c r="I58"/>
      <c r="J58"/>
      <c r="K58"/>
      <c r="L58"/>
      <c r="M58"/>
      <c r="N58"/>
      <c r="O58"/>
      <c r="P58"/>
      <c r="Q58" s="88"/>
      <c r="R58" s="88"/>
      <c r="S58" s="88"/>
      <c r="T58"/>
      <c r="U58" s="88"/>
      <c r="V58" s="88"/>
      <c r="W58" s="88"/>
      <c r="X58" s="88"/>
      <c r="Y58" s="88"/>
      <c r="AB58"/>
      <c r="AC58" s="88"/>
    </row>
  </sheetData>
  <mergeCells count="20">
    <mergeCell ref="A38:E38"/>
    <mergeCell ref="F38:H38"/>
    <mergeCell ref="A1:AD1"/>
    <mergeCell ref="A2:AD2"/>
    <mergeCell ref="A4:AD4"/>
    <mergeCell ref="A37:E37"/>
    <mergeCell ref="F37:H37"/>
    <mergeCell ref="Z34:AB34"/>
    <mergeCell ref="Z35:AB35"/>
    <mergeCell ref="Z36:AB36"/>
    <mergeCell ref="AD35:AD36"/>
    <mergeCell ref="A46:C46"/>
    <mergeCell ref="A47:B47"/>
    <mergeCell ref="A49:B49"/>
    <mergeCell ref="A39:E39"/>
    <mergeCell ref="F39:H39"/>
    <mergeCell ref="A40:E40"/>
    <mergeCell ref="F40:H40"/>
    <mergeCell ref="A42:O42"/>
    <mergeCell ref="A44:B44"/>
  </mergeCells>
  <pageMargins left="0.25" right="0.25" top="0.25" bottom="0.25" header="0.25" footer="0.25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8"/>
  <sheetViews>
    <sheetView topLeftCell="A28" workbookViewId="0">
      <selection activeCell="W25" sqref="W25"/>
    </sheetView>
  </sheetViews>
  <sheetFormatPr defaultRowHeight="15" x14ac:dyDescent="0.25"/>
  <cols>
    <col min="1" max="1" width="4" style="96" customWidth="1"/>
    <col min="2" max="2" width="15.5703125" style="89" customWidth="1"/>
    <col min="3" max="3" width="3" style="61" customWidth="1"/>
    <col min="4" max="4" width="2.28515625" style="61" customWidth="1"/>
    <col min="5" max="5" width="2.140625" style="61" customWidth="1"/>
    <col min="6" max="6" width="3.7109375" customWidth="1"/>
    <col min="7" max="8" width="2.7109375" customWidth="1"/>
    <col min="9" max="9" width="3.140625" customWidth="1"/>
    <col min="10" max="11" width="3" customWidth="1"/>
    <col min="12" max="12" width="3.28515625" customWidth="1"/>
    <col min="13" max="13" width="3.140625" customWidth="1"/>
    <col min="14" max="14" width="2.85546875" customWidth="1"/>
    <col min="15" max="15" width="2.7109375" customWidth="1"/>
    <col min="16" max="16" width="2.28515625" customWidth="1"/>
    <col min="17" max="18" width="2.28515625" style="88" customWidth="1"/>
    <col min="19" max="19" width="4.42578125" style="88" customWidth="1"/>
    <col min="20" max="20" width="3" customWidth="1"/>
    <col min="21" max="22" width="4.5703125" style="88" customWidth="1"/>
    <col min="23" max="23" width="4.28515625" style="88" customWidth="1"/>
    <col min="24" max="24" width="4.7109375" style="88" customWidth="1"/>
    <col min="25" max="25" width="5" style="88" customWidth="1"/>
    <col min="26" max="26" width="15.85546875" customWidth="1"/>
    <col min="27" max="27" width="4.28515625" customWidth="1"/>
    <col min="28" max="28" width="4.5703125" customWidth="1"/>
    <col min="29" max="29" width="4.28515625" style="88" customWidth="1"/>
    <col min="30" max="30" width="17" customWidth="1"/>
  </cols>
  <sheetData>
    <row r="1" spans="1:34" ht="33" customHeight="1" x14ac:dyDescent="0.25">
      <c r="A1" s="146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</row>
    <row r="2" spans="1:34" ht="12.75" customHeight="1" x14ac:dyDescent="0.25">
      <c r="A2" s="147" t="s">
        <v>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</row>
    <row r="3" spans="1:34" hidden="1" x14ac:dyDescent="0.25">
      <c r="A3" s="121" t="s">
        <v>2</v>
      </c>
      <c r="B3" s="122"/>
      <c r="C3" s="123"/>
      <c r="D3" s="123"/>
      <c r="E3" s="123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14"/>
    </row>
    <row r="4" spans="1:34" x14ac:dyDescent="0.25">
      <c r="A4" s="148" t="s">
        <v>3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</row>
    <row r="5" spans="1:34" ht="154.5" customHeight="1" x14ac:dyDescent="0.25">
      <c r="A5" s="1" t="s">
        <v>4</v>
      </c>
      <c r="B5" s="2" t="s">
        <v>5</v>
      </c>
      <c r="C5" s="111" t="s">
        <v>6</v>
      </c>
      <c r="D5" s="111" t="s">
        <v>7</v>
      </c>
      <c r="E5" s="111" t="s">
        <v>8</v>
      </c>
      <c r="F5" s="112" t="s">
        <v>9</v>
      </c>
      <c r="G5" s="113" t="s">
        <v>10</v>
      </c>
      <c r="H5" s="113" t="s">
        <v>11</v>
      </c>
      <c r="I5" s="113" t="s">
        <v>12</v>
      </c>
      <c r="J5" s="113" t="s">
        <v>13</v>
      </c>
      <c r="K5" s="113" t="s">
        <v>14</v>
      </c>
      <c r="L5" s="113" t="s">
        <v>15</v>
      </c>
      <c r="M5" s="108" t="s">
        <v>16</v>
      </c>
      <c r="N5" s="108" t="s">
        <v>17</v>
      </c>
      <c r="O5" s="109" t="s">
        <v>18</v>
      </c>
      <c r="P5" s="109" t="s">
        <v>19</v>
      </c>
      <c r="Q5" s="110" t="s">
        <v>20</v>
      </c>
      <c r="R5" s="110" t="s">
        <v>21</v>
      </c>
      <c r="S5" s="97" t="s">
        <v>22</v>
      </c>
      <c r="T5" s="98" t="s">
        <v>23</v>
      </c>
      <c r="U5" s="3" t="s">
        <v>24</v>
      </c>
      <c r="V5" s="99" t="s">
        <v>25</v>
      </c>
      <c r="W5" s="100" t="s">
        <v>26</v>
      </c>
      <c r="X5" s="101" t="s">
        <v>109</v>
      </c>
      <c r="Y5" s="102" t="s">
        <v>27</v>
      </c>
      <c r="Z5" s="103" t="s">
        <v>28</v>
      </c>
      <c r="AA5" s="104" t="s">
        <v>29</v>
      </c>
      <c r="AB5" s="105" t="s">
        <v>30</v>
      </c>
      <c r="AC5" s="106" t="s">
        <v>31</v>
      </c>
      <c r="AD5" s="107" t="s">
        <v>32</v>
      </c>
      <c r="AH5" s="4"/>
    </row>
    <row r="6" spans="1:34" s="23" customFormat="1" x14ac:dyDescent="0.25">
      <c r="A6" s="5">
        <v>1</v>
      </c>
      <c r="B6" s="6" t="s">
        <v>33</v>
      </c>
      <c r="C6" s="7">
        <v>1</v>
      </c>
      <c r="D6" s="8">
        <v>2</v>
      </c>
      <c r="E6" s="8">
        <v>2</v>
      </c>
      <c r="F6" s="9">
        <v>2</v>
      </c>
      <c r="G6" s="1">
        <v>2</v>
      </c>
      <c r="H6" s="1">
        <v>2</v>
      </c>
      <c r="I6" s="1">
        <v>3</v>
      </c>
      <c r="J6" s="1">
        <v>3</v>
      </c>
      <c r="K6" s="1">
        <v>2</v>
      </c>
      <c r="L6" s="1">
        <v>1</v>
      </c>
      <c r="M6" s="10">
        <v>1</v>
      </c>
      <c r="N6" s="10">
        <v>1</v>
      </c>
      <c r="O6" s="11">
        <v>1</v>
      </c>
      <c r="P6" s="11"/>
      <c r="Q6" s="12"/>
      <c r="R6" s="12"/>
      <c r="S6" s="13">
        <f>SUM(C6:L6)</f>
        <v>20</v>
      </c>
      <c r="T6" s="14"/>
      <c r="U6" s="15"/>
      <c r="V6" s="16">
        <v>2</v>
      </c>
      <c r="W6" s="17"/>
      <c r="X6" s="18"/>
      <c r="Y6" s="19"/>
      <c r="Z6" s="20"/>
      <c r="AA6" s="20"/>
      <c r="AB6" s="21"/>
      <c r="AC6" s="22"/>
      <c r="AD6" s="20"/>
    </row>
    <row r="7" spans="1:34" s="23" customFormat="1" ht="27" customHeight="1" x14ac:dyDescent="0.25">
      <c r="A7" s="1"/>
      <c r="B7" s="2"/>
      <c r="C7" s="7">
        <f>C6*2</f>
        <v>2</v>
      </c>
      <c r="D7" s="7">
        <f t="shared" ref="D7:L7" si="0">D6*2</f>
        <v>4</v>
      </c>
      <c r="E7" s="7">
        <f t="shared" si="0"/>
        <v>4</v>
      </c>
      <c r="F7" s="24">
        <f t="shared" si="0"/>
        <v>4</v>
      </c>
      <c r="G7" s="24">
        <f t="shared" si="0"/>
        <v>4</v>
      </c>
      <c r="H7" s="24">
        <f t="shared" si="0"/>
        <v>4</v>
      </c>
      <c r="I7" s="24">
        <f t="shared" si="0"/>
        <v>6</v>
      </c>
      <c r="J7" s="24">
        <f t="shared" si="0"/>
        <v>6</v>
      </c>
      <c r="K7" s="24">
        <f t="shared" si="0"/>
        <v>4</v>
      </c>
      <c r="L7" s="24">
        <f t="shared" si="0"/>
        <v>2</v>
      </c>
      <c r="M7" s="10">
        <f>M6*5</f>
        <v>5</v>
      </c>
      <c r="N7" s="10">
        <f t="shared" ref="N7:P7" si="1">N6*5</f>
        <v>5</v>
      </c>
      <c r="O7" s="11">
        <f t="shared" si="1"/>
        <v>5</v>
      </c>
      <c r="P7" s="11">
        <f t="shared" si="1"/>
        <v>0</v>
      </c>
      <c r="Q7" s="12">
        <f>Q6*9</f>
        <v>0</v>
      </c>
      <c r="R7" s="12">
        <f>R6*9</f>
        <v>0</v>
      </c>
      <c r="S7" s="13">
        <f>S6*2</f>
        <v>40</v>
      </c>
      <c r="T7" s="14">
        <f>SUM(M7,N7,O7,P7,Q7,R7)</f>
        <v>15</v>
      </c>
      <c r="U7" s="15">
        <f>SUM(S7+T7)</f>
        <v>55</v>
      </c>
      <c r="V7" s="16"/>
      <c r="W7" s="25">
        <f>(U7-25)/29+1</f>
        <v>2.0344827586206895</v>
      </c>
      <c r="X7" s="18">
        <v>2</v>
      </c>
      <c r="Y7" s="26">
        <f>W7-X7</f>
        <v>3.4482758620689502E-2</v>
      </c>
      <c r="Z7" s="27" t="s">
        <v>34</v>
      </c>
      <c r="AA7" s="28" t="s">
        <v>35</v>
      </c>
      <c r="AB7" s="29" t="s">
        <v>30</v>
      </c>
      <c r="AC7" s="30" t="s">
        <v>86</v>
      </c>
      <c r="AD7" s="28"/>
    </row>
    <row r="8" spans="1:34" s="37" customFormat="1" ht="12.75" x14ac:dyDescent="0.25">
      <c r="A8" s="5">
        <v>2</v>
      </c>
      <c r="B8" s="6" t="s">
        <v>36</v>
      </c>
      <c r="C8" s="7">
        <v>1</v>
      </c>
      <c r="D8" s="7">
        <v>1</v>
      </c>
      <c r="E8" s="7">
        <v>1</v>
      </c>
      <c r="F8" s="31">
        <v>6</v>
      </c>
      <c r="G8" s="5">
        <v>3</v>
      </c>
      <c r="H8" s="5">
        <v>3</v>
      </c>
      <c r="I8" s="5">
        <v>4</v>
      </c>
      <c r="J8" s="5">
        <v>4</v>
      </c>
      <c r="K8" s="5">
        <v>5</v>
      </c>
      <c r="L8" s="5">
        <v>5</v>
      </c>
      <c r="M8" s="10">
        <v>1</v>
      </c>
      <c r="N8" s="10">
        <v>1</v>
      </c>
      <c r="O8" s="11">
        <v>1</v>
      </c>
      <c r="P8" s="11">
        <v>1</v>
      </c>
      <c r="Q8" s="12">
        <v>0</v>
      </c>
      <c r="R8" s="12">
        <v>1</v>
      </c>
      <c r="S8" s="13">
        <f>SUM(C8:L8)</f>
        <v>33</v>
      </c>
      <c r="T8" s="14"/>
      <c r="U8" s="15"/>
      <c r="V8" s="16">
        <v>3.6</v>
      </c>
      <c r="W8" s="17"/>
      <c r="X8" s="18"/>
      <c r="Y8" s="19"/>
      <c r="Z8" s="32"/>
      <c r="AA8" s="33"/>
      <c r="AB8" s="34"/>
      <c r="AC8" s="35"/>
      <c r="AD8" s="36"/>
    </row>
    <row r="9" spans="1:34" s="23" customFormat="1" ht="57.75" customHeight="1" x14ac:dyDescent="0.25">
      <c r="A9" s="1"/>
      <c r="B9" s="2"/>
      <c r="C9" s="7">
        <f>C8*2</f>
        <v>2</v>
      </c>
      <c r="D9" s="7">
        <f t="shared" ref="D9:L9" si="2">D8*2</f>
        <v>2</v>
      </c>
      <c r="E9" s="7">
        <f t="shared" si="2"/>
        <v>2</v>
      </c>
      <c r="F9" s="24">
        <f t="shared" si="2"/>
        <v>12</v>
      </c>
      <c r="G9" s="24">
        <f t="shared" si="2"/>
        <v>6</v>
      </c>
      <c r="H9" s="24">
        <f t="shared" si="2"/>
        <v>6</v>
      </c>
      <c r="I9" s="24">
        <f t="shared" si="2"/>
        <v>8</v>
      </c>
      <c r="J9" s="24">
        <f t="shared" si="2"/>
        <v>8</v>
      </c>
      <c r="K9" s="24">
        <f t="shared" si="2"/>
        <v>10</v>
      </c>
      <c r="L9" s="24">
        <f t="shared" si="2"/>
        <v>10</v>
      </c>
      <c r="M9" s="10">
        <f>M8*5</f>
        <v>5</v>
      </c>
      <c r="N9" s="10">
        <f t="shared" ref="N9:P9" si="3">N8*5</f>
        <v>5</v>
      </c>
      <c r="O9" s="11">
        <f t="shared" si="3"/>
        <v>5</v>
      </c>
      <c r="P9" s="11">
        <f t="shared" si="3"/>
        <v>5</v>
      </c>
      <c r="Q9" s="12">
        <f>Q8*9</f>
        <v>0</v>
      </c>
      <c r="R9" s="12">
        <f>R8*9</f>
        <v>9</v>
      </c>
      <c r="S9" s="13">
        <f>S8*2</f>
        <v>66</v>
      </c>
      <c r="T9" s="14">
        <f>SUM(M9,N9,O9,P9,Q9,R9)</f>
        <v>29</v>
      </c>
      <c r="U9" s="15">
        <f>SUM(S9+T9)</f>
        <v>95</v>
      </c>
      <c r="V9" s="16"/>
      <c r="W9" s="25">
        <f>(U9-24)/27+1</f>
        <v>3.6296296296296298</v>
      </c>
      <c r="X9" s="38">
        <v>2</v>
      </c>
      <c r="Y9" s="26">
        <f>W9-X9</f>
        <v>1.6296296296296298</v>
      </c>
      <c r="Z9" s="39" t="s">
        <v>87</v>
      </c>
      <c r="AA9" s="39" t="s">
        <v>37</v>
      </c>
      <c r="AB9" s="40" t="s">
        <v>30</v>
      </c>
      <c r="AC9" s="30" t="s">
        <v>38</v>
      </c>
      <c r="AD9" s="131" t="s">
        <v>107</v>
      </c>
    </row>
    <row r="10" spans="1:34" s="23" customFormat="1" ht="11.25" customHeight="1" x14ac:dyDescent="0.25">
      <c r="A10" s="5">
        <v>3</v>
      </c>
      <c r="B10" s="6" t="s">
        <v>39</v>
      </c>
      <c r="C10" s="8"/>
      <c r="D10" s="8"/>
      <c r="E10" s="8"/>
      <c r="F10" s="9"/>
      <c r="G10" s="1">
        <v>4</v>
      </c>
      <c r="H10" s="1">
        <v>4</v>
      </c>
      <c r="I10" s="41">
        <v>5</v>
      </c>
      <c r="J10" s="41">
        <v>5</v>
      </c>
      <c r="K10" s="1">
        <v>5</v>
      </c>
      <c r="L10" s="1">
        <v>5</v>
      </c>
      <c r="M10" s="10">
        <v>1</v>
      </c>
      <c r="N10" s="10">
        <v>1</v>
      </c>
      <c r="O10" s="11"/>
      <c r="P10" s="11"/>
      <c r="Q10" s="12"/>
      <c r="R10" s="12"/>
      <c r="S10" s="13">
        <f>SUM(C10:L10)</f>
        <v>28</v>
      </c>
      <c r="T10" s="14"/>
      <c r="U10" s="42"/>
      <c r="V10" s="16">
        <v>3</v>
      </c>
      <c r="W10" s="43"/>
      <c r="X10" s="44"/>
      <c r="Y10" s="45"/>
      <c r="Z10" s="20"/>
      <c r="AA10" s="46"/>
      <c r="AB10" s="40"/>
      <c r="AC10" s="30"/>
      <c r="AD10" s="47"/>
    </row>
    <row r="11" spans="1:34" s="23" customFormat="1" ht="51.75" customHeight="1" x14ac:dyDescent="0.25">
      <c r="A11" s="1"/>
      <c r="B11" s="2"/>
      <c r="C11" s="7">
        <f>C10*2</f>
        <v>0</v>
      </c>
      <c r="D11" s="7">
        <f t="shared" ref="D11:L11" si="4">D10*2</f>
        <v>0</v>
      </c>
      <c r="E11" s="7">
        <f t="shared" si="4"/>
        <v>0</v>
      </c>
      <c r="F11" s="24">
        <f t="shared" si="4"/>
        <v>0</v>
      </c>
      <c r="G11" s="24">
        <f t="shared" si="4"/>
        <v>8</v>
      </c>
      <c r="H11" s="24">
        <f t="shared" si="4"/>
        <v>8</v>
      </c>
      <c r="I11" s="24">
        <f t="shared" si="4"/>
        <v>10</v>
      </c>
      <c r="J11" s="24">
        <f t="shared" si="4"/>
        <v>10</v>
      </c>
      <c r="K11" s="24">
        <f t="shared" si="4"/>
        <v>10</v>
      </c>
      <c r="L11" s="24">
        <f t="shared" si="4"/>
        <v>10</v>
      </c>
      <c r="M11" s="10">
        <f>M10*5</f>
        <v>5</v>
      </c>
      <c r="N11" s="10">
        <f t="shared" ref="N11:P11" si="5">N10*5</f>
        <v>5</v>
      </c>
      <c r="O11" s="11">
        <f t="shared" si="5"/>
        <v>0</v>
      </c>
      <c r="P11" s="11">
        <f t="shared" si="5"/>
        <v>0</v>
      </c>
      <c r="Q11" s="12">
        <f>Q10*9</f>
        <v>0</v>
      </c>
      <c r="R11" s="12">
        <f>R10*9</f>
        <v>0</v>
      </c>
      <c r="S11" s="13">
        <f>S10*2</f>
        <v>56</v>
      </c>
      <c r="T11" s="14">
        <f>SUM(M11,N11,O11,P11,Q11,R11)</f>
        <v>10</v>
      </c>
      <c r="U11" s="15">
        <f>SUM(S11+T11)</f>
        <v>66</v>
      </c>
      <c r="V11" s="16"/>
      <c r="W11" s="25">
        <f>(U11-24)/27+1</f>
        <v>2.5555555555555554</v>
      </c>
      <c r="X11" s="18">
        <v>2</v>
      </c>
      <c r="Y11" s="26">
        <f>W11-X11</f>
        <v>0.55555555555555536</v>
      </c>
      <c r="Z11" s="136" t="s">
        <v>97</v>
      </c>
      <c r="AA11" s="39" t="s">
        <v>104</v>
      </c>
      <c r="AB11" s="40" t="s">
        <v>30</v>
      </c>
      <c r="AC11" s="30" t="s">
        <v>40</v>
      </c>
      <c r="AD11" s="132" t="s">
        <v>106</v>
      </c>
    </row>
    <row r="12" spans="1:34" s="51" customFormat="1" ht="12.75" x14ac:dyDescent="0.2">
      <c r="A12" s="5">
        <v>4</v>
      </c>
      <c r="B12" s="6" t="s">
        <v>41</v>
      </c>
      <c r="C12" s="7">
        <v>1</v>
      </c>
      <c r="D12" s="7"/>
      <c r="E12" s="7"/>
      <c r="F12" s="31">
        <v>3</v>
      </c>
      <c r="G12" s="5">
        <v>3</v>
      </c>
      <c r="H12" s="5">
        <v>3</v>
      </c>
      <c r="I12" s="5">
        <v>4</v>
      </c>
      <c r="J12" s="5">
        <v>4</v>
      </c>
      <c r="K12" s="5">
        <v>3</v>
      </c>
      <c r="L12" s="5">
        <v>4</v>
      </c>
      <c r="M12" s="10">
        <v>1</v>
      </c>
      <c r="N12" s="10">
        <v>1</v>
      </c>
      <c r="O12" s="11">
        <v>1</v>
      </c>
      <c r="P12" s="11"/>
      <c r="Q12" s="12"/>
      <c r="R12" s="12"/>
      <c r="S12" s="13">
        <f>SUM(C12:L12)</f>
        <v>25</v>
      </c>
      <c r="T12" s="14"/>
      <c r="U12" s="42"/>
      <c r="V12" s="16">
        <v>2.4</v>
      </c>
      <c r="W12" s="43"/>
      <c r="X12" s="44"/>
      <c r="Y12" s="45"/>
      <c r="Z12" s="48"/>
      <c r="AA12" s="49"/>
      <c r="AB12" s="34"/>
      <c r="AC12" s="35"/>
      <c r="AD12" s="50"/>
    </row>
    <row r="13" spans="1:34" ht="45" x14ac:dyDescent="0.25">
      <c r="A13" s="1"/>
      <c r="B13" s="2"/>
      <c r="C13" s="7">
        <f>C12*2</f>
        <v>2</v>
      </c>
      <c r="D13" s="7">
        <f t="shared" ref="D13:L13" si="6">D12*2</f>
        <v>0</v>
      </c>
      <c r="E13" s="7">
        <f t="shared" si="6"/>
        <v>0</v>
      </c>
      <c r="F13" s="24">
        <f t="shared" si="6"/>
        <v>6</v>
      </c>
      <c r="G13" s="24">
        <f t="shared" si="6"/>
        <v>6</v>
      </c>
      <c r="H13" s="24">
        <f t="shared" si="6"/>
        <v>6</v>
      </c>
      <c r="I13" s="24">
        <f t="shared" si="6"/>
        <v>8</v>
      </c>
      <c r="J13" s="24">
        <f t="shared" si="6"/>
        <v>8</v>
      </c>
      <c r="K13" s="24">
        <f t="shared" si="6"/>
        <v>6</v>
      </c>
      <c r="L13" s="24">
        <f t="shared" si="6"/>
        <v>8</v>
      </c>
      <c r="M13" s="10">
        <f>M12*5</f>
        <v>5</v>
      </c>
      <c r="N13" s="10">
        <f t="shared" ref="N13:P13" si="7">N12*5</f>
        <v>5</v>
      </c>
      <c r="O13" s="11">
        <f t="shared" si="7"/>
        <v>5</v>
      </c>
      <c r="P13" s="11">
        <f t="shared" si="7"/>
        <v>0</v>
      </c>
      <c r="Q13" s="12">
        <f>Q12*9</f>
        <v>0</v>
      </c>
      <c r="R13" s="12">
        <f>R12*9</f>
        <v>0</v>
      </c>
      <c r="S13" s="13">
        <f>S12*2</f>
        <v>50</v>
      </c>
      <c r="T13" s="14">
        <f>SUM(M13,N13,O13,P13,Q13,R13)</f>
        <v>15</v>
      </c>
      <c r="U13" s="15">
        <f>SUM(S13+T13)</f>
        <v>65</v>
      </c>
      <c r="V13" s="16"/>
      <c r="W13" s="25">
        <f>(U13-20)/28+1</f>
        <v>2.6071428571428572</v>
      </c>
      <c r="X13" s="38">
        <v>2</v>
      </c>
      <c r="Y13" s="26">
        <f>W13-X13</f>
        <v>0.60714285714285721</v>
      </c>
      <c r="Z13" s="52" t="s">
        <v>42</v>
      </c>
      <c r="AA13" s="39" t="s">
        <v>43</v>
      </c>
      <c r="AB13" s="40" t="s">
        <v>30</v>
      </c>
      <c r="AC13" s="30" t="s">
        <v>44</v>
      </c>
      <c r="AD13" s="28" t="s">
        <v>45</v>
      </c>
      <c r="AG13" s="4"/>
    </row>
    <row r="14" spans="1:34" x14ac:dyDescent="0.25">
      <c r="A14" s="53">
        <v>5</v>
      </c>
      <c r="B14" s="6" t="s">
        <v>46</v>
      </c>
      <c r="C14" s="8">
        <v>1</v>
      </c>
      <c r="D14" s="8"/>
      <c r="E14" s="8"/>
      <c r="F14" s="9">
        <v>2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3</v>
      </c>
      <c r="M14" s="10">
        <v>1</v>
      </c>
      <c r="N14" s="10">
        <v>1</v>
      </c>
      <c r="O14" s="11"/>
      <c r="P14" s="11"/>
      <c r="Q14" s="12"/>
      <c r="R14" s="12"/>
      <c r="S14" s="13">
        <f>SUM(C14:L14)</f>
        <v>21</v>
      </c>
      <c r="T14" s="14"/>
      <c r="U14" s="42"/>
      <c r="V14" s="16">
        <v>2</v>
      </c>
      <c r="W14" s="43"/>
      <c r="X14" s="44"/>
      <c r="Y14" s="45"/>
      <c r="Z14" s="54"/>
      <c r="AA14" s="55"/>
      <c r="AB14" s="40"/>
      <c r="AC14" s="30"/>
      <c r="AD14" s="56"/>
    </row>
    <row r="15" spans="1:34" ht="45" x14ac:dyDescent="0.25">
      <c r="A15" s="1"/>
      <c r="B15" s="2"/>
      <c r="C15" s="7">
        <f>C14*2</f>
        <v>2</v>
      </c>
      <c r="D15" s="7">
        <f t="shared" ref="D15:L15" si="8">D14*2</f>
        <v>0</v>
      </c>
      <c r="E15" s="7">
        <f t="shared" si="8"/>
        <v>0</v>
      </c>
      <c r="F15" s="24">
        <f t="shared" si="8"/>
        <v>4</v>
      </c>
      <c r="G15" s="24">
        <f t="shared" si="8"/>
        <v>6</v>
      </c>
      <c r="H15" s="24">
        <f t="shared" si="8"/>
        <v>6</v>
      </c>
      <c r="I15" s="24">
        <f t="shared" si="8"/>
        <v>6</v>
      </c>
      <c r="J15" s="24">
        <f t="shared" si="8"/>
        <v>6</v>
      </c>
      <c r="K15" s="24">
        <f t="shared" si="8"/>
        <v>6</v>
      </c>
      <c r="L15" s="24">
        <f t="shared" si="8"/>
        <v>6</v>
      </c>
      <c r="M15" s="10">
        <f>M14*5</f>
        <v>5</v>
      </c>
      <c r="N15" s="10">
        <f t="shared" ref="N15:P15" si="9">N14*5</f>
        <v>5</v>
      </c>
      <c r="O15" s="11">
        <f t="shared" si="9"/>
        <v>0</v>
      </c>
      <c r="P15" s="11">
        <f t="shared" si="9"/>
        <v>0</v>
      </c>
      <c r="Q15" s="12">
        <f>Q14*9</f>
        <v>0</v>
      </c>
      <c r="R15" s="12">
        <f>R14*9</f>
        <v>0</v>
      </c>
      <c r="S15" s="13">
        <f>S14*2</f>
        <v>42</v>
      </c>
      <c r="T15" s="14">
        <f>SUM(M15,N15,O15,P15,Q15,R15)</f>
        <v>10</v>
      </c>
      <c r="U15" s="15">
        <f>SUM(S15+T15)</f>
        <v>52</v>
      </c>
      <c r="V15" s="16"/>
      <c r="W15" s="25">
        <f>(U15-24)/27+1</f>
        <v>2.0370370370370372</v>
      </c>
      <c r="X15" s="18">
        <v>2</v>
      </c>
      <c r="Y15" s="26">
        <f>W15-X15</f>
        <v>3.7037037037037202E-2</v>
      </c>
      <c r="Z15" s="135" t="s">
        <v>115</v>
      </c>
      <c r="AA15" s="39" t="s">
        <v>121</v>
      </c>
      <c r="AB15" s="40" t="s">
        <v>30</v>
      </c>
      <c r="AC15" s="30" t="s">
        <v>49</v>
      </c>
      <c r="AD15" s="172" t="s">
        <v>117</v>
      </c>
    </row>
    <row r="16" spans="1:34" s="61" customFormat="1" x14ac:dyDescent="0.25">
      <c r="A16" s="53">
        <v>6</v>
      </c>
      <c r="B16" s="6" t="s">
        <v>50</v>
      </c>
      <c r="C16" s="8">
        <v>1</v>
      </c>
      <c r="D16" s="8">
        <v>2</v>
      </c>
      <c r="E16" s="8">
        <v>2</v>
      </c>
      <c r="F16" s="9">
        <v>1</v>
      </c>
      <c r="G16" s="58">
        <v>1</v>
      </c>
      <c r="H16" s="58">
        <v>1</v>
      </c>
      <c r="I16" s="58">
        <v>1</v>
      </c>
      <c r="J16" s="58">
        <v>1</v>
      </c>
      <c r="K16" s="58">
        <v>1</v>
      </c>
      <c r="L16" s="58">
        <v>1</v>
      </c>
      <c r="M16" s="10">
        <v>1</v>
      </c>
      <c r="N16" s="10">
        <v>1</v>
      </c>
      <c r="O16" s="11"/>
      <c r="P16" s="11"/>
      <c r="Q16" s="12"/>
      <c r="R16" s="12"/>
      <c r="S16" s="13">
        <f>SUM(C16:L16)</f>
        <v>12</v>
      </c>
      <c r="T16" s="14"/>
      <c r="U16" s="42"/>
      <c r="V16" s="16">
        <v>1.4</v>
      </c>
      <c r="W16" s="43"/>
      <c r="X16" s="44"/>
      <c r="Y16" s="45"/>
      <c r="Z16" s="59"/>
      <c r="AA16" s="60"/>
      <c r="AB16" s="34"/>
      <c r="AC16" s="35"/>
      <c r="AD16" s="50"/>
    </row>
    <row r="17" spans="1:30" ht="34.5" customHeight="1" x14ac:dyDescent="0.25">
      <c r="A17" s="1"/>
      <c r="B17" s="2"/>
      <c r="C17" s="7">
        <f>C16*2</f>
        <v>2</v>
      </c>
      <c r="D17" s="7">
        <f t="shared" ref="D17:L17" si="10">D16*2</f>
        <v>4</v>
      </c>
      <c r="E17" s="7">
        <f t="shared" si="10"/>
        <v>4</v>
      </c>
      <c r="F17" s="24">
        <f t="shared" si="10"/>
        <v>2</v>
      </c>
      <c r="G17" s="24">
        <f t="shared" si="10"/>
        <v>2</v>
      </c>
      <c r="H17" s="24">
        <f t="shared" si="10"/>
        <v>2</v>
      </c>
      <c r="I17" s="24">
        <f t="shared" si="10"/>
        <v>2</v>
      </c>
      <c r="J17" s="24">
        <f t="shared" si="10"/>
        <v>2</v>
      </c>
      <c r="K17" s="24">
        <f t="shared" si="10"/>
        <v>2</v>
      </c>
      <c r="L17" s="24">
        <f t="shared" si="10"/>
        <v>2</v>
      </c>
      <c r="M17" s="10">
        <f>M16*5</f>
        <v>5</v>
      </c>
      <c r="N17" s="10">
        <f t="shared" ref="N17:P17" si="11">N16*5</f>
        <v>5</v>
      </c>
      <c r="O17" s="11">
        <f t="shared" si="11"/>
        <v>0</v>
      </c>
      <c r="P17" s="11">
        <f t="shared" si="11"/>
        <v>0</v>
      </c>
      <c r="Q17" s="12">
        <f>Q16*9</f>
        <v>0</v>
      </c>
      <c r="R17" s="12">
        <f>R16*9</f>
        <v>0</v>
      </c>
      <c r="S17" s="13">
        <f>S16*2</f>
        <v>24</v>
      </c>
      <c r="T17" s="14">
        <f>SUM(M17,N17,O17,P17,Q17,R17)</f>
        <v>10</v>
      </c>
      <c r="U17" s="15">
        <f>SUM(S17+T17)</f>
        <v>34</v>
      </c>
      <c r="V17" s="16"/>
      <c r="W17" s="25">
        <f>(U17-24)/28+1</f>
        <v>1.3571428571428572</v>
      </c>
      <c r="X17" s="18">
        <v>1</v>
      </c>
      <c r="Y17" s="26">
        <f>W17-X17</f>
        <v>0.35714285714285721</v>
      </c>
      <c r="Z17" s="27" t="s">
        <v>51</v>
      </c>
      <c r="AA17" s="39">
        <v>2016</v>
      </c>
      <c r="AB17" s="40"/>
      <c r="AC17" s="30" t="s">
        <v>52</v>
      </c>
      <c r="AD17" s="27"/>
    </row>
    <row r="18" spans="1:30" x14ac:dyDescent="0.25">
      <c r="A18" s="53">
        <v>7</v>
      </c>
      <c r="B18" s="6" t="s">
        <v>53</v>
      </c>
      <c r="C18" s="8">
        <v>1</v>
      </c>
      <c r="D18" s="8">
        <v>1</v>
      </c>
      <c r="E18" s="8">
        <v>1</v>
      </c>
      <c r="F18" s="9">
        <v>2</v>
      </c>
      <c r="G18" s="1">
        <v>2</v>
      </c>
      <c r="H18" s="1">
        <v>2</v>
      </c>
      <c r="I18" s="1">
        <v>3</v>
      </c>
      <c r="J18" s="1">
        <v>3</v>
      </c>
      <c r="K18" s="1">
        <v>1</v>
      </c>
      <c r="L18" s="1">
        <v>1</v>
      </c>
      <c r="M18" s="10">
        <v>1</v>
      </c>
      <c r="N18" s="10">
        <v>1</v>
      </c>
      <c r="O18" s="11"/>
      <c r="P18" s="11"/>
      <c r="Q18" s="12"/>
      <c r="R18" s="12"/>
      <c r="S18" s="13">
        <f>SUM(C18:L18)</f>
        <v>17</v>
      </c>
      <c r="T18" s="14"/>
      <c r="U18" s="42"/>
      <c r="V18" s="16">
        <v>1.6</v>
      </c>
      <c r="W18" s="43"/>
      <c r="X18" s="44"/>
      <c r="Y18" s="45"/>
      <c r="Z18" s="54"/>
      <c r="AA18" s="54"/>
      <c r="AB18" s="62"/>
      <c r="AC18" s="63"/>
      <c r="AD18" s="56"/>
    </row>
    <row r="19" spans="1:30" ht="21.75" customHeight="1" x14ac:dyDescent="0.25">
      <c r="A19" s="1"/>
      <c r="B19" s="2"/>
      <c r="C19" s="7">
        <f>C18*2</f>
        <v>2</v>
      </c>
      <c r="D19" s="7">
        <f t="shared" ref="D19:L19" si="12">D18*2</f>
        <v>2</v>
      </c>
      <c r="E19" s="7">
        <f t="shared" si="12"/>
        <v>2</v>
      </c>
      <c r="F19" s="24">
        <f t="shared" si="12"/>
        <v>4</v>
      </c>
      <c r="G19" s="24">
        <f t="shared" si="12"/>
        <v>4</v>
      </c>
      <c r="H19" s="24">
        <f t="shared" si="12"/>
        <v>4</v>
      </c>
      <c r="I19" s="24">
        <f t="shared" si="12"/>
        <v>6</v>
      </c>
      <c r="J19" s="24">
        <f t="shared" si="12"/>
        <v>6</v>
      </c>
      <c r="K19" s="24">
        <f t="shared" si="12"/>
        <v>2</v>
      </c>
      <c r="L19" s="24">
        <f t="shared" si="12"/>
        <v>2</v>
      </c>
      <c r="M19" s="10">
        <f>M18*5</f>
        <v>5</v>
      </c>
      <c r="N19" s="10">
        <f t="shared" ref="N19:P19" si="13">N18*5</f>
        <v>5</v>
      </c>
      <c r="O19" s="11">
        <f t="shared" si="13"/>
        <v>0</v>
      </c>
      <c r="P19" s="11">
        <f t="shared" si="13"/>
        <v>0</v>
      </c>
      <c r="Q19" s="12">
        <f>Q18*9</f>
        <v>0</v>
      </c>
      <c r="R19" s="12">
        <f>R18*9</f>
        <v>0</v>
      </c>
      <c r="S19" s="13">
        <f>S18*2</f>
        <v>34</v>
      </c>
      <c r="T19" s="14">
        <f>SUM(M19,N19,O19,P19,Q19,R19)</f>
        <v>10</v>
      </c>
      <c r="U19" s="15">
        <f>SUM(S19+T19)</f>
        <v>44</v>
      </c>
      <c r="V19" s="16"/>
      <c r="W19" s="25">
        <f>(U19-25)/30+1</f>
        <v>1.6333333333333333</v>
      </c>
      <c r="X19" s="18">
        <v>2</v>
      </c>
      <c r="Y19" s="26">
        <f>W19-X19</f>
        <v>-0.3666666666666667</v>
      </c>
      <c r="Z19" s="173" t="s">
        <v>120</v>
      </c>
      <c r="AA19" s="39" t="s">
        <v>55</v>
      </c>
      <c r="AB19" s="40" t="s">
        <v>30</v>
      </c>
      <c r="AC19" s="30" t="s">
        <v>56</v>
      </c>
      <c r="AD19" s="132" t="s">
        <v>88</v>
      </c>
    </row>
    <row r="20" spans="1:30" x14ac:dyDescent="0.25">
      <c r="A20" s="53">
        <v>8</v>
      </c>
      <c r="B20" s="6" t="s">
        <v>57</v>
      </c>
      <c r="C20" s="8">
        <v>1</v>
      </c>
      <c r="D20" s="8">
        <v>1</v>
      </c>
      <c r="E20" s="8"/>
      <c r="F20" s="9">
        <v>3</v>
      </c>
      <c r="G20" s="1">
        <v>3</v>
      </c>
      <c r="H20" s="1">
        <v>3</v>
      </c>
      <c r="I20" s="1">
        <v>4</v>
      </c>
      <c r="J20" s="1">
        <v>4</v>
      </c>
      <c r="K20" s="1">
        <v>4</v>
      </c>
      <c r="L20" s="1">
        <v>4</v>
      </c>
      <c r="M20" s="10">
        <v>1</v>
      </c>
      <c r="N20" s="10">
        <v>1</v>
      </c>
      <c r="O20" s="11"/>
      <c r="P20" s="11"/>
      <c r="Q20" s="12"/>
      <c r="R20" s="12"/>
      <c r="S20" s="13">
        <f>SUM(C20:L20)</f>
        <v>27</v>
      </c>
      <c r="T20" s="14"/>
      <c r="U20" s="42"/>
      <c r="V20" s="16">
        <v>2.4</v>
      </c>
      <c r="W20" s="43"/>
      <c r="X20" s="44"/>
      <c r="Y20" s="45"/>
      <c r="Z20" s="54"/>
      <c r="AA20" s="54"/>
      <c r="AB20" s="62"/>
      <c r="AC20" s="63"/>
      <c r="AD20" s="56"/>
    </row>
    <row r="21" spans="1:30" ht="45" x14ac:dyDescent="0.25">
      <c r="A21" s="1"/>
      <c r="B21" s="2"/>
      <c r="C21" s="7">
        <f>C20*2</f>
        <v>2</v>
      </c>
      <c r="D21" s="7">
        <f t="shared" ref="D21:L21" si="14">D20*2</f>
        <v>2</v>
      </c>
      <c r="E21" s="7">
        <f t="shared" si="14"/>
        <v>0</v>
      </c>
      <c r="F21" s="24">
        <f t="shared" si="14"/>
        <v>6</v>
      </c>
      <c r="G21" s="24">
        <f t="shared" si="14"/>
        <v>6</v>
      </c>
      <c r="H21" s="24">
        <f t="shared" si="14"/>
        <v>6</v>
      </c>
      <c r="I21" s="24">
        <f t="shared" si="14"/>
        <v>8</v>
      </c>
      <c r="J21" s="24">
        <f t="shared" si="14"/>
        <v>8</v>
      </c>
      <c r="K21" s="24">
        <f t="shared" si="14"/>
        <v>8</v>
      </c>
      <c r="L21" s="24">
        <f t="shared" si="14"/>
        <v>8</v>
      </c>
      <c r="M21" s="10">
        <f>M20*5</f>
        <v>5</v>
      </c>
      <c r="N21" s="10">
        <f t="shared" ref="N21:P21" si="15">N20*5</f>
        <v>5</v>
      </c>
      <c r="O21" s="11">
        <f t="shared" si="15"/>
        <v>0</v>
      </c>
      <c r="P21" s="11">
        <f t="shared" si="15"/>
        <v>0</v>
      </c>
      <c r="Q21" s="12">
        <f>Q20*9</f>
        <v>0</v>
      </c>
      <c r="R21" s="12">
        <f>R20*9</f>
        <v>0</v>
      </c>
      <c r="S21" s="13">
        <f>S20*2</f>
        <v>54</v>
      </c>
      <c r="T21" s="14">
        <f>SUM(M21,N21,O21,P21,Q21,R21)</f>
        <v>10</v>
      </c>
      <c r="U21" s="15">
        <f>SUM(S21+T21)</f>
        <v>64</v>
      </c>
      <c r="V21" s="16"/>
      <c r="W21" s="25">
        <f>(U21-24)/28+1</f>
        <v>2.4285714285714288</v>
      </c>
      <c r="X21" s="38">
        <v>2</v>
      </c>
      <c r="Y21" s="26">
        <f>W21-X21</f>
        <v>0.42857142857142883</v>
      </c>
      <c r="Z21" s="52" t="s">
        <v>58</v>
      </c>
      <c r="AA21" s="39" t="s">
        <v>59</v>
      </c>
      <c r="AB21" s="29" t="s">
        <v>30</v>
      </c>
      <c r="AC21" s="30" t="s">
        <v>60</v>
      </c>
      <c r="AD21" s="28"/>
    </row>
    <row r="22" spans="1:30" x14ac:dyDescent="0.25">
      <c r="A22" s="53">
        <v>9</v>
      </c>
      <c r="B22" s="6" t="s">
        <v>61</v>
      </c>
      <c r="C22" s="8">
        <v>1</v>
      </c>
      <c r="D22" s="8">
        <v>1</v>
      </c>
      <c r="E22" s="8">
        <v>1</v>
      </c>
      <c r="F22" s="9">
        <v>3</v>
      </c>
      <c r="G22" s="1">
        <v>3</v>
      </c>
      <c r="H22" s="1">
        <v>3</v>
      </c>
      <c r="I22" s="1">
        <v>5</v>
      </c>
      <c r="J22" s="1">
        <v>6</v>
      </c>
      <c r="K22" s="1">
        <v>3</v>
      </c>
      <c r="L22" s="1">
        <v>3</v>
      </c>
      <c r="M22" s="10">
        <v>1</v>
      </c>
      <c r="N22" s="10">
        <v>1</v>
      </c>
      <c r="O22" s="11"/>
      <c r="P22" s="11"/>
      <c r="Q22" s="12"/>
      <c r="R22" s="12"/>
      <c r="S22" s="13">
        <f>SUM(C22:L22)</f>
        <v>29</v>
      </c>
      <c r="T22" s="14"/>
      <c r="U22" s="42"/>
      <c r="V22" s="16">
        <v>3</v>
      </c>
      <c r="W22" s="43"/>
      <c r="X22" s="44"/>
      <c r="Y22" s="45"/>
      <c r="Z22" s="54"/>
      <c r="AA22" s="54"/>
      <c r="AB22" s="62"/>
      <c r="AC22" s="63"/>
      <c r="AD22" s="56"/>
    </row>
    <row r="23" spans="1:30" ht="47.25" customHeight="1" x14ac:dyDescent="0.25">
      <c r="A23" s="1"/>
      <c r="B23" s="2"/>
      <c r="C23" s="7">
        <f>C22*2</f>
        <v>2</v>
      </c>
      <c r="D23" s="7">
        <f t="shared" ref="D23:L23" si="16">D22*2</f>
        <v>2</v>
      </c>
      <c r="E23" s="7">
        <f t="shared" si="16"/>
        <v>2</v>
      </c>
      <c r="F23" s="24">
        <f t="shared" si="16"/>
        <v>6</v>
      </c>
      <c r="G23" s="24">
        <f t="shared" si="16"/>
        <v>6</v>
      </c>
      <c r="H23" s="24">
        <f t="shared" si="16"/>
        <v>6</v>
      </c>
      <c r="I23" s="24">
        <f t="shared" si="16"/>
        <v>10</v>
      </c>
      <c r="J23" s="24">
        <f t="shared" si="16"/>
        <v>12</v>
      </c>
      <c r="K23" s="24">
        <f t="shared" si="16"/>
        <v>6</v>
      </c>
      <c r="L23" s="24">
        <f t="shared" si="16"/>
        <v>6</v>
      </c>
      <c r="M23" s="10">
        <f>M22*5</f>
        <v>5</v>
      </c>
      <c r="N23" s="10">
        <f t="shared" ref="N23:P23" si="17">N22*5</f>
        <v>5</v>
      </c>
      <c r="O23" s="11">
        <f t="shared" si="17"/>
        <v>0</v>
      </c>
      <c r="P23" s="11">
        <f t="shared" si="17"/>
        <v>0</v>
      </c>
      <c r="Q23" s="12">
        <f>Q22*9</f>
        <v>0</v>
      </c>
      <c r="R23" s="12">
        <f>R22*9</f>
        <v>0</v>
      </c>
      <c r="S23" s="13">
        <f>S22*2</f>
        <v>58</v>
      </c>
      <c r="T23" s="14">
        <f>SUM(M23,N23,O23,P23,Q23,R23)</f>
        <v>10</v>
      </c>
      <c r="U23" s="15">
        <f>SUM(S23+T23)</f>
        <v>68</v>
      </c>
      <c r="V23" s="16"/>
      <c r="W23" s="25">
        <f>(U23-24)/28+1</f>
        <v>2.5714285714285712</v>
      </c>
      <c r="X23" s="38">
        <v>2.6</v>
      </c>
      <c r="Y23" s="26">
        <f>W23-X23</f>
        <v>-2.8571428571428914E-2</v>
      </c>
      <c r="Z23" s="173" t="s">
        <v>113</v>
      </c>
      <c r="AA23" s="28" t="s">
        <v>63</v>
      </c>
      <c r="AB23" s="29" t="s">
        <v>30</v>
      </c>
      <c r="AC23" s="30" t="s">
        <v>64</v>
      </c>
      <c r="AD23" s="171" t="s">
        <v>114</v>
      </c>
    </row>
    <row r="24" spans="1:30" s="61" customFormat="1" x14ac:dyDescent="0.25">
      <c r="A24" s="53">
        <v>10</v>
      </c>
      <c r="B24" s="6" t="s">
        <v>66</v>
      </c>
      <c r="C24" s="8">
        <v>1</v>
      </c>
      <c r="D24" s="8">
        <v>2</v>
      </c>
      <c r="E24" s="8">
        <v>1</v>
      </c>
      <c r="F24" s="9">
        <v>6</v>
      </c>
      <c r="G24" s="58">
        <v>3</v>
      </c>
      <c r="H24" s="58">
        <v>3</v>
      </c>
      <c r="I24" s="58">
        <v>4</v>
      </c>
      <c r="J24" s="58">
        <v>4</v>
      </c>
      <c r="K24" s="58">
        <v>4</v>
      </c>
      <c r="L24" s="58">
        <v>4</v>
      </c>
      <c r="M24" s="10">
        <v>1</v>
      </c>
      <c r="N24" s="10">
        <v>1</v>
      </c>
      <c r="O24" s="11">
        <v>1</v>
      </c>
      <c r="P24" s="11">
        <v>1</v>
      </c>
      <c r="Q24" s="12">
        <v>1</v>
      </c>
      <c r="R24" s="12">
        <v>1</v>
      </c>
      <c r="S24" s="13">
        <f>SUM(C24:L24)</f>
        <v>32</v>
      </c>
      <c r="T24" s="14"/>
      <c r="U24" s="42"/>
      <c r="V24" s="16">
        <v>3.6</v>
      </c>
      <c r="W24" s="43"/>
      <c r="X24" s="44"/>
      <c r="Y24" s="45"/>
      <c r="Z24" s="59"/>
      <c r="AA24" s="60"/>
      <c r="AB24" s="34"/>
      <c r="AC24" s="35"/>
      <c r="AD24" s="50"/>
    </row>
    <row r="25" spans="1:30" ht="55.5" customHeight="1" x14ac:dyDescent="0.25">
      <c r="A25" s="1"/>
      <c r="B25" s="2"/>
      <c r="C25" s="7">
        <f>C24*2</f>
        <v>2</v>
      </c>
      <c r="D25" s="7">
        <f t="shared" ref="D25:L25" si="18">D24*2</f>
        <v>4</v>
      </c>
      <c r="E25" s="7">
        <f t="shared" si="18"/>
        <v>2</v>
      </c>
      <c r="F25" s="24">
        <f t="shared" si="18"/>
        <v>12</v>
      </c>
      <c r="G25" s="24">
        <f t="shared" si="18"/>
        <v>6</v>
      </c>
      <c r="H25" s="24">
        <f t="shared" si="18"/>
        <v>6</v>
      </c>
      <c r="I25" s="24">
        <f t="shared" si="18"/>
        <v>8</v>
      </c>
      <c r="J25" s="24">
        <f t="shared" si="18"/>
        <v>8</v>
      </c>
      <c r="K25" s="24">
        <f t="shared" si="18"/>
        <v>8</v>
      </c>
      <c r="L25" s="24">
        <f t="shared" si="18"/>
        <v>8</v>
      </c>
      <c r="M25" s="10">
        <f>M24*5</f>
        <v>5</v>
      </c>
      <c r="N25" s="10">
        <f t="shared" ref="N25:P25" si="19">N24*5</f>
        <v>5</v>
      </c>
      <c r="O25" s="11">
        <f t="shared" si="19"/>
        <v>5</v>
      </c>
      <c r="P25" s="11">
        <f t="shared" si="19"/>
        <v>5</v>
      </c>
      <c r="Q25" s="12">
        <f>Q24*9</f>
        <v>9</v>
      </c>
      <c r="R25" s="12">
        <f>R24*9</f>
        <v>9</v>
      </c>
      <c r="S25" s="13">
        <f>S24*2</f>
        <v>64</v>
      </c>
      <c r="T25" s="14">
        <f>SUM(M25,N25,O25,P25,Q25,R25)</f>
        <v>38</v>
      </c>
      <c r="U25" s="15">
        <f>SUM(S25+T25)</f>
        <v>102</v>
      </c>
      <c r="V25" s="65"/>
      <c r="W25" s="25">
        <f>(U25-24)/28+1</f>
        <v>3.7857142857142856</v>
      </c>
      <c r="X25" s="66">
        <v>3.4</v>
      </c>
      <c r="Y25" s="26">
        <f>W25-X25</f>
        <v>0.38571428571428568</v>
      </c>
      <c r="Z25" s="135" t="s">
        <v>102</v>
      </c>
      <c r="AA25" s="28" t="s">
        <v>111</v>
      </c>
      <c r="AB25" s="29" t="s">
        <v>30</v>
      </c>
      <c r="AC25" s="30" t="s">
        <v>112</v>
      </c>
      <c r="AD25" s="137" t="s">
        <v>103</v>
      </c>
    </row>
    <row r="26" spans="1:30" x14ac:dyDescent="0.25">
      <c r="A26" s="53">
        <v>11</v>
      </c>
      <c r="B26" s="6" t="s">
        <v>68</v>
      </c>
      <c r="C26" s="7"/>
      <c r="D26" s="7"/>
      <c r="E26" s="8"/>
      <c r="F26" s="9">
        <v>0</v>
      </c>
      <c r="G26" s="1">
        <v>4</v>
      </c>
      <c r="H26" s="1">
        <v>4</v>
      </c>
      <c r="I26" s="1">
        <v>3</v>
      </c>
      <c r="J26" s="1">
        <v>3</v>
      </c>
      <c r="K26" s="1">
        <v>4</v>
      </c>
      <c r="L26" s="1">
        <v>4</v>
      </c>
      <c r="M26" s="10">
        <v>1</v>
      </c>
      <c r="N26" s="10">
        <v>1</v>
      </c>
      <c r="O26" s="11"/>
      <c r="P26" s="11">
        <v>1</v>
      </c>
      <c r="Q26" s="12">
        <v>1</v>
      </c>
      <c r="R26" s="12"/>
      <c r="S26" s="13">
        <f>SUM(C26:L26)</f>
        <v>22</v>
      </c>
      <c r="T26" s="14"/>
      <c r="U26" s="42"/>
      <c r="V26" s="16">
        <v>2.6</v>
      </c>
      <c r="W26" s="43"/>
      <c r="X26" s="44"/>
      <c r="Y26" s="45"/>
      <c r="Z26" s="54"/>
      <c r="AA26" s="54"/>
      <c r="AB26" s="62"/>
      <c r="AC26" s="63"/>
      <c r="AD26" s="56"/>
    </row>
    <row r="27" spans="1:30" ht="39.75" customHeight="1" x14ac:dyDescent="0.25">
      <c r="A27" s="1"/>
      <c r="B27" s="2"/>
      <c r="C27" s="7">
        <f>C26*2</f>
        <v>0</v>
      </c>
      <c r="D27" s="7">
        <f t="shared" ref="D27:L27" si="20">D26*2</f>
        <v>0</v>
      </c>
      <c r="E27" s="7">
        <f t="shared" si="20"/>
        <v>0</v>
      </c>
      <c r="F27" s="24">
        <f t="shared" si="20"/>
        <v>0</v>
      </c>
      <c r="G27" s="24">
        <f t="shared" si="20"/>
        <v>8</v>
      </c>
      <c r="H27" s="24">
        <f t="shared" si="20"/>
        <v>8</v>
      </c>
      <c r="I27" s="24">
        <f t="shared" si="20"/>
        <v>6</v>
      </c>
      <c r="J27" s="24">
        <f t="shared" si="20"/>
        <v>6</v>
      </c>
      <c r="K27" s="24">
        <f t="shared" si="20"/>
        <v>8</v>
      </c>
      <c r="L27" s="24">
        <f t="shared" si="20"/>
        <v>8</v>
      </c>
      <c r="M27" s="10">
        <f>M26*5</f>
        <v>5</v>
      </c>
      <c r="N27" s="10">
        <f t="shared" ref="N27:P27" si="21">N26*5</f>
        <v>5</v>
      </c>
      <c r="O27" s="11">
        <f t="shared" si="21"/>
        <v>0</v>
      </c>
      <c r="P27" s="11">
        <f t="shared" si="21"/>
        <v>5</v>
      </c>
      <c r="Q27" s="12">
        <f>Q26*9</f>
        <v>9</v>
      </c>
      <c r="R27" s="12">
        <f>R26*9</f>
        <v>0</v>
      </c>
      <c r="S27" s="13">
        <f>S26*2</f>
        <v>44</v>
      </c>
      <c r="T27" s="14">
        <f>SUM(M27,N27,O27,P27,Q27,R27)</f>
        <v>24</v>
      </c>
      <c r="U27" s="15">
        <f>SUM(S27+T27)</f>
        <v>68</v>
      </c>
      <c r="V27" s="16"/>
      <c r="W27" s="25">
        <f>(U27-24)/28+1</f>
        <v>2.5714285714285712</v>
      </c>
      <c r="X27" s="139">
        <v>2.6</v>
      </c>
      <c r="Y27" s="26">
        <f>W27-X27</f>
        <v>-2.8571428571428914E-2</v>
      </c>
      <c r="Z27" s="135" t="s">
        <v>100</v>
      </c>
      <c r="AA27" s="28" t="s">
        <v>101</v>
      </c>
      <c r="AB27" s="29" t="s">
        <v>30</v>
      </c>
      <c r="AC27" s="30" t="s">
        <v>64</v>
      </c>
      <c r="AD27" s="133" t="s">
        <v>105</v>
      </c>
    </row>
    <row r="28" spans="1:30" s="61" customFormat="1" x14ac:dyDescent="0.25">
      <c r="A28" s="53">
        <v>12</v>
      </c>
      <c r="B28" s="6" t="s">
        <v>70</v>
      </c>
      <c r="C28" s="8">
        <v>1</v>
      </c>
      <c r="D28" s="8">
        <v>1</v>
      </c>
      <c r="E28" s="8"/>
      <c r="F28" s="9">
        <v>3</v>
      </c>
      <c r="G28" s="53">
        <v>3</v>
      </c>
      <c r="H28" s="53">
        <v>3</v>
      </c>
      <c r="I28" s="53">
        <v>4</v>
      </c>
      <c r="J28" s="53">
        <v>4</v>
      </c>
      <c r="K28" s="53">
        <v>4</v>
      </c>
      <c r="L28" s="53">
        <v>3</v>
      </c>
      <c r="M28" s="10">
        <v>1</v>
      </c>
      <c r="N28" s="10">
        <v>1</v>
      </c>
      <c r="O28" s="11"/>
      <c r="P28" s="11"/>
      <c r="Q28" s="12"/>
      <c r="R28" s="12"/>
      <c r="S28" s="13">
        <f>SUM(C28:L28)</f>
        <v>26</v>
      </c>
      <c r="T28" s="14"/>
      <c r="U28" s="42"/>
      <c r="V28" s="16">
        <v>2.4</v>
      </c>
      <c r="W28" s="43"/>
      <c r="X28" s="44"/>
      <c r="Y28" s="45"/>
      <c r="Z28" s="59"/>
      <c r="AA28" s="60"/>
      <c r="AB28" s="34"/>
      <c r="AC28" s="35"/>
      <c r="AD28" s="50"/>
    </row>
    <row r="29" spans="1:30" ht="63" x14ac:dyDescent="0.25">
      <c r="A29" s="1"/>
      <c r="B29" s="2"/>
      <c r="C29" s="7">
        <f>C28*2</f>
        <v>2</v>
      </c>
      <c r="D29" s="7">
        <f t="shared" ref="D29:L29" si="22">D28*2</f>
        <v>2</v>
      </c>
      <c r="E29" s="7">
        <f t="shared" si="22"/>
        <v>0</v>
      </c>
      <c r="F29" s="24">
        <f t="shared" si="22"/>
        <v>6</v>
      </c>
      <c r="G29" s="24">
        <f t="shared" si="22"/>
        <v>6</v>
      </c>
      <c r="H29" s="24">
        <f t="shared" si="22"/>
        <v>6</v>
      </c>
      <c r="I29" s="24">
        <f t="shared" si="22"/>
        <v>8</v>
      </c>
      <c r="J29" s="24">
        <f t="shared" si="22"/>
        <v>8</v>
      </c>
      <c r="K29" s="24">
        <f t="shared" si="22"/>
        <v>8</v>
      </c>
      <c r="L29" s="24">
        <f t="shared" si="22"/>
        <v>6</v>
      </c>
      <c r="M29" s="10">
        <f>M28*5</f>
        <v>5</v>
      </c>
      <c r="N29" s="10">
        <f t="shared" ref="N29:P29" si="23">N28*5</f>
        <v>5</v>
      </c>
      <c r="O29" s="11">
        <f t="shared" si="23"/>
        <v>0</v>
      </c>
      <c r="P29" s="11">
        <f t="shared" si="23"/>
        <v>0</v>
      </c>
      <c r="Q29" s="12">
        <f>Q28*9</f>
        <v>0</v>
      </c>
      <c r="R29" s="12">
        <f>R28*9</f>
        <v>0</v>
      </c>
      <c r="S29" s="13">
        <f>S28*2</f>
        <v>52</v>
      </c>
      <c r="T29" s="14">
        <f>SUM(M29,N29,O29,P29,Q29,R29)</f>
        <v>10</v>
      </c>
      <c r="U29" s="15">
        <f>SUM(S29+T29)</f>
        <v>62</v>
      </c>
      <c r="V29" s="16"/>
      <c r="W29" s="25">
        <f>(U29-24)/28+1</f>
        <v>2.3571428571428572</v>
      </c>
      <c r="X29" s="18">
        <v>2.4</v>
      </c>
      <c r="Y29" s="26">
        <f>W29-X29</f>
        <v>-4.2857142857142705E-2</v>
      </c>
      <c r="Z29" s="135" t="s">
        <v>119</v>
      </c>
      <c r="AA29" s="174" t="s">
        <v>116</v>
      </c>
      <c r="AB29" s="29" t="s">
        <v>30</v>
      </c>
      <c r="AC29" s="30" t="s">
        <v>73</v>
      </c>
      <c r="AD29" s="137" t="s">
        <v>118</v>
      </c>
    </row>
    <row r="30" spans="1:30" s="61" customFormat="1" x14ac:dyDescent="0.25">
      <c r="A30" s="53">
        <v>13</v>
      </c>
      <c r="B30" s="6" t="s">
        <v>74</v>
      </c>
      <c r="C30" s="8">
        <v>1</v>
      </c>
      <c r="D30" s="8">
        <v>2</v>
      </c>
      <c r="E30" s="8">
        <v>1</v>
      </c>
      <c r="F30" s="9">
        <v>3</v>
      </c>
      <c r="G30" s="53">
        <v>3</v>
      </c>
      <c r="H30" s="53">
        <v>3</v>
      </c>
      <c r="I30" s="53">
        <v>4</v>
      </c>
      <c r="J30" s="53">
        <v>4</v>
      </c>
      <c r="K30" s="53">
        <v>2</v>
      </c>
      <c r="L30" s="53">
        <v>2</v>
      </c>
      <c r="M30" s="10">
        <v>1</v>
      </c>
      <c r="N30" s="10">
        <v>1</v>
      </c>
      <c r="O30" s="11"/>
      <c r="P30" s="11"/>
      <c r="Q30" s="12">
        <v>1</v>
      </c>
      <c r="R30" s="12">
        <v>1</v>
      </c>
      <c r="S30" s="13">
        <f>SUM(C30:L30)</f>
        <v>25</v>
      </c>
      <c r="T30" s="14"/>
      <c r="U30" s="42"/>
      <c r="V30" s="16">
        <v>3</v>
      </c>
      <c r="W30" s="43"/>
      <c r="X30" s="44"/>
      <c r="Y30" s="45"/>
      <c r="Z30" s="67"/>
      <c r="AA30" s="67"/>
      <c r="AB30" s="68"/>
      <c r="AC30" s="69"/>
      <c r="AD30" s="50"/>
    </row>
    <row r="31" spans="1:30" ht="36" customHeight="1" x14ac:dyDescent="0.25">
      <c r="A31" s="1"/>
      <c r="B31" s="2"/>
      <c r="C31" s="7">
        <f>C30*2</f>
        <v>2</v>
      </c>
      <c r="D31" s="7">
        <f t="shared" ref="D31:H31" si="24">D30*2</f>
        <v>4</v>
      </c>
      <c r="E31" s="7">
        <f t="shared" si="24"/>
        <v>2</v>
      </c>
      <c r="F31" s="24">
        <f t="shared" si="24"/>
        <v>6</v>
      </c>
      <c r="G31" s="24">
        <f t="shared" si="24"/>
        <v>6</v>
      </c>
      <c r="H31" s="24">
        <f t="shared" si="24"/>
        <v>6</v>
      </c>
      <c r="I31" s="24">
        <f>I30*2</f>
        <v>8</v>
      </c>
      <c r="J31" s="24">
        <f t="shared" ref="J31:L31" si="25">J30*2</f>
        <v>8</v>
      </c>
      <c r="K31" s="24">
        <f t="shared" si="25"/>
        <v>4</v>
      </c>
      <c r="L31" s="24">
        <f t="shared" si="25"/>
        <v>4</v>
      </c>
      <c r="M31" s="10">
        <f>M30*5</f>
        <v>5</v>
      </c>
      <c r="N31" s="10">
        <f t="shared" ref="N31:P31" si="26">N30*5</f>
        <v>5</v>
      </c>
      <c r="O31" s="11">
        <f t="shared" si="26"/>
        <v>0</v>
      </c>
      <c r="P31" s="11">
        <f t="shared" si="26"/>
        <v>0</v>
      </c>
      <c r="Q31" s="12">
        <f>Q30*9</f>
        <v>9</v>
      </c>
      <c r="R31" s="12">
        <f>R30*9</f>
        <v>9</v>
      </c>
      <c r="S31" s="13">
        <f>S30*2</f>
        <v>50</v>
      </c>
      <c r="T31" s="14">
        <f>SUM(M31,N31,O31,P31,Q31,R31)</f>
        <v>28</v>
      </c>
      <c r="U31" s="15">
        <f>SUM(S31+T31)</f>
        <v>78</v>
      </c>
      <c r="V31" s="16"/>
      <c r="W31" s="25">
        <f>(U31-24)/27+1</f>
        <v>3</v>
      </c>
      <c r="X31" s="18">
        <v>3</v>
      </c>
      <c r="Y31" s="26">
        <f>W31-X31</f>
        <v>0</v>
      </c>
      <c r="Z31" s="135" t="s">
        <v>96</v>
      </c>
      <c r="AA31" s="28" t="s">
        <v>122</v>
      </c>
      <c r="AB31" s="29" t="s">
        <v>30</v>
      </c>
      <c r="AC31" s="30" t="s">
        <v>75</v>
      </c>
      <c r="AD31" s="138" t="s">
        <v>98</v>
      </c>
    </row>
    <row r="32" spans="1:30" s="73" customFormat="1" x14ac:dyDescent="0.25">
      <c r="A32" s="53">
        <v>14</v>
      </c>
      <c r="B32" s="6" t="s">
        <v>76</v>
      </c>
      <c r="C32" s="8">
        <v>1</v>
      </c>
      <c r="D32" s="8">
        <v>1</v>
      </c>
      <c r="E32" s="8">
        <v>1</v>
      </c>
      <c r="F32" s="9">
        <v>2</v>
      </c>
      <c r="G32" s="53">
        <v>1</v>
      </c>
      <c r="H32" s="53">
        <v>2</v>
      </c>
      <c r="I32" s="53">
        <v>3</v>
      </c>
      <c r="J32" s="53">
        <v>2</v>
      </c>
      <c r="K32" s="53">
        <v>1</v>
      </c>
      <c r="L32" s="53">
        <v>1</v>
      </c>
      <c r="M32" s="10">
        <v>1</v>
      </c>
      <c r="N32" s="10">
        <v>1</v>
      </c>
      <c r="O32" s="11"/>
      <c r="P32" s="11"/>
      <c r="Q32" s="12"/>
      <c r="R32" s="12"/>
      <c r="S32" s="13">
        <f>SUM(C32:L32)</f>
        <v>15</v>
      </c>
      <c r="T32" s="14"/>
      <c r="U32" s="42"/>
      <c r="V32" s="16">
        <v>1.6</v>
      </c>
      <c r="W32" s="43"/>
      <c r="X32" s="44"/>
      <c r="Y32" s="45"/>
      <c r="Z32" s="67"/>
      <c r="AA32" s="70"/>
      <c r="AB32" s="71"/>
      <c r="AC32" s="69"/>
      <c r="AD32" s="72"/>
    </row>
    <row r="33" spans="1:30" ht="24.75" customHeight="1" x14ac:dyDescent="0.25">
      <c r="A33" s="74"/>
      <c r="B33" s="75"/>
      <c r="C33" s="7">
        <f>C32*2</f>
        <v>2</v>
      </c>
      <c r="D33" s="7">
        <f t="shared" ref="D33:L33" si="27">D32*2</f>
        <v>2</v>
      </c>
      <c r="E33" s="7">
        <f t="shared" si="27"/>
        <v>2</v>
      </c>
      <c r="F33" s="24">
        <f t="shared" si="27"/>
        <v>4</v>
      </c>
      <c r="G33" s="24">
        <f t="shared" si="27"/>
        <v>2</v>
      </c>
      <c r="H33" s="24">
        <f t="shared" si="27"/>
        <v>4</v>
      </c>
      <c r="I33" s="24">
        <f t="shared" si="27"/>
        <v>6</v>
      </c>
      <c r="J33" s="24">
        <f t="shared" si="27"/>
        <v>4</v>
      </c>
      <c r="K33" s="24">
        <f t="shared" si="27"/>
        <v>2</v>
      </c>
      <c r="L33" s="24">
        <f t="shared" si="27"/>
        <v>2</v>
      </c>
      <c r="M33" s="10">
        <f>M32*5</f>
        <v>5</v>
      </c>
      <c r="N33" s="10">
        <f t="shared" ref="N33:P33" si="28">N32*5</f>
        <v>5</v>
      </c>
      <c r="O33" s="11">
        <f t="shared" si="28"/>
        <v>0</v>
      </c>
      <c r="P33" s="11">
        <f t="shared" si="28"/>
        <v>0</v>
      </c>
      <c r="Q33" s="12">
        <f>Q32*9</f>
        <v>0</v>
      </c>
      <c r="R33" s="12">
        <f>R32*9</f>
        <v>0</v>
      </c>
      <c r="S33" s="13">
        <f>S32*2</f>
        <v>30</v>
      </c>
      <c r="T33" s="14">
        <f>SUM(M33,N33,O33,P33,Q33,R33)</f>
        <v>10</v>
      </c>
      <c r="U33" s="15">
        <f>SUM(S33+T33)</f>
        <v>40</v>
      </c>
      <c r="V33" s="16"/>
      <c r="W33" s="25">
        <f>(U33-24)/28+1</f>
        <v>1.5714285714285714</v>
      </c>
      <c r="X33" s="18">
        <v>1</v>
      </c>
      <c r="Y33" s="26">
        <f>W33-X33</f>
        <v>0.5714285714285714</v>
      </c>
      <c r="Z33" s="27" t="s">
        <v>77</v>
      </c>
      <c r="AA33" s="28">
        <v>2015</v>
      </c>
      <c r="AB33" s="29" t="s">
        <v>30</v>
      </c>
      <c r="AC33" s="30" t="s">
        <v>78</v>
      </c>
      <c r="AD33" s="28"/>
    </row>
    <row r="34" spans="1:30" x14ac:dyDescent="0.25">
      <c r="A34" s="74"/>
      <c r="B34" s="75"/>
      <c r="C34" s="76">
        <f>SUM(C6+C8+C10+C12+C14+C16+C18+C20+C22+C24+C26+C28+C30+C32)</f>
        <v>12</v>
      </c>
      <c r="D34" s="77"/>
      <c r="E34" s="76"/>
      <c r="F34" s="78">
        <f>SUM(F6+F8+F10+F12+F14+F16+F18+F20+F22+F24+F26+F28+F30+F32)</f>
        <v>36</v>
      </c>
      <c r="G34" s="54"/>
      <c r="H34" s="54"/>
      <c r="I34" s="54"/>
      <c r="J34" s="54"/>
      <c r="K34" s="54"/>
      <c r="L34" s="54"/>
      <c r="M34" s="79"/>
      <c r="N34" s="79"/>
      <c r="O34" s="80"/>
      <c r="P34" s="80"/>
      <c r="Q34" s="81"/>
      <c r="R34" s="81"/>
      <c r="S34" s="13">
        <f>SUM(C34:L34)</f>
        <v>48</v>
      </c>
      <c r="T34" s="82"/>
      <c r="U34" s="83"/>
      <c r="V34" s="84"/>
      <c r="W34" s="85">
        <f>SUM(W7:W33)</f>
        <v>34.140038314176238</v>
      </c>
      <c r="X34" s="86">
        <f>SUM(X7:X33)</f>
        <v>30</v>
      </c>
      <c r="Y34" s="87">
        <f>SUM(Y7:Y33)</f>
        <v>4.1400383141762447</v>
      </c>
      <c r="Z34" s="156" t="s">
        <v>79</v>
      </c>
      <c r="AA34" s="157"/>
      <c r="AB34" s="158"/>
      <c r="AC34" s="177">
        <f>X34</f>
        <v>30</v>
      </c>
      <c r="AD34" s="155" t="s">
        <v>82</v>
      </c>
    </row>
    <row r="35" spans="1:30" x14ac:dyDescent="0.25">
      <c r="A35" s="124"/>
      <c r="B35" s="125"/>
      <c r="C35" s="126"/>
      <c r="D35" s="127"/>
      <c r="E35" s="126"/>
      <c r="F35" s="126"/>
      <c r="G35" s="126"/>
      <c r="H35" s="126"/>
      <c r="I35" s="126"/>
      <c r="J35" s="126"/>
      <c r="K35" s="126"/>
      <c r="L35" s="126"/>
      <c r="M35" s="128"/>
      <c r="N35" s="128"/>
      <c r="O35" s="128"/>
      <c r="P35" s="128"/>
      <c r="Q35" s="128"/>
      <c r="R35" s="128"/>
      <c r="S35" s="129"/>
      <c r="T35" s="128"/>
      <c r="U35" s="128"/>
      <c r="V35" s="128"/>
      <c r="W35" s="130"/>
      <c r="X35" s="128"/>
      <c r="Y35" s="130"/>
      <c r="Z35" s="160" t="s">
        <v>80</v>
      </c>
      <c r="AA35" s="161"/>
      <c r="AB35" s="162"/>
      <c r="AC35" s="176">
        <v>4</v>
      </c>
      <c r="AD35" s="154">
        <v>38.1</v>
      </c>
    </row>
    <row r="36" spans="1:30" s="23" customFormat="1" ht="12" customHeight="1" x14ac:dyDescent="0.25">
      <c r="A36" s="90"/>
      <c r="B36" s="91"/>
      <c r="C36" s="92"/>
      <c r="D36" s="92"/>
      <c r="E36" s="92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4"/>
      <c r="R36" s="94"/>
      <c r="S36" s="94"/>
      <c r="T36" s="93"/>
      <c r="U36" s="94"/>
      <c r="V36" s="94"/>
      <c r="W36" s="94"/>
      <c r="X36" s="94"/>
      <c r="Y36" s="94"/>
      <c r="Z36" s="164" t="s">
        <v>81</v>
      </c>
      <c r="AA36" s="165"/>
      <c r="AB36" s="166"/>
      <c r="AC36" s="175">
        <f>F39</f>
        <v>4.1400383141762447</v>
      </c>
      <c r="AD36" s="154"/>
    </row>
    <row r="37" spans="1:30" ht="18" customHeight="1" x14ac:dyDescent="0.25">
      <c r="A37" s="149" t="s">
        <v>79</v>
      </c>
      <c r="B37" s="149"/>
      <c r="C37" s="149"/>
      <c r="D37" s="149"/>
      <c r="E37" s="149"/>
      <c r="F37" s="150">
        <f>X34</f>
        <v>30</v>
      </c>
      <c r="G37" s="151"/>
      <c r="H37" s="152"/>
      <c r="I37" s="115"/>
      <c r="J37" s="115"/>
      <c r="K37" s="95"/>
      <c r="L37" s="95"/>
      <c r="M37" s="95"/>
    </row>
    <row r="38" spans="1:30" ht="15.75" x14ac:dyDescent="0.25">
      <c r="A38" s="142" t="s">
        <v>80</v>
      </c>
      <c r="B38" s="142"/>
      <c r="C38" s="142"/>
      <c r="D38" s="142"/>
      <c r="E38" s="142"/>
      <c r="F38" s="145">
        <v>4</v>
      </c>
      <c r="G38" s="145"/>
      <c r="H38" s="145"/>
      <c r="I38" s="116"/>
      <c r="J38" s="116"/>
      <c r="AB38" s="88"/>
    </row>
    <row r="39" spans="1:30" ht="15.75" x14ac:dyDescent="0.25">
      <c r="A39" s="142" t="s">
        <v>81</v>
      </c>
      <c r="B39" s="142"/>
      <c r="C39" s="142"/>
      <c r="D39" s="142"/>
      <c r="E39" s="142"/>
      <c r="F39" s="143">
        <f>Y34</f>
        <v>4.1400383141762447</v>
      </c>
      <c r="G39" s="143"/>
      <c r="H39" s="143"/>
      <c r="I39" s="116"/>
      <c r="J39" s="116"/>
    </row>
    <row r="40" spans="1:30" ht="15.75" x14ac:dyDescent="0.25">
      <c r="A40" s="142" t="s">
        <v>82</v>
      </c>
      <c r="B40" s="142"/>
      <c r="C40" s="142"/>
      <c r="D40" s="142"/>
      <c r="E40" s="142"/>
      <c r="F40" s="143">
        <f>SUM(F37:F39)</f>
        <v>38.140038314176245</v>
      </c>
      <c r="G40" s="143"/>
      <c r="H40" s="143"/>
      <c r="I40" s="116"/>
      <c r="J40" s="116"/>
    </row>
    <row r="41" spans="1:30" ht="9.75" customHeight="1" x14ac:dyDescent="0.25"/>
    <row r="42" spans="1:30" x14ac:dyDescent="0.25">
      <c r="A42" s="141" t="s">
        <v>83</v>
      </c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</row>
    <row r="43" spans="1:30" ht="7.5" customHeight="1" x14ac:dyDescent="0.25">
      <c r="A43" s="117"/>
      <c r="B43" s="120"/>
      <c r="C43" s="119"/>
      <c r="D43" s="119"/>
      <c r="E43" s="119"/>
      <c r="F43" s="114"/>
      <c r="G43" s="114"/>
      <c r="H43" s="114"/>
      <c r="I43" s="114"/>
      <c r="J43" s="114"/>
      <c r="K43" s="114"/>
      <c r="L43" s="114"/>
      <c r="M43" s="114"/>
      <c r="N43" s="114"/>
      <c r="O43" s="114"/>
    </row>
    <row r="44" spans="1:30" ht="12.75" customHeight="1" x14ac:dyDescent="0.25">
      <c r="A44" s="144" t="s">
        <v>84</v>
      </c>
      <c r="B44" s="144"/>
      <c r="C44" s="119"/>
      <c r="D44" s="119"/>
      <c r="E44" s="119"/>
      <c r="F44" s="114"/>
      <c r="G44" s="114"/>
      <c r="H44" s="114"/>
      <c r="I44" s="114"/>
      <c r="J44" s="114"/>
      <c r="K44" s="114"/>
      <c r="L44" s="114"/>
      <c r="M44" s="114"/>
      <c r="N44" s="114"/>
      <c r="O44" s="114"/>
    </row>
    <row r="45" spans="1:30" ht="6" customHeight="1" x14ac:dyDescent="0.25">
      <c r="A45" s="117"/>
      <c r="B45" s="114"/>
      <c r="C45" s="119"/>
      <c r="D45" s="119"/>
      <c r="E45" s="119"/>
      <c r="F45" s="114"/>
      <c r="G45" s="114"/>
      <c r="H45" s="114"/>
      <c r="I45" s="114"/>
      <c r="J45" s="114"/>
      <c r="K45" s="114"/>
      <c r="L45" s="114"/>
      <c r="M45" s="114"/>
      <c r="N45" s="114"/>
      <c r="O45" s="114"/>
    </row>
    <row r="46" spans="1:30" ht="15.75" customHeight="1" x14ac:dyDescent="0.25">
      <c r="A46" s="140" t="s">
        <v>85</v>
      </c>
      <c r="B46" s="140"/>
      <c r="C46" s="140"/>
      <c r="D46" s="119"/>
      <c r="E46" s="119"/>
      <c r="F46" s="114"/>
      <c r="G46" s="114"/>
      <c r="H46" s="114"/>
      <c r="I46" s="114"/>
      <c r="J46" s="114"/>
      <c r="K46" s="114"/>
      <c r="L46" s="114"/>
      <c r="M46" s="114"/>
      <c r="N46" s="114"/>
      <c r="O46" s="114"/>
    </row>
    <row r="47" spans="1:30" ht="12.75" customHeight="1" x14ac:dyDescent="0.25">
      <c r="A47" s="140" t="s">
        <v>1</v>
      </c>
      <c r="B47" s="140"/>
      <c r="C47" s="119"/>
      <c r="D47" s="119"/>
      <c r="E47" s="119"/>
      <c r="F47" s="114"/>
      <c r="G47" s="114"/>
      <c r="H47" s="114"/>
      <c r="I47" s="114"/>
      <c r="J47" s="114"/>
      <c r="K47" s="114"/>
      <c r="L47" s="114"/>
      <c r="M47" s="114"/>
      <c r="N47" s="114"/>
      <c r="O47" s="114"/>
    </row>
    <row r="48" spans="1:30" ht="9" customHeight="1" x14ac:dyDescent="0.25">
      <c r="A48" s="117"/>
      <c r="B48" s="120"/>
      <c r="C48" s="119"/>
      <c r="D48" s="119"/>
      <c r="E48" s="119"/>
      <c r="F48" s="114"/>
      <c r="G48" s="114"/>
      <c r="H48" s="114"/>
      <c r="I48" s="114"/>
      <c r="J48" s="114"/>
      <c r="K48" s="114"/>
      <c r="L48" s="114"/>
      <c r="M48" s="114"/>
      <c r="N48" s="114"/>
      <c r="O48" s="114"/>
    </row>
    <row r="49" spans="1:29" ht="12.75" customHeight="1" x14ac:dyDescent="0.25">
      <c r="A49" s="141" t="s">
        <v>108</v>
      </c>
      <c r="B49" s="141"/>
      <c r="C49" s="119"/>
      <c r="D49" s="119"/>
      <c r="E49" s="119"/>
      <c r="F49" s="114"/>
      <c r="G49" s="114"/>
      <c r="H49" s="114"/>
      <c r="I49" s="114"/>
      <c r="J49" s="114"/>
      <c r="K49" s="114"/>
      <c r="L49" s="114"/>
      <c r="M49" s="114"/>
      <c r="N49" s="114"/>
      <c r="O49" s="114"/>
    </row>
    <row r="50" spans="1:29" x14ac:dyDescent="0.25">
      <c r="A50" s="117"/>
      <c r="B50" s="120"/>
      <c r="C50" s="119"/>
      <c r="D50" s="119"/>
      <c r="E50" s="119"/>
      <c r="F50" s="114"/>
      <c r="G50" s="114"/>
      <c r="H50" s="114"/>
      <c r="I50" s="114"/>
      <c r="J50" s="114"/>
      <c r="K50" s="114"/>
      <c r="L50" s="114"/>
      <c r="M50" s="114"/>
      <c r="N50" s="114"/>
      <c r="O50" s="114"/>
    </row>
    <row r="58" spans="1:29" s="96" customFormat="1" x14ac:dyDescent="0.25">
      <c r="B58" s="89"/>
      <c r="C58" s="61"/>
      <c r="D58" s="61"/>
      <c r="E58" s="61"/>
      <c r="F58"/>
      <c r="G58"/>
      <c r="H58"/>
      <c r="I58"/>
      <c r="J58"/>
      <c r="K58"/>
      <c r="L58"/>
      <c r="M58"/>
      <c r="N58"/>
      <c r="O58"/>
      <c r="P58"/>
      <c r="Q58" s="88"/>
      <c r="R58" s="88"/>
      <c r="S58" s="88"/>
      <c r="T58"/>
      <c r="U58" s="88"/>
      <c r="V58" s="88"/>
      <c r="W58" s="88"/>
      <c r="X58" s="88"/>
      <c r="Y58" s="88"/>
      <c r="AB58"/>
      <c r="AC58" s="88"/>
    </row>
  </sheetData>
  <mergeCells count="20">
    <mergeCell ref="A46:C46"/>
    <mergeCell ref="A47:B47"/>
    <mergeCell ref="A49:B49"/>
    <mergeCell ref="A39:E39"/>
    <mergeCell ref="F39:H39"/>
    <mergeCell ref="A40:E40"/>
    <mergeCell ref="F40:H40"/>
    <mergeCell ref="A42:O42"/>
    <mergeCell ref="A44:B44"/>
    <mergeCell ref="A38:E38"/>
    <mergeCell ref="F38:H38"/>
    <mergeCell ref="A1:AD1"/>
    <mergeCell ref="A2:AD2"/>
    <mergeCell ref="A4:AD4"/>
    <mergeCell ref="A37:E37"/>
    <mergeCell ref="F37:H37"/>
    <mergeCell ref="Z34:AB34"/>
    <mergeCell ref="Z35:AB35"/>
    <mergeCell ref="AD35:AD36"/>
    <mergeCell ref="Z36:AB36"/>
  </mergeCells>
  <pageMargins left="0.7" right="0.7" top="0.75" bottom="0.75" header="0.3" footer="0.3"/>
  <pageSetup paperSize="9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Staffing 2018 - Zone 4</vt:lpstr>
      <vt:lpstr>Proposed Posting 2018</vt:lpstr>
      <vt:lpstr>'Staffing 2018 - Zone 4'!Print_Titles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2017-09-18T10:30:10Z</cp:lastPrinted>
  <dcterms:created xsi:type="dcterms:W3CDTF">2017-09-04T08:43:35Z</dcterms:created>
  <dcterms:modified xsi:type="dcterms:W3CDTF">2017-09-18T10:39:21Z</dcterms:modified>
</cp:coreProperties>
</file>