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698FEB8-5583-455C-A628-4C978D6311D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I, indep, var kwn" sheetId="1" r:id="rId1"/>
    <sheet name="CI, indep, var unk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H10" i="2"/>
  <c r="G11" i="2"/>
  <c r="K9" i="2" s="1"/>
  <c r="K10" i="2" s="1"/>
  <c r="H11" i="2"/>
  <c r="K11" i="2"/>
  <c r="G12" i="2"/>
  <c r="H12" i="2"/>
  <c r="K12" i="2"/>
  <c r="K13" i="2"/>
  <c r="O9" i="2" l="1"/>
  <c r="P9" i="2"/>
  <c r="E21" i="1"/>
  <c r="D21" i="1"/>
  <c r="C18" i="1" l="1"/>
  <c r="C17" i="1"/>
  <c r="D17" i="1"/>
  <c r="D16" i="1" l="1"/>
  <c r="D15" i="1"/>
  <c r="E12" i="1"/>
  <c r="E11" i="1" l="1"/>
</calcChain>
</file>

<file path=xl/sharedStrings.xml><?xml version="1.0" encoding="utf-8"?>
<sst xmlns="http://schemas.openxmlformats.org/spreadsheetml/2006/main" count="47" uniqueCount="44">
  <si>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</si>
  <si>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</si>
  <si>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</si>
  <si>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</si>
  <si>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</si>
  <si>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</si>
  <si>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</si>
  <si>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</si>
  <si>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</si>
  <si>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</si>
  <si>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</si>
  <si>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</si>
  <si>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</si>
  <si>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</si>
  <si>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</si>
  <si>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Z</t>
  </si>
  <si>
    <t>a</t>
  </si>
  <si>
    <t>a/2</t>
  </si>
  <si>
    <t>CI low</t>
  </si>
  <si>
    <t>CI high</t>
  </si>
  <si>
    <t>A higher confidence leads to a broader interval (see Margin of error lesson).</t>
  </si>
  <si>
    <t>T16 , 0.05</t>
  </si>
  <si>
    <t>α/2</t>
  </si>
  <si>
    <t>confidence of 90%</t>
  </si>
  <si>
    <t>α</t>
  </si>
  <si>
    <t>Sample Size</t>
  </si>
  <si>
    <t>Freedom</t>
  </si>
  <si>
    <t>Sample Standard Deviation</t>
  </si>
  <si>
    <t>A lower confidence results in a narrower interval (see Margin of error lesson)</t>
  </si>
  <si>
    <t>Pooled Standard Deviation</t>
  </si>
  <si>
    <t>Mean</t>
  </si>
  <si>
    <t>Pooled Variance</t>
  </si>
  <si>
    <t>LA</t>
  </si>
  <si>
    <t>NY</t>
  </si>
  <si>
    <t>LA apples</t>
  </si>
  <si>
    <t>NY apples</t>
  </si>
  <si>
    <t>CS High</t>
  </si>
  <si>
    <t>CI Low</t>
  </si>
  <si>
    <t>CI</t>
  </si>
  <si>
    <t>Compare the result with the 95% confidence interval from the lesson</t>
  </si>
  <si>
    <t>Calculate the 90% confidence interval</t>
  </si>
  <si>
    <t>You have the same datasets from the lesson.</t>
  </si>
  <si>
    <t>Apples example</t>
  </si>
  <si>
    <t>Confidence interval for difference of two means; independent samples, variances unknown but assumed to be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</si>
</sst>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43" fontId="2" fillId="2" borderId="0" xfId="1" applyNumberFormat="1" applyFont="1" applyFill="1"/>
    <xf numFmtId="0" fontId="2" fillId="2" borderId="0" xfId="0" applyFont="1" applyFill="1" applyAlignment="1">
      <alignment horizontal="center"/>
    </xf>
    <xf numFmtId="164" fontId="2" fillId="2" borderId="1" xfId="2" applyFont="1" applyFill="1" applyBorder="1"/>
    <xf numFmtId="164" fontId="2" fillId="2" borderId="0" xfId="2" applyFont="1" applyFill="1"/>
    <xf numFmtId="0" fontId="2" fillId="2" borderId="3" xfId="0" applyFont="1" applyFill="1" applyBorder="1"/>
    <xf numFmtId="0" fontId="1" fillId="2" borderId="3" xfId="0" applyFont="1" applyFill="1" applyBorder="1" applyAlignment="1">
      <alignment horizontal="left"/>
    </xf>
    <xf numFmtId="9" fontId="1" fillId="2" borderId="0" xfId="0" applyNumberFormat="1" applyFont="1" applyFill="1"/>
    <xf numFmtId="0" fontId="1" fillId="2" borderId="3" xfId="0" applyFont="1" applyFill="1" applyBorder="1" applyAlignment="1">
      <alignment horizontal="right"/>
    </xf>
    <xf numFmtId="165" fontId="2" fillId="2" borderId="3" xfId="1" applyNumberFormat="1" applyFont="1" applyFill="1" applyBorder="1"/>
    <xf numFmtId="0" fontId="1" fillId="2" borderId="0" xfId="0" applyFont="1" applyFill="1" applyAlignment="1">
      <alignment horizontal="right"/>
    </xf>
    <xf numFmtId="164" fontId="2" fillId="2" borderId="3" xfId="2" applyFont="1" applyFill="1" applyBorder="1"/>
    <xf numFmtId="43" fontId="2" fillId="2" borderId="3" xfId="1" applyFont="1" applyFill="1" applyBorder="1" applyAlignment="1"/>
    <xf numFmtId="44" fontId="2" fillId="2" borderId="3" xfId="0" applyNumberFormat="1" applyFont="1" applyFill="1" applyBorder="1"/>
    <xf numFmtId="9" fontId="2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3">
    <cellStyle name="Comma" xfId="1" builtinId="3"/>
    <cellStyle name="Currency 2" xfId="2" xr:uid="{77504E3B-B2E7-44F4-9794-12041DE21FF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zoomScale="96" zoomScaleNormal="96" workbookViewId="0">
      <selection activeCell="I17" sqref="I17"/>
    </sheetView>
  </sheetViews>
  <sheetFormatPr defaultRowHeight="11.4" x14ac:dyDescent="0.2"/>
  <cols>
    <col min="1" max="1" width="2" style="2" customWidth="1"/>
    <col min="2" max="2" width="12.21875" style="2" customWidth="1"/>
    <col min="3" max="3" width="10.77734375" style="2" bestFit="1" customWidth="1"/>
    <col min="4" max="4" width="11.33203125" style="2" bestFit="1" customWidth="1"/>
    <col min="5" max="5" width="11" style="2" bestFit="1" customWidth="1"/>
    <col min="6" max="7" width="8.88671875" style="2"/>
    <col min="8" max="8" width="5.6640625" style="2" bestFit="1" customWidth="1"/>
    <col min="9" max="9" width="6.44140625" style="2" bestFit="1" customWidth="1"/>
    <col min="10" max="16384" width="8.88671875" style="2"/>
  </cols>
  <sheetData>
    <row r="1" spans="2:14" ht="15.6" x14ac:dyDescent="0.3">
      <c r="B1" s="4" t="s">
        <v>7</v>
      </c>
    </row>
    <row r="2" spans="2:14" ht="12" x14ac:dyDescent="0.25">
      <c r="B2" s="1" t="s">
        <v>2</v>
      </c>
    </row>
    <row r="4" spans="2:14" ht="12" x14ac:dyDescent="0.25">
      <c r="B4" s="1" t="s">
        <v>9</v>
      </c>
      <c r="C4" s="2" t="s">
        <v>10</v>
      </c>
      <c r="M4" s="19"/>
      <c r="N4" s="19"/>
    </row>
    <row r="5" spans="2:14" ht="12" x14ac:dyDescent="0.25">
      <c r="B5" s="1" t="s">
        <v>11</v>
      </c>
      <c r="C5" s="2" t="s">
        <v>12</v>
      </c>
      <c r="M5" s="11"/>
      <c r="N5" s="11"/>
    </row>
    <row r="6" spans="2:14" ht="12" x14ac:dyDescent="0.25">
      <c r="B6" s="1" t="s">
        <v>13</v>
      </c>
      <c r="C6" s="2" t="s">
        <v>14</v>
      </c>
      <c r="M6" s="11"/>
      <c r="N6" s="11"/>
    </row>
    <row r="7" spans="2:14" ht="12" x14ac:dyDescent="0.25">
      <c r="B7" s="1"/>
      <c r="M7" s="12"/>
      <c r="N7" s="12"/>
    </row>
    <row r="8" spans="2:14" x14ac:dyDescent="0.2">
      <c r="M8" s="3"/>
      <c r="N8" s="3"/>
    </row>
    <row r="9" spans="2:14" ht="12.6" thickBot="1" x14ac:dyDescent="0.3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ht="12" x14ac:dyDescent="0.25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ht="12" x14ac:dyDescent="0.25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ht="12" x14ac:dyDescent="0.25">
      <c r="B12" s="8" t="s">
        <v>4</v>
      </c>
      <c r="C12" s="9">
        <v>10</v>
      </c>
      <c r="D12" s="9">
        <v>5</v>
      </c>
      <c r="E12" s="10">
        <f>SQRT((C12^2/C10)+(D12^2/D10))</f>
        <v>1.1649647450214351</v>
      </c>
      <c r="G12" s="16"/>
      <c r="H12" s="17"/>
      <c r="I12" s="17"/>
      <c r="J12" s="14"/>
    </row>
    <row r="13" spans="2:14" x14ac:dyDescent="0.2">
      <c r="G13" s="14"/>
      <c r="H13" s="14"/>
      <c r="I13" s="14"/>
      <c r="J13" s="14"/>
    </row>
    <row r="14" spans="2:14" ht="12" x14ac:dyDescent="0.25">
      <c r="B14" s="1"/>
    </row>
    <row r="15" spans="2:14" ht="12" x14ac:dyDescent="0.25">
      <c r="B15" s="13"/>
      <c r="C15" s="14" t="s">
        <v>16</v>
      </c>
      <c r="D15" s="2">
        <f>1-0.99</f>
        <v>1.0000000000000009E-2</v>
      </c>
    </row>
    <row r="16" spans="2:14" x14ac:dyDescent="0.2">
      <c r="C16" s="2" t="s">
        <v>17</v>
      </c>
      <c r="D16" s="2">
        <f>D15/2</f>
        <v>5.0000000000000044E-3</v>
      </c>
    </row>
    <row r="17" spans="3:6" x14ac:dyDescent="0.2">
      <c r="C17" s="2" t="str">
        <f>CONCATENATE("1 - Z",D16)</f>
        <v>1 - Z0.005</v>
      </c>
      <c r="D17" s="2">
        <f>1-D16</f>
        <v>0.995</v>
      </c>
    </row>
    <row r="18" spans="3:6" x14ac:dyDescent="0.2">
      <c r="C18" s="2" t="str">
        <f>CONCATENATE("Z",D16)</f>
        <v>Z0.005</v>
      </c>
      <c r="D18" s="2">
        <v>2.58</v>
      </c>
    </row>
    <row r="20" spans="3:6" ht="12.6" thickBot="1" x14ac:dyDescent="0.3">
      <c r="C20" s="6" t="s">
        <v>15</v>
      </c>
      <c r="D20" s="6" t="s">
        <v>18</v>
      </c>
      <c r="E20" s="6" t="s">
        <v>19</v>
      </c>
    </row>
    <row r="21" spans="3:6" x14ac:dyDescent="0.2">
      <c r="C21" s="3">
        <v>0.99</v>
      </c>
      <c r="D21" s="18">
        <f>($E$11) - ($D$18*$E$12)</f>
        <v>-10.005609042155303</v>
      </c>
      <c r="E21" s="18">
        <f>($E$11) + ($D$18*$E$12)</f>
        <v>-3.9943909578446974</v>
      </c>
      <c r="F21" s="2" t="s">
        <v>20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8EE-54E4-4CDD-BC68-40FDEF140A53}">
  <dimension ref="B1:P19"/>
  <sheetViews>
    <sheetView tabSelected="1" topLeftCell="B1" workbookViewId="0">
      <selection activeCell="I5" sqref="I5"/>
    </sheetView>
  </sheetViews>
  <sheetFormatPr defaultRowHeight="11.4" x14ac:dyDescent="0.2"/>
  <cols>
    <col min="1" max="1" width="2" style="2" customWidth="1"/>
    <col min="2" max="2" width="10.88671875" style="2" customWidth="1"/>
    <col min="3" max="4" width="8.88671875" style="2"/>
    <col min="5" max="5" width="13.6640625" style="2" bestFit="1" customWidth="1"/>
    <col min="6" max="6" width="22.44140625" style="2" bestFit="1" customWidth="1"/>
    <col min="7" max="8" width="5.88671875" style="2" bestFit="1" customWidth="1"/>
    <col min="9" max="9" width="3.88671875" style="2" customWidth="1"/>
    <col min="10" max="10" width="22.21875" style="2" bestFit="1" customWidth="1"/>
    <col min="11" max="12" width="8.88671875" style="2"/>
    <col min="13" max="13" width="8.21875" style="2" customWidth="1"/>
    <col min="14" max="16384" width="8.88671875" style="2"/>
  </cols>
  <sheetData>
    <row r="1" spans="2:16" ht="15.6" x14ac:dyDescent="0.3">
      <c r="B1" s="4" t="s">
        <v>43</v>
      </c>
    </row>
    <row r="2" spans="2:16" ht="12" x14ac:dyDescent="0.25">
      <c r="B2" s="1" t="s">
        <v>42</v>
      </c>
    </row>
    <row r="3" spans="2:16" ht="12" x14ac:dyDescent="0.25">
      <c r="B3" s="1"/>
    </row>
    <row r="4" spans="2:16" ht="12" x14ac:dyDescent="0.25">
      <c r="B4" s="1" t="s">
        <v>9</v>
      </c>
      <c r="C4" s="2" t="s">
        <v>41</v>
      </c>
    </row>
    <row r="5" spans="2:16" ht="12" x14ac:dyDescent="0.25">
      <c r="B5" s="1" t="s">
        <v>11</v>
      </c>
      <c r="C5" s="2" t="s">
        <v>40</v>
      </c>
    </row>
    <row r="6" spans="2:16" ht="12" x14ac:dyDescent="0.25">
      <c r="B6" s="1" t="s">
        <v>13</v>
      </c>
      <c r="C6" s="2" t="s">
        <v>39</v>
      </c>
    </row>
    <row r="7" spans="2:16" ht="12" x14ac:dyDescent="0.25">
      <c r="B7" s="1"/>
    </row>
    <row r="8" spans="2:16" ht="12" x14ac:dyDescent="0.25">
      <c r="N8" s="33" t="s">
        <v>38</v>
      </c>
      <c r="O8" s="33" t="s">
        <v>37</v>
      </c>
      <c r="P8" s="33" t="s">
        <v>36</v>
      </c>
    </row>
    <row r="9" spans="2:16" ht="12.6" thickBot="1" x14ac:dyDescent="0.3">
      <c r="B9" s="6" t="s">
        <v>35</v>
      </c>
      <c r="C9" s="6" t="s">
        <v>34</v>
      </c>
      <c r="E9" s="27"/>
      <c r="F9" s="27"/>
      <c r="G9" s="32" t="s">
        <v>33</v>
      </c>
      <c r="H9" s="32" t="s">
        <v>32</v>
      </c>
      <c r="I9" s="1"/>
      <c r="J9" s="23" t="s">
        <v>31</v>
      </c>
      <c r="K9" s="29">
        <f>(((G12-1)*(G11^2))+((H12-1)*(H11^2)))/(G12+H12-2)</f>
        <v>5.0430625000000007E-2</v>
      </c>
      <c r="N9" s="31">
        <v>0.9</v>
      </c>
      <c r="O9" s="30">
        <f>($G$10-$H$10)-($K$14*(SQRT(($K$9/$G$12)+($K$9/$H$12))))</f>
        <v>0.5100129638373615</v>
      </c>
      <c r="P9" s="30">
        <f>($G$10-$H$10)+($K$14*(SQRT(($K$9/$G$12)+($K$9/$H$12))))</f>
        <v>0.88198703616263796</v>
      </c>
    </row>
    <row r="10" spans="2:16" ht="12" x14ac:dyDescent="0.25">
      <c r="B10" s="21">
        <v>3.8</v>
      </c>
      <c r="C10" s="21">
        <v>3.02</v>
      </c>
      <c r="E10" s="1"/>
      <c r="F10" s="25" t="s">
        <v>30</v>
      </c>
      <c r="G10" s="28">
        <f>AVERAGE(B10:B19)</f>
        <v>3.9409999999999998</v>
      </c>
      <c r="H10" s="28">
        <f>AVERAGE(C10:C19)</f>
        <v>3.2450000000000001</v>
      </c>
      <c r="J10" s="23" t="s">
        <v>29</v>
      </c>
      <c r="K10" s="29">
        <f>SQRT(K9)</f>
        <v>0.22456764014434494</v>
      </c>
      <c r="N10" s="2" t="s">
        <v>28</v>
      </c>
    </row>
    <row r="11" spans="2:16" ht="12" x14ac:dyDescent="0.25">
      <c r="B11" s="21">
        <v>3.76</v>
      </c>
      <c r="C11" s="21">
        <v>3.22</v>
      </c>
      <c r="E11" s="1"/>
      <c r="F11" s="25" t="s">
        <v>27</v>
      </c>
      <c r="G11" s="28">
        <f>_xlfn.STDEV.S(B10:B19)</f>
        <v>0.18393537512458616</v>
      </c>
      <c r="H11" s="28">
        <f>_xlfn.STDEV.S(C10:C19)</f>
        <v>0.26790190102242384</v>
      </c>
      <c r="I11" s="27"/>
      <c r="J11" s="23" t="s">
        <v>26</v>
      </c>
      <c r="K11" s="26">
        <f>COUNT(B10:B19)+COUNT(C10:C19)-2</f>
        <v>16</v>
      </c>
    </row>
    <row r="12" spans="2:16" ht="12" x14ac:dyDescent="0.25">
      <c r="B12" s="21">
        <v>3.87</v>
      </c>
      <c r="C12" s="21">
        <v>3.24</v>
      </c>
      <c r="E12" s="1"/>
      <c r="F12" s="25" t="s">
        <v>25</v>
      </c>
      <c r="G12" s="22">
        <f>COUNT(B10:B19)</f>
        <v>10</v>
      </c>
      <c r="H12" s="22">
        <f>COUNT(C10:C19)</f>
        <v>8</v>
      </c>
      <c r="I12" s="24"/>
      <c r="J12" s="23" t="s">
        <v>24</v>
      </c>
      <c r="K12" s="22">
        <f>1-0.9</f>
        <v>9.9999999999999978E-2</v>
      </c>
      <c r="L12" s="2" t="s">
        <v>23</v>
      </c>
    </row>
    <row r="13" spans="2:16" ht="12" x14ac:dyDescent="0.25">
      <c r="B13" s="21">
        <v>3.99</v>
      </c>
      <c r="C13" s="21">
        <v>3.02</v>
      </c>
      <c r="I13" s="24"/>
      <c r="J13" s="23" t="s">
        <v>22</v>
      </c>
      <c r="K13" s="22">
        <f>K12/2</f>
        <v>4.9999999999999989E-2</v>
      </c>
    </row>
    <row r="14" spans="2:16" ht="12" x14ac:dyDescent="0.25">
      <c r="B14" s="21">
        <v>4.0199999999999996</v>
      </c>
      <c r="C14" s="21">
        <v>3.06</v>
      </c>
      <c r="E14" s="1"/>
      <c r="I14" s="1"/>
      <c r="J14" s="23" t="s">
        <v>21</v>
      </c>
      <c r="K14" s="22">
        <v>1.746</v>
      </c>
    </row>
    <row r="15" spans="2:16" ht="12" x14ac:dyDescent="0.25">
      <c r="B15" s="21">
        <v>4.25</v>
      </c>
      <c r="C15" s="21">
        <v>3.15</v>
      </c>
      <c r="E15" s="1"/>
    </row>
    <row r="16" spans="2:16" x14ac:dyDescent="0.2">
      <c r="B16" s="21">
        <v>4.13</v>
      </c>
      <c r="C16" s="21">
        <v>3.81</v>
      </c>
    </row>
    <row r="17" spans="2:5" ht="12" x14ac:dyDescent="0.25">
      <c r="B17" s="21">
        <v>3.98</v>
      </c>
      <c r="C17" s="21">
        <v>3.44</v>
      </c>
      <c r="E17" s="1"/>
    </row>
    <row r="18" spans="2:5" x14ac:dyDescent="0.2">
      <c r="B18" s="21">
        <v>3.99</v>
      </c>
      <c r="C18" s="21"/>
    </row>
    <row r="19" spans="2:5" x14ac:dyDescent="0.2">
      <c r="B19" s="20">
        <v>3.62</v>
      </c>
      <c r="C19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CI, indep, var kwn</vt:lpstr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2020-09-04T02:21:29Z</dcterms:modified>
</cp:coreProperties>
</file>